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Z091429\Downloads\"/>
    </mc:Choice>
  </mc:AlternateContent>
  <bookViews>
    <workbookView xWindow="0" yWindow="0" windowWidth="23040" windowHeight="8952"/>
  </bookViews>
  <sheets>
    <sheet name="MB-2017" sheetId="1" r:id="rId1"/>
    <sheet name="družstva" sheetId="2" r:id="rId2"/>
  </sheets>
  <definedNames>
    <definedName name="_xlnm._FilterDatabase" localSheetId="0" hidden="1">'MB-2017'!$A$3:$Y$158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2" l="1"/>
  <c r="C28" i="2"/>
  <c r="C29" i="2"/>
  <c r="C30" i="2"/>
  <c r="C31" i="2"/>
  <c r="C26" i="2"/>
  <c r="D20" i="2"/>
  <c r="O20" i="2" l="1"/>
  <c r="E14" i="2"/>
  <c r="F14" i="2"/>
  <c r="G14" i="2"/>
  <c r="H14" i="2"/>
  <c r="J14" i="2"/>
  <c r="P14" i="2"/>
  <c r="V14" i="2"/>
  <c r="AB14" i="2"/>
  <c r="AH14" i="2"/>
  <c r="G143" i="1"/>
  <c r="H143" i="1"/>
  <c r="I143" i="1"/>
  <c r="J143" i="1"/>
  <c r="G140" i="1"/>
  <c r="H140" i="1"/>
  <c r="I140" i="1"/>
  <c r="J140" i="1"/>
  <c r="E140" i="1"/>
  <c r="E143" i="1"/>
  <c r="G95" i="1"/>
  <c r="H95" i="1"/>
  <c r="I95" i="1"/>
  <c r="J95" i="1"/>
  <c r="E95" i="1"/>
  <c r="E70" i="1"/>
  <c r="E63" i="1"/>
  <c r="G65" i="1"/>
  <c r="H65" i="1"/>
  <c r="I65" i="1"/>
  <c r="J65" i="1"/>
  <c r="G63" i="1"/>
  <c r="H63" i="1"/>
  <c r="I63" i="1"/>
  <c r="J63" i="1"/>
  <c r="G70" i="1"/>
  <c r="H70" i="1"/>
  <c r="I70" i="1"/>
  <c r="J70" i="1"/>
  <c r="E65" i="1"/>
  <c r="G44" i="1"/>
  <c r="H44" i="1"/>
  <c r="I44" i="1"/>
  <c r="J44" i="1"/>
  <c r="E44" i="1"/>
  <c r="G26" i="1"/>
  <c r="H26" i="1"/>
  <c r="I26" i="1"/>
  <c r="J26" i="1"/>
  <c r="E26" i="1"/>
  <c r="C14" i="2" l="1"/>
  <c r="E4" i="2"/>
  <c r="F4" i="2"/>
  <c r="G4" i="2"/>
  <c r="H4" i="2"/>
  <c r="E5" i="2"/>
  <c r="F5" i="2"/>
  <c r="G5" i="2"/>
  <c r="H5" i="2"/>
  <c r="E6" i="2"/>
  <c r="F6" i="2"/>
  <c r="G6" i="2"/>
  <c r="H6" i="2"/>
  <c r="E7" i="2"/>
  <c r="F7" i="2"/>
  <c r="G7" i="2"/>
  <c r="H7" i="2"/>
  <c r="E8" i="2"/>
  <c r="F8" i="2"/>
  <c r="G8" i="2"/>
  <c r="H8" i="2"/>
  <c r="E9" i="2"/>
  <c r="F9" i="2"/>
  <c r="G9" i="2"/>
  <c r="H9" i="2"/>
  <c r="E10" i="2"/>
  <c r="F10" i="2"/>
  <c r="G10" i="2"/>
  <c r="H10" i="2"/>
  <c r="E11" i="2"/>
  <c r="F11" i="2"/>
  <c r="G11" i="2"/>
  <c r="H11" i="2"/>
  <c r="E12" i="2"/>
  <c r="F12" i="2"/>
  <c r="G12" i="2"/>
  <c r="H12" i="2"/>
  <c r="E13" i="2"/>
  <c r="F13" i="2"/>
  <c r="G13" i="2"/>
  <c r="H13" i="2"/>
  <c r="E15" i="2"/>
  <c r="F15" i="2"/>
  <c r="G15" i="2"/>
  <c r="H15" i="2"/>
  <c r="E16" i="2"/>
  <c r="F16" i="2"/>
  <c r="G16" i="2"/>
  <c r="H16" i="2"/>
  <c r="E17" i="2"/>
  <c r="F17" i="2"/>
  <c r="G17" i="2"/>
  <c r="H17" i="2"/>
  <c r="E18" i="2"/>
  <c r="F18" i="2"/>
  <c r="G18" i="2"/>
  <c r="H18" i="2"/>
  <c r="E19" i="2"/>
  <c r="F19" i="2"/>
  <c r="G19" i="2"/>
  <c r="H19" i="2"/>
  <c r="H3" i="2"/>
  <c r="G3" i="2"/>
  <c r="F3" i="2"/>
  <c r="E3" i="2"/>
  <c r="S51" i="1" l="1"/>
  <c r="J138" i="1" l="1"/>
  <c r="G156" i="1" l="1"/>
  <c r="H156" i="1"/>
  <c r="I156" i="1"/>
  <c r="J156" i="1"/>
  <c r="E156" i="1"/>
  <c r="G123" i="1"/>
  <c r="H123" i="1"/>
  <c r="I123" i="1"/>
  <c r="J123" i="1"/>
  <c r="E123" i="1"/>
  <c r="G82" i="1"/>
  <c r="H82" i="1"/>
  <c r="I82" i="1"/>
  <c r="J82" i="1"/>
  <c r="G94" i="1"/>
  <c r="H94" i="1"/>
  <c r="I94" i="1"/>
  <c r="J94" i="1"/>
  <c r="G96" i="1"/>
  <c r="H96" i="1"/>
  <c r="I96" i="1"/>
  <c r="J96" i="1"/>
  <c r="G93" i="1"/>
  <c r="H93" i="1"/>
  <c r="I93" i="1"/>
  <c r="J93" i="1"/>
  <c r="G97" i="1"/>
  <c r="H97" i="1"/>
  <c r="I97" i="1"/>
  <c r="J97" i="1"/>
  <c r="E97" i="1"/>
  <c r="E93" i="1"/>
  <c r="E96" i="1"/>
  <c r="E94" i="1"/>
  <c r="E82" i="1"/>
  <c r="G69" i="1"/>
  <c r="H69" i="1"/>
  <c r="I69" i="1"/>
  <c r="J69" i="1"/>
  <c r="G67" i="1"/>
  <c r="H67" i="1"/>
  <c r="I67" i="1"/>
  <c r="J67" i="1"/>
  <c r="G59" i="1"/>
  <c r="H59" i="1"/>
  <c r="I59" i="1"/>
  <c r="J59" i="1"/>
  <c r="E59" i="1"/>
  <c r="E67" i="1"/>
  <c r="E69" i="1"/>
  <c r="E46" i="1"/>
  <c r="E50" i="1"/>
  <c r="E45" i="1"/>
  <c r="G48" i="1"/>
  <c r="H48" i="1"/>
  <c r="I48" i="1"/>
  <c r="J48" i="1"/>
  <c r="G45" i="1"/>
  <c r="H45" i="1"/>
  <c r="I45" i="1"/>
  <c r="J45" i="1"/>
  <c r="G50" i="1"/>
  <c r="H50" i="1"/>
  <c r="I50" i="1"/>
  <c r="J50" i="1"/>
  <c r="G46" i="1"/>
  <c r="H46" i="1"/>
  <c r="I46" i="1"/>
  <c r="J46" i="1"/>
  <c r="E48" i="1"/>
  <c r="E12" i="1"/>
  <c r="E24" i="1"/>
  <c r="G24" i="1"/>
  <c r="H24" i="1"/>
  <c r="I24" i="1"/>
  <c r="J24" i="1"/>
  <c r="G12" i="1"/>
  <c r="H12" i="1"/>
  <c r="I12" i="1"/>
  <c r="J12" i="1"/>
  <c r="G81" i="1" l="1"/>
  <c r="H81" i="1"/>
  <c r="I81" i="1"/>
  <c r="J81" i="1"/>
  <c r="J19" i="2" l="1"/>
  <c r="J12" i="2"/>
  <c r="J18" i="2"/>
  <c r="J17" i="2"/>
  <c r="J16" i="2"/>
  <c r="J10" i="2"/>
  <c r="J3" i="2"/>
  <c r="J15" i="2"/>
  <c r="J7" i="2"/>
  <c r="J6" i="2"/>
  <c r="J13" i="2"/>
  <c r="J11" i="2"/>
  <c r="J8" i="2"/>
  <c r="J9" i="2"/>
  <c r="J5" i="2"/>
  <c r="J4" i="2"/>
  <c r="P19" i="2"/>
  <c r="P12" i="2"/>
  <c r="P18" i="2"/>
  <c r="P17" i="2"/>
  <c r="P16" i="2"/>
  <c r="P10" i="2"/>
  <c r="P3" i="2"/>
  <c r="P15" i="2"/>
  <c r="P7" i="2"/>
  <c r="P6" i="2"/>
  <c r="P13" i="2"/>
  <c r="P11" i="2"/>
  <c r="P8" i="2"/>
  <c r="P9" i="2"/>
  <c r="P5" i="2"/>
  <c r="P4" i="2"/>
  <c r="V19" i="2"/>
  <c r="V12" i="2"/>
  <c r="V18" i="2"/>
  <c r="V17" i="2"/>
  <c r="V16" i="2"/>
  <c r="V10" i="2"/>
  <c r="V3" i="2"/>
  <c r="V15" i="2"/>
  <c r="V7" i="2"/>
  <c r="V6" i="2"/>
  <c r="V13" i="2"/>
  <c r="V11" i="2"/>
  <c r="V8" i="2"/>
  <c r="V9" i="2"/>
  <c r="V5" i="2"/>
  <c r="V4" i="2"/>
  <c r="AB19" i="2"/>
  <c r="AB12" i="2"/>
  <c r="AB18" i="2"/>
  <c r="AB17" i="2"/>
  <c r="AB16" i="2"/>
  <c r="AB10" i="2"/>
  <c r="AB3" i="2"/>
  <c r="AB15" i="2"/>
  <c r="AB7" i="2"/>
  <c r="AB6" i="2"/>
  <c r="AB13" i="2"/>
  <c r="AB11" i="2"/>
  <c r="AB8" i="2"/>
  <c r="AB9" i="2"/>
  <c r="AB5" i="2"/>
  <c r="AB4" i="2"/>
  <c r="AH5" i="2"/>
  <c r="AH9" i="2"/>
  <c r="AH8" i="2"/>
  <c r="AH11" i="2"/>
  <c r="AH13" i="2"/>
  <c r="AH6" i="2"/>
  <c r="AH7" i="2"/>
  <c r="AH15" i="2"/>
  <c r="AH3" i="2"/>
  <c r="AH10" i="2"/>
  <c r="AH16" i="2"/>
  <c r="AH17" i="2"/>
  <c r="AH18" i="2"/>
  <c r="AH12" i="2"/>
  <c r="AH19" i="2"/>
  <c r="AH4" i="2"/>
  <c r="C12" i="2" l="1"/>
  <c r="G117" i="1"/>
  <c r="G136" i="1"/>
  <c r="G155" i="1"/>
  <c r="E81" i="1"/>
  <c r="W98" i="1"/>
  <c r="J41" i="1"/>
  <c r="I41" i="1"/>
  <c r="H41" i="1"/>
  <c r="G41" i="1"/>
  <c r="E41" i="1"/>
  <c r="G17" i="1"/>
  <c r="H17" i="1"/>
  <c r="I17" i="1"/>
  <c r="J17" i="1"/>
  <c r="E17" i="1"/>
  <c r="G76" i="1" l="1"/>
  <c r="H76" i="1"/>
  <c r="I76" i="1"/>
  <c r="J76" i="1"/>
  <c r="G77" i="1"/>
  <c r="H77" i="1"/>
  <c r="I77" i="1"/>
  <c r="J77" i="1"/>
  <c r="G78" i="1"/>
  <c r="H78" i="1"/>
  <c r="I78" i="1"/>
  <c r="J78" i="1"/>
  <c r="G83" i="1"/>
  <c r="H83" i="1"/>
  <c r="I83" i="1"/>
  <c r="J83" i="1"/>
  <c r="G79" i="1"/>
  <c r="H79" i="1"/>
  <c r="I79" i="1"/>
  <c r="J79" i="1"/>
  <c r="G85" i="1"/>
  <c r="H85" i="1"/>
  <c r="I85" i="1"/>
  <c r="J85" i="1"/>
  <c r="G91" i="1"/>
  <c r="H91" i="1"/>
  <c r="I91" i="1"/>
  <c r="J91" i="1"/>
  <c r="G84" i="1"/>
  <c r="H84" i="1"/>
  <c r="I84" i="1"/>
  <c r="J84" i="1"/>
  <c r="G86" i="1"/>
  <c r="H86" i="1"/>
  <c r="I86" i="1"/>
  <c r="J86" i="1"/>
  <c r="G80" i="1"/>
  <c r="H80" i="1"/>
  <c r="I80" i="1"/>
  <c r="J80" i="1"/>
  <c r="G87" i="1"/>
  <c r="H87" i="1"/>
  <c r="I87" i="1"/>
  <c r="J87" i="1"/>
  <c r="G90" i="1"/>
  <c r="H90" i="1"/>
  <c r="I90" i="1"/>
  <c r="J90" i="1"/>
  <c r="G88" i="1"/>
  <c r="H88" i="1"/>
  <c r="I88" i="1"/>
  <c r="J88" i="1"/>
  <c r="G92" i="1"/>
  <c r="H92" i="1"/>
  <c r="I92" i="1"/>
  <c r="J92" i="1"/>
  <c r="G89" i="1"/>
  <c r="H89" i="1"/>
  <c r="I89" i="1"/>
  <c r="J89" i="1"/>
  <c r="G14" i="1"/>
  <c r="H14" i="1"/>
  <c r="I14" i="1"/>
  <c r="J14" i="1"/>
  <c r="G27" i="1"/>
  <c r="H27" i="1"/>
  <c r="I27" i="1"/>
  <c r="J27" i="1"/>
  <c r="G11" i="1"/>
  <c r="H11" i="1"/>
  <c r="I11" i="1"/>
  <c r="J11" i="1"/>
  <c r="G4" i="1"/>
  <c r="H4" i="1"/>
  <c r="I4" i="1"/>
  <c r="J4" i="1"/>
  <c r="G13" i="1"/>
  <c r="H13" i="1"/>
  <c r="I13" i="1"/>
  <c r="J13" i="1"/>
  <c r="G19" i="1"/>
  <c r="H19" i="1"/>
  <c r="I19" i="1"/>
  <c r="J19" i="1"/>
  <c r="G25" i="1"/>
  <c r="H25" i="1"/>
  <c r="I25" i="1"/>
  <c r="J25" i="1"/>
  <c r="G30" i="1"/>
  <c r="H30" i="1"/>
  <c r="I30" i="1"/>
  <c r="J30" i="1"/>
  <c r="G8" i="1"/>
  <c r="H8" i="1"/>
  <c r="I8" i="1"/>
  <c r="J8" i="1"/>
  <c r="G20" i="1"/>
  <c r="H20" i="1"/>
  <c r="I20" i="1"/>
  <c r="J20" i="1"/>
  <c r="E20" i="1"/>
  <c r="E8" i="1"/>
  <c r="E30" i="1"/>
  <c r="E25" i="1"/>
  <c r="E19" i="1"/>
  <c r="E13" i="1"/>
  <c r="E4" i="1"/>
  <c r="E11" i="1"/>
  <c r="E27" i="1"/>
  <c r="E14" i="1"/>
  <c r="E47" i="1"/>
  <c r="E36" i="1"/>
  <c r="E40" i="1"/>
  <c r="E49" i="1"/>
  <c r="E42" i="1"/>
  <c r="E60" i="1"/>
  <c r="E61" i="1"/>
  <c r="E64" i="1"/>
  <c r="E66" i="1"/>
  <c r="E87" i="1"/>
  <c r="E90" i="1"/>
  <c r="E76" i="1"/>
  <c r="E88" i="1"/>
  <c r="E80" i="1"/>
  <c r="E79" i="1"/>
  <c r="E86" i="1"/>
  <c r="E91" i="1"/>
  <c r="G66" i="1"/>
  <c r="H66" i="1"/>
  <c r="I66" i="1"/>
  <c r="J66" i="1"/>
  <c r="G64" i="1"/>
  <c r="H64" i="1"/>
  <c r="I64" i="1"/>
  <c r="J64" i="1"/>
  <c r="G61" i="1"/>
  <c r="H61" i="1"/>
  <c r="I61" i="1"/>
  <c r="J61" i="1"/>
  <c r="G60" i="1"/>
  <c r="H60" i="1"/>
  <c r="I60" i="1"/>
  <c r="J60" i="1"/>
  <c r="G112" i="1"/>
  <c r="H112" i="1"/>
  <c r="I112" i="1"/>
  <c r="J112" i="1"/>
  <c r="G105" i="1"/>
  <c r="H105" i="1"/>
  <c r="I105" i="1"/>
  <c r="J105" i="1"/>
  <c r="E102" i="1"/>
  <c r="E104" i="1"/>
  <c r="E105" i="1"/>
  <c r="E112" i="1"/>
  <c r="G129" i="1"/>
  <c r="H129" i="1"/>
  <c r="I129" i="1"/>
  <c r="J129" i="1"/>
  <c r="H117" i="1"/>
  <c r="I117" i="1"/>
  <c r="J117" i="1"/>
  <c r="G118" i="1"/>
  <c r="H118" i="1"/>
  <c r="I118" i="1"/>
  <c r="J118" i="1"/>
  <c r="G128" i="1"/>
  <c r="H128" i="1"/>
  <c r="I128" i="1"/>
  <c r="J128" i="1"/>
  <c r="G125" i="1"/>
  <c r="H125" i="1"/>
  <c r="I125" i="1"/>
  <c r="J125" i="1"/>
  <c r="E125" i="1"/>
  <c r="E128" i="1"/>
  <c r="E118" i="1"/>
  <c r="E117" i="1"/>
  <c r="E129" i="1"/>
  <c r="E142" i="1"/>
  <c r="G144" i="1"/>
  <c r="H144" i="1"/>
  <c r="I144" i="1"/>
  <c r="J144" i="1"/>
  <c r="G141" i="1"/>
  <c r="H141" i="1"/>
  <c r="I141" i="1"/>
  <c r="J141" i="1"/>
  <c r="E144" i="1"/>
  <c r="E141" i="1"/>
  <c r="G157" i="1"/>
  <c r="H157" i="1"/>
  <c r="I157" i="1"/>
  <c r="J157" i="1"/>
  <c r="G154" i="1"/>
  <c r="H154" i="1"/>
  <c r="I154" i="1"/>
  <c r="J154" i="1"/>
  <c r="G151" i="1"/>
  <c r="H151" i="1"/>
  <c r="I151" i="1"/>
  <c r="J151" i="1"/>
  <c r="E157" i="1"/>
  <c r="E154" i="1"/>
  <c r="E151" i="1"/>
  <c r="E153" i="1" l="1"/>
  <c r="E152" i="1"/>
  <c r="E155" i="1"/>
  <c r="E137" i="1"/>
  <c r="E138" i="1"/>
  <c r="E139" i="1"/>
  <c r="E136" i="1"/>
  <c r="E135" i="1"/>
  <c r="E134" i="1"/>
  <c r="E147" i="1"/>
  <c r="E145" i="1"/>
  <c r="E146" i="1"/>
  <c r="E116" i="1"/>
  <c r="E126" i="1"/>
  <c r="E119" i="1"/>
  <c r="E122" i="1"/>
  <c r="E120" i="1"/>
  <c r="E121" i="1"/>
  <c r="E127" i="1"/>
  <c r="E124" i="1"/>
  <c r="E130" i="1"/>
  <c r="E108" i="1" l="1"/>
  <c r="E107" i="1"/>
  <c r="E110" i="1"/>
  <c r="E111" i="1"/>
  <c r="E109" i="1"/>
  <c r="E84" i="1"/>
  <c r="E78" i="1"/>
  <c r="E75" i="1"/>
  <c r="E77" i="1"/>
  <c r="E85" i="1"/>
  <c r="E83" i="1"/>
  <c r="E89" i="1"/>
  <c r="E74" i="1"/>
  <c r="E92" i="1"/>
  <c r="E57" i="1"/>
  <c r="E55" i="1"/>
  <c r="E68" i="1"/>
  <c r="E56" i="1"/>
  <c r="E58" i="1"/>
  <c r="E62" i="1"/>
  <c r="E54" i="1"/>
  <c r="G37" i="1"/>
  <c r="G39" i="1"/>
  <c r="G38" i="1"/>
  <c r="G43" i="1"/>
  <c r="G7" i="1"/>
  <c r="E43" i="1"/>
  <c r="E39" i="1"/>
  <c r="E37" i="1"/>
  <c r="E35" i="1"/>
  <c r="E38" i="1"/>
  <c r="L51" i="1"/>
  <c r="M51" i="1"/>
  <c r="N51" i="1"/>
  <c r="O51" i="1"/>
  <c r="P51" i="1"/>
  <c r="Q51" i="1"/>
  <c r="R51" i="1"/>
  <c r="T51" i="1"/>
  <c r="U51" i="1"/>
  <c r="V51" i="1"/>
  <c r="W51" i="1"/>
  <c r="X51" i="1"/>
  <c r="Y51" i="1"/>
  <c r="K51" i="1"/>
  <c r="E23" i="1"/>
  <c r="E6" i="1"/>
  <c r="E5" i="1"/>
  <c r="E29" i="1"/>
  <c r="E22" i="1"/>
  <c r="E31" i="1"/>
  <c r="E16" i="1"/>
  <c r="E10" i="1"/>
  <c r="E18" i="1"/>
  <c r="E28" i="1"/>
  <c r="E21" i="1"/>
  <c r="E7" i="1"/>
  <c r="E9" i="1"/>
  <c r="E103" i="1"/>
  <c r="E106" i="1"/>
  <c r="E15" i="1"/>
  <c r="E101" i="1"/>
  <c r="AL20" i="2" l="1"/>
  <c r="AK20" i="2"/>
  <c r="AJ20" i="2"/>
  <c r="AI20" i="2"/>
  <c r="AG20" i="2"/>
  <c r="AF20" i="2"/>
  <c r="AE20" i="2"/>
  <c r="AD20" i="2"/>
  <c r="AC20" i="2"/>
  <c r="AA20" i="2"/>
  <c r="Z20" i="2"/>
  <c r="Y20" i="2"/>
  <c r="X20" i="2"/>
  <c r="W20" i="2"/>
  <c r="U20" i="2"/>
  <c r="T20" i="2"/>
  <c r="S20" i="2"/>
  <c r="R20" i="2"/>
  <c r="Q20" i="2"/>
  <c r="N20" i="2"/>
  <c r="M20" i="2"/>
  <c r="L20" i="2"/>
  <c r="K20" i="2"/>
  <c r="F20" i="2"/>
  <c r="C19" i="2"/>
  <c r="C18" i="2"/>
  <c r="C17" i="2"/>
  <c r="C16" i="2"/>
  <c r="C10" i="2"/>
  <c r="C3" i="2"/>
  <c r="C15" i="2"/>
  <c r="C7" i="2"/>
  <c r="C6" i="2"/>
  <c r="C13" i="2"/>
  <c r="C11" i="2"/>
  <c r="C8" i="2"/>
  <c r="C9" i="2"/>
  <c r="C5" i="2"/>
  <c r="AH20" i="2"/>
  <c r="AB20" i="2"/>
  <c r="V20" i="2"/>
  <c r="P20" i="2"/>
  <c r="H20" i="2"/>
  <c r="G20" i="2"/>
  <c r="E20" i="2"/>
  <c r="T163" i="1" l="1"/>
  <c r="S163" i="1"/>
  <c r="R163" i="1"/>
  <c r="Q163" i="1"/>
  <c r="T161" i="1"/>
  <c r="S161" i="1"/>
  <c r="R161" i="1"/>
  <c r="Q161" i="1"/>
  <c r="Y158" i="1"/>
  <c r="X158" i="1"/>
  <c r="W158" i="1"/>
  <c r="V158" i="1"/>
  <c r="U158" i="1"/>
  <c r="T158" i="1"/>
  <c r="S158" i="1"/>
  <c r="R158" i="1"/>
  <c r="Q158" i="1"/>
  <c r="P158" i="1"/>
  <c r="O158" i="1"/>
  <c r="N158" i="1"/>
  <c r="M158" i="1"/>
  <c r="L158" i="1"/>
  <c r="K158" i="1"/>
  <c r="J153" i="1"/>
  <c r="I153" i="1"/>
  <c r="H153" i="1"/>
  <c r="G153" i="1"/>
  <c r="J152" i="1"/>
  <c r="I152" i="1"/>
  <c r="H152" i="1"/>
  <c r="G152" i="1"/>
  <c r="J155" i="1"/>
  <c r="I155" i="1"/>
  <c r="H155" i="1"/>
  <c r="Y148" i="1"/>
  <c r="X148" i="1"/>
  <c r="W148" i="1"/>
  <c r="V148" i="1"/>
  <c r="U148" i="1"/>
  <c r="T148" i="1"/>
  <c r="S148" i="1"/>
  <c r="R148" i="1"/>
  <c r="Q148" i="1"/>
  <c r="P148" i="1"/>
  <c r="O148" i="1"/>
  <c r="N148" i="1"/>
  <c r="M148" i="1"/>
  <c r="L148" i="1"/>
  <c r="K148" i="1"/>
  <c r="J142" i="1"/>
  <c r="I142" i="1"/>
  <c r="H142" i="1"/>
  <c r="G142" i="1"/>
  <c r="J137" i="1"/>
  <c r="I137" i="1"/>
  <c r="H137" i="1"/>
  <c r="G137" i="1"/>
  <c r="I138" i="1"/>
  <c r="H138" i="1"/>
  <c r="G138" i="1"/>
  <c r="J139" i="1"/>
  <c r="I139" i="1"/>
  <c r="H139" i="1"/>
  <c r="G139" i="1"/>
  <c r="J136" i="1"/>
  <c r="I136" i="1"/>
  <c r="H136" i="1"/>
  <c r="J135" i="1"/>
  <c r="I135" i="1"/>
  <c r="H135" i="1"/>
  <c r="G135" i="1"/>
  <c r="J134" i="1"/>
  <c r="I134" i="1"/>
  <c r="H134" i="1"/>
  <c r="G134" i="1"/>
  <c r="J147" i="1"/>
  <c r="I147" i="1"/>
  <c r="H147" i="1"/>
  <c r="G147" i="1"/>
  <c r="J145" i="1"/>
  <c r="I145" i="1"/>
  <c r="H145" i="1"/>
  <c r="G145" i="1"/>
  <c r="J146" i="1"/>
  <c r="I146" i="1"/>
  <c r="H146" i="1"/>
  <c r="G146" i="1"/>
  <c r="Y131" i="1"/>
  <c r="X131" i="1"/>
  <c r="W131" i="1"/>
  <c r="V131" i="1"/>
  <c r="U131" i="1"/>
  <c r="T131" i="1"/>
  <c r="S131" i="1"/>
  <c r="R131" i="1"/>
  <c r="Q131" i="1"/>
  <c r="P131" i="1"/>
  <c r="O131" i="1"/>
  <c r="N131" i="1"/>
  <c r="M131" i="1"/>
  <c r="L131" i="1"/>
  <c r="K131" i="1"/>
  <c r="J116" i="1"/>
  <c r="I116" i="1"/>
  <c r="H116" i="1"/>
  <c r="G116" i="1"/>
  <c r="J126" i="1"/>
  <c r="I126" i="1"/>
  <c r="H126" i="1"/>
  <c r="G126" i="1"/>
  <c r="J119" i="1"/>
  <c r="I119" i="1"/>
  <c r="H119" i="1"/>
  <c r="G119" i="1"/>
  <c r="J122" i="1"/>
  <c r="I122" i="1"/>
  <c r="H122" i="1"/>
  <c r="G122" i="1"/>
  <c r="J120" i="1"/>
  <c r="I120" i="1"/>
  <c r="H120" i="1"/>
  <c r="G120" i="1"/>
  <c r="J121" i="1"/>
  <c r="I121" i="1"/>
  <c r="H121" i="1"/>
  <c r="G121" i="1"/>
  <c r="J127" i="1"/>
  <c r="I127" i="1"/>
  <c r="H127" i="1"/>
  <c r="G127" i="1"/>
  <c r="J124" i="1"/>
  <c r="I124" i="1"/>
  <c r="H124" i="1"/>
  <c r="G124" i="1"/>
  <c r="J130" i="1"/>
  <c r="I130" i="1"/>
  <c r="H130" i="1"/>
  <c r="G130" i="1"/>
  <c r="Y113" i="1"/>
  <c r="X113" i="1"/>
  <c r="W113" i="1"/>
  <c r="V113" i="1"/>
  <c r="U113" i="1"/>
  <c r="T113" i="1"/>
  <c r="S113" i="1"/>
  <c r="R113" i="1"/>
  <c r="Q113" i="1"/>
  <c r="P113" i="1"/>
  <c r="O113" i="1"/>
  <c r="N113" i="1"/>
  <c r="M113" i="1"/>
  <c r="L113" i="1"/>
  <c r="K113" i="1"/>
  <c r="J102" i="1"/>
  <c r="I102" i="1"/>
  <c r="H102" i="1"/>
  <c r="G102" i="1"/>
  <c r="J104" i="1"/>
  <c r="I104" i="1"/>
  <c r="H104" i="1"/>
  <c r="G104" i="1"/>
  <c r="J103" i="1"/>
  <c r="I103" i="1"/>
  <c r="H103" i="1"/>
  <c r="G103" i="1"/>
  <c r="J101" i="1"/>
  <c r="I101" i="1"/>
  <c r="H101" i="1"/>
  <c r="G101" i="1"/>
  <c r="J106" i="1"/>
  <c r="I106" i="1"/>
  <c r="H106" i="1"/>
  <c r="G106" i="1"/>
  <c r="J108" i="1"/>
  <c r="I108" i="1"/>
  <c r="H108" i="1"/>
  <c r="G108" i="1"/>
  <c r="J107" i="1"/>
  <c r="I107" i="1"/>
  <c r="H107" i="1"/>
  <c r="G107" i="1"/>
  <c r="J111" i="1"/>
  <c r="I111" i="1"/>
  <c r="H111" i="1"/>
  <c r="G111" i="1"/>
  <c r="J110" i="1"/>
  <c r="I110" i="1"/>
  <c r="H110" i="1"/>
  <c r="G110" i="1"/>
  <c r="J109" i="1"/>
  <c r="I109" i="1"/>
  <c r="H109" i="1"/>
  <c r="G109" i="1"/>
  <c r="Y98" i="1"/>
  <c r="X98" i="1"/>
  <c r="V98" i="1"/>
  <c r="U98" i="1"/>
  <c r="T98" i="1"/>
  <c r="S98" i="1"/>
  <c r="R98" i="1"/>
  <c r="Q98" i="1"/>
  <c r="P98" i="1"/>
  <c r="O98" i="1"/>
  <c r="N98" i="1"/>
  <c r="M98" i="1"/>
  <c r="L98" i="1"/>
  <c r="K98" i="1"/>
  <c r="J75" i="1"/>
  <c r="I75" i="1"/>
  <c r="H75" i="1"/>
  <c r="G75" i="1"/>
  <c r="J74" i="1"/>
  <c r="I74" i="1"/>
  <c r="H74" i="1"/>
  <c r="G74" i="1"/>
  <c r="Y71" i="1"/>
  <c r="X71" i="1"/>
  <c r="W71" i="1"/>
  <c r="V71" i="1"/>
  <c r="U71" i="1"/>
  <c r="T71" i="1"/>
  <c r="S71" i="1"/>
  <c r="R71" i="1"/>
  <c r="Q71" i="1"/>
  <c r="P71" i="1"/>
  <c r="O71" i="1"/>
  <c r="N71" i="1"/>
  <c r="M71" i="1"/>
  <c r="L71" i="1"/>
  <c r="K71" i="1"/>
  <c r="J57" i="1"/>
  <c r="I57" i="1"/>
  <c r="H57" i="1"/>
  <c r="G57" i="1"/>
  <c r="J55" i="1"/>
  <c r="I55" i="1"/>
  <c r="H55" i="1"/>
  <c r="G55" i="1"/>
  <c r="J68" i="1"/>
  <c r="I68" i="1"/>
  <c r="H68" i="1"/>
  <c r="G68" i="1"/>
  <c r="J56" i="1"/>
  <c r="I56" i="1"/>
  <c r="H56" i="1"/>
  <c r="G56" i="1"/>
  <c r="J58" i="1"/>
  <c r="I58" i="1"/>
  <c r="H58" i="1"/>
  <c r="G58" i="1"/>
  <c r="J62" i="1"/>
  <c r="I62" i="1"/>
  <c r="H62" i="1"/>
  <c r="G62" i="1"/>
  <c r="J54" i="1"/>
  <c r="I54" i="1"/>
  <c r="H54" i="1"/>
  <c r="G54" i="1"/>
  <c r="J47" i="1"/>
  <c r="I47" i="1"/>
  <c r="H47" i="1"/>
  <c r="G47" i="1"/>
  <c r="J36" i="1"/>
  <c r="I36" i="1"/>
  <c r="H36" i="1"/>
  <c r="G36" i="1"/>
  <c r="J40" i="1"/>
  <c r="I40" i="1"/>
  <c r="H40" i="1"/>
  <c r="G40" i="1"/>
  <c r="J49" i="1"/>
  <c r="I49" i="1"/>
  <c r="H49" i="1"/>
  <c r="G49" i="1"/>
  <c r="J42" i="1"/>
  <c r="I42" i="1"/>
  <c r="H42" i="1"/>
  <c r="G42" i="1"/>
  <c r="J39" i="1"/>
  <c r="I39" i="1"/>
  <c r="H39" i="1"/>
  <c r="J43" i="1"/>
  <c r="I43" i="1"/>
  <c r="H43" i="1"/>
  <c r="J37" i="1"/>
  <c r="I37" i="1"/>
  <c r="H37" i="1"/>
  <c r="J35" i="1"/>
  <c r="I35" i="1"/>
  <c r="H35" i="1"/>
  <c r="G35" i="1"/>
  <c r="J38" i="1"/>
  <c r="I38" i="1"/>
  <c r="H38" i="1"/>
  <c r="Y32" i="1"/>
  <c r="X32" i="1"/>
  <c r="W32" i="1"/>
  <c r="V32" i="1"/>
  <c r="U32" i="1"/>
  <c r="T32" i="1"/>
  <c r="S32" i="1"/>
  <c r="R32" i="1"/>
  <c r="Q32" i="1"/>
  <c r="P32" i="1"/>
  <c r="O32" i="1"/>
  <c r="N32" i="1"/>
  <c r="M32" i="1"/>
  <c r="L32" i="1"/>
  <c r="K32" i="1"/>
  <c r="J21" i="1"/>
  <c r="I21" i="1"/>
  <c r="H21" i="1"/>
  <c r="G21" i="1"/>
  <c r="J23" i="1"/>
  <c r="I23" i="1"/>
  <c r="H23" i="1"/>
  <c r="G23" i="1"/>
  <c r="J28" i="1"/>
  <c r="I28" i="1"/>
  <c r="H28" i="1"/>
  <c r="G28" i="1"/>
  <c r="J6" i="1"/>
  <c r="I6" i="1"/>
  <c r="H6" i="1"/>
  <c r="G6" i="1"/>
  <c r="J18" i="1"/>
  <c r="I18" i="1"/>
  <c r="H18" i="1"/>
  <c r="G18" i="1"/>
  <c r="J10" i="1"/>
  <c r="I10" i="1"/>
  <c r="H10" i="1"/>
  <c r="G10" i="1"/>
  <c r="J16" i="1"/>
  <c r="I16" i="1"/>
  <c r="H16" i="1"/>
  <c r="G16" i="1"/>
  <c r="J31" i="1"/>
  <c r="I31" i="1"/>
  <c r="H31" i="1"/>
  <c r="G31" i="1"/>
  <c r="J5" i="1"/>
  <c r="I5" i="1"/>
  <c r="H5" i="1"/>
  <c r="G5" i="1"/>
  <c r="J22" i="1"/>
  <c r="I22" i="1"/>
  <c r="H22" i="1"/>
  <c r="G22" i="1"/>
  <c r="J15" i="1"/>
  <c r="I15" i="1"/>
  <c r="H15" i="1"/>
  <c r="G15" i="1"/>
  <c r="J9" i="1"/>
  <c r="I9" i="1"/>
  <c r="H9" i="1"/>
  <c r="G9" i="1"/>
  <c r="J29" i="1"/>
  <c r="I29" i="1"/>
  <c r="H29" i="1"/>
  <c r="G29" i="1"/>
  <c r="J7" i="1"/>
  <c r="I7" i="1"/>
  <c r="H7" i="1"/>
  <c r="U161" i="1" l="1"/>
  <c r="U163" i="1"/>
  <c r="L161" i="1"/>
  <c r="K161" i="1"/>
  <c r="M161" i="1"/>
  <c r="N161" i="1"/>
  <c r="M162" i="1"/>
  <c r="K162" i="1"/>
  <c r="L162" i="1"/>
  <c r="O162" i="1"/>
  <c r="O161" i="1"/>
  <c r="N162" i="1"/>
  <c r="W161" i="1" l="1"/>
  <c r="L163" i="1"/>
  <c r="L165" i="1" s="1"/>
  <c r="M163" i="1"/>
  <c r="M165" i="1" s="1"/>
  <c r="O163" i="1"/>
  <c r="O165" i="1" s="1"/>
  <c r="K163" i="1"/>
  <c r="K165" i="1" s="1"/>
  <c r="N163" i="1"/>
  <c r="N165" i="1" s="1"/>
  <c r="J20" i="2"/>
  <c r="C4" i="2"/>
  <c r="C20" i="2" s="1"/>
  <c r="T165" i="1" l="1"/>
</calcChain>
</file>

<file path=xl/sharedStrings.xml><?xml version="1.0" encoding="utf-8"?>
<sst xmlns="http://schemas.openxmlformats.org/spreadsheetml/2006/main" count="821" uniqueCount="254">
  <si>
    <t>K1</t>
  </si>
  <si>
    <t>nejmladší žákyně</t>
  </si>
  <si>
    <t>7.-8.</t>
  </si>
  <si>
    <t>370 m</t>
  </si>
  <si>
    <t>.</t>
  </si>
  <si>
    <t>zisk bodů</t>
  </si>
  <si>
    <t>dosažený čas v závodě</t>
  </si>
  <si>
    <t>pořadí v závodě</t>
  </si>
  <si>
    <t>CP</t>
  </si>
  <si>
    <t>kat</t>
  </si>
  <si>
    <t>příjmení</t>
  </si>
  <si>
    <t>RN</t>
  </si>
  <si>
    <t>oddíl</t>
  </si>
  <si>
    <t>NLČ</t>
  </si>
  <si>
    <t>m</t>
  </si>
  <si>
    <t>CB</t>
  </si>
  <si>
    <t>PS</t>
  </si>
  <si>
    <t>B1</t>
  </si>
  <si>
    <t>B2</t>
  </si>
  <si>
    <t>B3</t>
  </si>
  <si>
    <t>B4</t>
  </si>
  <si>
    <t>B5</t>
  </si>
  <si>
    <t>čas1</t>
  </si>
  <si>
    <t>čas2</t>
  </si>
  <si>
    <t>čas3</t>
  </si>
  <si>
    <t>čas4</t>
  </si>
  <si>
    <t>čas5</t>
  </si>
  <si>
    <t>P1</t>
  </si>
  <si>
    <t>P2</t>
  </si>
  <si>
    <t>P3</t>
  </si>
  <si>
    <t>P4</t>
  </si>
  <si>
    <t>P5</t>
  </si>
  <si>
    <t>TJ Lokomotiva Teplice - LB</t>
  </si>
  <si>
    <t>Kabátová Michaela</t>
  </si>
  <si>
    <t>AK Duchcov</t>
  </si>
  <si>
    <t>TJ Krupka</t>
  </si>
  <si>
    <t>Šístková Vladimíra</t>
  </si>
  <si>
    <t>Geislerová Hana</t>
  </si>
  <si>
    <t>Veselá Anna</t>
  </si>
  <si>
    <t>Lošťáková Ela</t>
  </si>
  <si>
    <t>Loko Teplice - OB</t>
  </si>
  <si>
    <t>Bendová Emílie</t>
  </si>
  <si>
    <t>Polanská Dorota</t>
  </si>
  <si>
    <t>Kučerová Johana</t>
  </si>
  <si>
    <t>Maršíková Julie</t>
  </si>
  <si>
    <t>ZŠ Metelkovo nám. - Tce</t>
  </si>
  <si>
    <t>ZŠ U Nových lázní - Tce</t>
  </si>
  <si>
    <t>K2</t>
  </si>
  <si>
    <t>nejmladší žáci</t>
  </si>
  <si>
    <t>Sebránek Prokop</t>
  </si>
  <si>
    <t>AK Bílina</t>
  </si>
  <si>
    <t>Richter Tomáš</t>
  </si>
  <si>
    <t>SPONA Teplice</t>
  </si>
  <si>
    <t>Eliáš Josef</t>
  </si>
  <si>
    <t>ZŠ Bílá cesta - Teplice</t>
  </si>
  <si>
    <t>K3</t>
  </si>
  <si>
    <t>Červenka Matěj</t>
  </si>
  <si>
    <t xml:space="preserve">ZŠ Edisonova </t>
  </si>
  <si>
    <t>K4</t>
  </si>
  <si>
    <t>Svoboda Daniel</t>
  </si>
  <si>
    <t>K5</t>
  </si>
  <si>
    <t>přípravka - žákyně</t>
  </si>
  <si>
    <t>9.-10.</t>
  </si>
  <si>
    <t>850 m</t>
  </si>
  <si>
    <t>Čermáková Adéla</t>
  </si>
  <si>
    <t>Polanská Barbora</t>
  </si>
  <si>
    <t>Sedlecká Markéta</t>
  </si>
  <si>
    <t>TJ Baník Osek</t>
  </si>
  <si>
    <t>Kodýmová Agáta</t>
  </si>
  <si>
    <t>přípravka - žáci</t>
  </si>
  <si>
    <t>1050 m</t>
  </si>
  <si>
    <t>Jahoda Adam</t>
  </si>
  <si>
    <t>Holka Matěj</t>
  </si>
  <si>
    <t>Šoltész Vojtěch</t>
  </si>
  <si>
    <t>Podsedník Jakub</t>
  </si>
  <si>
    <t>mladší žákyně</t>
  </si>
  <si>
    <t>11.-12.</t>
  </si>
  <si>
    <t>Žilinská Nela</t>
  </si>
  <si>
    <t>Ječná Agáta</t>
  </si>
  <si>
    <t>Sebránková Ema</t>
  </si>
  <si>
    <t>Ječná Magdaléna</t>
  </si>
  <si>
    <t>Lázničková Kateřina</t>
  </si>
  <si>
    <t>Čadková Agáta</t>
  </si>
  <si>
    <t>Švehlová Patricie</t>
  </si>
  <si>
    <t>K6</t>
  </si>
  <si>
    <t>mladší žáci</t>
  </si>
  <si>
    <t>1250 m</t>
  </si>
  <si>
    <t>Švácha Pavel</t>
  </si>
  <si>
    <t>Čermák Ondřej</t>
  </si>
  <si>
    <t>Rež Adam</t>
  </si>
  <si>
    <t>Křivohlavý Jakub</t>
  </si>
  <si>
    <t>Sláma Karel</t>
  </si>
  <si>
    <t>K7</t>
  </si>
  <si>
    <t>starší žákyně</t>
  </si>
  <si>
    <t>13.-15.</t>
  </si>
  <si>
    <t>K8</t>
  </si>
  <si>
    <t>Moučková Michaela</t>
  </si>
  <si>
    <t>Procházková Klára</t>
  </si>
  <si>
    <t>starší žáci</t>
  </si>
  <si>
    <t>1650 m</t>
  </si>
  <si>
    <t>1Z</t>
  </si>
  <si>
    <t>2Z</t>
  </si>
  <si>
    <t>3Z</t>
  </si>
  <si>
    <t>4Z</t>
  </si>
  <si>
    <t>5Z</t>
  </si>
  <si>
    <t>dívky</t>
  </si>
  <si>
    <t>hoši</t>
  </si>
  <si>
    <t>1*8</t>
  </si>
  <si>
    <t>Předškoláci</t>
  </si>
  <si>
    <t>celkem</t>
  </si>
  <si>
    <t>bodování  od 1. místa : 15 - 12 - 10 - 8 - 7 - 6 - 5 - 4 - 3 - 2 - a zbytek 1 bod</t>
  </si>
  <si>
    <t>do konečného pořadí  se započítávají 4 nejlépe bodované starty běžce z 5 závodů, v případě rovnosti bodů rozhoduje lepší čas</t>
  </si>
  <si>
    <t>soutěž družstev</t>
  </si>
  <si>
    <t>5. závod</t>
  </si>
  <si>
    <t>4. závod</t>
  </si>
  <si>
    <t>3. závod</t>
  </si>
  <si>
    <t>2. závod</t>
  </si>
  <si>
    <t>1. závod</t>
  </si>
  <si>
    <t>P</t>
  </si>
  <si>
    <t>body C</t>
  </si>
  <si>
    <t>1. místo</t>
  </si>
  <si>
    <t>2. místo</t>
  </si>
  <si>
    <t>3. místo</t>
  </si>
  <si>
    <t>4. místo</t>
  </si>
  <si>
    <t>běžců</t>
  </si>
  <si>
    <t>body</t>
  </si>
  <si>
    <t>V17</t>
  </si>
  <si>
    <t>Týrová Anička</t>
  </si>
  <si>
    <t>???</t>
  </si>
  <si>
    <t>Jakubíková Lenka</t>
  </si>
  <si>
    <t>Vybulková Jaroslava</t>
  </si>
  <si>
    <t>Neumann Sarah</t>
  </si>
  <si>
    <t>Pecherková Rozárie</t>
  </si>
  <si>
    <t>Lacinová Gabriela</t>
  </si>
  <si>
    <t>Jirušková Magdaléna</t>
  </si>
  <si>
    <t>x</t>
  </si>
  <si>
    <t>Vaník Radek</t>
  </si>
  <si>
    <t>Valenta Jan</t>
  </si>
  <si>
    <t>Filip Mikuláš</t>
  </si>
  <si>
    <t>Mrha Filip</t>
  </si>
  <si>
    <t>Nejedlý Ondřej</t>
  </si>
  <si>
    <t>2009-2010</t>
  </si>
  <si>
    <t>2007-2008</t>
  </si>
  <si>
    <t>2005-2006</t>
  </si>
  <si>
    <t>2002-2003-2004</t>
  </si>
  <si>
    <t>SK JUNIOR Teplice</t>
  </si>
  <si>
    <t>Štembergová Tereza</t>
  </si>
  <si>
    <t>ZŠ Buzulucká - Teplice</t>
  </si>
  <si>
    <t>Berger Oto</t>
  </si>
  <si>
    <t>Ranš Jakub</t>
  </si>
  <si>
    <t>Ústí nad Labem</t>
  </si>
  <si>
    <t>Kruschinová Jana</t>
  </si>
  <si>
    <t>Chmelová Veronika</t>
  </si>
  <si>
    <t>Košťálová Sára</t>
  </si>
  <si>
    <t>Holub Adam</t>
  </si>
  <si>
    <t>Holub Jan</t>
  </si>
  <si>
    <t>Kozák Jan</t>
  </si>
  <si>
    <t>Gymnázium Teplice</t>
  </si>
  <si>
    <t>Hrabáková Andrea</t>
  </si>
  <si>
    <t>Kurková Dáša</t>
  </si>
  <si>
    <t>Wanitschková Miíša</t>
  </si>
  <si>
    <t>Šilerová Kateřina</t>
  </si>
  <si>
    <t>Baloch Lukáš</t>
  </si>
  <si>
    <t>14. ročník Mladé BĚKODO 2017</t>
  </si>
  <si>
    <t>poznámka</t>
  </si>
  <si>
    <t>K6 + K7  si zkrátily trať - časy neuvedeny</t>
  </si>
  <si>
    <t>Riby Thomas</t>
  </si>
  <si>
    <t>Benda Petr</t>
  </si>
  <si>
    <t>Lácha František</t>
  </si>
  <si>
    <t>Černá Diana</t>
  </si>
  <si>
    <t>Kubáčová Laura</t>
  </si>
  <si>
    <t>Fišerová Natálie</t>
  </si>
  <si>
    <t>ZŠ Dubí 1</t>
  </si>
  <si>
    <t>Doležal Michal</t>
  </si>
  <si>
    <t>Vágner Václav</t>
  </si>
  <si>
    <t>Linhart Charles</t>
  </si>
  <si>
    <t>Brandejský František</t>
  </si>
  <si>
    <t>Kaiser Matěj</t>
  </si>
  <si>
    <t>Lachmanová Tereza</t>
  </si>
  <si>
    <t>Leitermannová Ellen</t>
  </si>
  <si>
    <t>Navrátilová Ella</t>
  </si>
  <si>
    <t>Riby Philip</t>
  </si>
  <si>
    <t>Švácha Matěj</t>
  </si>
  <si>
    <t>Hlisník Jan</t>
  </si>
  <si>
    <t>Špalek Jan</t>
  </si>
  <si>
    <t>Poddaný Lukáš</t>
  </si>
  <si>
    <t>Morštain František</t>
  </si>
  <si>
    <t>Jakoubě Anna</t>
  </si>
  <si>
    <t>Lachmanová Zuzana</t>
  </si>
  <si>
    <t>Vojáčková Kateřina</t>
  </si>
  <si>
    <t>Beránková Eliška</t>
  </si>
  <si>
    <t>Plešmíd Jiří</t>
  </si>
  <si>
    <t>Weis Jakub</t>
  </si>
  <si>
    <t>Švarc Jakub</t>
  </si>
  <si>
    <t>Kostohryz Matěj</t>
  </si>
  <si>
    <t>Wagnerová Kateřina</t>
  </si>
  <si>
    <t>Slaměníková Marie</t>
  </si>
  <si>
    <t>Březinová Adéla</t>
  </si>
  <si>
    <t>Žilinská Nikola</t>
  </si>
  <si>
    <t>Poddaná Bára</t>
  </si>
  <si>
    <t>Kaiserová Nikol</t>
  </si>
  <si>
    <t>Dvořáková Sofie</t>
  </si>
  <si>
    <t>Zatloukalová Kamila</t>
  </si>
  <si>
    <t>Moučková Libuše</t>
  </si>
  <si>
    <t>Žáková Ema</t>
  </si>
  <si>
    <t>2 z K7 běžely K8</t>
  </si>
  <si>
    <t>PH</t>
  </si>
  <si>
    <t>PD</t>
  </si>
  <si>
    <t>CD</t>
  </si>
  <si>
    <t>CH</t>
  </si>
  <si>
    <t>Celkem</t>
  </si>
  <si>
    <t>Zelenka Eliáš</t>
  </si>
  <si>
    <t>Belšán Ondřej</t>
  </si>
  <si>
    <t>Svádová Eliška</t>
  </si>
  <si>
    <t>Očko Jan</t>
  </si>
  <si>
    <t>Vosková Terezie</t>
  </si>
  <si>
    <t>disk.</t>
  </si>
  <si>
    <t>ZŠ Edisonova - Teplice</t>
  </si>
  <si>
    <t>Háněl Kryštof</t>
  </si>
  <si>
    <t>Machold Matěj</t>
  </si>
  <si>
    <t>bodování   1. místo  5 bodů  - 2. místo 3 body - 3. místo 2 body - 4. místo 1bod</t>
  </si>
  <si>
    <t>Škuthanová Šárka</t>
  </si>
  <si>
    <t>Štěpánková Dagmar</t>
  </si>
  <si>
    <t>Šponarová Magdaléna</t>
  </si>
  <si>
    <t>zr.</t>
  </si>
  <si>
    <t>Ustohal Lukáš</t>
  </si>
  <si>
    <t>Hejný Tomáš</t>
  </si>
  <si>
    <t>Olšer Tomáš</t>
  </si>
  <si>
    <t>Čapek Matěj</t>
  </si>
  <si>
    <t>Hronová Anita</t>
  </si>
  <si>
    <t>Zwesperová Nella</t>
  </si>
  <si>
    <t>Belzová Markéta</t>
  </si>
  <si>
    <t>Karpíšek Štěpán</t>
  </si>
  <si>
    <t>Ustohal Jan</t>
  </si>
  <si>
    <t>Gaisler Jan</t>
  </si>
  <si>
    <t>Head Jonáš</t>
  </si>
  <si>
    <t>Lang Davis</t>
  </si>
  <si>
    <t>Kotz Mikuláš</t>
  </si>
  <si>
    <t>Machold Jakub</t>
  </si>
  <si>
    <t>průměr na 1. závod</t>
  </si>
  <si>
    <t xml:space="preserve">konečné pořadí </t>
  </si>
  <si>
    <t>Tesařová Tereza</t>
  </si>
  <si>
    <t>Vobořil Tadeáš</t>
  </si>
  <si>
    <t>Slaměník Arnošt</t>
  </si>
  <si>
    <t>Kučerová Nela</t>
  </si>
  <si>
    <t>Sabová Natálie</t>
  </si>
  <si>
    <t>Tesařová Nikola</t>
  </si>
  <si>
    <t>Jánský Jakub</t>
  </si>
  <si>
    <t>AC Ústí nad Labem</t>
  </si>
  <si>
    <t>Herdová Barbora</t>
  </si>
  <si>
    <t>Suchá Nikola</t>
  </si>
  <si>
    <t>počet běžců</t>
  </si>
  <si>
    <t>PM</t>
  </si>
  <si>
    <t>počet medailistů - konečné pořadí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</si>
</sst>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hh:mm"/>
  </numFmts>
  <fonts count="24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color theme="1"/>
      <name val="Century Gothic"/>
      <family val="2"/>
      <charset val="238"/>
    </font>
    <font>
      <b/>
      <sz val="10"/>
      <color indexed="8"/>
      <name val="Century Gothic"/>
      <family val="2"/>
      <charset val="238"/>
    </font>
    <font>
      <b/>
      <sz val="8"/>
      <color indexed="8"/>
      <name val="Century Gothic"/>
      <family val="2"/>
      <charset val="238"/>
    </font>
    <font>
      <b/>
      <sz val="9"/>
      <color indexed="8"/>
      <name val="Century Gothic"/>
      <family val="2"/>
      <charset val="238"/>
    </font>
    <font>
      <sz val="9"/>
      <color indexed="8"/>
      <name val="Century Gothic"/>
      <family val="2"/>
      <charset val="238"/>
    </font>
    <font>
      <sz val="8"/>
      <name val="Century Gothic"/>
      <family val="2"/>
      <charset val="238"/>
    </font>
    <font>
      <sz val="10"/>
      <color indexed="8"/>
      <name val="Century Gothic"/>
      <family val="2"/>
      <charset val="238"/>
    </font>
    <font>
      <sz val="8"/>
      <color indexed="8"/>
      <name val="Century Gothic"/>
      <family val="2"/>
      <charset val="238"/>
    </font>
    <font>
      <sz val="8"/>
      <color theme="1"/>
      <name val="Century Gothic"/>
      <family val="2"/>
      <charset val="238"/>
    </font>
    <font>
      <b/>
      <sz val="8"/>
      <name val="Century Gothic"/>
      <family val="2"/>
      <charset val="238"/>
    </font>
    <font>
      <sz val="11"/>
      <color indexed="8"/>
      <name val="Century Gothic"/>
      <family val="2"/>
      <charset val="238"/>
    </font>
    <font>
      <sz val="6.5"/>
      <color indexed="8"/>
      <name val="Century Gothic"/>
      <family val="2"/>
      <charset val="238"/>
    </font>
    <font>
      <sz val="22"/>
      <color indexed="8"/>
      <name val="Century Gothic"/>
      <family val="2"/>
      <charset val="238"/>
    </font>
    <font>
      <b/>
      <sz val="9"/>
      <color theme="1"/>
      <name val="Century Gothic"/>
      <family val="2"/>
      <charset val="238"/>
    </font>
    <font>
      <b/>
      <sz val="12"/>
      <color indexed="8"/>
      <name val="Century Gothic"/>
      <family val="2"/>
      <charset val="238"/>
    </font>
    <font>
      <b/>
      <sz val="14"/>
      <color indexed="8"/>
      <name val="Century Gothic"/>
      <family val="2"/>
      <charset val="238"/>
    </font>
    <font>
      <b/>
      <sz val="18"/>
      <color indexed="8"/>
      <name val="Century Gothic"/>
      <family val="2"/>
      <charset val="238"/>
    </font>
    <font>
      <b/>
      <sz val="14"/>
      <color theme="1"/>
      <name val="Century Gothic"/>
      <family val="2"/>
      <charset val="238"/>
    </font>
    <font>
      <sz val="9"/>
      <color theme="1"/>
      <name val="Century Gothic"/>
      <family val="2"/>
      <charset val="238"/>
    </font>
    <font>
      <sz val="7"/>
      <name val="Century Gothic"/>
      <family val="2"/>
      <charset val="238"/>
    </font>
    <font>
      <b/>
      <sz val="7"/>
      <color indexed="8"/>
      <name val="Century Gothic"/>
      <family val="2"/>
      <charset val="238"/>
    </font>
    <font>
      <sz val="7"/>
      <color theme="1"/>
      <name val="Calibri"/>
      <family val="2"/>
      <charset val="238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13"/>
      </patternFill>
    </fill>
    <fill>
      <patternFill patternType="solid">
        <fgColor theme="0" tint="-0.14999847407452621"/>
        <bgColor indexed="13"/>
      </patternFill>
    </fill>
    <fill>
      <patternFill patternType="solid">
        <fgColor theme="0"/>
        <bgColor indexed="49"/>
      </patternFill>
    </fill>
    <fill>
      <patternFill patternType="solid">
        <fgColor theme="0"/>
        <bgColor indexed="31"/>
      </patternFill>
    </fill>
    <fill>
      <patternFill patternType="solid">
        <fgColor theme="0"/>
        <bgColor indexed="40"/>
      </patternFill>
    </fill>
    <fill>
      <patternFill patternType="solid">
        <fgColor theme="0"/>
        <bgColor indexed="26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gradientFill type="path" left="0.5" right="0.5" top="0.5" bottom="0.5">
        <stop position="0">
          <color theme="0"/>
        </stop>
        <stop position="1">
          <color theme="4" tint="0.40000610370189521"/>
        </stop>
      </gradientFill>
    </fill>
    <fill>
      <gradientFill>
        <stop position="0">
          <color theme="0"/>
        </stop>
        <stop position="1">
          <color rgb="FFFF0000"/>
        </stop>
      </gradientFill>
    </fill>
    <fill>
      <gradientFill>
        <stop position="0">
          <color theme="0"/>
        </stop>
        <stop position="0.5">
          <color rgb="FF92D050"/>
        </stop>
        <stop position="1">
          <color theme="0"/>
        </stop>
      </gradientFill>
    </fill>
    <fill>
      <gradientFill degree="135">
        <stop position="0">
          <color theme="0"/>
        </stop>
        <stop position="0.5">
          <color rgb="FFFFFF00"/>
        </stop>
        <stop position="1">
          <color theme="0"/>
        </stop>
      </gradientFill>
    </fill>
    <fill>
      <patternFill patternType="solid">
        <fgColor theme="0"/>
        <bgColor auto="1"/>
      </patternFill>
    </fill>
    <fill>
      <patternFill patternType="solid">
        <fgColor theme="0"/>
        <bgColor indexed="34"/>
      </patternFill>
    </fill>
    <fill>
      <patternFill patternType="solid">
        <fgColor theme="8" tint="0.79998168889431442"/>
        <bgColor indexed="49"/>
      </patternFill>
    </fill>
    <fill>
      <patternFill patternType="solid">
        <fgColor rgb="FF00B0F0"/>
        <bgColor indexed="49"/>
      </patternFill>
    </fill>
    <fill>
      <patternFill patternType="solid">
        <fgColor theme="7" tint="0.39997558519241921"/>
        <bgColor indexed="26"/>
      </patternFill>
    </fill>
    <fill>
      <patternFill patternType="solid">
        <fgColor theme="7" tint="0.59999389629810485"/>
        <bgColor indexed="64"/>
      </patternFill>
    </fill>
    <fill>
      <gradientFill type="path" left="0.5" right="0.5" top="0.5" bottom="0.5">
        <stop position="0">
          <color theme="0"/>
        </stop>
        <stop position="1">
          <color rgb="FFFFC000"/>
        </stop>
      </gradientFill>
    </fill>
    <fill>
      <patternFill patternType="solid">
        <fgColor theme="9" tint="0.79998168889431442"/>
        <bgColor indexed="34"/>
      </patternFill>
    </fill>
    <fill>
      <patternFill patternType="solid">
        <fgColor theme="0" tint="-4.9989318521683403E-2"/>
        <bgColor indexed="64"/>
      </patternFill>
    </fill>
    <fill>
      <gradientFill type="path" left="0.5" right="0.5" top="0.5" bottom="0.5">
        <stop position="0">
          <color theme="0"/>
        </stop>
        <stop position="1">
          <color rgb="FF92D050"/>
        </stop>
      </gradientFill>
    </fill>
    <fill>
      <patternFill patternType="solid">
        <fgColor theme="2" tint="-9.9978637043366805E-2"/>
        <bgColor indexed="64"/>
      </patternFill>
    </fill>
    <fill>
      <patternFill patternType="solid">
        <fgColor theme="9" tint="0.39997558519241921"/>
        <bgColor indexed="31"/>
      </patternFill>
    </fill>
    <fill>
      <gradientFill type="path" left="0.5" right="0.5" top="0.5" bottom="0.5">
        <stop position="0">
          <color theme="0"/>
        </stop>
        <stop position="1">
          <color theme="4"/>
        </stop>
      </gradientFill>
    </fill>
  </fills>
  <borders count="153">
    <border>
      <left/>
      <right/>
      <top/>
      <bottom/>
      <diagonal/>
    </border>
    <border>
      <left style="double">
        <color indexed="8"/>
      </left>
      <right style="hair">
        <color indexed="8"/>
      </right>
      <top style="double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double">
        <color indexed="8"/>
      </top>
      <bottom style="hair">
        <color indexed="8"/>
      </bottom>
      <diagonal/>
    </border>
    <border>
      <left style="hair">
        <color indexed="8"/>
      </left>
      <right/>
      <top style="double">
        <color indexed="8"/>
      </top>
      <bottom style="hair">
        <color indexed="8"/>
      </bottom>
      <diagonal/>
    </border>
    <border>
      <left/>
      <right style="hair">
        <color indexed="8"/>
      </right>
      <top style="double">
        <color indexed="8"/>
      </top>
      <bottom style="hair">
        <color indexed="8"/>
      </bottom>
      <diagonal/>
    </border>
    <border>
      <left style="hair">
        <color indexed="8"/>
      </left>
      <right style="double">
        <color indexed="8"/>
      </right>
      <top style="double">
        <color indexed="8"/>
      </top>
      <bottom style="hair">
        <color indexed="8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/>
      <diagonal/>
    </border>
    <border>
      <left/>
      <right/>
      <top style="double">
        <color indexed="8"/>
      </top>
      <bottom/>
      <diagonal/>
    </border>
    <border>
      <left style="double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double">
        <color indexed="8"/>
      </right>
      <top style="hair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hair">
        <color indexed="8"/>
      </top>
      <bottom style="thin">
        <color indexed="8"/>
      </bottom>
      <diagonal/>
    </border>
    <border>
      <left/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/>
      <top style="hair">
        <color indexed="8"/>
      </top>
      <bottom style="thin">
        <color indexed="8"/>
      </bottom>
      <diagonal/>
    </border>
    <border>
      <left style="double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double">
        <color indexed="8"/>
      </right>
      <top/>
      <bottom style="hair">
        <color indexed="8"/>
      </bottom>
      <diagonal/>
    </border>
    <border>
      <left style="double">
        <color indexed="8"/>
      </left>
      <right style="double">
        <color indexed="8"/>
      </right>
      <top/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/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double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double">
        <color indexed="8"/>
      </right>
      <top style="hair">
        <color indexed="8"/>
      </top>
      <bottom style="hair">
        <color indexed="8"/>
      </bottom>
      <diagonal/>
    </border>
    <border>
      <left style="double">
        <color indexed="8"/>
      </left>
      <right style="double">
        <color indexed="8"/>
      </right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double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double">
        <color indexed="8"/>
      </right>
      <top style="hair">
        <color indexed="8"/>
      </top>
      <bottom/>
      <diagonal/>
    </border>
    <border>
      <left style="double">
        <color indexed="8"/>
      </left>
      <right style="double">
        <color indexed="8"/>
      </right>
      <top style="hair">
        <color indexed="8"/>
      </top>
      <bottom/>
      <diagonal/>
    </border>
    <border>
      <left/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 style="double">
        <color indexed="8"/>
      </left>
      <right style="hair">
        <color indexed="8"/>
      </right>
      <top style="hair">
        <color indexed="8"/>
      </top>
      <bottom style="double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double">
        <color indexed="8"/>
      </bottom>
      <diagonal/>
    </border>
    <border>
      <left style="hair">
        <color indexed="8"/>
      </left>
      <right style="double">
        <color indexed="8"/>
      </right>
      <top style="hair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hair">
        <color indexed="8"/>
      </top>
      <bottom style="double">
        <color indexed="8"/>
      </bottom>
      <diagonal/>
    </border>
    <border>
      <left/>
      <right style="hair">
        <color indexed="8"/>
      </right>
      <top style="hair">
        <color indexed="8"/>
      </top>
      <bottom style="double">
        <color indexed="8"/>
      </bottom>
      <diagonal/>
    </border>
    <border>
      <left style="hair">
        <color indexed="8"/>
      </left>
      <right/>
      <top style="hair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/>
      <bottom/>
      <diagonal/>
    </border>
    <border>
      <left style="double">
        <color indexed="8"/>
      </left>
      <right/>
      <top/>
      <bottom style="hair">
        <color indexed="8"/>
      </bottom>
      <diagonal/>
    </border>
    <border>
      <left style="double">
        <color indexed="8"/>
      </left>
      <right/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hair">
        <color indexed="8"/>
      </bottom>
      <diagonal/>
    </border>
    <border>
      <left/>
      <right/>
      <top style="double">
        <color indexed="8"/>
      </top>
      <bottom style="hair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8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double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double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double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double">
        <color indexed="8"/>
      </right>
      <top style="hair">
        <color indexed="8"/>
      </top>
      <bottom style="hair">
        <color indexed="8"/>
      </bottom>
      <diagonal/>
    </border>
    <border>
      <left style="double">
        <color indexed="8"/>
      </left>
      <right style="double">
        <color indexed="8"/>
      </right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double">
        <color indexed="8"/>
      </left>
      <right style="hair">
        <color indexed="8"/>
      </right>
      <top style="double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double">
        <color indexed="8"/>
      </top>
      <bottom style="hair">
        <color indexed="8"/>
      </bottom>
      <diagonal/>
    </border>
    <border>
      <left style="hair">
        <color indexed="8"/>
      </left>
      <right style="double">
        <color indexed="8"/>
      </right>
      <top style="double">
        <color indexed="8"/>
      </top>
      <bottom style="hair">
        <color indexed="8"/>
      </bottom>
      <diagonal/>
    </border>
    <border>
      <left style="double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double">
        <color indexed="8"/>
      </right>
      <top style="hair">
        <color indexed="8"/>
      </top>
      <bottom style="thin">
        <color indexed="8"/>
      </bottom>
      <diagonal/>
    </border>
    <border>
      <left style="double">
        <color indexed="8"/>
      </left>
      <right style="hair">
        <color indexed="8"/>
      </right>
      <top style="hair">
        <color indexed="8"/>
      </top>
      <bottom style="double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double">
        <color indexed="8"/>
      </bottom>
      <diagonal/>
    </border>
    <border>
      <left style="hair">
        <color indexed="8"/>
      </left>
      <right style="double">
        <color indexed="8"/>
      </right>
      <top style="hair">
        <color indexed="8"/>
      </top>
      <bottom style="double">
        <color indexed="8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8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hair">
        <color indexed="8"/>
      </right>
      <top style="double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thin">
        <color indexed="8"/>
      </bottom>
      <diagonal/>
    </border>
    <border>
      <left/>
      <right style="hair">
        <color indexed="8"/>
      </right>
      <top style="hair">
        <color indexed="8"/>
      </top>
      <bottom/>
      <diagonal/>
    </border>
    <border>
      <left/>
      <right style="hair">
        <color indexed="8"/>
      </right>
      <top style="hair">
        <color indexed="8"/>
      </top>
      <bottom style="double">
        <color indexed="8"/>
      </bottom>
      <diagonal/>
    </border>
    <border>
      <left style="double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double">
        <color indexed="8"/>
      </right>
      <top style="hair">
        <color indexed="8"/>
      </top>
      <bottom/>
      <diagonal/>
    </border>
    <border>
      <left style="double">
        <color indexed="8"/>
      </left>
      <right/>
      <top style="hair">
        <color indexed="8"/>
      </top>
      <bottom style="hair">
        <color indexed="8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double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58">
    <xf numFmtId="0" fontId="0" fillId="0" borderId="0" xfId="0"/>
    <xf numFmtId="1" fontId="4" fillId="4" borderId="3" xfId="1" applyNumberFormat="1" applyFont="1" applyFill="1" applyBorder="1" applyAlignment="1">
      <alignment horizontal="center"/>
    </xf>
    <xf numFmtId="0" fontId="9" fillId="0" borderId="15" xfId="1" applyFont="1" applyFill="1" applyBorder="1" applyAlignment="1">
      <alignment horizontal="center"/>
    </xf>
    <xf numFmtId="0" fontId="9" fillId="0" borderId="22" xfId="1" applyFont="1" applyFill="1" applyBorder="1" applyAlignment="1">
      <alignment horizontal="center"/>
    </xf>
    <xf numFmtId="0" fontId="7" fillId="0" borderId="21" xfId="1" applyFont="1" applyFill="1" applyBorder="1" applyAlignment="1">
      <alignment horizontal="center"/>
    </xf>
    <xf numFmtId="0" fontId="7" fillId="0" borderId="22" xfId="1" applyFont="1" applyFill="1" applyBorder="1" applyAlignment="1">
      <alignment horizontal="center"/>
    </xf>
    <xf numFmtId="0" fontId="4" fillId="8" borderId="8" xfId="1" applyFont="1" applyFill="1" applyBorder="1" applyAlignment="1">
      <alignment horizontal="center"/>
    </xf>
    <xf numFmtId="0" fontId="4" fillId="8" borderId="9" xfId="1" applyFont="1" applyFill="1" applyBorder="1" applyAlignment="1">
      <alignment horizontal="center"/>
    </xf>
    <xf numFmtId="0" fontId="7" fillId="0" borderId="14" xfId="1" applyFont="1" applyFill="1" applyBorder="1" applyAlignment="1">
      <alignment horizontal="center"/>
    </xf>
    <xf numFmtId="0" fontId="7" fillId="0" borderId="15" xfId="1" applyFont="1" applyFill="1" applyBorder="1" applyAlignment="1">
      <alignment horizontal="center"/>
    </xf>
    <xf numFmtId="1" fontId="4" fillId="4" borderId="19" xfId="1" applyNumberFormat="1" applyFont="1" applyFill="1" applyBorder="1" applyAlignment="1">
      <alignment horizontal="center"/>
    </xf>
    <xf numFmtId="0" fontId="7" fillId="2" borderId="1" xfId="1" applyFont="1" applyFill="1" applyBorder="1" applyAlignment="1">
      <alignment horizontal="center"/>
    </xf>
    <xf numFmtId="0" fontId="4" fillId="2" borderId="2" xfId="1" applyFont="1" applyFill="1" applyBorder="1" applyAlignment="1">
      <alignment horizontal="center"/>
    </xf>
    <xf numFmtId="0" fontId="4" fillId="2" borderId="5" xfId="1" applyFont="1" applyFill="1" applyBorder="1" applyAlignment="1">
      <alignment horizontal="center"/>
    </xf>
    <xf numFmtId="0" fontId="10" fillId="4" borderId="7" xfId="0" applyFont="1" applyFill="1" applyBorder="1"/>
    <xf numFmtId="0" fontId="4" fillId="5" borderId="2" xfId="1" applyFont="1" applyFill="1" applyBorder="1" applyAlignment="1">
      <alignment horizontal="center"/>
    </xf>
    <xf numFmtId="0" fontId="4" fillId="8" borderId="10" xfId="1" applyFont="1" applyFill="1" applyBorder="1" applyAlignment="1">
      <alignment horizontal="center"/>
    </xf>
    <xf numFmtId="1" fontId="4" fillId="8" borderId="12" xfId="1" applyNumberFormat="1" applyFont="1" applyFill="1" applyBorder="1" applyAlignment="1">
      <alignment horizontal="center"/>
    </xf>
    <xf numFmtId="0" fontId="4" fillId="5" borderId="9" xfId="1" applyFont="1" applyFill="1" applyBorder="1" applyAlignment="1">
      <alignment horizontal="center"/>
    </xf>
    <xf numFmtId="164" fontId="9" fillId="9" borderId="9" xfId="1" applyNumberFormat="1" applyFont="1" applyFill="1" applyBorder="1" applyAlignment="1">
      <alignment horizontal="center"/>
    </xf>
    <xf numFmtId="49" fontId="9" fillId="9" borderId="9" xfId="1" applyNumberFormat="1" applyFont="1" applyFill="1" applyBorder="1" applyAlignment="1">
      <alignment horizontal="center"/>
    </xf>
    <xf numFmtId="0" fontId="9" fillId="9" borderId="9" xfId="1" applyFont="1" applyFill="1" applyBorder="1" applyAlignment="1">
      <alignment horizontal="center"/>
    </xf>
    <xf numFmtId="0" fontId="9" fillId="9" borderId="13" xfId="1" applyFont="1" applyFill="1" applyBorder="1" applyAlignment="1">
      <alignment horizontal="center"/>
    </xf>
    <xf numFmtId="1" fontId="4" fillId="8" borderId="8" xfId="1" applyNumberFormat="1" applyFont="1" applyFill="1" applyBorder="1" applyAlignment="1">
      <alignment horizontal="center"/>
    </xf>
    <xf numFmtId="1" fontId="4" fillId="8" borderId="9" xfId="1" applyNumberFormat="1" applyFont="1" applyFill="1" applyBorder="1" applyAlignment="1">
      <alignment horizontal="center"/>
    </xf>
    <xf numFmtId="1" fontId="4" fillId="8" borderId="10" xfId="1" applyNumberFormat="1" applyFont="1" applyFill="1" applyBorder="1" applyAlignment="1">
      <alignment horizontal="center"/>
    </xf>
    <xf numFmtId="1" fontId="11" fillId="0" borderId="18" xfId="1" applyNumberFormat="1" applyFont="1" applyFill="1" applyBorder="1" applyAlignment="1">
      <alignment horizontal="center"/>
    </xf>
    <xf numFmtId="0" fontId="4" fillId="5" borderId="15" xfId="1" applyFont="1" applyFill="1" applyBorder="1" applyAlignment="1">
      <alignment horizontal="center"/>
    </xf>
    <xf numFmtId="0" fontId="9" fillId="0" borderId="23" xfId="1" applyFont="1" applyFill="1" applyBorder="1"/>
    <xf numFmtId="1" fontId="11" fillId="0" borderId="25" xfId="1" applyNumberFormat="1" applyFont="1" applyFill="1" applyBorder="1" applyAlignment="1">
      <alignment horizontal="center"/>
    </xf>
    <xf numFmtId="0" fontId="4" fillId="5" borderId="22" xfId="1" applyFont="1" applyFill="1" applyBorder="1" applyAlignment="1">
      <alignment horizontal="center"/>
    </xf>
    <xf numFmtId="0" fontId="9" fillId="0" borderId="22" xfId="1" applyFont="1" applyFill="1" applyBorder="1"/>
    <xf numFmtId="0" fontId="9" fillId="4" borderId="23" xfId="1" applyFont="1" applyFill="1" applyBorder="1"/>
    <xf numFmtId="0" fontId="11" fillId="11" borderId="1" xfId="1" applyFont="1" applyFill="1" applyBorder="1" applyAlignment="1">
      <alignment horizontal="center"/>
    </xf>
    <xf numFmtId="0" fontId="11" fillId="11" borderId="2" xfId="1" applyFont="1" applyFill="1" applyBorder="1" applyAlignment="1">
      <alignment horizontal="center"/>
    </xf>
    <xf numFmtId="0" fontId="4" fillId="11" borderId="2" xfId="1" applyFont="1" applyFill="1" applyBorder="1" applyAlignment="1">
      <alignment horizontal="center"/>
    </xf>
    <xf numFmtId="0" fontId="4" fillId="11" borderId="5" xfId="1" applyFont="1" applyFill="1" applyBorder="1" applyAlignment="1">
      <alignment horizontal="center"/>
    </xf>
    <xf numFmtId="0" fontId="4" fillId="4" borderId="2" xfId="1" applyFont="1" applyFill="1" applyBorder="1" applyAlignment="1">
      <alignment horizontal="center"/>
    </xf>
    <xf numFmtId="1" fontId="4" fillId="4" borderId="22" xfId="1" applyNumberFormat="1" applyFont="1" applyFill="1" applyBorder="1" applyAlignment="1">
      <alignment horizontal="center"/>
    </xf>
    <xf numFmtId="0" fontId="11" fillId="2" borderId="14" xfId="1" applyFont="1" applyFill="1" applyBorder="1" applyAlignment="1">
      <alignment horizontal="center"/>
    </xf>
    <xf numFmtId="0" fontId="4" fillId="2" borderId="15" xfId="1" applyFont="1" applyFill="1" applyBorder="1" applyAlignment="1">
      <alignment horizontal="center"/>
    </xf>
    <xf numFmtId="0" fontId="4" fillId="2" borderId="16" xfId="1" applyFont="1" applyFill="1" applyBorder="1" applyAlignment="1">
      <alignment horizontal="center"/>
    </xf>
    <xf numFmtId="0" fontId="10" fillId="4" borderId="0" xfId="0" applyFont="1" applyFill="1" applyBorder="1"/>
    <xf numFmtId="0" fontId="4" fillId="4" borderId="15" xfId="1" applyFont="1" applyFill="1" applyBorder="1" applyAlignment="1">
      <alignment horizontal="center"/>
    </xf>
    <xf numFmtId="164" fontId="9" fillId="4" borderId="15" xfId="1" applyNumberFormat="1" applyFont="1" applyFill="1" applyBorder="1" applyAlignment="1">
      <alignment horizontal="center"/>
    </xf>
    <xf numFmtId="164" fontId="9" fillId="4" borderId="19" xfId="1" applyNumberFormat="1" applyFont="1" applyFill="1" applyBorder="1" applyAlignment="1">
      <alignment horizontal="center"/>
    </xf>
    <xf numFmtId="1" fontId="4" fillId="4" borderId="16" xfId="1" applyNumberFormat="1" applyFont="1" applyFill="1" applyBorder="1" applyAlignment="1">
      <alignment horizontal="center"/>
    </xf>
    <xf numFmtId="164" fontId="9" fillId="4" borderId="22" xfId="1" applyNumberFormat="1" applyFont="1" applyFill="1" applyBorder="1" applyAlignment="1">
      <alignment horizontal="center"/>
    </xf>
    <xf numFmtId="164" fontId="9" fillId="4" borderId="26" xfId="1" applyNumberFormat="1" applyFont="1" applyFill="1" applyBorder="1" applyAlignment="1">
      <alignment horizontal="center"/>
    </xf>
    <xf numFmtId="0" fontId="11" fillId="4" borderId="21" xfId="1" applyFont="1" applyFill="1" applyBorder="1" applyAlignment="1">
      <alignment horizontal="center"/>
    </xf>
    <xf numFmtId="1" fontId="4" fillId="4" borderId="23" xfId="1" applyNumberFormat="1" applyFont="1" applyFill="1" applyBorder="1" applyAlignment="1">
      <alignment horizontal="center"/>
    </xf>
    <xf numFmtId="0" fontId="11" fillId="4" borderId="22" xfId="1" applyFont="1" applyFill="1" applyBorder="1" applyAlignment="1">
      <alignment horizontal="center"/>
    </xf>
    <xf numFmtId="164" fontId="9" fillId="4" borderId="18" xfId="1" applyNumberFormat="1" applyFont="1" applyFill="1" applyBorder="1" applyAlignment="1">
      <alignment horizontal="center"/>
    </xf>
    <xf numFmtId="0" fontId="11" fillId="4" borderId="41" xfId="1" applyFont="1" applyFill="1" applyBorder="1" applyAlignment="1">
      <alignment horizontal="center"/>
    </xf>
    <xf numFmtId="0" fontId="7" fillId="4" borderId="14" xfId="1" applyFont="1" applyFill="1" applyBorder="1" applyAlignment="1">
      <alignment horizontal="center"/>
    </xf>
    <xf numFmtId="0" fontId="7" fillId="4" borderId="15" xfId="1" applyFont="1" applyFill="1" applyBorder="1" applyAlignment="1">
      <alignment horizontal="center"/>
    </xf>
    <xf numFmtId="0" fontId="7" fillId="4" borderId="21" xfId="1" applyFont="1" applyFill="1" applyBorder="1" applyAlignment="1">
      <alignment horizontal="center"/>
    </xf>
    <xf numFmtId="0" fontId="7" fillId="4" borderId="22" xfId="1" applyFont="1" applyFill="1" applyBorder="1" applyAlignment="1">
      <alignment horizontal="center"/>
    </xf>
    <xf numFmtId="0" fontId="9" fillId="4" borderId="22" xfId="1" applyFont="1" applyFill="1" applyBorder="1"/>
    <xf numFmtId="0" fontId="9" fillId="4" borderId="15" xfId="1" applyFont="1" applyFill="1" applyBorder="1" applyAlignment="1">
      <alignment horizontal="center"/>
    </xf>
    <xf numFmtId="0" fontId="9" fillId="4" borderId="22" xfId="1" applyFont="1" applyFill="1" applyBorder="1" applyAlignment="1">
      <alignment horizontal="center"/>
    </xf>
    <xf numFmtId="1" fontId="11" fillId="3" borderId="14" xfId="1" applyNumberFormat="1" applyFont="1" applyFill="1" applyBorder="1" applyAlignment="1">
      <alignment horizontal="center"/>
    </xf>
    <xf numFmtId="0" fontId="4" fillId="4" borderId="11" xfId="1" applyFont="1" applyFill="1" applyBorder="1" applyAlignment="1">
      <alignment horizontal="center"/>
    </xf>
    <xf numFmtId="164" fontId="11" fillId="4" borderId="17" xfId="1" applyNumberFormat="1" applyFont="1" applyFill="1" applyBorder="1" applyAlignment="1">
      <alignment horizontal="center"/>
    </xf>
    <xf numFmtId="164" fontId="11" fillId="4" borderId="24" xfId="1" applyNumberFormat="1" applyFont="1" applyFill="1" applyBorder="1" applyAlignment="1">
      <alignment horizontal="center"/>
    </xf>
    <xf numFmtId="0" fontId="0" fillId="4" borderId="0" xfId="0" applyFill="1"/>
    <xf numFmtId="0" fontId="4" fillId="4" borderId="13" xfId="1" applyFont="1" applyFill="1" applyBorder="1" applyAlignment="1">
      <alignment horizontal="center"/>
    </xf>
    <xf numFmtId="0" fontId="7" fillId="4" borderId="26" xfId="1" applyFont="1" applyFill="1" applyBorder="1" applyAlignment="1">
      <alignment horizontal="center"/>
    </xf>
    <xf numFmtId="164" fontId="7" fillId="19" borderId="18" xfId="1" applyNumberFormat="1" applyFont="1" applyFill="1" applyBorder="1" applyAlignment="1">
      <alignment horizontal="center"/>
    </xf>
    <xf numFmtId="0" fontId="9" fillId="0" borderId="0" xfId="1" applyFont="1" applyFill="1"/>
    <xf numFmtId="0" fontId="12" fillId="0" borderId="0" xfId="1" applyFont="1" applyFill="1"/>
    <xf numFmtId="0" fontId="12" fillId="0" borderId="0" xfId="1" applyFont="1" applyFill="1" applyAlignment="1">
      <alignment horizontal="center"/>
    </xf>
    <xf numFmtId="0" fontId="12" fillId="4" borderId="0" xfId="1" applyFont="1" applyFill="1"/>
    <xf numFmtId="1" fontId="13" fillId="0" borderId="0" xfId="1" applyNumberFormat="1" applyFont="1" applyFill="1"/>
    <xf numFmtId="0" fontId="9" fillId="4" borderId="0" xfId="1" applyFont="1" applyFill="1"/>
    <xf numFmtId="0" fontId="5" fillId="0" borderId="0" xfId="1" applyFont="1" applyFill="1"/>
    <xf numFmtId="164" fontId="6" fillId="0" borderId="0" xfId="1" applyNumberFormat="1" applyFont="1" applyFill="1"/>
    <xf numFmtId="49" fontId="6" fillId="0" borderId="0" xfId="1" applyNumberFormat="1" applyFont="1" applyFill="1"/>
    <xf numFmtId="0" fontId="6" fillId="0" borderId="0" xfId="1" applyFont="1" applyFill="1" applyAlignment="1">
      <alignment horizontal="center"/>
    </xf>
    <xf numFmtId="1" fontId="5" fillId="0" borderId="0" xfId="1" applyNumberFormat="1" applyFont="1" applyFill="1"/>
    <xf numFmtId="1" fontId="8" fillId="4" borderId="0" xfId="1" applyNumberFormat="1" applyFont="1" applyFill="1" applyAlignment="1">
      <alignment horizontal="center"/>
    </xf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4" borderId="0" xfId="0" applyFont="1" applyFill="1"/>
    <xf numFmtId="0" fontId="11" fillId="2" borderId="1" xfId="1" applyFont="1" applyFill="1" applyBorder="1" applyAlignment="1">
      <alignment horizontal="center"/>
    </xf>
    <xf numFmtId="0" fontId="10" fillId="4" borderId="57" xfId="0" applyFont="1" applyFill="1" applyBorder="1"/>
    <xf numFmtId="0" fontId="11" fillId="21" borderId="40" xfId="1" applyFont="1" applyFill="1" applyBorder="1" applyAlignment="1">
      <alignment horizontal="center"/>
    </xf>
    <xf numFmtId="0" fontId="11" fillId="21" borderId="20" xfId="1" applyFont="1" applyFill="1" applyBorder="1" applyAlignment="1">
      <alignment horizontal="center"/>
    </xf>
    <xf numFmtId="0" fontId="11" fillId="21" borderId="22" xfId="1" applyFont="1" applyFill="1" applyBorder="1" applyAlignment="1">
      <alignment horizontal="center"/>
    </xf>
    <xf numFmtId="0" fontId="11" fillId="21" borderId="41" xfId="1" applyFont="1" applyFill="1" applyBorder="1" applyAlignment="1">
      <alignment horizontal="center"/>
    </xf>
    <xf numFmtId="0" fontId="11" fillId="21" borderId="14" xfId="1" applyFont="1" applyFill="1" applyBorder="1" applyAlignment="1">
      <alignment horizontal="center"/>
    </xf>
    <xf numFmtId="0" fontId="11" fillId="21" borderId="21" xfId="1" applyFont="1" applyFill="1" applyBorder="1" applyAlignment="1">
      <alignment horizontal="center"/>
    </xf>
    <xf numFmtId="0" fontId="4" fillId="9" borderId="14" xfId="1" applyFont="1" applyFill="1" applyBorder="1" applyAlignment="1">
      <alignment horizontal="center"/>
    </xf>
    <xf numFmtId="164" fontId="9" fillId="19" borderId="22" xfId="1" applyNumberFormat="1" applyFont="1" applyFill="1" applyBorder="1" applyAlignment="1">
      <alignment horizontal="center"/>
    </xf>
    <xf numFmtId="1" fontId="4" fillId="21" borderId="22" xfId="1" applyNumberFormat="1" applyFont="1" applyFill="1" applyBorder="1" applyAlignment="1">
      <alignment horizontal="center"/>
    </xf>
    <xf numFmtId="1" fontId="4" fillId="21" borderId="15" xfId="1" applyNumberFormat="1" applyFont="1" applyFill="1" applyBorder="1" applyAlignment="1">
      <alignment horizontal="center"/>
    </xf>
    <xf numFmtId="0" fontId="10" fillId="0" borderId="0" xfId="0" applyFont="1"/>
    <xf numFmtId="0" fontId="10" fillId="4" borderId="0" xfId="0" applyFont="1" applyFill="1"/>
    <xf numFmtId="164" fontId="11" fillId="3" borderId="24" xfId="1" applyNumberFormat="1" applyFont="1" applyFill="1" applyBorder="1" applyAlignment="1">
      <alignment horizontal="center"/>
    </xf>
    <xf numFmtId="164" fontId="11" fillId="3" borderId="17" xfId="1" applyNumberFormat="1" applyFont="1" applyFill="1" applyBorder="1" applyAlignment="1">
      <alignment horizontal="center"/>
    </xf>
    <xf numFmtId="0" fontId="7" fillId="3" borderId="14" xfId="1" applyFont="1" applyFill="1" applyBorder="1" applyAlignment="1">
      <alignment horizontal="center"/>
    </xf>
    <xf numFmtId="0" fontId="7" fillId="3" borderId="21" xfId="1" applyFont="1" applyFill="1" applyBorder="1" applyAlignment="1">
      <alignment horizontal="center"/>
    </xf>
    <xf numFmtId="0" fontId="9" fillId="23" borderId="23" xfId="1" applyFont="1" applyFill="1" applyBorder="1"/>
    <xf numFmtId="0" fontId="9" fillId="23" borderId="16" xfId="1" applyFont="1" applyFill="1" applyBorder="1"/>
    <xf numFmtId="0" fontId="9" fillId="24" borderId="23" xfId="1" applyFont="1" applyFill="1" applyBorder="1"/>
    <xf numFmtId="0" fontId="9" fillId="24" borderId="16" xfId="1" applyFont="1" applyFill="1" applyBorder="1"/>
    <xf numFmtId="0" fontId="9" fillId="22" borderId="23" xfId="1" applyFont="1" applyFill="1" applyBorder="1"/>
    <xf numFmtId="0" fontId="9" fillId="22" borderId="16" xfId="1" applyFont="1" applyFill="1" applyBorder="1"/>
    <xf numFmtId="0" fontId="9" fillId="25" borderId="16" xfId="1" applyFont="1" applyFill="1" applyBorder="1"/>
    <xf numFmtId="0" fontId="9" fillId="25" borderId="23" xfId="1" applyFont="1" applyFill="1" applyBorder="1"/>
    <xf numFmtId="0" fontId="9" fillId="26" borderId="23" xfId="1" applyFont="1" applyFill="1" applyBorder="1"/>
    <xf numFmtId="0" fontId="15" fillId="10" borderId="6" xfId="0" applyFont="1" applyFill="1" applyBorder="1" applyAlignment="1">
      <alignment horizontal="center"/>
    </xf>
    <xf numFmtId="0" fontId="15" fillId="10" borderId="56" xfId="0" applyFont="1" applyFill="1" applyBorder="1" applyAlignment="1">
      <alignment horizontal="center"/>
    </xf>
    <xf numFmtId="0" fontId="15" fillId="10" borderId="39" xfId="0" applyFont="1" applyFill="1" applyBorder="1" applyAlignment="1">
      <alignment horizontal="center"/>
    </xf>
    <xf numFmtId="0" fontId="6" fillId="2" borderId="63" xfId="1" applyFont="1" applyFill="1" applyBorder="1" applyAlignment="1">
      <alignment horizontal="center"/>
    </xf>
    <xf numFmtId="164" fontId="6" fillId="2" borderId="63" xfId="1" applyNumberFormat="1" applyFont="1" applyFill="1" applyBorder="1" applyAlignment="1">
      <alignment horizontal="center"/>
    </xf>
    <xf numFmtId="49" fontId="6" fillId="2" borderId="63" xfId="1" applyNumberFormat="1" applyFont="1" applyFill="1" applyBorder="1" applyAlignment="1">
      <alignment horizontal="center"/>
    </xf>
    <xf numFmtId="1" fontId="6" fillId="0" borderId="66" xfId="1" applyNumberFormat="1" applyFont="1" applyFill="1" applyBorder="1" applyAlignment="1">
      <alignment horizontal="center"/>
    </xf>
    <xf numFmtId="0" fontId="6" fillId="11" borderId="66" xfId="1" applyFont="1" applyFill="1" applyBorder="1" applyAlignment="1">
      <alignment horizontal="center"/>
    </xf>
    <xf numFmtId="49" fontId="6" fillId="11" borderId="66" xfId="1" applyNumberFormat="1" applyFont="1" applyFill="1" applyBorder="1" applyAlignment="1">
      <alignment horizontal="center"/>
    </xf>
    <xf numFmtId="0" fontId="6" fillId="0" borderId="69" xfId="1" applyFont="1" applyFill="1" applyBorder="1" applyAlignment="1">
      <alignment horizontal="center"/>
    </xf>
    <xf numFmtId="1" fontId="6" fillId="0" borderId="69" xfId="1" applyNumberFormat="1" applyFont="1" applyFill="1" applyBorder="1" applyAlignment="1">
      <alignment horizontal="center"/>
    </xf>
    <xf numFmtId="164" fontId="6" fillId="0" borderId="69" xfId="1" applyNumberFormat="1" applyFont="1" applyFill="1" applyBorder="1" applyAlignment="1">
      <alignment horizontal="center"/>
    </xf>
    <xf numFmtId="0" fontId="6" fillId="2" borderId="73" xfId="1" applyFont="1" applyFill="1" applyBorder="1" applyAlignment="1">
      <alignment horizontal="center"/>
    </xf>
    <xf numFmtId="0" fontId="9" fillId="27" borderId="23" xfId="1" applyFont="1" applyFill="1" applyBorder="1"/>
    <xf numFmtId="164" fontId="7" fillId="4" borderId="18" xfId="1" applyNumberFormat="1" applyFont="1" applyFill="1" applyBorder="1" applyAlignment="1">
      <alignment horizontal="center"/>
    </xf>
    <xf numFmtId="0" fontId="11" fillId="4" borderId="40" xfId="1" applyFont="1" applyFill="1" applyBorder="1" applyAlignment="1">
      <alignment horizontal="center"/>
    </xf>
    <xf numFmtId="0" fontId="4" fillId="4" borderId="40" xfId="1" applyFont="1" applyFill="1" applyBorder="1" applyAlignment="1">
      <alignment horizontal="center"/>
    </xf>
    <xf numFmtId="1" fontId="4" fillId="21" borderId="20" xfId="1" applyNumberFormat="1" applyFont="1" applyFill="1" applyBorder="1" applyAlignment="1">
      <alignment horizontal="center"/>
    </xf>
    <xf numFmtId="0" fontId="2" fillId="0" borderId="0" xfId="0" applyFont="1"/>
    <xf numFmtId="0" fontId="9" fillId="22" borderId="66" xfId="1" applyFont="1" applyFill="1" applyBorder="1"/>
    <xf numFmtId="1" fontId="8" fillId="0" borderId="66" xfId="1" applyNumberFormat="1" applyFont="1" applyFill="1" applyBorder="1" applyAlignment="1">
      <alignment horizontal="center"/>
    </xf>
    <xf numFmtId="0" fontId="9" fillId="24" borderId="66" xfId="1" applyFont="1" applyFill="1" applyBorder="1"/>
    <xf numFmtId="0" fontId="9" fillId="4" borderId="66" xfId="1" applyFont="1" applyFill="1" applyBorder="1"/>
    <xf numFmtId="0" fontId="9" fillId="0" borderId="66" xfId="1" applyFont="1" applyFill="1" applyBorder="1"/>
    <xf numFmtId="0" fontId="9" fillId="25" borderId="66" xfId="1" applyFont="1" applyFill="1" applyBorder="1"/>
    <xf numFmtId="0" fontId="9" fillId="26" borderId="66" xfId="1" applyFont="1" applyFill="1" applyBorder="1"/>
    <xf numFmtId="1" fontId="17" fillId="15" borderId="66" xfId="1" applyNumberFormat="1" applyFont="1" applyFill="1" applyBorder="1" applyAlignment="1">
      <alignment horizontal="center"/>
    </xf>
    <xf numFmtId="1" fontId="8" fillId="0" borderId="71" xfId="1" applyNumberFormat="1" applyFont="1" applyFill="1" applyBorder="1" applyAlignment="1">
      <alignment horizontal="center"/>
    </xf>
    <xf numFmtId="1" fontId="8" fillId="17" borderId="75" xfId="1" applyNumberFormat="1" applyFont="1" applyFill="1" applyBorder="1" applyAlignment="1">
      <alignment horizontal="center"/>
    </xf>
    <xf numFmtId="1" fontId="8" fillId="0" borderId="76" xfId="1" applyNumberFormat="1" applyFont="1" applyFill="1" applyBorder="1" applyAlignment="1">
      <alignment horizontal="center"/>
    </xf>
    <xf numFmtId="1" fontId="8" fillId="0" borderId="74" xfId="1" applyNumberFormat="1" applyFont="1" applyFill="1" applyBorder="1" applyAlignment="1">
      <alignment horizontal="center"/>
    </xf>
    <xf numFmtId="1" fontId="3" fillId="0" borderId="71" xfId="1" applyNumberFormat="1" applyFont="1" applyFill="1" applyBorder="1" applyAlignment="1">
      <alignment horizontal="center"/>
    </xf>
    <xf numFmtId="1" fontId="3" fillId="0" borderId="75" xfId="1" applyNumberFormat="1" applyFont="1" applyFill="1" applyBorder="1" applyAlignment="1">
      <alignment horizontal="center"/>
    </xf>
    <xf numFmtId="1" fontId="8" fillId="4" borderId="76" xfId="1" applyNumberFormat="1" applyFont="1" applyFill="1" applyBorder="1" applyAlignment="1">
      <alignment horizontal="center"/>
    </xf>
    <xf numFmtId="1" fontId="8" fillId="18" borderId="76" xfId="1" applyNumberFormat="1" applyFont="1" applyFill="1" applyBorder="1" applyAlignment="1">
      <alignment horizontal="center"/>
    </xf>
    <xf numFmtId="0" fontId="8" fillId="4" borderId="75" xfId="1" applyFont="1" applyFill="1" applyBorder="1" applyAlignment="1">
      <alignment horizontal="center"/>
    </xf>
    <xf numFmtId="1" fontId="3" fillId="29" borderId="66" xfId="1" applyNumberFormat="1" applyFont="1" applyFill="1" applyBorder="1" applyAlignment="1">
      <alignment horizontal="center"/>
    </xf>
    <xf numFmtId="1" fontId="8" fillId="5" borderId="66" xfId="1" applyNumberFormat="1" applyFont="1" applyFill="1" applyBorder="1" applyAlignment="1">
      <alignment horizontal="center"/>
    </xf>
    <xf numFmtId="1" fontId="8" fillId="5" borderId="76" xfId="1" applyNumberFormat="1" applyFont="1" applyFill="1" applyBorder="1" applyAlignment="1">
      <alignment horizontal="center"/>
    </xf>
    <xf numFmtId="1" fontId="8" fillId="5" borderId="74" xfId="1" applyNumberFormat="1" applyFont="1" applyFill="1" applyBorder="1" applyAlignment="1">
      <alignment horizontal="center"/>
    </xf>
    <xf numFmtId="1" fontId="8" fillId="31" borderId="76" xfId="1" applyNumberFormat="1" applyFont="1" applyFill="1" applyBorder="1" applyAlignment="1">
      <alignment horizontal="center"/>
    </xf>
    <xf numFmtId="0" fontId="8" fillId="13" borderId="82" xfId="1" applyFont="1" applyFill="1" applyBorder="1" applyAlignment="1">
      <alignment horizontal="center" vertical="center"/>
    </xf>
    <xf numFmtId="0" fontId="16" fillId="14" borderId="83" xfId="1" applyFont="1" applyFill="1" applyBorder="1" applyAlignment="1">
      <alignment horizontal="center" vertical="center"/>
    </xf>
    <xf numFmtId="0" fontId="3" fillId="13" borderId="83" xfId="1" applyFont="1" applyFill="1" applyBorder="1" applyAlignment="1">
      <alignment horizontal="center" vertical="center" textRotation="90"/>
    </xf>
    <xf numFmtId="0" fontId="8" fillId="15" borderId="83" xfId="1" applyFont="1" applyFill="1" applyBorder="1" applyAlignment="1">
      <alignment horizontal="center" vertical="center" textRotation="90"/>
    </xf>
    <xf numFmtId="0" fontId="8" fillId="15" borderId="84" xfId="1" applyFont="1" applyFill="1" applyBorder="1" applyAlignment="1">
      <alignment horizontal="center" vertical="center" textRotation="90"/>
    </xf>
    <xf numFmtId="0" fontId="8" fillId="4" borderId="82" xfId="1" applyFont="1" applyFill="1" applyBorder="1" applyAlignment="1">
      <alignment horizontal="center" vertical="center" textRotation="90"/>
    </xf>
    <xf numFmtId="0" fontId="8" fillId="4" borderId="83" xfId="1" applyFont="1" applyFill="1" applyBorder="1" applyAlignment="1">
      <alignment horizontal="center" vertical="center" textRotation="90"/>
    </xf>
    <xf numFmtId="0" fontId="8" fillId="15" borderId="85" xfId="1" applyFont="1" applyFill="1" applyBorder="1" applyAlignment="1">
      <alignment horizontal="center" vertical="center" textRotation="90"/>
    </xf>
    <xf numFmtId="0" fontId="8" fillId="4" borderId="86" xfId="1" applyFont="1" applyFill="1" applyBorder="1" applyAlignment="1">
      <alignment horizontal="center" vertical="center" textRotation="90"/>
    </xf>
    <xf numFmtId="0" fontId="3" fillId="4" borderId="82" xfId="1" applyFont="1" applyFill="1" applyBorder="1" applyAlignment="1">
      <alignment horizontal="center" vertical="center" textRotation="90"/>
    </xf>
    <xf numFmtId="0" fontId="3" fillId="4" borderId="86" xfId="1" applyFont="1" applyFill="1" applyBorder="1" applyAlignment="1">
      <alignment horizontal="center" vertical="center" textRotation="90"/>
    </xf>
    <xf numFmtId="0" fontId="8" fillId="16" borderId="83" xfId="1" applyFont="1" applyFill="1" applyBorder="1" applyAlignment="1">
      <alignment horizontal="center" vertical="center" textRotation="90"/>
    </xf>
    <xf numFmtId="0" fontId="8" fillId="13" borderId="83" xfId="1" applyFont="1" applyFill="1" applyBorder="1" applyAlignment="1">
      <alignment horizontal="center" vertical="center" textRotation="90"/>
    </xf>
    <xf numFmtId="0" fontId="8" fillId="13" borderId="85" xfId="1" applyFont="1" applyFill="1" applyBorder="1" applyAlignment="1">
      <alignment horizontal="center" vertical="center" textRotation="90"/>
    </xf>
    <xf numFmtId="1" fontId="8" fillId="17" borderId="77" xfId="1" applyNumberFormat="1" applyFont="1" applyFill="1" applyBorder="1" applyAlignment="1">
      <alignment horizontal="center"/>
    </xf>
    <xf numFmtId="1" fontId="3" fillId="29" borderId="78" xfId="1" applyNumberFormat="1" applyFont="1" applyFill="1" applyBorder="1" applyAlignment="1">
      <alignment horizontal="center"/>
    </xf>
    <xf numFmtId="1" fontId="8" fillId="0" borderId="81" xfId="1" applyNumberFormat="1" applyFont="1" applyFill="1" applyBorder="1" applyAlignment="1">
      <alignment horizontal="center"/>
    </xf>
    <xf numFmtId="1" fontId="3" fillId="0" borderId="77" xfId="1" applyNumberFormat="1" applyFont="1" applyFill="1" applyBorder="1" applyAlignment="1">
      <alignment horizontal="center"/>
    </xf>
    <xf numFmtId="1" fontId="8" fillId="5" borderId="78" xfId="1" applyNumberFormat="1" applyFont="1" applyFill="1" applyBorder="1" applyAlignment="1">
      <alignment horizontal="center"/>
    </xf>
    <xf numFmtId="1" fontId="3" fillId="0" borderId="81" xfId="1" applyNumberFormat="1" applyFont="1" applyFill="1" applyBorder="1" applyAlignment="1">
      <alignment horizontal="center"/>
    </xf>
    <xf numFmtId="0" fontId="9" fillId="23" borderId="78" xfId="1" applyFont="1" applyFill="1" applyBorder="1"/>
    <xf numFmtId="1" fontId="8" fillId="5" borderId="80" xfId="1" applyNumberFormat="1" applyFont="1" applyFill="1" applyBorder="1" applyAlignment="1">
      <alignment horizontal="center"/>
    </xf>
    <xf numFmtId="1" fontId="8" fillId="5" borderId="79" xfId="1" applyNumberFormat="1" applyFont="1" applyFill="1" applyBorder="1" applyAlignment="1">
      <alignment horizontal="center"/>
    </xf>
    <xf numFmtId="1" fontId="4" fillId="4" borderId="16" xfId="1" applyNumberFormat="1" applyFont="1" applyFill="1" applyBorder="1" applyAlignment="1">
      <alignment horizontal="center"/>
    </xf>
    <xf numFmtId="0" fontId="8" fillId="4" borderId="82" xfId="1" applyFont="1" applyFill="1" applyBorder="1" applyAlignment="1">
      <alignment horizontal="center"/>
    </xf>
    <xf numFmtId="0" fontId="9" fillId="0" borderId="83" xfId="1" applyFont="1" applyFill="1" applyBorder="1"/>
    <xf numFmtId="1" fontId="17" fillId="15" borderId="83" xfId="1" applyNumberFormat="1" applyFont="1" applyFill="1" applyBorder="1" applyAlignment="1">
      <alignment horizontal="center"/>
    </xf>
    <xf numFmtId="1" fontId="8" fillId="17" borderId="82" xfId="1" applyNumberFormat="1" applyFont="1" applyFill="1" applyBorder="1" applyAlignment="1">
      <alignment horizontal="center"/>
    </xf>
    <xf numFmtId="1" fontId="3" fillId="29" borderId="83" xfId="1" applyNumberFormat="1" applyFont="1" applyFill="1" applyBorder="1" applyAlignment="1">
      <alignment horizontal="center"/>
    </xf>
    <xf numFmtId="1" fontId="8" fillId="0" borderId="83" xfId="1" applyNumberFormat="1" applyFont="1" applyFill="1" applyBorder="1" applyAlignment="1">
      <alignment horizontal="center"/>
    </xf>
    <xf numFmtId="1" fontId="8" fillId="0" borderId="85" xfId="1" applyNumberFormat="1" applyFont="1" applyFill="1" applyBorder="1" applyAlignment="1">
      <alignment horizontal="center"/>
    </xf>
    <xf numFmtId="1" fontId="8" fillId="0" borderId="86" xfId="1" applyNumberFormat="1" applyFont="1" applyFill="1" applyBorder="1" applyAlignment="1">
      <alignment horizontal="center"/>
    </xf>
    <xf numFmtId="1" fontId="8" fillId="0" borderId="84" xfId="1" applyNumberFormat="1" applyFont="1" applyFill="1" applyBorder="1" applyAlignment="1">
      <alignment horizontal="center"/>
    </xf>
    <xf numFmtId="1" fontId="3" fillId="0" borderId="82" xfId="1" applyNumberFormat="1" applyFont="1" applyFill="1" applyBorder="1" applyAlignment="1">
      <alignment horizontal="center"/>
    </xf>
    <xf numFmtId="1" fontId="3" fillId="0" borderId="86" xfId="1" applyNumberFormat="1" applyFont="1" applyFill="1" applyBorder="1" applyAlignment="1">
      <alignment horizontal="center"/>
    </xf>
    <xf numFmtId="1" fontId="8" fillId="4" borderId="85" xfId="1" applyNumberFormat="1" applyFont="1" applyFill="1" applyBorder="1" applyAlignment="1">
      <alignment horizontal="center"/>
    </xf>
    <xf numFmtId="0" fontId="8" fillId="15" borderId="87" xfId="1" applyFont="1" applyFill="1" applyBorder="1" applyAlignment="1">
      <alignment horizontal="center"/>
    </xf>
    <xf numFmtId="0" fontId="16" fillId="15" borderId="88" xfId="1" applyFont="1" applyFill="1" applyBorder="1" applyAlignment="1">
      <alignment horizontal="left"/>
    </xf>
    <xf numFmtId="1" fontId="3" fillId="15" borderId="88" xfId="1" applyNumberFormat="1" applyFont="1" applyFill="1" applyBorder="1" applyAlignment="1">
      <alignment horizontal="center"/>
    </xf>
    <xf numFmtId="1" fontId="8" fillId="15" borderId="88" xfId="1" applyNumberFormat="1" applyFont="1" applyFill="1" applyBorder="1" applyAlignment="1">
      <alignment horizontal="center"/>
    </xf>
    <xf numFmtId="1" fontId="8" fillId="15" borderId="89" xfId="1" applyNumberFormat="1" applyFont="1" applyFill="1" applyBorder="1" applyAlignment="1">
      <alignment horizontal="center"/>
    </xf>
    <xf numFmtId="1" fontId="8" fillId="13" borderId="88" xfId="1" applyNumberFormat="1" applyFont="1" applyFill="1" applyBorder="1" applyAlignment="1">
      <alignment horizontal="center"/>
    </xf>
    <xf numFmtId="1" fontId="8" fillId="15" borderId="90" xfId="1" applyNumberFormat="1" applyFont="1" applyFill="1" applyBorder="1" applyAlignment="1">
      <alignment horizontal="center"/>
    </xf>
    <xf numFmtId="1" fontId="8" fillId="15" borderId="91" xfId="1" applyNumberFormat="1" applyFont="1" applyFill="1" applyBorder="1" applyAlignment="1">
      <alignment horizontal="center"/>
    </xf>
    <xf numFmtId="1" fontId="8" fillId="15" borderId="87" xfId="1" applyNumberFormat="1" applyFont="1" applyFill="1" applyBorder="1" applyAlignment="1">
      <alignment horizontal="center"/>
    </xf>
    <xf numFmtId="1" fontId="8" fillId="30" borderId="88" xfId="1" applyNumberFormat="1" applyFont="1" applyFill="1" applyBorder="1" applyAlignment="1">
      <alignment horizontal="center"/>
    </xf>
    <xf numFmtId="1" fontId="5" fillId="0" borderId="59" xfId="1" applyNumberFormat="1" applyFont="1" applyFill="1" applyBorder="1"/>
    <xf numFmtId="1" fontId="5" fillId="0" borderId="60" xfId="1" applyNumberFormat="1" applyFont="1" applyFill="1" applyBorder="1"/>
    <xf numFmtId="0" fontId="8" fillId="5" borderId="77" xfId="1" applyFont="1" applyFill="1" applyBorder="1" applyAlignment="1">
      <alignment horizontal="center"/>
    </xf>
    <xf numFmtId="0" fontId="8" fillId="5" borderId="75" xfId="1" applyFont="1" applyFill="1" applyBorder="1" applyAlignment="1">
      <alignment horizontal="center"/>
    </xf>
    <xf numFmtId="0" fontId="7" fillId="20" borderId="26" xfId="1" applyFont="1" applyFill="1" applyBorder="1" applyAlignment="1">
      <alignment horizontal="center"/>
    </xf>
    <xf numFmtId="0" fontId="7" fillId="11" borderId="19" xfId="1" applyFont="1" applyFill="1" applyBorder="1" applyAlignment="1">
      <alignment horizontal="center"/>
    </xf>
    <xf numFmtId="0" fontId="7" fillId="11" borderId="26" xfId="1" applyFont="1" applyFill="1" applyBorder="1" applyAlignment="1">
      <alignment horizontal="center"/>
    </xf>
    <xf numFmtId="0" fontId="4" fillId="4" borderId="14" xfId="1" applyFont="1" applyFill="1" applyBorder="1" applyAlignment="1">
      <alignment horizontal="center"/>
    </xf>
    <xf numFmtId="1" fontId="11" fillId="3" borderId="0" xfId="1" applyNumberFormat="1" applyFont="1" applyFill="1" applyBorder="1" applyAlignment="1">
      <alignment horizontal="center"/>
    </xf>
    <xf numFmtId="0" fontId="11" fillId="4" borderId="14" xfId="1" applyFont="1" applyFill="1" applyBorder="1" applyAlignment="1">
      <alignment horizontal="center"/>
    </xf>
    <xf numFmtId="164" fontId="7" fillId="4" borderId="18" xfId="1" applyNumberFormat="1" applyFont="1" applyFill="1" applyBorder="1" applyAlignment="1">
      <alignment horizontal="center"/>
    </xf>
    <xf numFmtId="1" fontId="4" fillId="4" borderId="15" xfId="1" applyNumberFormat="1" applyFont="1" applyFill="1" applyBorder="1" applyAlignment="1">
      <alignment horizontal="center"/>
    </xf>
    <xf numFmtId="1" fontId="4" fillId="4" borderId="16" xfId="1" applyNumberFormat="1" applyFont="1" applyFill="1" applyBorder="1" applyAlignment="1">
      <alignment horizontal="center"/>
    </xf>
    <xf numFmtId="1" fontId="3" fillId="4" borderId="103" xfId="1" applyNumberFormat="1" applyFont="1" applyFill="1" applyBorder="1" applyAlignment="1">
      <alignment horizontal="center"/>
    </xf>
    <xf numFmtId="1" fontId="3" fillId="4" borderId="104" xfId="1" applyNumberFormat="1" applyFont="1" applyFill="1" applyBorder="1" applyAlignment="1">
      <alignment horizontal="center"/>
    </xf>
    <xf numFmtId="1" fontId="3" fillId="4" borderId="101" xfId="1" applyNumberFormat="1" applyFont="1" applyFill="1" applyBorder="1" applyAlignment="1">
      <alignment horizontal="center"/>
    </xf>
    <xf numFmtId="1" fontId="3" fillId="4" borderId="76" xfId="1" applyNumberFormat="1" applyFont="1" applyFill="1" applyBorder="1" applyAlignment="1">
      <alignment horizontal="center"/>
    </xf>
    <xf numFmtId="1" fontId="3" fillId="4" borderId="102" xfId="1" applyNumberFormat="1" applyFont="1" applyFill="1" applyBorder="1" applyAlignment="1">
      <alignment horizontal="center"/>
    </xf>
    <xf numFmtId="1" fontId="3" fillId="4" borderId="106" xfId="1" applyNumberFormat="1" applyFont="1" applyFill="1" applyBorder="1" applyAlignment="1">
      <alignment horizontal="center"/>
    </xf>
    <xf numFmtId="0" fontId="9" fillId="4" borderId="108" xfId="1" applyFont="1" applyFill="1" applyBorder="1"/>
    <xf numFmtId="0" fontId="9" fillId="4" borderId="108" xfId="1" applyFont="1" applyFill="1" applyBorder="1" applyAlignment="1">
      <alignment horizontal="center"/>
    </xf>
    <xf numFmtId="0" fontId="9" fillId="24" borderId="109" xfId="1" applyFont="1" applyFill="1" applyBorder="1"/>
    <xf numFmtId="164" fontId="11" fillId="4" borderId="110" xfId="1" applyNumberFormat="1" applyFont="1" applyFill="1" applyBorder="1" applyAlignment="1">
      <alignment horizontal="center"/>
    </xf>
    <xf numFmtId="1" fontId="11" fillId="0" borderId="111" xfId="1" applyNumberFormat="1" applyFont="1" applyFill="1" applyBorder="1" applyAlignment="1">
      <alignment horizontal="center"/>
    </xf>
    <xf numFmtId="0" fontId="4" fillId="5" borderId="108" xfId="1" applyFont="1" applyFill="1" applyBorder="1" applyAlignment="1">
      <alignment horizontal="center"/>
    </xf>
    <xf numFmtId="0" fontId="7" fillId="4" borderId="112" xfId="1" applyFont="1" applyFill="1" applyBorder="1" applyAlignment="1">
      <alignment horizontal="center"/>
    </xf>
    <xf numFmtId="0" fontId="4" fillId="4" borderId="107" xfId="1" applyFont="1" applyFill="1" applyBorder="1" applyAlignment="1">
      <alignment horizontal="center"/>
    </xf>
    <xf numFmtId="0" fontId="4" fillId="9" borderId="108" xfId="1" applyFont="1" applyFill="1" applyBorder="1" applyAlignment="1">
      <alignment horizontal="center"/>
    </xf>
    <xf numFmtId="1" fontId="11" fillId="4" borderId="108" xfId="1" applyNumberFormat="1" applyFont="1" applyFill="1" applyBorder="1" applyAlignment="1">
      <alignment horizontal="center"/>
    </xf>
    <xf numFmtId="1" fontId="11" fillId="4" borderId="109" xfId="1" applyNumberFormat="1" applyFont="1" applyFill="1" applyBorder="1" applyAlignment="1">
      <alignment horizontal="center"/>
    </xf>
    <xf numFmtId="164" fontId="9" fillId="4" borderId="111" xfId="1" applyNumberFormat="1" applyFont="1" applyFill="1" applyBorder="1" applyAlignment="1">
      <alignment horizontal="center"/>
    </xf>
    <xf numFmtId="164" fontId="9" fillId="4" borderId="108" xfId="1" applyNumberFormat="1" applyFont="1" applyFill="1" applyBorder="1" applyAlignment="1">
      <alignment horizontal="center"/>
    </xf>
    <xf numFmtId="164" fontId="9" fillId="4" borderId="112" xfId="1" applyNumberFormat="1" applyFont="1" applyFill="1" applyBorder="1" applyAlignment="1">
      <alignment horizontal="center"/>
    </xf>
    <xf numFmtId="0" fontId="11" fillId="4" borderId="107" xfId="1" applyFont="1" applyFill="1" applyBorder="1" applyAlignment="1">
      <alignment horizontal="center"/>
    </xf>
    <xf numFmtId="1" fontId="4" fillId="4" borderId="108" xfId="1" applyNumberFormat="1" applyFont="1" applyFill="1" applyBorder="1" applyAlignment="1">
      <alignment horizontal="center"/>
    </xf>
    <xf numFmtId="1" fontId="4" fillId="4" borderId="109" xfId="1" applyNumberFormat="1" applyFont="1" applyFill="1" applyBorder="1" applyAlignment="1">
      <alignment horizontal="center"/>
    </xf>
    <xf numFmtId="1" fontId="11" fillId="4" borderId="107" xfId="1" applyNumberFormat="1" applyFont="1" applyFill="1" applyBorder="1" applyAlignment="1">
      <alignment horizontal="center"/>
    </xf>
    <xf numFmtId="0" fontId="4" fillId="4" borderId="108" xfId="1" applyFont="1" applyFill="1" applyBorder="1" applyAlignment="1">
      <alignment horizontal="center"/>
    </xf>
    <xf numFmtId="164" fontId="7" fillId="4" borderId="111" xfId="1" applyNumberFormat="1" applyFont="1" applyFill="1" applyBorder="1" applyAlignment="1">
      <alignment horizontal="center"/>
    </xf>
    <xf numFmtId="0" fontId="9" fillId="0" borderId="109" xfId="1" applyFont="1" applyFill="1" applyBorder="1"/>
    <xf numFmtId="1" fontId="11" fillId="9" borderId="108" xfId="1" applyNumberFormat="1" applyFont="1" applyFill="1" applyBorder="1" applyAlignment="1">
      <alignment horizontal="center"/>
    </xf>
    <xf numFmtId="0" fontId="9" fillId="4" borderId="109" xfId="1" applyFont="1" applyFill="1" applyBorder="1"/>
    <xf numFmtId="0" fontId="4" fillId="9" borderId="107" xfId="1" applyFont="1" applyFill="1" applyBorder="1" applyAlignment="1">
      <alignment horizontal="center"/>
    </xf>
    <xf numFmtId="0" fontId="4" fillId="4" borderId="109" xfId="1" applyFont="1" applyFill="1" applyBorder="1" applyAlignment="1">
      <alignment horizontal="center"/>
    </xf>
    <xf numFmtId="164" fontId="7" fillId="19" borderId="111" xfId="1" applyNumberFormat="1" applyFont="1" applyFill="1" applyBorder="1" applyAlignment="1">
      <alignment horizontal="center"/>
    </xf>
    <xf numFmtId="0" fontId="9" fillId="23" borderId="109" xfId="1" applyFont="1" applyFill="1" applyBorder="1"/>
    <xf numFmtId="1" fontId="11" fillId="3" borderId="108" xfId="1" applyNumberFormat="1" applyFont="1" applyFill="1" applyBorder="1" applyAlignment="1">
      <alignment horizontal="center"/>
    </xf>
    <xf numFmtId="0" fontId="4" fillId="8" borderId="116" xfId="1" applyFont="1" applyFill="1" applyBorder="1" applyAlignment="1">
      <alignment horizontal="center"/>
    </xf>
    <xf numFmtId="0" fontId="4" fillId="8" borderId="117" xfId="1" applyFont="1" applyFill="1" applyBorder="1" applyAlignment="1">
      <alignment horizontal="center"/>
    </xf>
    <xf numFmtId="0" fontId="4" fillId="8" borderId="118" xfId="1" applyFont="1" applyFill="1" applyBorder="1" applyAlignment="1">
      <alignment horizontal="center"/>
    </xf>
    <xf numFmtId="1" fontId="11" fillId="3" borderId="109" xfId="1" applyNumberFormat="1" applyFont="1" applyFill="1" applyBorder="1" applyAlignment="1">
      <alignment horizontal="center"/>
    </xf>
    <xf numFmtId="1" fontId="11" fillId="3" borderId="107" xfId="1" applyNumberFormat="1" applyFont="1" applyFill="1" applyBorder="1" applyAlignment="1">
      <alignment horizontal="center"/>
    </xf>
    <xf numFmtId="0" fontId="4" fillId="9" borderId="109" xfId="1" applyFont="1" applyFill="1" applyBorder="1" applyAlignment="1">
      <alignment horizontal="center"/>
    </xf>
    <xf numFmtId="1" fontId="11" fillId="9" borderId="107" xfId="1" applyNumberFormat="1" applyFont="1" applyFill="1" applyBorder="1" applyAlignment="1">
      <alignment horizontal="center"/>
    </xf>
    <xf numFmtId="1" fontId="4" fillId="21" borderId="16" xfId="1" applyNumberFormat="1" applyFont="1" applyFill="1" applyBorder="1" applyAlignment="1">
      <alignment horizontal="center"/>
    </xf>
    <xf numFmtId="1" fontId="4" fillId="21" borderId="23" xfId="1" applyNumberFormat="1" applyFont="1" applyFill="1" applyBorder="1" applyAlignment="1">
      <alignment horizontal="center"/>
    </xf>
    <xf numFmtId="0" fontId="9" fillId="33" borderId="15" xfId="1" applyFont="1" applyFill="1" applyBorder="1"/>
    <xf numFmtId="0" fontId="9" fillId="33" borderId="22" xfId="1" applyFont="1" applyFill="1" applyBorder="1"/>
    <xf numFmtId="1" fontId="11" fillId="4" borderId="20" xfId="1" applyNumberFormat="1" applyFont="1" applyFill="1" applyBorder="1" applyAlignment="1">
      <alignment horizontal="center"/>
    </xf>
    <xf numFmtId="0" fontId="9" fillId="0" borderId="108" xfId="1" applyFont="1" applyFill="1" applyBorder="1"/>
    <xf numFmtId="0" fontId="9" fillId="0" borderId="108" xfId="1" applyFont="1" applyFill="1" applyBorder="1" applyAlignment="1">
      <alignment horizontal="center"/>
    </xf>
    <xf numFmtId="0" fontId="9" fillId="27" borderId="109" xfId="1" applyFont="1" applyFill="1" applyBorder="1"/>
    <xf numFmtId="1" fontId="11" fillId="9" borderId="109" xfId="1" applyNumberFormat="1" applyFont="1" applyFill="1" applyBorder="1" applyAlignment="1">
      <alignment horizontal="center"/>
    </xf>
    <xf numFmtId="1" fontId="4" fillId="4" borderId="20" xfId="1" applyNumberFormat="1" applyFont="1" applyFill="1" applyBorder="1" applyAlignment="1">
      <alignment horizontal="center"/>
    </xf>
    <xf numFmtId="164" fontId="9" fillId="19" borderId="108" xfId="1" applyNumberFormat="1" applyFont="1" applyFill="1" applyBorder="1" applyAlignment="1">
      <alignment horizontal="center"/>
    </xf>
    <xf numFmtId="0" fontId="11" fillId="4" borderId="108" xfId="1" applyFont="1" applyFill="1" applyBorder="1" applyAlignment="1">
      <alignment horizontal="center"/>
    </xf>
    <xf numFmtId="0" fontId="4" fillId="0" borderId="67" xfId="1" applyFont="1" applyFill="1" applyBorder="1" applyAlignment="1">
      <alignment horizontal="center"/>
    </xf>
    <xf numFmtId="1" fontId="9" fillId="36" borderId="61" xfId="1" applyNumberFormat="1" applyFont="1" applyFill="1" applyBorder="1" applyAlignment="1">
      <alignment horizontal="center"/>
    </xf>
    <xf numFmtId="0" fontId="4" fillId="0" borderId="65" xfId="1" applyFont="1" applyFill="1" applyBorder="1" applyAlignment="1">
      <alignment horizontal="center"/>
    </xf>
    <xf numFmtId="0" fontId="4" fillId="0" borderId="101" xfId="1" applyFont="1" applyFill="1" applyBorder="1" applyAlignment="1">
      <alignment horizontal="center"/>
    </xf>
    <xf numFmtId="0" fontId="4" fillId="0" borderId="123" xfId="1" applyFont="1" applyFill="1" applyBorder="1" applyAlignment="1">
      <alignment horizontal="center"/>
    </xf>
    <xf numFmtId="0" fontId="4" fillId="0" borderId="124" xfId="1" applyFont="1" applyFill="1" applyBorder="1" applyAlignment="1">
      <alignment horizontal="center"/>
    </xf>
    <xf numFmtId="0" fontId="4" fillId="0" borderId="125" xfId="1" applyFont="1" applyFill="1" applyBorder="1" applyAlignment="1">
      <alignment horizontal="center"/>
    </xf>
    <xf numFmtId="1" fontId="9" fillId="36" borderId="126" xfId="1" applyNumberFormat="1" applyFont="1" applyFill="1" applyBorder="1" applyAlignment="1">
      <alignment horizontal="center"/>
    </xf>
    <xf numFmtId="1" fontId="9" fillId="36" borderId="127" xfId="1" applyNumberFormat="1" applyFont="1" applyFill="1" applyBorder="1" applyAlignment="1">
      <alignment horizontal="center"/>
    </xf>
    <xf numFmtId="0" fontId="4" fillId="37" borderId="62" xfId="1" applyFont="1" applyFill="1" applyBorder="1" applyAlignment="1">
      <alignment horizontal="center"/>
    </xf>
    <xf numFmtId="0" fontId="4" fillId="37" borderId="63" xfId="1" applyFont="1" applyFill="1" applyBorder="1" applyAlignment="1">
      <alignment horizontal="center"/>
    </xf>
    <xf numFmtId="0" fontId="9" fillId="37" borderId="64" xfId="1" applyFont="1" applyFill="1" applyBorder="1" applyAlignment="1">
      <alignment horizontal="center"/>
    </xf>
    <xf numFmtId="1" fontId="6" fillId="0" borderId="105" xfId="1" applyNumberFormat="1" applyFont="1" applyFill="1" applyBorder="1" applyAlignment="1">
      <alignment horizontal="center"/>
    </xf>
    <xf numFmtId="0" fontId="6" fillId="11" borderId="105" xfId="1" applyFont="1" applyFill="1" applyBorder="1" applyAlignment="1">
      <alignment horizontal="center"/>
    </xf>
    <xf numFmtId="1" fontId="5" fillId="0" borderId="58" xfId="1" applyNumberFormat="1" applyFont="1" applyFill="1" applyBorder="1"/>
    <xf numFmtId="1" fontId="6" fillId="10" borderId="122" xfId="1" applyNumberFormat="1" applyFont="1" applyFill="1" applyBorder="1" applyAlignment="1">
      <alignment horizontal="center"/>
    </xf>
    <xf numFmtId="0" fontId="20" fillId="2" borderId="70" xfId="0" applyFont="1" applyFill="1" applyBorder="1" applyAlignment="1">
      <alignment horizontal="center"/>
    </xf>
    <xf numFmtId="0" fontId="20" fillId="0" borderId="71" xfId="0" applyFont="1" applyBorder="1" applyAlignment="1">
      <alignment horizontal="center"/>
    </xf>
    <xf numFmtId="0" fontId="20" fillId="11" borderId="71" xfId="0" applyFont="1" applyFill="1" applyBorder="1" applyAlignment="1">
      <alignment horizontal="center"/>
    </xf>
    <xf numFmtId="0" fontId="20" fillId="0" borderId="72" xfId="0" applyFont="1" applyBorder="1" applyAlignment="1">
      <alignment horizontal="center"/>
    </xf>
    <xf numFmtId="1" fontId="20" fillId="32" borderId="92" xfId="0" applyNumberFormat="1" applyFont="1" applyFill="1" applyBorder="1" applyAlignment="1">
      <alignment horizontal="center"/>
    </xf>
    <xf numFmtId="0" fontId="9" fillId="9" borderId="135" xfId="1" applyFont="1" applyFill="1" applyBorder="1" applyAlignment="1">
      <alignment horizontal="center"/>
    </xf>
    <xf numFmtId="164" fontId="9" fillId="19" borderId="111" xfId="1" applyNumberFormat="1" applyFont="1" applyFill="1" applyBorder="1" applyAlignment="1">
      <alignment horizontal="center"/>
    </xf>
    <xf numFmtId="0" fontId="4" fillId="9" borderId="141" xfId="1" applyFont="1" applyFill="1" applyBorder="1" applyAlignment="1">
      <alignment horizontal="center"/>
    </xf>
    <xf numFmtId="0" fontId="4" fillId="4" borderId="141" xfId="1" applyFont="1" applyFill="1" applyBorder="1" applyAlignment="1">
      <alignment horizontal="center"/>
    </xf>
    <xf numFmtId="0" fontId="4" fillId="9" borderId="112" xfId="1" applyFont="1" applyFill="1" applyBorder="1" applyAlignment="1">
      <alignment horizontal="center"/>
    </xf>
    <xf numFmtId="1" fontId="11" fillId="9" borderId="141" xfId="1" applyNumberFormat="1" applyFont="1" applyFill="1" applyBorder="1" applyAlignment="1">
      <alignment horizontal="center"/>
    </xf>
    <xf numFmtId="1" fontId="11" fillId="4" borderId="141" xfId="1" applyNumberFormat="1" applyFont="1" applyFill="1" applyBorder="1" applyAlignment="1">
      <alignment horizontal="center"/>
    </xf>
    <xf numFmtId="1" fontId="11" fillId="3" borderId="141" xfId="1" applyNumberFormat="1" applyFont="1" applyFill="1" applyBorder="1" applyAlignment="1">
      <alignment horizontal="center"/>
    </xf>
    <xf numFmtId="0" fontId="8" fillId="4" borderId="142" xfId="1" applyFont="1" applyFill="1" applyBorder="1" applyAlignment="1">
      <alignment horizontal="center"/>
    </xf>
    <xf numFmtId="0" fontId="9" fillId="4" borderId="143" xfId="1" applyFont="1" applyFill="1" applyBorder="1"/>
    <xf numFmtId="1" fontId="8" fillId="0" borderId="143" xfId="1" applyNumberFormat="1" applyFont="1" applyFill="1" applyBorder="1" applyAlignment="1">
      <alignment horizontal="center"/>
    </xf>
    <xf numFmtId="1" fontId="8" fillId="4" borderId="144" xfId="1" applyNumberFormat="1" applyFont="1" applyFill="1" applyBorder="1" applyAlignment="1">
      <alignment horizontal="center"/>
    </xf>
    <xf numFmtId="1" fontId="17" fillId="33" borderId="78" xfId="1" applyNumberFormat="1" applyFont="1" applyFill="1" applyBorder="1" applyAlignment="1">
      <alignment horizontal="center"/>
    </xf>
    <xf numFmtId="1" fontId="17" fillId="33" borderId="66" xfId="1" applyNumberFormat="1" applyFont="1" applyFill="1" applyBorder="1" applyAlignment="1">
      <alignment horizontal="center"/>
    </xf>
    <xf numFmtId="0" fontId="4" fillId="13" borderId="83" xfId="1" applyFont="1" applyFill="1" applyBorder="1" applyAlignment="1">
      <alignment horizontal="center" vertical="center" textRotation="90"/>
    </xf>
    <xf numFmtId="1" fontId="0" fillId="0" borderId="0" xfId="0" applyNumberFormat="1"/>
    <xf numFmtId="1" fontId="3" fillId="38" borderId="66" xfId="1" applyNumberFormat="1" applyFont="1" applyFill="1" applyBorder="1" applyAlignment="1">
      <alignment horizontal="center"/>
    </xf>
    <xf numFmtId="1" fontId="3" fillId="38" borderId="78" xfId="1" applyNumberFormat="1" applyFont="1" applyFill="1" applyBorder="1" applyAlignment="1">
      <alignment horizontal="center"/>
    </xf>
    <xf numFmtId="1" fontId="3" fillId="38" borderId="83" xfId="1" applyNumberFormat="1" applyFont="1" applyFill="1" applyBorder="1" applyAlignment="1">
      <alignment horizontal="center"/>
    </xf>
    <xf numFmtId="1" fontId="8" fillId="3" borderId="78" xfId="1" applyNumberFormat="1" applyFont="1" applyFill="1" applyBorder="1" applyAlignment="1">
      <alignment horizontal="center"/>
    </xf>
    <xf numFmtId="1" fontId="8" fillId="3" borderId="80" xfId="1" applyNumberFormat="1" applyFont="1" applyFill="1" applyBorder="1" applyAlignment="1">
      <alignment horizontal="center"/>
    </xf>
    <xf numFmtId="1" fontId="8" fillId="3" borderId="66" xfId="1" applyNumberFormat="1" applyFont="1" applyFill="1" applyBorder="1" applyAlignment="1">
      <alignment horizontal="center"/>
    </xf>
    <xf numFmtId="1" fontId="8" fillId="3" borderId="76" xfId="1" applyNumberFormat="1" applyFont="1" applyFill="1" applyBorder="1" applyAlignment="1">
      <alignment horizontal="center"/>
    </xf>
    <xf numFmtId="0" fontId="7" fillId="39" borderId="26" xfId="1" applyFont="1" applyFill="1" applyBorder="1" applyAlignment="1">
      <alignment horizontal="center"/>
    </xf>
    <xf numFmtId="0" fontId="7" fillId="39" borderId="19" xfId="1" applyFont="1" applyFill="1" applyBorder="1" applyAlignment="1">
      <alignment horizontal="center"/>
    </xf>
    <xf numFmtId="0" fontId="21" fillId="10" borderId="27" xfId="1" applyFont="1" applyFill="1" applyBorder="1" applyAlignment="1">
      <alignment horizontal="center" vertical="center"/>
    </xf>
    <xf numFmtId="0" fontId="22" fillId="8" borderId="28" xfId="1" applyFont="1" applyFill="1" applyBorder="1" applyAlignment="1">
      <alignment horizontal="center" vertical="center"/>
    </xf>
    <xf numFmtId="0" fontId="22" fillId="8" borderId="29" xfId="1" applyFont="1" applyFill="1" applyBorder="1" applyAlignment="1">
      <alignment horizontal="center" vertical="center"/>
    </xf>
    <xf numFmtId="0" fontId="22" fillId="4" borderId="30" xfId="1" applyFont="1" applyFill="1" applyBorder="1" applyAlignment="1">
      <alignment horizontal="center" vertical="center"/>
    </xf>
    <xf numFmtId="1" fontId="22" fillId="4" borderId="31" xfId="1" applyNumberFormat="1" applyFont="1" applyFill="1" applyBorder="1" applyAlignment="1">
      <alignment horizontal="center" vertical="center"/>
    </xf>
    <xf numFmtId="0" fontId="22" fillId="4" borderId="28" xfId="1" applyFont="1" applyFill="1" applyBorder="1" applyAlignment="1">
      <alignment horizontal="center" vertical="center"/>
    </xf>
    <xf numFmtId="1" fontId="22" fillId="4" borderId="32" xfId="1" applyNumberFormat="1" applyFont="1" applyFill="1" applyBorder="1" applyAlignment="1">
      <alignment horizontal="center" vertical="center"/>
    </xf>
    <xf numFmtId="0" fontId="21" fillId="8" borderId="119" xfId="1" applyFont="1" applyFill="1" applyBorder="1" applyAlignment="1">
      <alignment horizontal="center" vertical="center"/>
    </xf>
    <xf numFmtId="0" fontId="21" fillId="8" borderId="120" xfId="1" applyFont="1" applyFill="1" applyBorder="1" applyAlignment="1">
      <alignment horizontal="center" vertical="center"/>
    </xf>
    <xf numFmtId="0" fontId="21" fillId="8" borderId="121" xfId="1" applyFont="1" applyFill="1" applyBorder="1" applyAlignment="1">
      <alignment horizontal="center" vertical="center"/>
    </xf>
    <xf numFmtId="0" fontId="21" fillId="8" borderId="136" xfId="1" applyFont="1" applyFill="1" applyBorder="1" applyAlignment="1">
      <alignment horizontal="center" vertical="center"/>
    </xf>
    <xf numFmtId="0" fontId="21" fillId="8" borderId="28" xfId="1" applyFont="1" applyFill="1" applyBorder="1" applyAlignment="1">
      <alignment horizontal="center" vertical="center"/>
    </xf>
    <xf numFmtId="0" fontId="21" fillId="8" borderId="32" xfId="1" applyFont="1" applyFill="1" applyBorder="1" applyAlignment="1">
      <alignment horizontal="center" vertical="center"/>
    </xf>
    <xf numFmtId="0" fontId="21" fillId="8" borderId="27" xfId="1" applyFont="1" applyFill="1" applyBorder="1" applyAlignment="1">
      <alignment horizontal="center" vertical="center"/>
    </xf>
    <xf numFmtId="0" fontId="21" fillId="8" borderId="29" xfId="1" applyFont="1" applyFill="1" applyBorder="1" applyAlignment="1">
      <alignment horizontal="center" vertical="center"/>
    </xf>
    <xf numFmtId="0" fontId="23" fillId="0" borderId="0" xfId="0" applyFont="1" applyAlignment="1">
      <alignment vertical="center"/>
    </xf>
    <xf numFmtId="0" fontId="21" fillId="8" borderId="138" xfId="1" applyFont="1" applyFill="1" applyBorder="1" applyAlignment="1">
      <alignment horizontal="center" vertical="center"/>
    </xf>
    <xf numFmtId="0" fontId="21" fillId="8" borderId="139" xfId="1" applyFont="1" applyFill="1" applyBorder="1" applyAlignment="1">
      <alignment horizontal="center" vertical="center"/>
    </xf>
    <xf numFmtId="0" fontId="21" fillId="8" borderId="140" xfId="1" applyFont="1" applyFill="1" applyBorder="1" applyAlignment="1">
      <alignment horizontal="center" vertical="center"/>
    </xf>
    <xf numFmtId="0" fontId="21" fillId="10" borderId="33" xfId="1" applyFont="1" applyFill="1" applyBorder="1" applyAlignment="1">
      <alignment horizontal="center" vertical="center"/>
    </xf>
    <xf numFmtId="0" fontId="22" fillId="8" borderId="34" xfId="1" applyFont="1" applyFill="1" applyBorder="1" applyAlignment="1">
      <alignment horizontal="center" vertical="center"/>
    </xf>
    <xf numFmtId="0" fontId="22" fillId="8" borderId="35" xfId="1" applyFont="1" applyFill="1" applyBorder="1" applyAlignment="1">
      <alignment horizontal="center" vertical="center"/>
    </xf>
    <xf numFmtId="0" fontId="22" fillId="4" borderId="36" xfId="1" applyFont="1" applyFill="1" applyBorder="1" applyAlignment="1">
      <alignment horizontal="center" vertical="center"/>
    </xf>
    <xf numFmtId="1" fontId="22" fillId="4" borderId="37" xfId="1" applyNumberFormat="1" applyFont="1" applyFill="1" applyBorder="1" applyAlignment="1">
      <alignment horizontal="center" vertical="center"/>
    </xf>
    <xf numFmtId="0" fontId="22" fillId="4" borderId="34" xfId="1" applyFont="1" applyFill="1" applyBorder="1" applyAlignment="1">
      <alignment horizontal="center" vertical="center"/>
    </xf>
    <xf numFmtId="1" fontId="22" fillId="4" borderId="38" xfId="1" applyNumberFormat="1" applyFont="1" applyFill="1" applyBorder="1" applyAlignment="1">
      <alignment horizontal="center" vertical="center"/>
    </xf>
    <xf numFmtId="0" fontId="21" fillId="8" borderId="137" xfId="1" applyFont="1" applyFill="1" applyBorder="1" applyAlignment="1">
      <alignment horizontal="center" vertical="center"/>
    </xf>
    <xf numFmtId="0" fontId="21" fillId="8" borderId="34" xfId="1" applyFont="1" applyFill="1" applyBorder="1" applyAlignment="1">
      <alignment horizontal="center" vertical="center"/>
    </xf>
    <xf numFmtId="0" fontId="21" fillId="8" borderId="38" xfId="1" applyFont="1" applyFill="1" applyBorder="1" applyAlignment="1">
      <alignment horizontal="center" vertical="center"/>
    </xf>
    <xf numFmtId="0" fontId="21" fillId="8" borderId="33" xfId="1" applyFont="1" applyFill="1" applyBorder="1" applyAlignment="1">
      <alignment horizontal="center" vertical="center"/>
    </xf>
    <xf numFmtId="0" fontId="21" fillId="8" borderId="35" xfId="1" applyFont="1" applyFill="1" applyBorder="1" applyAlignment="1">
      <alignment horizontal="center" vertical="center"/>
    </xf>
    <xf numFmtId="0" fontId="2" fillId="0" borderId="145" xfId="0" applyFont="1" applyBorder="1" applyAlignment="1">
      <alignment horizontal="center"/>
    </xf>
    <xf numFmtId="0" fontId="2" fillId="0" borderId="101" xfId="0" applyFont="1" applyBorder="1" applyAlignment="1">
      <alignment horizontal="center"/>
    </xf>
    <xf numFmtId="0" fontId="5" fillId="22" borderId="145" xfId="1" applyFont="1" applyFill="1" applyBorder="1"/>
    <xf numFmtId="0" fontId="5" fillId="23" borderId="145" xfId="1" applyFont="1" applyFill="1" applyBorder="1"/>
    <xf numFmtId="0" fontId="5" fillId="25" borderId="145" xfId="1" applyFont="1" applyFill="1" applyBorder="1"/>
    <xf numFmtId="0" fontId="5" fillId="24" borderId="145" xfId="1" applyFont="1" applyFill="1" applyBorder="1"/>
    <xf numFmtId="0" fontId="5" fillId="26" borderId="145" xfId="1" applyFont="1" applyFill="1" applyBorder="1"/>
    <xf numFmtId="0" fontId="5" fillId="4" borderId="146" xfId="1" applyFont="1" applyFill="1" applyBorder="1"/>
    <xf numFmtId="0" fontId="20" fillId="35" borderId="132" xfId="0" applyFont="1" applyFill="1" applyBorder="1" applyAlignment="1">
      <alignment horizontal="center"/>
    </xf>
    <xf numFmtId="0" fontId="20" fillId="35" borderId="98" xfId="0" applyFont="1" applyFill="1" applyBorder="1" applyAlignment="1">
      <alignment horizontal="center"/>
    </xf>
    <xf numFmtId="0" fontId="20" fillId="0" borderId="95" xfId="0" applyFont="1" applyBorder="1" applyAlignment="1">
      <alignment horizontal="center"/>
    </xf>
    <xf numFmtId="0" fontId="20" fillId="0" borderId="96" xfId="0" applyFont="1" applyBorder="1" applyAlignment="1">
      <alignment horizontal="center"/>
    </xf>
    <xf numFmtId="0" fontId="20" fillId="21" borderId="128" xfId="0" applyFont="1" applyFill="1" applyBorder="1" applyAlignment="1">
      <alignment horizontal="center"/>
    </xf>
    <xf numFmtId="0" fontId="20" fillId="21" borderId="95" xfId="0" applyFont="1" applyFill="1" applyBorder="1" applyAlignment="1">
      <alignment horizontal="center"/>
    </xf>
    <xf numFmtId="0" fontId="20" fillId="35" borderId="129" xfId="0" applyFont="1" applyFill="1" applyBorder="1" applyAlignment="1">
      <alignment horizontal="center"/>
    </xf>
    <xf numFmtId="0" fontId="20" fillId="35" borderId="54" xfId="0" applyFont="1" applyFill="1" applyBorder="1" applyAlignment="1">
      <alignment horizontal="center"/>
    </xf>
    <xf numFmtId="0" fontId="20" fillId="20" borderId="129" xfId="0" applyFont="1" applyFill="1" applyBorder="1" applyAlignment="1">
      <alignment horizontal="center"/>
    </xf>
    <xf numFmtId="0" fontId="20" fillId="20" borderId="54" xfId="0" applyFont="1" applyFill="1" applyBorder="1" applyAlignment="1">
      <alignment horizontal="center"/>
    </xf>
    <xf numFmtId="0" fontId="19" fillId="32" borderId="99" xfId="0" applyFont="1" applyFill="1" applyBorder="1" applyAlignment="1">
      <alignment horizontal="center" vertical="center"/>
    </xf>
    <xf numFmtId="0" fontId="19" fillId="32" borderId="97" xfId="0" applyFont="1" applyFill="1" applyBorder="1" applyAlignment="1">
      <alignment horizontal="center" vertical="center"/>
    </xf>
    <xf numFmtId="0" fontId="19" fillId="32" borderId="130" xfId="0" applyFont="1" applyFill="1" applyBorder="1" applyAlignment="1">
      <alignment horizontal="center" vertical="center"/>
    </xf>
    <xf numFmtId="0" fontId="19" fillId="32" borderId="100" xfId="0" applyFont="1" applyFill="1" applyBorder="1" applyAlignment="1">
      <alignment horizontal="center" vertical="center"/>
    </xf>
    <xf numFmtId="0" fontId="19" fillId="32" borderId="0" xfId="0" applyFont="1" applyFill="1" applyBorder="1" applyAlignment="1">
      <alignment horizontal="center" vertical="center"/>
    </xf>
    <xf numFmtId="0" fontId="19" fillId="32" borderId="131" xfId="0" applyFont="1" applyFill="1" applyBorder="1" applyAlignment="1">
      <alignment horizontal="center" vertical="center"/>
    </xf>
    <xf numFmtId="0" fontId="19" fillId="32" borderId="51" xfId="0" applyFont="1" applyFill="1" applyBorder="1" applyAlignment="1">
      <alignment horizontal="center" vertical="center"/>
    </xf>
    <xf numFmtId="0" fontId="19" fillId="32" borderId="52" xfId="0" applyFont="1" applyFill="1" applyBorder="1" applyAlignment="1">
      <alignment horizontal="center" vertical="center"/>
    </xf>
    <xf numFmtId="0" fontId="19" fillId="32" borderId="133" xfId="0" applyFont="1" applyFill="1" applyBorder="1" applyAlignment="1">
      <alignment horizontal="center" vertical="center"/>
    </xf>
    <xf numFmtId="0" fontId="4" fillId="2" borderId="3" xfId="1" applyFont="1" applyFill="1" applyBorder="1" applyAlignment="1">
      <alignment horizontal="center"/>
    </xf>
    <xf numFmtId="0" fontId="4" fillId="2" borderId="4" xfId="1" applyFont="1" applyFill="1" applyBorder="1" applyAlignment="1">
      <alignment horizontal="center"/>
    </xf>
    <xf numFmtId="0" fontId="11" fillId="3" borderId="113" xfId="1" applyFont="1" applyFill="1" applyBorder="1" applyAlignment="1">
      <alignment horizontal="center"/>
    </xf>
    <xf numFmtId="0" fontId="11" fillId="3" borderId="114" xfId="1" applyFont="1" applyFill="1" applyBorder="1" applyAlignment="1">
      <alignment horizontal="center"/>
    </xf>
    <xf numFmtId="0" fontId="11" fillId="3" borderId="115" xfId="1" applyFont="1" applyFill="1" applyBorder="1" applyAlignment="1">
      <alignment horizontal="center"/>
    </xf>
    <xf numFmtId="164" fontId="7" fillId="6" borderId="134" xfId="1" applyNumberFormat="1" applyFont="1" applyFill="1" applyBorder="1" applyAlignment="1">
      <alignment horizontal="center"/>
    </xf>
    <xf numFmtId="164" fontId="7" fillId="6" borderId="2" xfId="1" applyNumberFormat="1" applyFont="1" applyFill="1" applyBorder="1" applyAlignment="1">
      <alignment horizontal="center"/>
    </xf>
    <xf numFmtId="164" fontId="7" fillId="6" borderId="3" xfId="1" applyNumberFormat="1" applyFont="1" applyFill="1" applyBorder="1" applyAlignment="1">
      <alignment horizontal="center"/>
    </xf>
    <xf numFmtId="1" fontId="4" fillId="7" borderId="1" xfId="1" applyNumberFormat="1" applyFont="1" applyFill="1" applyBorder="1" applyAlignment="1">
      <alignment horizontal="center"/>
    </xf>
    <xf numFmtId="1" fontId="4" fillId="7" borderId="2" xfId="1" applyNumberFormat="1" applyFont="1" applyFill="1" applyBorder="1" applyAlignment="1">
      <alignment horizontal="center"/>
    </xf>
    <xf numFmtId="1" fontId="4" fillId="7" borderId="5" xfId="1" applyNumberFormat="1" applyFont="1" applyFill="1" applyBorder="1" applyAlignment="1">
      <alignment horizontal="center"/>
    </xf>
    <xf numFmtId="0" fontId="4" fillId="11" borderId="2" xfId="1" applyFont="1" applyFill="1" applyBorder="1" applyAlignment="1">
      <alignment horizontal="center"/>
    </xf>
    <xf numFmtId="0" fontId="11" fillId="4" borderId="113" xfId="1" applyFont="1" applyFill="1" applyBorder="1" applyAlignment="1">
      <alignment horizontal="center"/>
    </xf>
    <xf numFmtId="0" fontId="11" fillId="4" borderId="114" xfId="1" applyFont="1" applyFill="1" applyBorder="1" applyAlignment="1">
      <alignment horizontal="center"/>
    </xf>
    <xf numFmtId="0" fontId="11" fillId="4" borderId="115" xfId="1" applyFont="1" applyFill="1" applyBorder="1" applyAlignment="1">
      <alignment horizontal="center"/>
    </xf>
    <xf numFmtId="164" fontId="7" fillId="4" borderId="134" xfId="1" applyNumberFormat="1" applyFont="1" applyFill="1" applyBorder="1" applyAlignment="1">
      <alignment horizontal="center"/>
    </xf>
    <xf numFmtId="164" fontId="7" fillId="4" borderId="2" xfId="1" applyNumberFormat="1" applyFont="1" applyFill="1" applyBorder="1" applyAlignment="1">
      <alignment horizontal="center"/>
    </xf>
    <xf numFmtId="164" fontId="7" fillId="4" borderId="3" xfId="1" applyNumberFormat="1" applyFont="1" applyFill="1" applyBorder="1" applyAlignment="1">
      <alignment horizontal="center"/>
    </xf>
    <xf numFmtId="1" fontId="4" fillId="4" borderId="1" xfId="1" applyNumberFormat="1" applyFont="1" applyFill="1" applyBorder="1" applyAlignment="1">
      <alignment horizontal="center"/>
    </xf>
    <xf numFmtId="1" fontId="4" fillId="4" borderId="2" xfId="1" applyNumberFormat="1" applyFont="1" applyFill="1" applyBorder="1" applyAlignment="1">
      <alignment horizontal="center"/>
    </xf>
    <xf numFmtId="1" fontId="4" fillId="4" borderId="5" xfId="1" applyNumberFormat="1" applyFont="1" applyFill="1" applyBorder="1" applyAlignment="1">
      <alignment horizontal="center"/>
    </xf>
    <xf numFmtId="0" fontId="4" fillId="2" borderId="2" xfId="1" applyFont="1" applyFill="1" applyBorder="1" applyAlignment="1">
      <alignment horizontal="center"/>
    </xf>
    <xf numFmtId="0" fontId="4" fillId="2" borderId="15" xfId="1" applyFont="1" applyFill="1" applyBorder="1" applyAlignment="1">
      <alignment horizontal="center"/>
    </xf>
    <xf numFmtId="0" fontId="11" fillId="4" borderId="14" xfId="1" applyFont="1" applyFill="1" applyBorder="1" applyAlignment="1">
      <alignment horizontal="center"/>
    </xf>
    <xf numFmtId="0" fontId="11" fillId="4" borderId="15" xfId="1" applyFont="1" applyFill="1" applyBorder="1" applyAlignment="1">
      <alignment horizontal="center"/>
    </xf>
    <xf numFmtId="0" fontId="11" fillId="4" borderId="16" xfId="1" applyFont="1" applyFill="1" applyBorder="1" applyAlignment="1">
      <alignment horizontal="center"/>
    </xf>
    <xf numFmtId="164" fontId="7" fillId="4" borderId="18" xfId="1" applyNumberFormat="1" applyFont="1" applyFill="1" applyBorder="1" applyAlignment="1">
      <alignment horizontal="center"/>
    </xf>
    <xf numFmtId="164" fontId="7" fillId="4" borderId="15" xfId="1" applyNumberFormat="1" applyFont="1" applyFill="1" applyBorder="1" applyAlignment="1">
      <alignment horizontal="center"/>
    </xf>
    <xf numFmtId="164" fontId="7" fillId="4" borderId="19" xfId="1" applyNumberFormat="1" applyFont="1" applyFill="1" applyBorder="1" applyAlignment="1">
      <alignment horizontal="center"/>
    </xf>
    <xf numFmtId="1" fontId="4" fillId="4" borderId="14" xfId="1" applyNumberFormat="1" applyFont="1" applyFill="1" applyBorder="1" applyAlignment="1">
      <alignment horizontal="center"/>
    </xf>
    <xf numFmtId="1" fontId="4" fillId="4" borderId="15" xfId="1" applyNumberFormat="1" applyFont="1" applyFill="1" applyBorder="1" applyAlignment="1">
      <alignment horizontal="center"/>
    </xf>
    <xf numFmtId="1" fontId="4" fillId="4" borderId="16" xfId="1" applyNumberFormat="1" applyFont="1" applyFill="1" applyBorder="1" applyAlignment="1">
      <alignment horizontal="center"/>
    </xf>
    <xf numFmtId="1" fontId="13" fillId="0" borderId="62" xfId="1" applyNumberFormat="1" applyFont="1" applyFill="1" applyBorder="1" applyAlignment="1">
      <alignment horizontal="center"/>
    </xf>
    <xf numFmtId="1" fontId="13" fillId="0" borderId="63" xfId="1" applyNumberFormat="1" applyFont="1" applyFill="1" applyBorder="1" applyAlignment="1">
      <alignment horizontal="center"/>
    </xf>
    <xf numFmtId="1" fontId="13" fillId="0" borderId="73" xfId="1" applyNumberFormat="1" applyFont="1" applyFill="1" applyBorder="1" applyAlignment="1">
      <alignment horizontal="center"/>
    </xf>
    <xf numFmtId="0" fontId="18" fillId="12" borderId="42" xfId="1" applyFont="1" applyFill="1" applyBorder="1" applyAlignment="1">
      <alignment horizontal="center" vertical="center"/>
    </xf>
    <xf numFmtId="0" fontId="18" fillId="12" borderId="43" xfId="1" applyFont="1" applyFill="1" applyBorder="1" applyAlignment="1">
      <alignment horizontal="center" vertical="center"/>
    </xf>
    <xf numFmtId="0" fontId="18" fillId="12" borderId="44" xfId="1" applyFont="1" applyFill="1" applyBorder="1" applyAlignment="1">
      <alignment horizontal="center" vertical="center"/>
    </xf>
    <xf numFmtId="0" fontId="18" fillId="12" borderId="45" xfId="1" applyFont="1" applyFill="1" applyBorder="1" applyAlignment="1">
      <alignment horizontal="center" vertical="center"/>
    </xf>
    <xf numFmtId="0" fontId="18" fillId="12" borderId="46" xfId="1" applyFont="1" applyFill="1" applyBorder="1" applyAlignment="1">
      <alignment horizontal="center" vertical="center"/>
    </xf>
    <xf numFmtId="0" fontId="18" fillId="12" borderId="47" xfId="1" applyFont="1" applyFill="1" applyBorder="1" applyAlignment="1">
      <alignment horizontal="center" vertical="center"/>
    </xf>
    <xf numFmtId="0" fontId="3" fillId="21" borderId="65" xfId="1" applyFont="1" applyFill="1" applyBorder="1" applyAlignment="1">
      <alignment horizontal="center"/>
    </xf>
    <xf numFmtId="0" fontId="3" fillId="21" borderId="66" xfId="1" applyFont="1" applyFill="1" applyBorder="1" applyAlignment="1">
      <alignment horizontal="center"/>
    </xf>
    <xf numFmtId="0" fontId="3" fillId="21" borderId="105" xfId="1" applyFont="1" applyFill="1" applyBorder="1" applyAlignment="1">
      <alignment horizontal="center"/>
    </xf>
    <xf numFmtId="0" fontId="3" fillId="20" borderId="65" xfId="1" applyFont="1" applyFill="1" applyBorder="1" applyAlignment="1">
      <alignment horizontal="center"/>
    </xf>
    <xf numFmtId="0" fontId="3" fillId="20" borderId="66" xfId="1" applyFont="1" applyFill="1" applyBorder="1" applyAlignment="1">
      <alignment horizontal="center"/>
    </xf>
    <xf numFmtId="0" fontId="3" fillId="20" borderId="105" xfId="1" applyFont="1" applyFill="1" applyBorder="1" applyAlignment="1">
      <alignment horizontal="center"/>
    </xf>
    <xf numFmtId="0" fontId="14" fillId="0" borderId="48" xfId="1" applyFont="1" applyFill="1" applyBorder="1" applyAlignment="1">
      <alignment horizontal="center" vertical="center"/>
    </xf>
    <xf numFmtId="0" fontId="14" fillId="0" borderId="49" xfId="1" applyFont="1" applyFill="1" applyBorder="1" applyAlignment="1">
      <alignment horizontal="center" vertical="center"/>
    </xf>
    <xf numFmtId="0" fontId="14" fillId="0" borderId="50" xfId="1" applyFont="1" applyFill="1" applyBorder="1" applyAlignment="1">
      <alignment horizontal="center" vertical="center"/>
    </xf>
    <xf numFmtId="0" fontId="14" fillId="0" borderId="51" xfId="1" applyFont="1" applyFill="1" applyBorder="1" applyAlignment="1">
      <alignment horizontal="center" vertical="center"/>
    </xf>
    <xf numFmtId="0" fontId="14" fillId="0" borderId="52" xfId="1" applyFont="1" applyFill="1" applyBorder="1" applyAlignment="1">
      <alignment horizontal="center" vertical="center"/>
    </xf>
    <xf numFmtId="0" fontId="14" fillId="0" borderId="53" xfId="1" applyFont="1" applyFill="1" applyBorder="1" applyAlignment="1">
      <alignment horizontal="center" vertical="center"/>
    </xf>
    <xf numFmtId="0" fontId="4" fillId="32" borderId="65" xfId="1" applyFont="1" applyFill="1" applyBorder="1" applyAlignment="1">
      <alignment horizontal="center"/>
    </xf>
    <xf numFmtId="0" fontId="4" fillId="32" borderId="66" xfId="1" applyFont="1" applyFill="1" applyBorder="1" applyAlignment="1">
      <alignment horizontal="center"/>
    </xf>
    <xf numFmtId="0" fontId="4" fillId="32" borderId="105" xfId="1" applyFont="1" applyFill="1" applyBorder="1" applyAlignment="1">
      <alignment horizontal="center"/>
    </xf>
    <xf numFmtId="0" fontId="9" fillId="10" borderId="68" xfId="1" applyFont="1" applyFill="1" applyBorder="1" applyAlignment="1">
      <alignment horizontal="center" wrapText="1"/>
    </xf>
    <xf numFmtId="0" fontId="9" fillId="10" borderId="69" xfId="1" applyFont="1" applyFill="1" applyBorder="1" applyAlignment="1">
      <alignment horizontal="center" wrapText="1"/>
    </xf>
    <xf numFmtId="0" fontId="9" fillId="10" borderId="122" xfId="1" applyFont="1" applyFill="1" applyBorder="1" applyAlignment="1">
      <alignment horizontal="center" wrapText="1"/>
    </xf>
    <xf numFmtId="0" fontId="4" fillId="0" borderId="46" xfId="1" applyFont="1" applyFill="1" applyBorder="1" applyAlignment="1">
      <alignment horizontal="center"/>
    </xf>
    <xf numFmtId="0" fontId="9" fillId="0" borderId="58" xfId="1" applyFont="1" applyFill="1" applyBorder="1" applyAlignment="1">
      <alignment horizontal="center"/>
    </xf>
    <xf numFmtId="0" fontId="9" fillId="0" borderId="59" xfId="1" applyFont="1" applyFill="1" applyBorder="1" applyAlignment="1">
      <alignment horizontal="center"/>
    </xf>
    <xf numFmtId="1" fontId="13" fillId="0" borderId="55" xfId="1" applyNumberFormat="1" applyFont="1" applyFill="1" applyBorder="1" applyAlignment="1">
      <alignment horizontal="center"/>
    </xf>
    <xf numFmtId="1" fontId="6" fillId="0" borderId="55" xfId="1" applyNumberFormat="1" applyFont="1" applyFill="1" applyBorder="1" applyAlignment="1">
      <alignment horizontal="center"/>
    </xf>
    <xf numFmtId="0" fontId="3" fillId="0" borderId="46" xfId="1" applyFont="1" applyFill="1" applyBorder="1" applyAlignment="1">
      <alignment horizontal="center"/>
    </xf>
    <xf numFmtId="0" fontId="10" fillId="0" borderId="92" xfId="0" applyFont="1" applyBorder="1" applyAlignment="1">
      <alignment horizontal="center"/>
    </xf>
    <xf numFmtId="0" fontId="10" fillId="0" borderId="93" xfId="0" applyFont="1" applyBorder="1" applyAlignment="1">
      <alignment horizontal="center"/>
    </xf>
    <xf numFmtId="0" fontId="2" fillId="0" borderId="151" xfId="0" applyFont="1" applyBorder="1" applyAlignment="1">
      <alignment horizontal="center"/>
    </xf>
    <xf numFmtId="0" fontId="2" fillId="0" borderId="152" xfId="0" applyFont="1" applyBorder="1" applyAlignment="1">
      <alignment horizontal="center"/>
    </xf>
    <xf numFmtId="0" fontId="2" fillId="11" borderId="147" xfId="0" applyFont="1" applyFill="1" applyBorder="1" applyAlignment="1">
      <alignment horizontal="center"/>
    </xf>
    <xf numFmtId="0" fontId="2" fillId="11" borderId="148" xfId="0" applyFont="1" applyFill="1" applyBorder="1" applyAlignment="1">
      <alignment horizontal="center"/>
    </xf>
    <xf numFmtId="0" fontId="2" fillId="11" borderId="149" xfId="0" applyFont="1" applyFill="1" applyBorder="1" applyAlignment="1">
      <alignment horizontal="center"/>
    </xf>
    <xf numFmtId="0" fontId="2" fillId="0" borderId="101" xfId="0" applyFont="1" applyBorder="1" applyAlignment="1">
      <alignment horizontal="center"/>
    </xf>
    <xf numFmtId="0" fontId="2" fillId="0" borderId="150" xfId="0" applyFont="1" applyBorder="1" applyAlignment="1">
      <alignment horizontal="center"/>
    </xf>
    <xf numFmtId="0" fontId="2" fillId="37" borderId="101" xfId="0" applyFont="1" applyFill="1" applyBorder="1" applyAlignment="1">
      <alignment horizontal="center"/>
    </xf>
    <xf numFmtId="0" fontId="2" fillId="37" borderId="150" xfId="0" applyFont="1" applyFill="1" applyBorder="1" applyAlignment="1">
      <alignment horizontal="center"/>
    </xf>
    <xf numFmtId="0" fontId="2" fillId="10" borderId="92" xfId="0" applyFont="1" applyFill="1" applyBorder="1" applyAlignment="1">
      <alignment horizontal="center"/>
    </xf>
    <xf numFmtId="0" fontId="2" fillId="10" borderId="93" xfId="0" applyFont="1" applyFill="1" applyBorder="1" applyAlignment="1">
      <alignment horizontal="center"/>
    </xf>
    <xf numFmtId="0" fontId="2" fillId="10" borderId="94" xfId="0" applyFont="1" applyFill="1" applyBorder="1" applyAlignment="1">
      <alignment horizontal="center"/>
    </xf>
    <xf numFmtId="0" fontId="3" fillId="34" borderId="77" xfId="1" applyFont="1" applyFill="1" applyBorder="1" applyAlignment="1">
      <alignment horizontal="center" vertical="center"/>
    </xf>
    <xf numFmtId="0" fontId="3" fillId="34" borderId="78" xfId="1" applyFont="1" applyFill="1" applyBorder="1" applyAlignment="1">
      <alignment horizontal="center" vertical="center"/>
    </xf>
    <xf numFmtId="0" fontId="3" fillId="34" borderId="80" xfId="1" applyFont="1" applyFill="1" applyBorder="1" applyAlignment="1">
      <alignment horizontal="center" vertical="center"/>
    </xf>
    <xf numFmtId="0" fontId="8" fillId="4" borderId="77" xfId="1" applyFont="1" applyFill="1" applyBorder="1" applyAlignment="1">
      <alignment horizontal="center" vertical="center"/>
    </xf>
    <xf numFmtId="0" fontId="8" fillId="4" borderId="78" xfId="1" applyFont="1" applyFill="1" applyBorder="1" applyAlignment="1">
      <alignment horizontal="center" vertical="center"/>
    </xf>
    <xf numFmtId="0" fontId="8" fillId="4" borderId="79" xfId="1" applyFont="1" applyFill="1" applyBorder="1" applyAlignment="1">
      <alignment horizontal="center" vertical="center"/>
    </xf>
    <xf numFmtId="0" fontId="3" fillId="28" borderId="77" xfId="1" applyFont="1" applyFill="1" applyBorder="1" applyAlignment="1">
      <alignment horizontal="center" vertical="center"/>
    </xf>
    <xf numFmtId="0" fontId="3" fillId="28" borderId="78" xfId="1" applyFont="1" applyFill="1" applyBorder="1" applyAlignment="1">
      <alignment horizontal="center" vertical="center"/>
    </xf>
    <xf numFmtId="0" fontId="3" fillId="28" borderId="80" xfId="1" applyFont="1" applyFill="1" applyBorder="1" applyAlignment="1">
      <alignment horizontal="center" vertical="center"/>
    </xf>
    <xf numFmtId="0" fontId="3" fillId="34" borderId="81" xfId="1" applyFont="1" applyFill="1" applyBorder="1" applyAlignment="1">
      <alignment horizontal="center" vertical="center"/>
    </xf>
    <xf numFmtId="0" fontId="3" fillId="34" borderId="79" xfId="1" applyFont="1" applyFill="1" applyBorder="1" applyAlignment="1">
      <alignment horizontal="center" vertical="center"/>
    </xf>
  </cellXfs>
  <cellStyles count="2">
    <cellStyle name="Normální" xfId="0" builtinId="0"/>
    <cellStyle name="Normální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71"/>
  <sheetViews>
    <sheetView tabSelected="1" workbookViewId="0">
      <selection activeCell="AE25" sqref="AE25"/>
    </sheetView>
  </sheetViews>
  <sheetFormatPr defaultRowHeight="14.4" customHeight="1" x14ac:dyDescent="0.3"/>
  <cols>
    <col min="1" max="1" width="4.33203125" bestFit="1" customWidth="1"/>
    <col min="2" max="2" width="4.44140625" bestFit="1" customWidth="1"/>
    <col min="3" max="3" width="19.5546875" customWidth="1"/>
    <col min="4" max="4" width="4.5546875" bestFit="1" customWidth="1"/>
    <col min="5" max="5" width="4.33203125" customWidth="1"/>
    <col min="6" max="6" width="22" customWidth="1"/>
    <col min="7" max="7" width="7.5546875" style="65" customWidth="1"/>
    <col min="8" max="8" width="2.5546875" bestFit="1" customWidth="1"/>
    <col min="9" max="9" width="4.44140625" customWidth="1"/>
    <col min="10" max="10" width="3.33203125" style="65" bestFit="1" customWidth="1"/>
    <col min="11" max="15" width="3.44140625" customWidth="1"/>
    <col min="16" max="20" width="5.44140625" bestFit="1" customWidth="1"/>
    <col min="21" max="25" width="3.109375" bestFit="1" customWidth="1"/>
    <col min="26" max="26" width="1.33203125" customWidth="1"/>
  </cols>
  <sheetData>
    <row r="1" spans="1:25" ht="8.25" customHeight="1" thickBot="1" x14ac:dyDescent="0.35"/>
    <row r="2" spans="1:25" ht="14.4" customHeight="1" thickTop="1" x14ac:dyDescent="0.3">
      <c r="A2" s="11"/>
      <c r="B2" s="12" t="s">
        <v>0</v>
      </c>
      <c r="C2" s="12" t="s">
        <v>1</v>
      </c>
      <c r="D2" s="368" t="s">
        <v>2</v>
      </c>
      <c r="E2" s="369"/>
      <c r="F2" s="13" t="s">
        <v>141</v>
      </c>
      <c r="G2" s="111" t="s">
        <v>3</v>
      </c>
      <c r="H2" s="14" t="s">
        <v>4</v>
      </c>
      <c r="I2" s="15" t="s">
        <v>4</v>
      </c>
      <c r="J2" s="1" t="s">
        <v>4</v>
      </c>
      <c r="K2" s="370" t="s">
        <v>5</v>
      </c>
      <c r="L2" s="371"/>
      <c r="M2" s="371"/>
      <c r="N2" s="371"/>
      <c r="O2" s="372"/>
      <c r="P2" s="373" t="s">
        <v>6</v>
      </c>
      <c r="Q2" s="374"/>
      <c r="R2" s="374"/>
      <c r="S2" s="374"/>
      <c r="T2" s="375"/>
      <c r="U2" s="376" t="s">
        <v>7</v>
      </c>
      <c r="V2" s="377"/>
      <c r="W2" s="377"/>
      <c r="X2" s="377"/>
      <c r="Y2" s="378"/>
    </row>
    <row r="3" spans="1:25" ht="14.4" customHeight="1" x14ac:dyDescent="0.3">
      <c r="A3" s="6" t="s">
        <v>8</v>
      </c>
      <c r="B3" s="7" t="s">
        <v>9</v>
      </c>
      <c r="C3" s="7" t="s">
        <v>10</v>
      </c>
      <c r="D3" s="7" t="s">
        <v>11</v>
      </c>
      <c r="E3" s="7" t="s">
        <v>126</v>
      </c>
      <c r="F3" s="16" t="s">
        <v>12</v>
      </c>
      <c r="G3" s="62" t="s">
        <v>13</v>
      </c>
      <c r="H3" s="17" t="s">
        <v>14</v>
      </c>
      <c r="I3" s="18" t="s">
        <v>15</v>
      </c>
      <c r="J3" s="66" t="s">
        <v>16</v>
      </c>
      <c r="K3" s="245" t="s">
        <v>17</v>
      </c>
      <c r="L3" s="246" t="s">
        <v>18</v>
      </c>
      <c r="M3" s="246" t="s">
        <v>19</v>
      </c>
      <c r="N3" s="246" t="s">
        <v>20</v>
      </c>
      <c r="O3" s="247" t="s">
        <v>21</v>
      </c>
      <c r="P3" s="285" t="s">
        <v>22</v>
      </c>
      <c r="Q3" s="19" t="s">
        <v>23</v>
      </c>
      <c r="R3" s="20" t="s">
        <v>24</v>
      </c>
      <c r="S3" s="21" t="s">
        <v>25</v>
      </c>
      <c r="T3" s="22" t="s">
        <v>26</v>
      </c>
      <c r="U3" s="23" t="s">
        <v>27</v>
      </c>
      <c r="V3" s="24" t="s">
        <v>28</v>
      </c>
      <c r="W3" s="24" t="s">
        <v>29</v>
      </c>
      <c r="X3" s="24" t="s">
        <v>30</v>
      </c>
      <c r="Y3" s="25" t="s">
        <v>31</v>
      </c>
    </row>
    <row r="4" spans="1:25" ht="14.4" customHeight="1" x14ac:dyDescent="0.3">
      <c r="A4" s="100">
        <v>1</v>
      </c>
      <c r="B4" s="9" t="s">
        <v>0</v>
      </c>
      <c r="C4" s="254" t="s">
        <v>198</v>
      </c>
      <c r="D4" s="59">
        <v>2009</v>
      </c>
      <c r="E4" s="59">
        <f t="shared" ref="E4:E31" si="0">SUM(2017-D4)</f>
        <v>8</v>
      </c>
      <c r="F4" s="103" t="s">
        <v>32</v>
      </c>
      <c r="G4" s="99">
        <f t="shared" ref="G4:G31" si="1">MIN(P4:T4)</f>
        <v>4.6527777777777779E-2</v>
      </c>
      <c r="H4" s="26">
        <f t="shared" ref="H4:H31" si="2">SUM(K4:O4)</f>
        <v>60</v>
      </c>
      <c r="I4" s="27">
        <f t="shared" ref="I4:I31" si="3">IF(COUNTIF(K4:O4,"&gt;=0")&lt;4,SUM(K4:O4),SUM(LARGE(K4:O4,1),LARGE(K4:O4,2),LARGE(K4:O4,3),LARGE(K4:O4,4)))</f>
        <v>60</v>
      </c>
      <c r="J4" s="203">
        <f t="shared" ref="J4:J31" si="4">COUNTIF(K4:O4,"&gt;0")</f>
        <v>4</v>
      </c>
      <c r="K4" s="205"/>
      <c r="L4" s="206">
        <v>15</v>
      </c>
      <c r="M4" s="244">
        <v>15</v>
      </c>
      <c r="N4" s="244">
        <v>15</v>
      </c>
      <c r="O4" s="248">
        <v>15</v>
      </c>
      <c r="P4" s="52"/>
      <c r="Q4" s="44">
        <v>4.7916666666666663E-2</v>
      </c>
      <c r="R4" s="44">
        <v>4.7916666666666663E-2</v>
      </c>
      <c r="S4" s="44">
        <v>4.6527777777777779E-2</v>
      </c>
      <c r="T4" s="45">
        <v>4.7222222222222221E-2</v>
      </c>
      <c r="U4" s="207"/>
      <c r="V4" s="95">
        <v>1</v>
      </c>
      <c r="W4" s="95">
        <v>1</v>
      </c>
      <c r="X4" s="95">
        <v>1</v>
      </c>
      <c r="Y4" s="252">
        <v>1</v>
      </c>
    </row>
    <row r="5" spans="1:25" ht="14.4" customHeight="1" x14ac:dyDescent="0.3">
      <c r="A5" s="101">
        <v>2</v>
      </c>
      <c r="B5" s="57" t="s">
        <v>0</v>
      </c>
      <c r="C5" s="255" t="s">
        <v>39</v>
      </c>
      <c r="D5" s="3">
        <v>2009</v>
      </c>
      <c r="E5" s="2">
        <f t="shared" si="0"/>
        <v>8</v>
      </c>
      <c r="F5" s="32" t="s">
        <v>40</v>
      </c>
      <c r="G5" s="64">
        <f t="shared" si="1"/>
        <v>4.9999999999999996E-2</v>
      </c>
      <c r="H5" s="29">
        <f t="shared" si="2"/>
        <v>49</v>
      </c>
      <c r="I5" s="30">
        <f t="shared" si="3"/>
        <v>49</v>
      </c>
      <c r="J5" s="204">
        <f t="shared" si="4"/>
        <v>4</v>
      </c>
      <c r="K5" s="249">
        <v>15</v>
      </c>
      <c r="L5" s="238">
        <v>12</v>
      </c>
      <c r="M5" s="226"/>
      <c r="N5" s="225">
        <v>10</v>
      </c>
      <c r="O5" s="250">
        <v>12</v>
      </c>
      <c r="P5" s="236">
        <v>5.2083333333333336E-2</v>
      </c>
      <c r="Q5" s="47">
        <v>5.0694444444444452E-2</v>
      </c>
      <c r="R5" s="47"/>
      <c r="S5" s="47">
        <v>4.9999999999999996E-2</v>
      </c>
      <c r="T5" s="48">
        <v>5.0694444444444452E-2</v>
      </c>
      <c r="U5" s="91">
        <v>1</v>
      </c>
      <c r="V5" s="94">
        <v>2</v>
      </c>
      <c r="W5" s="38"/>
      <c r="X5" s="94">
        <v>3</v>
      </c>
      <c r="Y5" s="253">
        <v>2</v>
      </c>
    </row>
    <row r="6" spans="1:25" ht="14.4" customHeight="1" x14ac:dyDescent="0.3">
      <c r="A6" s="101">
        <v>3</v>
      </c>
      <c r="B6" s="5" t="s">
        <v>0</v>
      </c>
      <c r="C6" s="255" t="s">
        <v>37</v>
      </c>
      <c r="D6" s="3">
        <v>2009</v>
      </c>
      <c r="E6" s="2">
        <f t="shared" si="0"/>
        <v>8</v>
      </c>
      <c r="F6" s="102" t="s">
        <v>32</v>
      </c>
      <c r="G6" s="64">
        <f t="shared" si="1"/>
        <v>5.0694444444444452E-2</v>
      </c>
      <c r="H6" s="29">
        <f t="shared" si="2"/>
        <v>44</v>
      </c>
      <c r="I6" s="30">
        <f t="shared" si="3"/>
        <v>39</v>
      </c>
      <c r="J6" s="308">
        <f t="shared" si="4"/>
        <v>5</v>
      </c>
      <c r="K6" s="240">
        <v>12</v>
      </c>
      <c r="L6" s="225">
        <v>5</v>
      </c>
      <c r="M6" s="225">
        <v>12</v>
      </c>
      <c r="N6" s="225">
        <v>8</v>
      </c>
      <c r="O6" s="250">
        <v>7</v>
      </c>
      <c r="P6" s="236">
        <v>5.4166666666666669E-2</v>
      </c>
      <c r="Q6" s="47">
        <v>5.4166666666666669E-2</v>
      </c>
      <c r="R6" s="47">
        <v>5.0694444444444452E-2</v>
      </c>
      <c r="S6" s="47">
        <v>5.2083333333333336E-2</v>
      </c>
      <c r="T6" s="48">
        <v>5.4166666666666669E-2</v>
      </c>
      <c r="U6" s="91">
        <v>2</v>
      </c>
      <c r="V6" s="38">
        <v>7</v>
      </c>
      <c r="W6" s="94">
        <v>2</v>
      </c>
      <c r="X6" s="94">
        <v>4</v>
      </c>
      <c r="Y6" s="50">
        <v>5</v>
      </c>
    </row>
    <row r="7" spans="1:25" ht="14.4" customHeight="1" x14ac:dyDescent="0.3">
      <c r="A7" s="4">
        <v>4</v>
      </c>
      <c r="B7" s="5" t="s">
        <v>0</v>
      </c>
      <c r="C7" s="58" t="s">
        <v>221</v>
      </c>
      <c r="D7" s="60">
        <v>2010</v>
      </c>
      <c r="E7" s="59">
        <f t="shared" si="0"/>
        <v>7</v>
      </c>
      <c r="F7" s="104" t="s">
        <v>34</v>
      </c>
      <c r="G7" s="64">
        <f t="shared" si="1"/>
        <v>5.2083333333333336E-2</v>
      </c>
      <c r="H7" s="29">
        <f t="shared" si="2"/>
        <v>43</v>
      </c>
      <c r="I7" s="30">
        <f t="shared" si="3"/>
        <v>36</v>
      </c>
      <c r="J7" s="308">
        <f t="shared" si="4"/>
        <v>5</v>
      </c>
      <c r="K7" s="251">
        <v>10</v>
      </c>
      <c r="L7" s="225">
        <v>8</v>
      </c>
      <c r="M7" s="225">
        <v>8</v>
      </c>
      <c r="N7" s="225">
        <v>7</v>
      </c>
      <c r="O7" s="250">
        <v>10</v>
      </c>
      <c r="P7" s="236">
        <v>5.486111111111111E-2</v>
      </c>
      <c r="Q7" s="47">
        <v>5.2083333333333336E-2</v>
      </c>
      <c r="R7" s="47">
        <v>5.4166666666666669E-2</v>
      </c>
      <c r="S7" s="47">
        <v>5.2777777777777778E-2</v>
      </c>
      <c r="T7" s="48">
        <v>5.2777777777777778E-2</v>
      </c>
      <c r="U7" s="91">
        <v>3</v>
      </c>
      <c r="V7" s="94">
        <v>4</v>
      </c>
      <c r="W7" s="94">
        <v>4</v>
      </c>
      <c r="X7" s="38">
        <v>5</v>
      </c>
      <c r="Y7" s="253">
        <v>3</v>
      </c>
    </row>
    <row r="8" spans="1:25" ht="14.4" customHeight="1" x14ac:dyDescent="0.3">
      <c r="A8" s="4">
        <v>5</v>
      </c>
      <c r="B8" s="5" t="s">
        <v>0</v>
      </c>
      <c r="C8" s="58" t="s">
        <v>203</v>
      </c>
      <c r="D8" s="60">
        <v>2009</v>
      </c>
      <c r="E8" s="59">
        <f t="shared" si="0"/>
        <v>8</v>
      </c>
      <c r="F8" s="102" t="s">
        <v>32</v>
      </c>
      <c r="G8" s="64">
        <f t="shared" si="1"/>
        <v>5.1388888888888894E-2</v>
      </c>
      <c r="H8" s="29">
        <f t="shared" si="2"/>
        <v>31</v>
      </c>
      <c r="I8" s="30">
        <f t="shared" si="3"/>
        <v>31</v>
      </c>
      <c r="J8" s="204">
        <f t="shared" si="4"/>
        <v>4</v>
      </c>
      <c r="K8" s="224"/>
      <c r="L8" s="225">
        <v>7</v>
      </c>
      <c r="M8" s="225">
        <v>10</v>
      </c>
      <c r="N8" s="225">
        <v>6</v>
      </c>
      <c r="O8" s="250">
        <v>8</v>
      </c>
      <c r="P8" s="228"/>
      <c r="Q8" s="47">
        <v>5.2777777777777778E-2</v>
      </c>
      <c r="R8" s="47">
        <v>5.1388888888888894E-2</v>
      </c>
      <c r="S8" s="47">
        <v>5.347222222222222E-2</v>
      </c>
      <c r="T8" s="48">
        <v>5.2777777777777778E-2</v>
      </c>
      <c r="U8" s="49"/>
      <c r="V8" s="38">
        <v>5</v>
      </c>
      <c r="W8" s="94">
        <v>3</v>
      </c>
      <c r="X8" s="38">
        <v>6</v>
      </c>
      <c r="Y8" s="253">
        <v>4</v>
      </c>
    </row>
    <row r="9" spans="1:25" ht="14.4" customHeight="1" x14ac:dyDescent="0.3">
      <c r="A9" s="4">
        <v>6</v>
      </c>
      <c r="B9" s="5" t="s">
        <v>0</v>
      </c>
      <c r="C9" s="31" t="s">
        <v>41</v>
      </c>
      <c r="D9" s="3">
        <v>2009</v>
      </c>
      <c r="E9" s="2">
        <f t="shared" si="0"/>
        <v>8</v>
      </c>
      <c r="F9" s="102" t="s">
        <v>32</v>
      </c>
      <c r="G9" s="64">
        <f t="shared" si="1"/>
        <v>5.4166666666666669E-2</v>
      </c>
      <c r="H9" s="29">
        <f t="shared" si="2"/>
        <v>26</v>
      </c>
      <c r="I9" s="30">
        <f t="shared" si="3"/>
        <v>24</v>
      </c>
      <c r="J9" s="308">
        <f t="shared" si="4"/>
        <v>5</v>
      </c>
      <c r="K9" s="240">
        <v>8</v>
      </c>
      <c r="L9" s="225">
        <v>4</v>
      </c>
      <c r="M9" s="225">
        <v>7</v>
      </c>
      <c r="N9" s="225">
        <v>2</v>
      </c>
      <c r="O9" s="250">
        <v>5</v>
      </c>
      <c r="P9" s="228">
        <v>5.5555555555555552E-2</v>
      </c>
      <c r="Q9" s="47">
        <v>5.486111111111111E-2</v>
      </c>
      <c r="R9" s="47">
        <v>5.4166666666666669E-2</v>
      </c>
      <c r="S9" s="47">
        <v>5.7638888888888885E-2</v>
      </c>
      <c r="T9" s="48">
        <v>5.7638888888888885E-2</v>
      </c>
      <c r="U9" s="91">
        <v>4</v>
      </c>
      <c r="V9" s="38">
        <v>8</v>
      </c>
      <c r="W9" s="38">
        <v>5</v>
      </c>
      <c r="X9" s="38">
        <v>10</v>
      </c>
      <c r="Y9" s="50">
        <v>7</v>
      </c>
    </row>
    <row r="10" spans="1:25" ht="14.4" customHeight="1" x14ac:dyDescent="0.3">
      <c r="A10" s="4">
        <v>7</v>
      </c>
      <c r="B10" s="5" t="s">
        <v>0</v>
      </c>
      <c r="C10" s="58" t="s">
        <v>44</v>
      </c>
      <c r="D10" s="60">
        <v>2010</v>
      </c>
      <c r="E10" s="59">
        <f t="shared" si="0"/>
        <v>7</v>
      </c>
      <c r="F10" s="102" t="s">
        <v>32</v>
      </c>
      <c r="G10" s="64">
        <f t="shared" si="1"/>
        <v>5.7638888888888885E-2</v>
      </c>
      <c r="H10" s="29">
        <f t="shared" si="2"/>
        <v>19</v>
      </c>
      <c r="I10" s="30">
        <f t="shared" si="3"/>
        <v>18</v>
      </c>
      <c r="J10" s="308">
        <f t="shared" si="4"/>
        <v>5</v>
      </c>
      <c r="K10" s="240">
        <v>7</v>
      </c>
      <c r="L10" s="225">
        <v>1</v>
      </c>
      <c r="M10" s="225">
        <v>6</v>
      </c>
      <c r="N10" s="225">
        <v>1</v>
      </c>
      <c r="O10" s="250">
        <v>4</v>
      </c>
      <c r="P10" s="228">
        <v>5.7638888888888885E-2</v>
      </c>
      <c r="Q10" s="47">
        <v>5.7638888888888885E-2</v>
      </c>
      <c r="R10" s="47">
        <v>5.7638888888888885E-2</v>
      </c>
      <c r="S10" s="47">
        <v>5.9722222222222225E-2</v>
      </c>
      <c r="T10" s="48">
        <v>5.9027777777777783E-2</v>
      </c>
      <c r="U10" s="49">
        <v>5</v>
      </c>
      <c r="V10" s="38">
        <v>11</v>
      </c>
      <c r="W10" s="38">
        <v>6</v>
      </c>
      <c r="X10" s="38">
        <v>13</v>
      </c>
      <c r="Y10" s="50">
        <v>8</v>
      </c>
    </row>
    <row r="11" spans="1:25" ht="14.4" customHeight="1" x14ac:dyDescent="0.3">
      <c r="A11" s="4">
        <v>8</v>
      </c>
      <c r="B11" s="5" t="s">
        <v>0</v>
      </c>
      <c r="C11" s="58" t="s">
        <v>197</v>
      </c>
      <c r="D11" s="60">
        <v>2009</v>
      </c>
      <c r="E11" s="59">
        <f t="shared" si="0"/>
        <v>8</v>
      </c>
      <c r="F11" s="104" t="s">
        <v>34</v>
      </c>
      <c r="G11" s="64">
        <f t="shared" si="1"/>
        <v>5.347222222222222E-2</v>
      </c>
      <c r="H11" s="29">
        <f t="shared" si="2"/>
        <v>17</v>
      </c>
      <c r="I11" s="30">
        <f t="shared" si="3"/>
        <v>17</v>
      </c>
      <c r="J11" s="67">
        <f t="shared" si="4"/>
        <v>3</v>
      </c>
      <c r="K11" s="224"/>
      <c r="L11" s="225">
        <v>6</v>
      </c>
      <c r="M11" s="226"/>
      <c r="N11" s="225">
        <v>5</v>
      </c>
      <c r="O11" s="250">
        <v>6</v>
      </c>
      <c r="P11" s="228"/>
      <c r="Q11" s="47">
        <v>5.347222222222222E-2</v>
      </c>
      <c r="R11" s="47"/>
      <c r="S11" s="47">
        <v>5.4166666666666669E-2</v>
      </c>
      <c r="T11" s="48">
        <v>5.6944444444444443E-2</v>
      </c>
      <c r="U11" s="49"/>
      <c r="V11" s="38">
        <v>6</v>
      </c>
      <c r="W11" s="38"/>
      <c r="X11" s="38">
        <v>7</v>
      </c>
      <c r="Y11" s="50">
        <v>6</v>
      </c>
    </row>
    <row r="12" spans="1:25" ht="14.4" customHeight="1" x14ac:dyDescent="0.3">
      <c r="A12" s="4">
        <v>9</v>
      </c>
      <c r="B12" s="5" t="s">
        <v>0</v>
      </c>
      <c r="C12" s="58" t="s">
        <v>223</v>
      </c>
      <c r="D12" s="60">
        <v>2010</v>
      </c>
      <c r="E12" s="59">
        <f t="shared" si="0"/>
        <v>7</v>
      </c>
      <c r="F12" s="102" t="s">
        <v>32</v>
      </c>
      <c r="G12" s="64">
        <f t="shared" si="1"/>
        <v>4.7916666666666663E-2</v>
      </c>
      <c r="H12" s="29">
        <f t="shared" si="2"/>
        <v>12</v>
      </c>
      <c r="I12" s="30">
        <f t="shared" si="3"/>
        <v>12</v>
      </c>
      <c r="J12" s="67">
        <f t="shared" si="4"/>
        <v>1</v>
      </c>
      <c r="K12" s="234"/>
      <c r="L12" s="235"/>
      <c r="M12" s="226"/>
      <c r="N12" s="238">
        <v>12</v>
      </c>
      <c r="O12" s="227"/>
      <c r="P12" s="236"/>
      <c r="Q12" s="47"/>
      <c r="R12" s="47"/>
      <c r="S12" s="47">
        <v>4.7916666666666663E-2</v>
      </c>
      <c r="T12" s="48"/>
      <c r="U12" s="49"/>
      <c r="V12" s="38"/>
      <c r="W12" s="38"/>
      <c r="X12" s="94">
        <v>2</v>
      </c>
      <c r="Y12" s="50"/>
    </row>
    <row r="13" spans="1:25" ht="14.4" customHeight="1" x14ac:dyDescent="0.3">
      <c r="A13" s="4">
        <v>10</v>
      </c>
      <c r="B13" s="5" t="s">
        <v>0</v>
      </c>
      <c r="C13" s="58" t="s">
        <v>199</v>
      </c>
      <c r="D13" s="60">
        <v>2009</v>
      </c>
      <c r="E13" s="59">
        <f t="shared" si="0"/>
        <v>8</v>
      </c>
      <c r="F13" s="102" t="s">
        <v>32</v>
      </c>
      <c r="G13" s="64">
        <f t="shared" si="1"/>
        <v>5.6944444444444443E-2</v>
      </c>
      <c r="H13" s="29">
        <f t="shared" si="2"/>
        <v>11</v>
      </c>
      <c r="I13" s="30">
        <f t="shared" si="3"/>
        <v>11</v>
      </c>
      <c r="J13" s="204">
        <f t="shared" si="4"/>
        <v>4</v>
      </c>
      <c r="K13" s="224"/>
      <c r="L13" s="225">
        <v>3</v>
      </c>
      <c r="M13" s="225">
        <v>4</v>
      </c>
      <c r="N13" s="225">
        <v>1</v>
      </c>
      <c r="O13" s="250">
        <v>3</v>
      </c>
      <c r="P13" s="228"/>
      <c r="Q13" s="47">
        <v>5.6944444444444443E-2</v>
      </c>
      <c r="R13" s="47">
        <v>6.1111111111111116E-2</v>
      </c>
      <c r="S13" s="47">
        <v>5.8333333333333327E-2</v>
      </c>
      <c r="T13" s="48">
        <v>6.1111111111111116E-2</v>
      </c>
      <c r="U13" s="49"/>
      <c r="V13" s="38">
        <v>9</v>
      </c>
      <c r="W13" s="38">
        <v>8</v>
      </c>
      <c r="X13" s="38">
        <v>11</v>
      </c>
      <c r="Y13" s="50">
        <v>9</v>
      </c>
    </row>
    <row r="14" spans="1:25" ht="14.4" customHeight="1" x14ac:dyDescent="0.3">
      <c r="A14" s="4">
        <v>11</v>
      </c>
      <c r="B14" s="5" t="s">
        <v>0</v>
      </c>
      <c r="C14" s="58" t="s">
        <v>195</v>
      </c>
      <c r="D14" s="60">
        <v>2009</v>
      </c>
      <c r="E14" s="59">
        <f t="shared" si="0"/>
        <v>8</v>
      </c>
      <c r="F14" s="110" t="s">
        <v>35</v>
      </c>
      <c r="G14" s="64">
        <f t="shared" si="1"/>
        <v>5.1388888888888894E-2</v>
      </c>
      <c r="H14" s="29">
        <f t="shared" si="2"/>
        <v>10</v>
      </c>
      <c r="I14" s="30">
        <f t="shared" si="3"/>
        <v>10</v>
      </c>
      <c r="J14" s="67">
        <f t="shared" si="4"/>
        <v>1</v>
      </c>
      <c r="K14" s="224"/>
      <c r="L14" s="238">
        <v>10</v>
      </c>
      <c r="M14" s="226"/>
      <c r="N14" s="226"/>
      <c r="O14" s="227"/>
      <c r="P14" s="228"/>
      <c r="Q14" s="47">
        <v>5.1388888888888894E-2</v>
      </c>
      <c r="R14" s="47"/>
      <c r="S14" s="47"/>
      <c r="T14" s="48"/>
      <c r="U14" s="49"/>
      <c r="V14" s="94">
        <v>3</v>
      </c>
      <c r="W14" s="38"/>
      <c r="X14" s="38"/>
      <c r="Y14" s="50"/>
    </row>
    <row r="15" spans="1:25" ht="14.4" customHeight="1" x14ac:dyDescent="0.3">
      <c r="A15" s="4">
        <v>12</v>
      </c>
      <c r="B15" s="5" t="s">
        <v>0</v>
      </c>
      <c r="C15" s="31" t="s">
        <v>43</v>
      </c>
      <c r="D15" s="3">
        <v>2009</v>
      </c>
      <c r="E15" s="2">
        <f t="shared" si="0"/>
        <v>8</v>
      </c>
      <c r="F15" s="102" t="s">
        <v>32</v>
      </c>
      <c r="G15" s="64">
        <f t="shared" si="1"/>
        <v>5.9027777777777783E-2</v>
      </c>
      <c r="H15" s="29">
        <f t="shared" si="2"/>
        <v>7</v>
      </c>
      <c r="I15" s="30">
        <f t="shared" si="3"/>
        <v>7</v>
      </c>
      <c r="J15" s="204">
        <f t="shared" si="4"/>
        <v>4</v>
      </c>
      <c r="K15" s="240">
        <v>4</v>
      </c>
      <c r="L15" s="226"/>
      <c r="M15" s="225">
        <v>1</v>
      </c>
      <c r="N15" s="225">
        <v>1</v>
      </c>
      <c r="O15" s="250">
        <v>1</v>
      </c>
      <c r="P15" s="228">
        <v>6.458333333333334E-2</v>
      </c>
      <c r="Q15" s="47"/>
      <c r="R15" s="47">
        <v>6.5972222222222224E-2</v>
      </c>
      <c r="S15" s="47">
        <v>5.9027777777777783E-2</v>
      </c>
      <c r="T15" s="48">
        <v>6.1805555555555558E-2</v>
      </c>
      <c r="U15" s="49">
        <v>8</v>
      </c>
      <c r="V15" s="38"/>
      <c r="W15" s="38">
        <v>11</v>
      </c>
      <c r="X15" s="38">
        <v>12</v>
      </c>
      <c r="Y15" s="50">
        <v>12</v>
      </c>
    </row>
    <row r="16" spans="1:25" ht="14.4" customHeight="1" x14ac:dyDescent="0.3">
      <c r="A16" s="4">
        <v>13</v>
      </c>
      <c r="B16" s="5" t="s">
        <v>0</v>
      </c>
      <c r="C16" s="58" t="s">
        <v>131</v>
      </c>
      <c r="D16" s="60">
        <v>2010</v>
      </c>
      <c r="E16" s="59">
        <f t="shared" si="0"/>
        <v>7</v>
      </c>
      <c r="F16" s="104" t="s">
        <v>34</v>
      </c>
      <c r="G16" s="64">
        <f t="shared" si="1"/>
        <v>5.8333333333333327E-2</v>
      </c>
      <c r="H16" s="29">
        <f t="shared" si="2"/>
        <v>6</v>
      </c>
      <c r="I16" s="30">
        <f t="shared" si="3"/>
        <v>6</v>
      </c>
      <c r="J16" s="67">
        <f t="shared" si="4"/>
        <v>2</v>
      </c>
      <c r="K16" s="240">
        <v>5</v>
      </c>
      <c r="L16" s="225">
        <v>1</v>
      </c>
      <c r="M16" s="226"/>
      <c r="N16" s="226"/>
      <c r="O16" s="227"/>
      <c r="P16" s="228">
        <v>6.3888888888888884E-2</v>
      </c>
      <c r="Q16" s="47">
        <v>5.8333333333333327E-2</v>
      </c>
      <c r="R16" s="47"/>
      <c r="S16" s="47"/>
      <c r="T16" s="48"/>
      <c r="U16" s="49">
        <v>7</v>
      </c>
      <c r="V16" s="38">
        <v>12</v>
      </c>
      <c r="W16" s="38"/>
      <c r="X16" s="38"/>
      <c r="Y16" s="50"/>
    </row>
    <row r="17" spans="1:25" ht="14.4" customHeight="1" x14ac:dyDescent="0.3">
      <c r="A17" s="4">
        <v>14</v>
      </c>
      <c r="B17" s="5" t="s">
        <v>0</v>
      </c>
      <c r="C17" s="58" t="s">
        <v>213</v>
      </c>
      <c r="D17" s="60">
        <v>2009</v>
      </c>
      <c r="E17" s="59">
        <f t="shared" si="0"/>
        <v>8</v>
      </c>
      <c r="F17" s="102" t="s">
        <v>32</v>
      </c>
      <c r="G17" s="64">
        <f t="shared" si="1"/>
        <v>6.0416666666666667E-2</v>
      </c>
      <c r="H17" s="29">
        <f t="shared" si="2"/>
        <v>6</v>
      </c>
      <c r="I17" s="30">
        <f t="shared" si="3"/>
        <v>6</v>
      </c>
      <c r="J17" s="67">
        <f t="shared" si="4"/>
        <v>2</v>
      </c>
      <c r="K17" s="224"/>
      <c r="L17" s="235"/>
      <c r="M17" s="225">
        <v>5</v>
      </c>
      <c r="N17" s="226"/>
      <c r="O17" s="250">
        <v>1</v>
      </c>
      <c r="P17" s="228"/>
      <c r="Q17" s="47"/>
      <c r="R17" s="47">
        <v>6.0416666666666667E-2</v>
      </c>
      <c r="S17" s="47"/>
      <c r="T17" s="48">
        <v>6.6666666666666666E-2</v>
      </c>
      <c r="U17" s="49"/>
      <c r="V17" s="38"/>
      <c r="W17" s="38">
        <v>7</v>
      </c>
      <c r="X17" s="38"/>
      <c r="Y17" s="50">
        <v>14</v>
      </c>
    </row>
    <row r="18" spans="1:25" ht="14.4" customHeight="1" x14ac:dyDescent="0.3">
      <c r="A18" s="4">
        <v>15</v>
      </c>
      <c r="B18" s="5" t="s">
        <v>0</v>
      </c>
      <c r="C18" s="58" t="s">
        <v>132</v>
      </c>
      <c r="D18" s="60">
        <v>2009</v>
      </c>
      <c r="E18" s="59">
        <f t="shared" si="0"/>
        <v>8</v>
      </c>
      <c r="F18" s="32" t="s">
        <v>45</v>
      </c>
      <c r="G18" s="64">
        <f t="shared" si="1"/>
        <v>6.1805555555555558E-2</v>
      </c>
      <c r="H18" s="29">
        <f t="shared" si="2"/>
        <v>6</v>
      </c>
      <c r="I18" s="30">
        <f t="shared" si="3"/>
        <v>6</v>
      </c>
      <c r="J18" s="67">
        <f t="shared" si="4"/>
        <v>1</v>
      </c>
      <c r="K18" s="251">
        <v>6</v>
      </c>
      <c r="L18" s="235"/>
      <c r="M18" s="226"/>
      <c r="N18" s="226"/>
      <c r="O18" s="227"/>
      <c r="P18" s="228">
        <v>6.1805555555555558E-2</v>
      </c>
      <c r="Q18" s="47"/>
      <c r="R18" s="47"/>
      <c r="S18" s="47"/>
      <c r="T18" s="48"/>
      <c r="U18" s="49">
        <v>6</v>
      </c>
      <c r="V18" s="38"/>
      <c r="W18" s="38"/>
      <c r="X18" s="38"/>
      <c r="Y18" s="50"/>
    </row>
    <row r="19" spans="1:25" ht="14.4" customHeight="1" x14ac:dyDescent="0.3">
      <c r="A19" s="4">
        <v>16</v>
      </c>
      <c r="B19" s="5" t="s">
        <v>0</v>
      </c>
      <c r="C19" s="58" t="s">
        <v>200</v>
      </c>
      <c r="D19" s="60">
        <v>2010</v>
      </c>
      <c r="E19" s="59">
        <f t="shared" si="0"/>
        <v>7</v>
      </c>
      <c r="F19" s="32" t="s">
        <v>147</v>
      </c>
      <c r="G19" s="64">
        <f t="shared" si="1"/>
        <v>5.6250000000000001E-2</v>
      </c>
      <c r="H19" s="29">
        <f t="shared" si="2"/>
        <v>5</v>
      </c>
      <c r="I19" s="30">
        <f t="shared" si="3"/>
        <v>5</v>
      </c>
      <c r="J19" s="67">
        <f t="shared" si="4"/>
        <v>2</v>
      </c>
      <c r="K19" s="224"/>
      <c r="L19" s="225">
        <v>1</v>
      </c>
      <c r="M19" s="226"/>
      <c r="N19" s="225">
        <v>4</v>
      </c>
      <c r="O19" s="227"/>
      <c r="P19" s="228"/>
      <c r="Q19" s="47">
        <v>6.0416666666666667E-2</v>
      </c>
      <c r="R19" s="47"/>
      <c r="S19" s="47">
        <v>5.6250000000000001E-2</v>
      </c>
      <c r="T19" s="48"/>
      <c r="U19" s="49"/>
      <c r="V19" s="38">
        <v>13</v>
      </c>
      <c r="W19" s="38"/>
      <c r="X19" s="38">
        <v>8</v>
      </c>
      <c r="Y19" s="50"/>
    </row>
    <row r="20" spans="1:25" ht="14.4" customHeight="1" x14ac:dyDescent="0.3">
      <c r="A20" s="4">
        <v>17</v>
      </c>
      <c r="B20" s="5" t="s">
        <v>0</v>
      </c>
      <c r="C20" s="58" t="s">
        <v>204</v>
      </c>
      <c r="D20" s="60">
        <v>2010</v>
      </c>
      <c r="E20" s="59">
        <f t="shared" si="0"/>
        <v>7</v>
      </c>
      <c r="F20" s="32" t="s">
        <v>45</v>
      </c>
      <c r="G20" s="64">
        <f t="shared" si="1"/>
        <v>6.0416666666666667E-2</v>
      </c>
      <c r="H20" s="29">
        <f t="shared" si="2"/>
        <v>5</v>
      </c>
      <c r="I20" s="30">
        <f t="shared" si="3"/>
        <v>5</v>
      </c>
      <c r="J20" s="67">
        <f t="shared" si="4"/>
        <v>3</v>
      </c>
      <c r="K20" s="224"/>
      <c r="L20" s="225">
        <v>1</v>
      </c>
      <c r="M20" s="225">
        <v>3</v>
      </c>
      <c r="N20" s="225">
        <v>1</v>
      </c>
      <c r="O20" s="227"/>
      <c r="P20" s="228"/>
      <c r="Q20" s="47">
        <v>6.1805555555555558E-2</v>
      </c>
      <c r="R20" s="47">
        <v>6.1805555555555558E-2</v>
      </c>
      <c r="S20" s="47">
        <v>6.0416666666666667E-2</v>
      </c>
      <c r="T20" s="48"/>
      <c r="U20" s="49"/>
      <c r="V20" s="38">
        <v>14</v>
      </c>
      <c r="W20" s="38">
        <v>9</v>
      </c>
      <c r="X20" s="38">
        <v>14</v>
      </c>
      <c r="Y20" s="50"/>
    </row>
    <row r="21" spans="1:25" ht="14.4" customHeight="1" x14ac:dyDescent="0.3">
      <c r="A21" s="4">
        <v>18</v>
      </c>
      <c r="B21" s="5" t="s">
        <v>0</v>
      </c>
      <c r="C21" s="58" t="s">
        <v>134</v>
      </c>
      <c r="D21" s="60">
        <v>2010</v>
      </c>
      <c r="E21" s="59">
        <f t="shared" si="0"/>
        <v>7</v>
      </c>
      <c r="F21" s="102" t="s">
        <v>32</v>
      </c>
      <c r="G21" s="64">
        <f t="shared" si="1"/>
        <v>6.1805555555555558E-2</v>
      </c>
      <c r="H21" s="29">
        <f t="shared" si="2"/>
        <v>5</v>
      </c>
      <c r="I21" s="30">
        <f t="shared" si="3"/>
        <v>5</v>
      </c>
      <c r="J21" s="67">
        <f t="shared" si="4"/>
        <v>3</v>
      </c>
      <c r="K21" s="251">
        <v>3</v>
      </c>
      <c r="L21" s="225">
        <v>1</v>
      </c>
      <c r="M21" s="226"/>
      <c r="N21" s="235"/>
      <c r="O21" s="250">
        <v>1</v>
      </c>
      <c r="P21" s="236">
        <v>6.5277777777777782E-2</v>
      </c>
      <c r="Q21" s="47">
        <v>6.25E-2</v>
      </c>
      <c r="R21" s="47"/>
      <c r="S21" s="47"/>
      <c r="T21" s="48">
        <v>6.1805555555555558E-2</v>
      </c>
      <c r="U21" s="49">
        <v>9</v>
      </c>
      <c r="V21" s="38">
        <v>15</v>
      </c>
      <c r="W21" s="38"/>
      <c r="X21" s="38"/>
      <c r="Y21" s="50">
        <v>11</v>
      </c>
    </row>
    <row r="22" spans="1:25" ht="14.4" customHeight="1" x14ac:dyDescent="0.3">
      <c r="A22" s="4">
        <v>19</v>
      </c>
      <c r="B22" s="57" t="s">
        <v>0</v>
      </c>
      <c r="C22" s="58" t="s">
        <v>129</v>
      </c>
      <c r="D22" s="60">
        <v>2010</v>
      </c>
      <c r="E22" s="59">
        <f t="shared" si="0"/>
        <v>7</v>
      </c>
      <c r="F22" s="102" t="s">
        <v>32</v>
      </c>
      <c r="G22" s="64">
        <f t="shared" si="1"/>
        <v>6.458333333333334E-2</v>
      </c>
      <c r="H22" s="29">
        <f t="shared" si="2"/>
        <v>4</v>
      </c>
      <c r="I22" s="30">
        <f t="shared" si="3"/>
        <v>4</v>
      </c>
      <c r="J22" s="204">
        <f t="shared" si="4"/>
        <v>4</v>
      </c>
      <c r="K22" s="251">
        <v>1</v>
      </c>
      <c r="L22" s="225">
        <v>1</v>
      </c>
      <c r="M22" s="225">
        <v>1</v>
      </c>
      <c r="N22" s="225">
        <v>1</v>
      </c>
      <c r="O22" s="227"/>
      <c r="P22" s="236">
        <v>7.013888888888889E-2</v>
      </c>
      <c r="Q22" s="47">
        <v>6.458333333333334E-2</v>
      </c>
      <c r="R22" s="47">
        <v>6.6666666666666666E-2</v>
      </c>
      <c r="S22" s="47">
        <v>6.5972222222222224E-2</v>
      </c>
      <c r="T22" s="48"/>
      <c r="U22" s="49">
        <v>13</v>
      </c>
      <c r="V22" s="38">
        <v>16</v>
      </c>
      <c r="W22" s="38">
        <v>12</v>
      </c>
      <c r="X22" s="38">
        <v>16</v>
      </c>
      <c r="Y22" s="50"/>
    </row>
    <row r="23" spans="1:25" ht="14.4" customHeight="1" x14ac:dyDescent="0.3">
      <c r="A23" s="4">
        <v>20</v>
      </c>
      <c r="B23" s="5" t="s">
        <v>0</v>
      </c>
      <c r="C23" s="31" t="s">
        <v>42</v>
      </c>
      <c r="D23" s="3">
        <v>2009</v>
      </c>
      <c r="E23" s="2">
        <f t="shared" si="0"/>
        <v>8</v>
      </c>
      <c r="F23" s="102" t="s">
        <v>32</v>
      </c>
      <c r="G23" s="64">
        <f t="shared" si="1"/>
        <v>6.5277777777777782E-2</v>
      </c>
      <c r="H23" s="29">
        <f t="shared" si="2"/>
        <v>4</v>
      </c>
      <c r="I23" s="30">
        <f t="shared" si="3"/>
        <v>4</v>
      </c>
      <c r="J23" s="67">
        <f t="shared" si="4"/>
        <v>3</v>
      </c>
      <c r="K23" s="251">
        <v>1</v>
      </c>
      <c r="L23" s="226"/>
      <c r="M23" s="225">
        <v>2</v>
      </c>
      <c r="N23" s="225">
        <v>1</v>
      </c>
      <c r="O23" s="227"/>
      <c r="P23" s="228">
        <v>6.9444444444444434E-2</v>
      </c>
      <c r="Q23" s="47"/>
      <c r="R23" s="47">
        <v>6.5277777777777782E-2</v>
      </c>
      <c r="S23" s="47">
        <v>6.5277777777777782E-2</v>
      </c>
      <c r="T23" s="48"/>
      <c r="U23" s="49">
        <v>12</v>
      </c>
      <c r="V23" s="38"/>
      <c r="W23" s="38">
        <v>10</v>
      </c>
      <c r="X23" s="38">
        <v>15</v>
      </c>
      <c r="Y23" s="50"/>
    </row>
    <row r="24" spans="1:25" ht="14.4" customHeight="1" x14ac:dyDescent="0.3">
      <c r="A24" s="4">
        <v>21</v>
      </c>
      <c r="B24" s="5" t="s">
        <v>0</v>
      </c>
      <c r="C24" s="58" t="s">
        <v>222</v>
      </c>
      <c r="D24" s="60">
        <v>2009</v>
      </c>
      <c r="E24" s="59">
        <f t="shared" si="0"/>
        <v>8</v>
      </c>
      <c r="F24" s="104" t="s">
        <v>34</v>
      </c>
      <c r="G24" s="64">
        <f t="shared" si="1"/>
        <v>5.7638888888888885E-2</v>
      </c>
      <c r="H24" s="29">
        <f t="shared" si="2"/>
        <v>3</v>
      </c>
      <c r="I24" s="30">
        <f t="shared" si="3"/>
        <v>3</v>
      </c>
      <c r="J24" s="67">
        <f t="shared" si="4"/>
        <v>1</v>
      </c>
      <c r="K24" s="234"/>
      <c r="L24" s="235"/>
      <c r="M24" s="226"/>
      <c r="N24" s="225">
        <v>3</v>
      </c>
      <c r="O24" s="227"/>
      <c r="P24" s="236"/>
      <c r="Q24" s="47"/>
      <c r="R24" s="47"/>
      <c r="S24" s="47">
        <v>5.7638888888888885E-2</v>
      </c>
      <c r="T24" s="48"/>
      <c r="U24" s="49"/>
      <c r="V24" s="38"/>
      <c r="W24" s="38"/>
      <c r="X24" s="38">
        <v>9</v>
      </c>
      <c r="Y24" s="50"/>
    </row>
    <row r="25" spans="1:25" ht="14.4" customHeight="1" x14ac:dyDescent="0.3">
      <c r="A25" s="4">
        <v>22</v>
      </c>
      <c r="B25" s="57" t="s">
        <v>0</v>
      </c>
      <c r="C25" s="58" t="s">
        <v>201</v>
      </c>
      <c r="D25" s="60">
        <v>2009</v>
      </c>
      <c r="E25" s="59">
        <f t="shared" si="0"/>
        <v>8</v>
      </c>
      <c r="F25" s="32" t="s">
        <v>46</v>
      </c>
      <c r="G25" s="64">
        <f t="shared" si="1"/>
        <v>5.7638888888888885E-2</v>
      </c>
      <c r="H25" s="29">
        <f t="shared" si="2"/>
        <v>2</v>
      </c>
      <c r="I25" s="30">
        <f t="shared" si="3"/>
        <v>2</v>
      </c>
      <c r="J25" s="67">
        <f t="shared" si="4"/>
        <v>1</v>
      </c>
      <c r="K25" s="224"/>
      <c r="L25" s="225">
        <v>2</v>
      </c>
      <c r="M25" s="226"/>
      <c r="N25" s="226"/>
      <c r="O25" s="227"/>
      <c r="P25" s="228"/>
      <c r="Q25" s="47">
        <v>5.7638888888888885E-2</v>
      </c>
      <c r="R25" s="47"/>
      <c r="S25" s="47"/>
      <c r="T25" s="48"/>
      <c r="U25" s="49"/>
      <c r="V25" s="38">
        <v>10</v>
      </c>
      <c r="W25" s="38"/>
      <c r="X25" s="38"/>
      <c r="Y25" s="50"/>
    </row>
    <row r="26" spans="1:25" ht="14.4" customHeight="1" x14ac:dyDescent="0.3">
      <c r="A26" s="4">
        <v>23</v>
      </c>
      <c r="B26" s="5" t="s">
        <v>0</v>
      </c>
      <c r="C26" s="58" t="s">
        <v>241</v>
      </c>
      <c r="D26" s="60">
        <v>2010</v>
      </c>
      <c r="E26" s="59">
        <f t="shared" si="0"/>
        <v>7</v>
      </c>
      <c r="F26" s="102" t="s">
        <v>32</v>
      </c>
      <c r="G26" s="64">
        <f t="shared" si="1"/>
        <v>6.1111111111111116E-2</v>
      </c>
      <c r="H26" s="29">
        <f t="shared" si="2"/>
        <v>2</v>
      </c>
      <c r="I26" s="30">
        <f t="shared" si="3"/>
        <v>2</v>
      </c>
      <c r="J26" s="204">
        <f t="shared" si="4"/>
        <v>1</v>
      </c>
      <c r="K26" s="224"/>
      <c r="L26" s="235"/>
      <c r="M26" s="226"/>
      <c r="N26" s="226"/>
      <c r="O26" s="250">
        <v>2</v>
      </c>
      <c r="P26" s="228"/>
      <c r="Q26" s="47"/>
      <c r="R26" s="47"/>
      <c r="S26" s="47"/>
      <c r="T26" s="48">
        <v>6.1111111111111116E-2</v>
      </c>
      <c r="U26" s="49"/>
      <c r="V26" s="38"/>
      <c r="W26" s="38"/>
      <c r="X26" s="38"/>
      <c r="Y26" s="50">
        <v>10</v>
      </c>
    </row>
    <row r="27" spans="1:25" ht="14.4" customHeight="1" x14ac:dyDescent="0.3">
      <c r="A27" s="4">
        <v>24</v>
      </c>
      <c r="B27" s="5" t="s">
        <v>0</v>
      </c>
      <c r="C27" s="58" t="s">
        <v>196</v>
      </c>
      <c r="D27" s="60">
        <v>2010</v>
      </c>
      <c r="E27" s="59">
        <f t="shared" si="0"/>
        <v>7</v>
      </c>
      <c r="F27" s="104" t="s">
        <v>34</v>
      </c>
      <c r="G27" s="64">
        <f t="shared" si="1"/>
        <v>6.3194444444444442E-2</v>
      </c>
      <c r="H27" s="29">
        <f t="shared" si="2"/>
        <v>2</v>
      </c>
      <c r="I27" s="30">
        <f t="shared" si="3"/>
        <v>2</v>
      </c>
      <c r="J27" s="67">
        <f t="shared" si="4"/>
        <v>2</v>
      </c>
      <c r="K27" s="224"/>
      <c r="L27" s="225">
        <v>1</v>
      </c>
      <c r="M27" s="226"/>
      <c r="N27" s="226"/>
      <c r="O27" s="250">
        <v>1</v>
      </c>
      <c r="P27" s="228"/>
      <c r="Q27" s="47">
        <v>9.7222222222222224E-2</v>
      </c>
      <c r="R27" s="47"/>
      <c r="S27" s="47"/>
      <c r="T27" s="48">
        <v>6.3194444444444442E-2</v>
      </c>
      <c r="U27" s="49"/>
      <c r="V27" s="38">
        <v>19</v>
      </c>
      <c r="W27" s="38"/>
      <c r="X27" s="38"/>
      <c r="Y27" s="50">
        <v>13</v>
      </c>
    </row>
    <row r="28" spans="1:25" ht="14.4" customHeight="1" x14ac:dyDescent="0.3">
      <c r="A28" s="4">
        <v>25</v>
      </c>
      <c r="B28" s="57" t="s">
        <v>0</v>
      </c>
      <c r="C28" s="58" t="s">
        <v>133</v>
      </c>
      <c r="D28" s="60">
        <v>2009</v>
      </c>
      <c r="E28" s="59">
        <f t="shared" si="0"/>
        <v>8</v>
      </c>
      <c r="F28" s="104" t="s">
        <v>34</v>
      </c>
      <c r="G28" s="64">
        <f t="shared" si="1"/>
        <v>6.6666666666666666E-2</v>
      </c>
      <c r="H28" s="29">
        <f t="shared" si="2"/>
        <v>2</v>
      </c>
      <c r="I28" s="30">
        <f t="shared" si="3"/>
        <v>2</v>
      </c>
      <c r="J28" s="67">
        <f t="shared" si="4"/>
        <v>1</v>
      </c>
      <c r="K28" s="240">
        <v>2</v>
      </c>
      <c r="L28" s="226"/>
      <c r="M28" s="226"/>
      <c r="N28" s="226"/>
      <c r="O28" s="227"/>
      <c r="P28" s="228">
        <v>6.6666666666666666E-2</v>
      </c>
      <c r="Q28" s="47"/>
      <c r="R28" s="47"/>
      <c r="S28" s="47"/>
      <c r="T28" s="48"/>
      <c r="U28" s="49">
        <v>10</v>
      </c>
      <c r="V28" s="38"/>
      <c r="W28" s="38"/>
      <c r="X28" s="38"/>
      <c r="Y28" s="50"/>
    </row>
    <row r="29" spans="1:25" ht="14.4" customHeight="1" x14ac:dyDescent="0.3">
      <c r="A29" s="4">
        <v>26</v>
      </c>
      <c r="B29" s="5" t="s">
        <v>0</v>
      </c>
      <c r="C29" s="58" t="s">
        <v>127</v>
      </c>
      <c r="D29" s="60">
        <v>2010</v>
      </c>
      <c r="E29" s="59">
        <f t="shared" si="0"/>
        <v>7</v>
      </c>
      <c r="F29" s="104" t="s">
        <v>34</v>
      </c>
      <c r="G29" s="64">
        <f t="shared" si="1"/>
        <v>6.7361111111111108E-2</v>
      </c>
      <c r="H29" s="29">
        <f t="shared" si="2"/>
        <v>2</v>
      </c>
      <c r="I29" s="30">
        <f t="shared" si="3"/>
        <v>2</v>
      </c>
      <c r="J29" s="67">
        <f t="shared" si="4"/>
        <v>2</v>
      </c>
      <c r="K29" s="251">
        <v>1</v>
      </c>
      <c r="L29" s="225">
        <v>1</v>
      </c>
      <c r="M29" s="226"/>
      <c r="N29" s="226"/>
      <c r="O29" s="227"/>
      <c r="P29" s="236">
        <v>6.805555555555555E-2</v>
      </c>
      <c r="Q29" s="47">
        <v>6.7361111111111108E-2</v>
      </c>
      <c r="R29" s="47"/>
      <c r="S29" s="47"/>
      <c r="T29" s="48"/>
      <c r="U29" s="49">
        <v>11</v>
      </c>
      <c r="V29" s="38">
        <v>17</v>
      </c>
      <c r="W29" s="38"/>
      <c r="X29" s="38"/>
      <c r="Y29" s="50"/>
    </row>
    <row r="30" spans="1:25" ht="14.4" customHeight="1" x14ac:dyDescent="0.3">
      <c r="A30" s="4">
        <v>27</v>
      </c>
      <c r="B30" s="5" t="s">
        <v>0</v>
      </c>
      <c r="C30" s="217" t="s">
        <v>202</v>
      </c>
      <c r="D30" s="218">
        <v>2010</v>
      </c>
      <c r="E30" s="59">
        <f t="shared" si="0"/>
        <v>7</v>
      </c>
      <c r="F30" s="239" t="s">
        <v>46</v>
      </c>
      <c r="G30" s="220">
        <f t="shared" si="1"/>
        <v>7.013888888888889E-2</v>
      </c>
      <c r="H30" s="221">
        <f t="shared" si="2"/>
        <v>1</v>
      </c>
      <c r="I30" s="222">
        <f t="shared" si="3"/>
        <v>1</v>
      </c>
      <c r="J30" s="223">
        <f t="shared" si="4"/>
        <v>1</v>
      </c>
      <c r="K30" s="224"/>
      <c r="L30" s="225">
        <v>1</v>
      </c>
      <c r="M30" s="226"/>
      <c r="N30" s="226"/>
      <c r="O30" s="227"/>
      <c r="P30" s="228"/>
      <c r="Q30" s="229">
        <v>7.013888888888889E-2</v>
      </c>
      <c r="R30" s="229"/>
      <c r="S30" s="229"/>
      <c r="T30" s="230"/>
      <c r="U30" s="231"/>
      <c r="V30" s="232">
        <v>18</v>
      </c>
      <c r="W30" s="232"/>
      <c r="X30" s="232"/>
      <c r="Y30" s="233"/>
    </row>
    <row r="31" spans="1:25" ht="14.4" customHeight="1" x14ac:dyDescent="0.3">
      <c r="A31" s="4">
        <v>28</v>
      </c>
      <c r="B31" s="57" t="s">
        <v>0</v>
      </c>
      <c r="C31" s="58" t="s">
        <v>130</v>
      </c>
      <c r="D31" s="60">
        <v>2010</v>
      </c>
      <c r="E31" s="59">
        <f t="shared" si="0"/>
        <v>7</v>
      </c>
      <c r="F31" s="243" t="s">
        <v>32</v>
      </c>
      <c r="G31" s="64">
        <f t="shared" si="1"/>
        <v>0</v>
      </c>
      <c r="H31" s="221">
        <f t="shared" si="2"/>
        <v>0</v>
      </c>
      <c r="I31" s="222">
        <f t="shared" si="3"/>
        <v>0</v>
      </c>
      <c r="J31" s="223">
        <f t="shared" si="4"/>
        <v>0</v>
      </c>
      <c r="K31" s="240">
        <v>0</v>
      </c>
      <c r="L31" s="226"/>
      <c r="M31" s="226"/>
      <c r="N31" s="226"/>
      <c r="O31" s="227"/>
      <c r="P31" s="228" t="s">
        <v>128</v>
      </c>
      <c r="Q31" s="47"/>
      <c r="R31" s="47"/>
      <c r="S31" s="47"/>
      <c r="T31" s="48"/>
      <c r="U31" s="49" t="s">
        <v>135</v>
      </c>
      <c r="V31" s="38"/>
      <c r="W31" s="38"/>
      <c r="X31" s="38"/>
      <c r="Y31" s="50"/>
    </row>
    <row r="32" spans="1:25" s="325" customFormat="1" ht="10.5" customHeight="1" thickBot="1" x14ac:dyDescent="0.35">
      <c r="A32" s="310">
        <v>28</v>
      </c>
      <c r="B32" s="311"/>
      <c r="C32" s="311"/>
      <c r="D32" s="311"/>
      <c r="E32" s="311"/>
      <c r="F32" s="312"/>
      <c r="G32" s="313"/>
      <c r="H32" s="314"/>
      <c r="I32" s="315"/>
      <c r="J32" s="316" t="s">
        <v>4</v>
      </c>
      <c r="K32" s="317">
        <f t="shared" ref="K32:Y32" si="5">COUNTIF(K4:K31,"&gt;0")</f>
        <v>13</v>
      </c>
      <c r="L32" s="318">
        <f t="shared" si="5"/>
        <v>19</v>
      </c>
      <c r="M32" s="318">
        <f t="shared" si="5"/>
        <v>12</v>
      </c>
      <c r="N32" s="318">
        <f>COUNTIF(N4:N31,"&gt;0")</f>
        <v>16</v>
      </c>
      <c r="O32" s="319">
        <f t="shared" si="5"/>
        <v>14</v>
      </c>
      <c r="P32" s="320">
        <f t="shared" si="5"/>
        <v>13</v>
      </c>
      <c r="Q32" s="321">
        <f t="shared" si="5"/>
        <v>19</v>
      </c>
      <c r="R32" s="321">
        <f t="shared" si="5"/>
        <v>12</v>
      </c>
      <c r="S32" s="321">
        <f t="shared" si="5"/>
        <v>16</v>
      </c>
      <c r="T32" s="322">
        <f t="shared" si="5"/>
        <v>14</v>
      </c>
      <c r="U32" s="323">
        <f t="shared" si="5"/>
        <v>13</v>
      </c>
      <c r="V32" s="321">
        <f t="shared" si="5"/>
        <v>19</v>
      </c>
      <c r="W32" s="321">
        <f t="shared" si="5"/>
        <v>12</v>
      </c>
      <c r="X32" s="321">
        <f t="shared" si="5"/>
        <v>16</v>
      </c>
      <c r="Y32" s="324">
        <f t="shared" si="5"/>
        <v>14</v>
      </c>
    </row>
    <row r="33" spans="1:25" ht="14.4" customHeight="1" thickTop="1" x14ac:dyDescent="0.3">
      <c r="A33" s="33"/>
      <c r="B33" s="34" t="s">
        <v>47</v>
      </c>
      <c r="C33" s="35" t="s">
        <v>48</v>
      </c>
      <c r="D33" s="379" t="s">
        <v>2</v>
      </c>
      <c r="E33" s="379"/>
      <c r="F33" s="36" t="s">
        <v>141</v>
      </c>
      <c r="G33" s="111" t="s">
        <v>3</v>
      </c>
      <c r="H33" s="14" t="s">
        <v>4</v>
      </c>
      <c r="I33" s="37" t="s">
        <v>4</v>
      </c>
      <c r="J33" s="1" t="s">
        <v>4</v>
      </c>
      <c r="K33" s="380" t="s">
        <v>5</v>
      </c>
      <c r="L33" s="381"/>
      <c r="M33" s="381"/>
      <c r="N33" s="381"/>
      <c r="O33" s="382"/>
      <c r="P33" s="383" t="s">
        <v>6</v>
      </c>
      <c r="Q33" s="384"/>
      <c r="R33" s="384"/>
      <c r="S33" s="384"/>
      <c r="T33" s="385"/>
      <c r="U33" s="386" t="s">
        <v>7</v>
      </c>
      <c r="V33" s="387"/>
      <c r="W33" s="387"/>
      <c r="X33" s="387"/>
      <c r="Y33" s="388"/>
    </row>
    <row r="34" spans="1:25" ht="14.4" customHeight="1" x14ac:dyDescent="0.3">
      <c r="A34" s="6" t="s">
        <v>8</v>
      </c>
      <c r="B34" s="7" t="s">
        <v>9</v>
      </c>
      <c r="C34" s="7" t="s">
        <v>10</v>
      </c>
      <c r="D34" s="7" t="s">
        <v>11</v>
      </c>
      <c r="E34" s="7" t="s">
        <v>126</v>
      </c>
      <c r="F34" s="16" t="s">
        <v>12</v>
      </c>
      <c r="G34" s="62" t="s">
        <v>13</v>
      </c>
      <c r="H34" s="17" t="s">
        <v>14</v>
      </c>
      <c r="I34" s="18" t="s">
        <v>15</v>
      </c>
      <c r="J34" s="66" t="s">
        <v>16</v>
      </c>
      <c r="K34" s="245" t="s">
        <v>17</v>
      </c>
      <c r="L34" s="246" t="s">
        <v>18</v>
      </c>
      <c r="M34" s="246" t="s">
        <v>19</v>
      </c>
      <c r="N34" s="246" t="s">
        <v>20</v>
      </c>
      <c r="O34" s="247" t="s">
        <v>21</v>
      </c>
      <c r="P34" s="285" t="s">
        <v>22</v>
      </c>
      <c r="Q34" s="19" t="s">
        <v>23</v>
      </c>
      <c r="R34" s="20" t="s">
        <v>24</v>
      </c>
      <c r="S34" s="21" t="s">
        <v>25</v>
      </c>
      <c r="T34" s="22" t="s">
        <v>26</v>
      </c>
      <c r="U34" s="23" t="s">
        <v>27</v>
      </c>
      <c r="V34" s="24" t="s">
        <v>28</v>
      </c>
      <c r="W34" s="24" t="s">
        <v>29</v>
      </c>
      <c r="X34" s="24" t="s">
        <v>30</v>
      </c>
      <c r="Y34" s="25" t="s">
        <v>31</v>
      </c>
    </row>
    <row r="35" spans="1:25" ht="14.4" customHeight="1" x14ac:dyDescent="0.3">
      <c r="A35" s="100">
        <v>1</v>
      </c>
      <c r="B35" s="55" t="s">
        <v>47</v>
      </c>
      <c r="C35" s="254" t="s">
        <v>137</v>
      </c>
      <c r="D35" s="59">
        <v>2009</v>
      </c>
      <c r="E35" s="2">
        <f t="shared" ref="E35:E50" si="6">SUM(2017-D35)</f>
        <v>8</v>
      </c>
      <c r="F35" s="105" t="s">
        <v>34</v>
      </c>
      <c r="G35" s="99">
        <f t="shared" ref="G35:G50" si="7">MIN(P35:T35)</f>
        <v>4.6527777777777779E-2</v>
      </c>
      <c r="H35" s="26">
        <f t="shared" ref="H35:H50" si="8">SUM(K35:O35)</f>
        <v>57</v>
      </c>
      <c r="I35" s="27">
        <f t="shared" ref="I35:I50" si="9">IF(COUNTIF(K35:O35,"&gt;=0")&lt;4,SUM(K35:O35),SUM(LARGE(K35:O35,1),LARGE(K35:O35,2),LARGE(K35:O35,3),LARGE(K35:O35,4)))</f>
        <v>57</v>
      </c>
      <c r="J35" s="203">
        <f t="shared" ref="J35:J50" si="10">COUNTIF(K35:O35,"&gt;0")</f>
        <v>4</v>
      </c>
      <c r="K35" s="61">
        <v>15</v>
      </c>
      <c r="L35" s="238">
        <v>12</v>
      </c>
      <c r="M35" s="256"/>
      <c r="N35" s="244">
        <v>15</v>
      </c>
      <c r="O35" s="248">
        <v>15</v>
      </c>
      <c r="P35" s="52">
        <v>5.2083333333333336E-2</v>
      </c>
      <c r="Q35" s="44">
        <v>5.0694444444444452E-2</v>
      </c>
      <c r="R35" s="44"/>
      <c r="S35" s="44">
        <v>4.6527777777777779E-2</v>
      </c>
      <c r="T35" s="45">
        <v>4.8611111111111112E-2</v>
      </c>
      <c r="U35" s="90">
        <v>1</v>
      </c>
      <c r="V35" s="95">
        <v>2</v>
      </c>
      <c r="W35" s="209"/>
      <c r="X35" s="95">
        <v>1</v>
      </c>
      <c r="Y35" s="252">
        <v>1</v>
      </c>
    </row>
    <row r="36" spans="1:25" ht="14.4" customHeight="1" x14ac:dyDescent="0.3">
      <c r="A36" s="101">
        <v>2</v>
      </c>
      <c r="B36" s="5" t="s">
        <v>47</v>
      </c>
      <c r="C36" s="255" t="s">
        <v>193</v>
      </c>
      <c r="D36" s="60">
        <v>2009</v>
      </c>
      <c r="E36" s="59">
        <f t="shared" si="6"/>
        <v>8</v>
      </c>
      <c r="F36" s="103" t="s">
        <v>32</v>
      </c>
      <c r="G36" s="63">
        <f t="shared" si="7"/>
        <v>4.8611111111111112E-2</v>
      </c>
      <c r="H36" s="29">
        <f t="shared" si="8"/>
        <v>54</v>
      </c>
      <c r="I36" s="30">
        <f t="shared" si="9"/>
        <v>54</v>
      </c>
      <c r="J36" s="204">
        <f t="shared" si="10"/>
        <v>4</v>
      </c>
      <c r="K36" s="234"/>
      <c r="L36" s="244">
        <v>15</v>
      </c>
      <c r="M36" s="244">
        <v>15</v>
      </c>
      <c r="N36" s="238">
        <v>12</v>
      </c>
      <c r="O36" s="260">
        <v>12</v>
      </c>
      <c r="P36" s="236"/>
      <c r="Q36" s="47">
        <v>4.8611111111111112E-2</v>
      </c>
      <c r="R36" s="47">
        <v>4.9999999999999996E-2</v>
      </c>
      <c r="S36" s="47">
        <v>4.9305555555555554E-2</v>
      </c>
      <c r="T36" s="48">
        <v>4.9305555555555554E-2</v>
      </c>
      <c r="U36" s="49"/>
      <c r="V36" s="94">
        <v>1</v>
      </c>
      <c r="W36" s="94">
        <v>1</v>
      </c>
      <c r="X36" s="94">
        <v>2</v>
      </c>
      <c r="Y36" s="253">
        <v>2</v>
      </c>
    </row>
    <row r="37" spans="1:25" ht="14.4" customHeight="1" x14ac:dyDescent="0.3">
      <c r="A37" s="101">
        <v>3</v>
      </c>
      <c r="B37" s="5" t="s">
        <v>47</v>
      </c>
      <c r="C37" s="255" t="s">
        <v>138</v>
      </c>
      <c r="D37" s="60">
        <v>2009</v>
      </c>
      <c r="E37" s="59">
        <f t="shared" si="6"/>
        <v>8</v>
      </c>
      <c r="F37" s="105" t="s">
        <v>34</v>
      </c>
      <c r="G37" s="63">
        <f t="shared" si="7"/>
        <v>4.9999999999999996E-2</v>
      </c>
      <c r="H37" s="29">
        <f t="shared" si="8"/>
        <v>54</v>
      </c>
      <c r="I37" s="30">
        <f t="shared" si="9"/>
        <v>44</v>
      </c>
      <c r="J37" s="308">
        <f t="shared" si="10"/>
        <v>5</v>
      </c>
      <c r="K37" s="240">
        <v>12</v>
      </c>
      <c r="L37" s="238">
        <v>10</v>
      </c>
      <c r="M37" s="238">
        <v>12</v>
      </c>
      <c r="N37" s="238">
        <v>10</v>
      </c>
      <c r="O37" s="260">
        <v>10</v>
      </c>
      <c r="P37" s="236">
        <v>5.2777777777777778E-2</v>
      </c>
      <c r="Q37" s="47">
        <v>5.2083333333333336E-2</v>
      </c>
      <c r="R37" s="47">
        <v>5.0694444444444452E-2</v>
      </c>
      <c r="S37" s="47">
        <v>4.9999999999999996E-2</v>
      </c>
      <c r="T37" s="48">
        <v>5.1388888888888894E-2</v>
      </c>
      <c r="U37" s="91">
        <v>2</v>
      </c>
      <c r="V37" s="94">
        <v>3</v>
      </c>
      <c r="W37" s="94">
        <v>2</v>
      </c>
      <c r="X37" s="94">
        <v>3</v>
      </c>
      <c r="Y37" s="253">
        <v>3</v>
      </c>
    </row>
    <row r="38" spans="1:25" ht="14.4" customHeight="1" x14ac:dyDescent="0.3">
      <c r="A38" s="8">
        <v>4</v>
      </c>
      <c r="B38" s="9" t="s">
        <v>47</v>
      </c>
      <c r="C38" s="58" t="s">
        <v>136</v>
      </c>
      <c r="D38" s="60">
        <v>2010</v>
      </c>
      <c r="E38" s="2">
        <f t="shared" si="6"/>
        <v>7</v>
      </c>
      <c r="F38" s="105" t="s">
        <v>34</v>
      </c>
      <c r="G38" s="63">
        <f t="shared" si="7"/>
        <v>5.347222222222222E-2</v>
      </c>
      <c r="H38" s="29">
        <f t="shared" si="8"/>
        <v>42</v>
      </c>
      <c r="I38" s="30">
        <f t="shared" si="9"/>
        <v>34</v>
      </c>
      <c r="J38" s="308">
        <f t="shared" si="10"/>
        <v>5</v>
      </c>
      <c r="K38" s="240">
        <v>8</v>
      </c>
      <c r="L38" s="225">
        <v>8</v>
      </c>
      <c r="M38" s="225">
        <v>10</v>
      </c>
      <c r="N38" s="225">
        <v>8</v>
      </c>
      <c r="O38" s="250">
        <v>8</v>
      </c>
      <c r="P38" s="236">
        <v>5.486111111111111E-2</v>
      </c>
      <c r="Q38" s="47">
        <v>5.347222222222222E-2</v>
      </c>
      <c r="R38" s="47">
        <v>5.6250000000000001E-2</v>
      </c>
      <c r="S38" s="47">
        <v>5.347222222222222E-2</v>
      </c>
      <c r="T38" s="48">
        <v>5.347222222222222E-2</v>
      </c>
      <c r="U38" s="91">
        <v>4</v>
      </c>
      <c r="V38" s="94">
        <v>4</v>
      </c>
      <c r="W38" s="94">
        <v>3</v>
      </c>
      <c r="X38" s="94">
        <v>4</v>
      </c>
      <c r="Y38" s="253">
        <v>4</v>
      </c>
    </row>
    <row r="39" spans="1:25" ht="14.4" customHeight="1" x14ac:dyDescent="0.3">
      <c r="A39" s="4">
        <v>5</v>
      </c>
      <c r="B39" s="5" t="s">
        <v>47</v>
      </c>
      <c r="C39" s="58" t="s">
        <v>140</v>
      </c>
      <c r="D39" s="60">
        <v>2009</v>
      </c>
      <c r="E39" s="59">
        <f t="shared" si="6"/>
        <v>8</v>
      </c>
      <c r="F39" s="105" t="s">
        <v>34</v>
      </c>
      <c r="G39" s="63">
        <f t="shared" si="7"/>
        <v>5.347222222222222E-2</v>
      </c>
      <c r="H39" s="29">
        <f t="shared" si="8"/>
        <v>23</v>
      </c>
      <c r="I39" s="30">
        <f t="shared" si="9"/>
        <v>23</v>
      </c>
      <c r="J39" s="204">
        <f t="shared" si="10"/>
        <v>4</v>
      </c>
      <c r="K39" s="251">
        <v>10</v>
      </c>
      <c r="L39" s="225">
        <v>7</v>
      </c>
      <c r="M39" s="235"/>
      <c r="N39" s="225">
        <v>1</v>
      </c>
      <c r="O39" s="250">
        <v>5</v>
      </c>
      <c r="P39" s="236">
        <v>5.347222222222222E-2</v>
      </c>
      <c r="Q39" s="47">
        <v>5.486111111111111E-2</v>
      </c>
      <c r="R39" s="47"/>
      <c r="S39" s="47" t="s">
        <v>224</v>
      </c>
      <c r="T39" s="48">
        <v>5.4166666666666669E-2</v>
      </c>
      <c r="U39" s="91">
        <v>3</v>
      </c>
      <c r="V39" s="38">
        <v>5</v>
      </c>
      <c r="W39" s="38"/>
      <c r="X39" s="38">
        <v>11</v>
      </c>
      <c r="Y39" s="50">
        <v>7</v>
      </c>
    </row>
    <row r="40" spans="1:25" ht="14.4" customHeight="1" x14ac:dyDescent="0.3">
      <c r="A40" s="8">
        <v>6</v>
      </c>
      <c r="B40" s="9" t="s">
        <v>47</v>
      </c>
      <c r="C40" s="58" t="s">
        <v>192</v>
      </c>
      <c r="D40" s="60">
        <v>2010</v>
      </c>
      <c r="E40" s="59">
        <f t="shared" si="6"/>
        <v>7</v>
      </c>
      <c r="F40" s="105" t="s">
        <v>34</v>
      </c>
      <c r="G40" s="64">
        <f t="shared" si="7"/>
        <v>5.347222222222222E-2</v>
      </c>
      <c r="H40" s="29">
        <f t="shared" si="8"/>
        <v>19</v>
      </c>
      <c r="I40" s="30">
        <f t="shared" si="9"/>
        <v>19</v>
      </c>
      <c r="J40" s="67">
        <f t="shared" si="10"/>
        <v>3</v>
      </c>
      <c r="K40" s="234"/>
      <c r="L40" s="225">
        <v>5</v>
      </c>
      <c r="M40" s="226"/>
      <c r="N40" s="225">
        <v>7</v>
      </c>
      <c r="O40" s="250">
        <v>7</v>
      </c>
      <c r="P40" s="236"/>
      <c r="Q40" s="47">
        <v>5.6944444444444443E-2</v>
      </c>
      <c r="R40" s="47"/>
      <c r="S40" s="47">
        <v>5.486111111111111E-2</v>
      </c>
      <c r="T40" s="48">
        <v>5.347222222222222E-2</v>
      </c>
      <c r="U40" s="49"/>
      <c r="V40" s="38">
        <v>7</v>
      </c>
      <c r="W40" s="38"/>
      <c r="X40" s="38">
        <v>5</v>
      </c>
      <c r="Y40" s="50">
        <v>5</v>
      </c>
    </row>
    <row r="41" spans="1:25" ht="14.4" customHeight="1" x14ac:dyDescent="0.3">
      <c r="A41" s="4">
        <v>7</v>
      </c>
      <c r="B41" s="5" t="s">
        <v>47</v>
      </c>
      <c r="C41" s="58" t="s">
        <v>214</v>
      </c>
      <c r="D41" s="60">
        <v>2010</v>
      </c>
      <c r="E41" s="59">
        <f t="shared" si="6"/>
        <v>7</v>
      </c>
      <c r="F41" s="103" t="s">
        <v>32</v>
      </c>
      <c r="G41" s="64">
        <f t="shared" si="7"/>
        <v>6.3194444444444442E-2</v>
      </c>
      <c r="H41" s="29">
        <f t="shared" si="8"/>
        <v>14</v>
      </c>
      <c r="I41" s="30">
        <f t="shared" si="9"/>
        <v>14</v>
      </c>
      <c r="J41" s="67">
        <f t="shared" si="10"/>
        <v>3</v>
      </c>
      <c r="K41" s="234"/>
      <c r="L41" s="226"/>
      <c r="M41" s="225">
        <v>8</v>
      </c>
      <c r="N41" s="225">
        <v>3</v>
      </c>
      <c r="O41" s="250">
        <v>3</v>
      </c>
      <c r="P41" s="236"/>
      <c r="Q41" s="47"/>
      <c r="R41" s="47">
        <v>6.3194444444444442E-2</v>
      </c>
      <c r="S41" s="47">
        <v>6.5972222222222224E-2</v>
      </c>
      <c r="T41" s="48">
        <v>6.3888888888888884E-2</v>
      </c>
      <c r="U41" s="49"/>
      <c r="V41" s="38"/>
      <c r="W41" s="94">
        <v>4</v>
      </c>
      <c r="X41" s="38">
        <v>9</v>
      </c>
      <c r="Y41" s="50">
        <v>9</v>
      </c>
    </row>
    <row r="42" spans="1:25" ht="14.4" customHeight="1" x14ac:dyDescent="0.3">
      <c r="A42" s="8">
        <v>8</v>
      </c>
      <c r="B42" s="9" t="s">
        <v>47</v>
      </c>
      <c r="C42" s="58" t="s">
        <v>243</v>
      </c>
      <c r="D42" s="60">
        <v>2009</v>
      </c>
      <c r="E42" s="59">
        <f t="shared" si="6"/>
        <v>8</v>
      </c>
      <c r="F42" s="105" t="s">
        <v>34</v>
      </c>
      <c r="G42" s="64">
        <f t="shared" si="7"/>
        <v>5.5555555555555552E-2</v>
      </c>
      <c r="H42" s="29">
        <f t="shared" si="8"/>
        <v>10</v>
      </c>
      <c r="I42" s="30">
        <f t="shared" si="9"/>
        <v>10</v>
      </c>
      <c r="J42" s="67">
        <f t="shared" si="10"/>
        <v>2</v>
      </c>
      <c r="K42" s="234"/>
      <c r="L42" s="225">
        <v>6</v>
      </c>
      <c r="M42" s="226"/>
      <c r="N42" s="235"/>
      <c r="O42" s="250">
        <v>4</v>
      </c>
      <c r="P42" s="236"/>
      <c r="Q42" s="47">
        <v>5.5555555555555552E-2</v>
      </c>
      <c r="R42" s="47"/>
      <c r="S42" s="47"/>
      <c r="T42" s="48">
        <v>5.5555555555555552E-2</v>
      </c>
      <c r="U42" s="49"/>
      <c r="V42" s="38">
        <v>6</v>
      </c>
      <c r="W42" s="38"/>
      <c r="X42" s="38"/>
      <c r="Y42" s="50">
        <v>8</v>
      </c>
    </row>
    <row r="43" spans="1:25" ht="14.4" customHeight="1" x14ac:dyDescent="0.3">
      <c r="A43" s="4">
        <v>9</v>
      </c>
      <c r="B43" s="5" t="s">
        <v>47</v>
      </c>
      <c r="C43" s="58" t="s">
        <v>139</v>
      </c>
      <c r="D43" s="60">
        <v>2009</v>
      </c>
      <c r="E43" s="59">
        <f t="shared" si="6"/>
        <v>8</v>
      </c>
      <c r="F43" s="105" t="s">
        <v>34</v>
      </c>
      <c r="G43" s="64">
        <f t="shared" si="7"/>
        <v>5.5555555555555552E-2</v>
      </c>
      <c r="H43" s="29">
        <f t="shared" si="8"/>
        <v>7</v>
      </c>
      <c r="I43" s="30">
        <f t="shared" si="9"/>
        <v>7</v>
      </c>
      <c r="J43" s="67">
        <f t="shared" si="10"/>
        <v>1</v>
      </c>
      <c r="K43" s="240">
        <v>7</v>
      </c>
      <c r="L43" s="226"/>
      <c r="M43" s="226"/>
      <c r="N43" s="235"/>
      <c r="O43" s="241"/>
      <c r="P43" s="236">
        <v>5.5555555555555552E-2</v>
      </c>
      <c r="Q43" s="47"/>
      <c r="R43" s="47"/>
      <c r="S43" s="47"/>
      <c r="T43" s="48"/>
      <c r="U43" s="49">
        <v>5</v>
      </c>
      <c r="V43" s="38"/>
      <c r="W43" s="38"/>
      <c r="X43" s="38"/>
      <c r="Y43" s="50"/>
    </row>
    <row r="44" spans="1:25" ht="14.4" customHeight="1" x14ac:dyDescent="0.3">
      <c r="A44" s="8">
        <v>10</v>
      </c>
      <c r="B44" s="9" t="s">
        <v>47</v>
      </c>
      <c r="C44" s="58" t="s">
        <v>242</v>
      </c>
      <c r="D44" s="60">
        <v>2009</v>
      </c>
      <c r="E44" s="59">
        <f t="shared" si="6"/>
        <v>8</v>
      </c>
      <c r="F44" s="107" t="s">
        <v>50</v>
      </c>
      <c r="G44" s="64">
        <f t="shared" si="7"/>
        <v>5.4166666666666669E-2</v>
      </c>
      <c r="H44" s="29">
        <f t="shared" si="8"/>
        <v>6</v>
      </c>
      <c r="I44" s="30">
        <f t="shared" si="9"/>
        <v>6</v>
      </c>
      <c r="J44" s="67">
        <f t="shared" si="10"/>
        <v>1</v>
      </c>
      <c r="K44" s="234"/>
      <c r="L44" s="235"/>
      <c r="M44" s="235"/>
      <c r="N44" s="226"/>
      <c r="O44" s="250">
        <v>6</v>
      </c>
      <c r="P44" s="236"/>
      <c r="Q44" s="47"/>
      <c r="R44" s="47"/>
      <c r="S44" s="47"/>
      <c r="T44" s="48">
        <v>5.4166666666666669E-2</v>
      </c>
      <c r="U44" s="49"/>
      <c r="V44" s="38"/>
      <c r="W44" s="38"/>
      <c r="X44" s="38"/>
      <c r="Y44" s="50">
        <v>6</v>
      </c>
    </row>
    <row r="45" spans="1:25" ht="14.4" customHeight="1" x14ac:dyDescent="0.3">
      <c r="A45" s="8">
        <v>11</v>
      </c>
      <c r="B45" s="9" t="s">
        <v>47</v>
      </c>
      <c r="C45" s="58" t="s">
        <v>226</v>
      </c>
      <c r="D45" s="60">
        <v>2010</v>
      </c>
      <c r="E45" s="60">
        <f t="shared" si="6"/>
        <v>7</v>
      </c>
      <c r="F45" s="102" t="s">
        <v>32</v>
      </c>
      <c r="G45" s="64">
        <f t="shared" si="7"/>
        <v>5.9027777777777783E-2</v>
      </c>
      <c r="H45" s="29">
        <f t="shared" si="8"/>
        <v>6</v>
      </c>
      <c r="I45" s="30">
        <f t="shared" si="9"/>
        <v>6</v>
      </c>
      <c r="J45" s="67">
        <f t="shared" si="10"/>
        <v>1</v>
      </c>
      <c r="K45" s="234"/>
      <c r="L45" s="226"/>
      <c r="M45" s="226"/>
      <c r="N45" s="225">
        <v>6</v>
      </c>
      <c r="O45" s="227"/>
      <c r="P45" s="236"/>
      <c r="Q45" s="47"/>
      <c r="R45" s="47"/>
      <c r="S45" s="47">
        <v>5.9027777777777783E-2</v>
      </c>
      <c r="T45" s="48"/>
      <c r="U45" s="49"/>
      <c r="V45" s="38"/>
      <c r="W45" s="38"/>
      <c r="X45" s="38">
        <v>6</v>
      </c>
      <c r="Y45" s="50"/>
    </row>
    <row r="46" spans="1:25" ht="14.4" customHeight="1" x14ac:dyDescent="0.3">
      <c r="A46" s="4">
        <v>12</v>
      </c>
      <c r="B46" s="5" t="s">
        <v>47</v>
      </c>
      <c r="C46" s="58" t="s">
        <v>228</v>
      </c>
      <c r="D46" s="60">
        <v>2010</v>
      </c>
      <c r="E46" s="60">
        <f t="shared" si="6"/>
        <v>7</v>
      </c>
      <c r="F46" s="103" t="s">
        <v>32</v>
      </c>
      <c r="G46" s="64">
        <f t="shared" si="7"/>
        <v>6.1805555555555558E-2</v>
      </c>
      <c r="H46" s="29">
        <f t="shared" si="8"/>
        <v>5</v>
      </c>
      <c r="I46" s="30">
        <f t="shared" si="9"/>
        <v>5</v>
      </c>
      <c r="J46" s="67">
        <f t="shared" si="10"/>
        <v>1</v>
      </c>
      <c r="K46" s="234"/>
      <c r="L46" s="226"/>
      <c r="M46" s="226"/>
      <c r="N46" s="225">
        <v>5</v>
      </c>
      <c r="O46" s="227"/>
      <c r="P46" s="236"/>
      <c r="Q46" s="47"/>
      <c r="R46" s="47"/>
      <c r="S46" s="47">
        <v>6.1805555555555558E-2</v>
      </c>
      <c r="T46" s="48"/>
      <c r="U46" s="49"/>
      <c r="V46" s="38"/>
      <c r="W46" s="38"/>
      <c r="X46" s="38">
        <v>7</v>
      </c>
      <c r="Y46" s="50"/>
    </row>
    <row r="47" spans="1:25" ht="14.4" customHeight="1" x14ac:dyDescent="0.3">
      <c r="A47" s="8">
        <v>13</v>
      </c>
      <c r="B47" s="9" t="s">
        <v>47</v>
      </c>
      <c r="C47" s="58" t="s">
        <v>194</v>
      </c>
      <c r="D47" s="60">
        <v>2010</v>
      </c>
      <c r="E47" s="60">
        <f t="shared" si="6"/>
        <v>7</v>
      </c>
      <c r="F47" s="105" t="s">
        <v>34</v>
      </c>
      <c r="G47" s="64">
        <f t="shared" si="7"/>
        <v>5.8333333333333327E-2</v>
      </c>
      <c r="H47" s="29">
        <f t="shared" si="8"/>
        <v>4</v>
      </c>
      <c r="I47" s="30">
        <f t="shared" si="9"/>
        <v>4</v>
      </c>
      <c r="J47" s="67">
        <f t="shared" si="10"/>
        <v>1</v>
      </c>
      <c r="K47" s="234"/>
      <c r="L47" s="225">
        <v>4</v>
      </c>
      <c r="M47" s="235"/>
      <c r="N47" s="235"/>
      <c r="O47" s="241"/>
      <c r="P47" s="236"/>
      <c r="Q47" s="47">
        <v>5.8333333333333327E-2</v>
      </c>
      <c r="R47" s="47"/>
      <c r="S47" s="47"/>
      <c r="T47" s="48"/>
      <c r="U47" s="49"/>
      <c r="V47" s="38">
        <v>8</v>
      </c>
      <c r="W47" s="38"/>
      <c r="X47" s="38"/>
      <c r="Y47" s="50"/>
    </row>
    <row r="48" spans="1:25" ht="14.4" customHeight="1" x14ac:dyDescent="0.3">
      <c r="A48" s="8">
        <v>14</v>
      </c>
      <c r="B48" s="9" t="s">
        <v>47</v>
      </c>
      <c r="C48" s="58" t="s">
        <v>225</v>
      </c>
      <c r="D48" s="60">
        <v>2010</v>
      </c>
      <c r="E48" s="60">
        <f t="shared" si="6"/>
        <v>7</v>
      </c>
      <c r="F48" s="103" t="s">
        <v>32</v>
      </c>
      <c r="G48" s="64">
        <f t="shared" si="7"/>
        <v>6.5277777777777782E-2</v>
      </c>
      <c r="H48" s="29">
        <f t="shared" si="8"/>
        <v>4</v>
      </c>
      <c r="I48" s="30">
        <f t="shared" si="9"/>
        <v>4</v>
      </c>
      <c r="J48" s="67">
        <f t="shared" si="10"/>
        <v>1</v>
      </c>
      <c r="K48" s="234"/>
      <c r="L48" s="226"/>
      <c r="M48" s="226"/>
      <c r="N48" s="225">
        <v>4</v>
      </c>
      <c r="O48" s="227"/>
      <c r="P48" s="236"/>
      <c r="Q48" s="47"/>
      <c r="R48" s="47"/>
      <c r="S48" s="47">
        <v>6.5277777777777782E-2</v>
      </c>
      <c r="T48" s="48"/>
      <c r="U48" s="49"/>
      <c r="V48" s="38"/>
      <c r="W48" s="38"/>
      <c r="X48" s="38">
        <v>8</v>
      </c>
      <c r="Y48" s="50"/>
    </row>
    <row r="49" spans="1:25" ht="14.4" customHeight="1" x14ac:dyDescent="0.3">
      <c r="A49" s="4">
        <v>15</v>
      </c>
      <c r="B49" s="5" t="s">
        <v>47</v>
      </c>
      <c r="C49" s="217" t="s">
        <v>191</v>
      </c>
      <c r="D49" s="218">
        <v>2009</v>
      </c>
      <c r="E49" s="218">
        <f t="shared" si="6"/>
        <v>8</v>
      </c>
      <c r="F49" s="103" t="s">
        <v>32</v>
      </c>
      <c r="G49" s="220">
        <f t="shared" si="7"/>
        <v>6.5972222222222224E-2</v>
      </c>
      <c r="H49" s="221">
        <f t="shared" si="8"/>
        <v>3</v>
      </c>
      <c r="I49" s="222">
        <f t="shared" si="9"/>
        <v>3</v>
      </c>
      <c r="J49" s="223">
        <f t="shared" si="10"/>
        <v>1</v>
      </c>
      <c r="K49" s="234"/>
      <c r="L49" s="225">
        <v>3</v>
      </c>
      <c r="M49" s="235"/>
      <c r="N49" s="226"/>
      <c r="O49" s="227"/>
      <c r="P49" s="236"/>
      <c r="Q49" s="229">
        <v>6.5972222222222224E-2</v>
      </c>
      <c r="R49" s="229"/>
      <c r="S49" s="229"/>
      <c r="T49" s="230"/>
      <c r="U49" s="231"/>
      <c r="V49" s="232">
        <v>9</v>
      </c>
      <c r="W49" s="232"/>
      <c r="X49" s="232"/>
      <c r="Y49" s="233"/>
    </row>
    <row r="50" spans="1:25" ht="14.4" customHeight="1" x14ac:dyDescent="0.3">
      <c r="A50" s="8">
        <v>16</v>
      </c>
      <c r="B50" s="9" t="s">
        <v>47</v>
      </c>
      <c r="C50" s="58" t="s">
        <v>227</v>
      </c>
      <c r="D50" s="60">
        <v>2010</v>
      </c>
      <c r="E50" s="60">
        <f t="shared" si="6"/>
        <v>7</v>
      </c>
      <c r="F50" s="104" t="s">
        <v>34</v>
      </c>
      <c r="G50" s="220">
        <f t="shared" si="7"/>
        <v>6.9444444444444434E-2</v>
      </c>
      <c r="H50" s="221">
        <f t="shared" si="8"/>
        <v>2</v>
      </c>
      <c r="I50" s="222">
        <f t="shared" si="9"/>
        <v>2</v>
      </c>
      <c r="J50" s="223">
        <f t="shared" si="10"/>
        <v>1</v>
      </c>
      <c r="K50" s="234"/>
      <c r="L50" s="226"/>
      <c r="M50" s="226"/>
      <c r="N50" s="225">
        <v>2</v>
      </c>
      <c r="O50" s="227"/>
      <c r="P50" s="236"/>
      <c r="Q50" s="47"/>
      <c r="R50" s="47"/>
      <c r="S50" s="47">
        <v>6.9444444444444434E-2</v>
      </c>
      <c r="T50" s="48"/>
      <c r="U50" s="49"/>
      <c r="V50" s="38"/>
      <c r="W50" s="38"/>
      <c r="X50" s="38">
        <v>10</v>
      </c>
      <c r="Y50" s="50"/>
    </row>
    <row r="51" spans="1:25" s="325" customFormat="1" ht="10.5" customHeight="1" thickBot="1" x14ac:dyDescent="0.35">
      <c r="A51" s="310">
        <v>16</v>
      </c>
      <c r="B51" s="311"/>
      <c r="C51" s="311"/>
      <c r="D51" s="311"/>
      <c r="E51" s="311"/>
      <c r="F51" s="312"/>
      <c r="G51" s="313"/>
      <c r="H51" s="314"/>
      <c r="I51" s="315"/>
      <c r="J51" s="316" t="s">
        <v>4</v>
      </c>
      <c r="K51" s="326">
        <f>COUNTIF(K35:K50,"&gt;0")</f>
        <v>5</v>
      </c>
      <c r="L51" s="327">
        <f t="shared" ref="L51:Y51" si="11">COUNTIF(L35:L50,"&gt;0")</f>
        <v>9</v>
      </c>
      <c r="M51" s="327">
        <f t="shared" si="11"/>
        <v>4</v>
      </c>
      <c r="N51" s="327">
        <f t="shared" si="11"/>
        <v>11</v>
      </c>
      <c r="O51" s="328">
        <f t="shared" si="11"/>
        <v>9</v>
      </c>
      <c r="P51" s="320">
        <f t="shared" si="11"/>
        <v>5</v>
      </c>
      <c r="Q51" s="321">
        <f t="shared" si="11"/>
        <v>9</v>
      </c>
      <c r="R51" s="321">
        <f t="shared" si="11"/>
        <v>4</v>
      </c>
      <c r="S51" s="321">
        <f t="shared" si="11"/>
        <v>10</v>
      </c>
      <c r="T51" s="321">
        <f t="shared" si="11"/>
        <v>9</v>
      </c>
      <c r="U51" s="321">
        <f t="shared" si="11"/>
        <v>5</v>
      </c>
      <c r="V51" s="321">
        <f t="shared" si="11"/>
        <v>9</v>
      </c>
      <c r="W51" s="321">
        <f t="shared" si="11"/>
        <v>4</v>
      </c>
      <c r="X51" s="321">
        <f t="shared" si="11"/>
        <v>11</v>
      </c>
      <c r="Y51" s="324">
        <f t="shared" si="11"/>
        <v>9</v>
      </c>
    </row>
    <row r="52" spans="1:25" ht="14.4" customHeight="1" thickTop="1" x14ac:dyDescent="0.3">
      <c r="A52" s="84"/>
      <c r="B52" s="12" t="s">
        <v>55</v>
      </c>
      <c r="C52" s="12" t="s">
        <v>61</v>
      </c>
      <c r="D52" s="389" t="s">
        <v>62</v>
      </c>
      <c r="E52" s="389"/>
      <c r="F52" s="13" t="s">
        <v>142</v>
      </c>
      <c r="G52" s="112" t="s">
        <v>63</v>
      </c>
      <c r="H52" s="85" t="s">
        <v>4</v>
      </c>
      <c r="I52" s="37" t="s">
        <v>4</v>
      </c>
      <c r="J52" s="1" t="s">
        <v>4</v>
      </c>
      <c r="K52" s="380" t="s">
        <v>5</v>
      </c>
      <c r="L52" s="381"/>
      <c r="M52" s="381"/>
      <c r="N52" s="381"/>
      <c r="O52" s="382"/>
      <c r="P52" s="383" t="s">
        <v>6</v>
      </c>
      <c r="Q52" s="384"/>
      <c r="R52" s="384"/>
      <c r="S52" s="384"/>
      <c r="T52" s="385"/>
      <c r="U52" s="386" t="s">
        <v>7</v>
      </c>
      <c r="V52" s="387"/>
      <c r="W52" s="387"/>
      <c r="X52" s="387"/>
      <c r="Y52" s="388"/>
    </row>
    <row r="53" spans="1:25" ht="14.4" customHeight="1" x14ac:dyDescent="0.3">
      <c r="A53" s="6" t="s">
        <v>8</v>
      </c>
      <c r="B53" s="7" t="s">
        <v>9</v>
      </c>
      <c r="C53" s="7" t="s">
        <v>10</v>
      </c>
      <c r="D53" s="7" t="s">
        <v>11</v>
      </c>
      <c r="E53" s="7" t="s">
        <v>126</v>
      </c>
      <c r="F53" s="16" t="s">
        <v>12</v>
      </c>
      <c r="G53" s="62" t="s">
        <v>13</v>
      </c>
      <c r="H53" s="17" t="s">
        <v>14</v>
      </c>
      <c r="I53" s="18" t="s">
        <v>15</v>
      </c>
      <c r="J53" s="66" t="s">
        <v>16</v>
      </c>
      <c r="K53" s="245" t="s">
        <v>17</v>
      </c>
      <c r="L53" s="246" t="s">
        <v>18</v>
      </c>
      <c r="M53" s="246" t="s">
        <v>19</v>
      </c>
      <c r="N53" s="246" t="s">
        <v>20</v>
      </c>
      <c r="O53" s="247" t="s">
        <v>21</v>
      </c>
      <c r="P53" s="285" t="s">
        <v>22</v>
      </c>
      <c r="Q53" s="19" t="s">
        <v>23</v>
      </c>
      <c r="R53" s="20" t="s">
        <v>24</v>
      </c>
      <c r="S53" s="21" t="s">
        <v>25</v>
      </c>
      <c r="T53" s="22" t="s">
        <v>26</v>
      </c>
      <c r="U53" s="23" t="s">
        <v>27</v>
      </c>
      <c r="V53" s="24" t="s">
        <v>28</v>
      </c>
      <c r="W53" s="24" t="s">
        <v>29</v>
      </c>
      <c r="X53" s="24" t="s">
        <v>30</v>
      </c>
      <c r="Y53" s="25" t="s">
        <v>31</v>
      </c>
    </row>
    <row r="54" spans="1:25" ht="14.4" customHeight="1" x14ac:dyDescent="0.3">
      <c r="A54" s="100">
        <v>1</v>
      </c>
      <c r="B54" s="9" t="s">
        <v>55</v>
      </c>
      <c r="C54" s="255" t="s">
        <v>66</v>
      </c>
      <c r="D54" s="3">
        <v>2007</v>
      </c>
      <c r="E54" s="2">
        <f t="shared" ref="E54:E70" si="12">SUM(2017-D54)</f>
        <v>10</v>
      </c>
      <c r="F54" s="102" t="s">
        <v>32</v>
      </c>
      <c r="G54" s="99">
        <f t="shared" ref="G54:G70" si="13">MIN(P54:T54)</f>
        <v>0.1388888888888889</v>
      </c>
      <c r="H54" s="26">
        <f t="shared" ref="H54:H70" si="14">SUM(K54:O54)</f>
        <v>75</v>
      </c>
      <c r="I54" s="27">
        <f t="shared" ref="I54:I70" si="15">IF(COUNTIF(K54:O54,"&gt;=0")&lt;4,SUM(K54:O54),SUM(LARGE(K54:O54,1),LARGE(K54:O54,2),LARGE(K54:O54,3),LARGE(K54:O54,4)))</f>
        <v>60</v>
      </c>
      <c r="J54" s="309">
        <f t="shared" ref="J54:J70" si="16">COUNTIF(K54:O54,"&gt;0")</f>
        <v>5</v>
      </c>
      <c r="K54" s="61">
        <v>15</v>
      </c>
      <c r="L54" s="244">
        <v>15</v>
      </c>
      <c r="M54" s="244">
        <v>15</v>
      </c>
      <c r="N54" s="244">
        <v>15</v>
      </c>
      <c r="O54" s="248">
        <v>15</v>
      </c>
      <c r="P54" s="52">
        <v>0.14375000000000002</v>
      </c>
      <c r="Q54" s="44">
        <v>0.14166666666666666</v>
      </c>
      <c r="R54" s="44">
        <v>0.14027777777777778</v>
      </c>
      <c r="S54" s="44">
        <v>0.1388888888888889</v>
      </c>
      <c r="T54" s="45">
        <v>0.14027777777777778</v>
      </c>
      <c r="U54" s="90">
        <v>1</v>
      </c>
      <c r="V54" s="95">
        <v>1</v>
      </c>
      <c r="W54" s="95">
        <v>1</v>
      </c>
      <c r="X54" s="95">
        <v>1</v>
      </c>
      <c r="Y54" s="252">
        <v>1</v>
      </c>
    </row>
    <row r="55" spans="1:25" ht="14.4" customHeight="1" x14ac:dyDescent="0.3">
      <c r="A55" s="101">
        <v>2</v>
      </c>
      <c r="B55" s="5" t="s">
        <v>55</v>
      </c>
      <c r="C55" s="255" t="s">
        <v>64</v>
      </c>
      <c r="D55" s="3">
        <v>2007</v>
      </c>
      <c r="E55" s="2">
        <f t="shared" si="12"/>
        <v>10</v>
      </c>
      <c r="F55" s="102" t="s">
        <v>32</v>
      </c>
      <c r="G55" s="64">
        <f t="shared" si="13"/>
        <v>0.1423611111111111</v>
      </c>
      <c r="H55" s="29">
        <f t="shared" si="14"/>
        <v>58</v>
      </c>
      <c r="I55" s="30">
        <f t="shared" si="15"/>
        <v>48</v>
      </c>
      <c r="J55" s="308">
        <f t="shared" si="16"/>
        <v>5</v>
      </c>
      <c r="K55" s="240">
        <v>12</v>
      </c>
      <c r="L55" s="238">
        <v>12</v>
      </c>
      <c r="M55" s="238">
        <v>12</v>
      </c>
      <c r="N55" s="238">
        <v>12</v>
      </c>
      <c r="O55" s="260">
        <v>10</v>
      </c>
      <c r="P55" s="228">
        <v>0.1451388888888889</v>
      </c>
      <c r="Q55" s="47">
        <v>0.1423611111111111</v>
      </c>
      <c r="R55" s="47">
        <v>0.1451388888888889</v>
      </c>
      <c r="S55" s="47">
        <v>0.15138888888888888</v>
      </c>
      <c r="T55" s="48">
        <v>0.15069444444444444</v>
      </c>
      <c r="U55" s="91">
        <v>2</v>
      </c>
      <c r="V55" s="94">
        <v>2</v>
      </c>
      <c r="W55" s="94">
        <v>2</v>
      </c>
      <c r="X55" s="94">
        <v>2</v>
      </c>
      <c r="Y55" s="253">
        <v>3</v>
      </c>
    </row>
    <row r="56" spans="1:25" ht="14.4" customHeight="1" x14ac:dyDescent="0.3">
      <c r="A56" s="101">
        <v>3</v>
      </c>
      <c r="B56" s="57" t="s">
        <v>55</v>
      </c>
      <c r="C56" s="255" t="s">
        <v>33</v>
      </c>
      <c r="D56" s="3">
        <v>2008</v>
      </c>
      <c r="E56" s="2">
        <f t="shared" si="12"/>
        <v>9</v>
      </c>
      <c r="F56" s="104" t="s">
        <v>34</v>
      </c>
      <c r="G56" s="64">
        <f t="shared" si="13"/>
        <v>0.14791666666666667</v>
      </c>
      <c r="H56" s="29">
        <f t="shared" si="14"/>
        <v>42</v>
      </c>
      <c r="I56" s="30">
        <f t="shared" si="15"/>
        <v>42</v>
      </c>
      <c r="J56" s="204">
        <f t="shared" si="16"/>
        <v>4</v>
      </c>
      <c r="K56" s="251">
        <v>10</v>
      </c>
      <c r="L56" s="238">
        <v>10</v>
      </c>
      <c r="M56" s="235"/>
      <c r="N56" s="238">
        <v>10</v>
      </c>
      <c r="O56" s="260">
        <v>12</v>
      </c>
      <c r="P56" s="228">
        <v>0.15069444444444444</v>
      </c>
      <c r="Q56" s="47">
        <v>0.15486111111111112</v>
      </c>
      <c r="R56" s="47"/>
      <c r="S56" s="47">
        <v>0.15347222222222223</v>
      </c>
      <c r="T56" s="48">
        <v>0.14791666666666667</v>
      </c>
      <c r="U56" s="91">
        <v>3</v>
      </c>
      <c r="V56" s="94">
        <v>3</v>
      </c>
      <c r="W56" s="209"/>
      <c r="X56" s="94">
        <v>3</v>
      </c>
      <c r="Y56" s="253">
        <v>2</v>
      </c>
    </row>
    <row r="57" spans="1:25" ht="14.4" customHeight="1" x14ac:dyDescent="0.3">
      <c r="A57" s="4">
        <v>4</v>
      </c>
      <c r="B57" s="5" t="s">
        <v>55</v>
      </c>
      <c r="C57" s="58" t="s">
        <v>36</v>
      </c>
      <c r="D57" s="3">
        <v>2008</v>
      </c>
      <c r="E57" s="2">
        <f t="shared" si="12"/>
        <v>9</v>
      </c>
      <c r="F57" s="102" t="s">
        <v>32</v>
      </c>
      <c r="G57" s="64">
        <f t="shared" si="13"/>
        <v>0.16319444444444445</v>
      </c>
      <c r="H57" s="29">
        <f t="shared" si="14"/>
        <v>26</v>
      </c>
      <c r="I57" s="30">
        <f t="shared" si="15"/>
        <v>26</v>
      </c>
      <c r="J57" s="204">
        <f t="shared" si="16"/>
        <v>4</v>
      </c>
      <c r="K57" s="240">
        <v>7</v>
      </c>
      <c r="L57" s="225">
        <v>3</v>
      </c>
      <c r="M57" s="225">
        <v>10</v>
      </c>
      <c r="N57" s="238">
        <v>6</v>
      </c>
      <c r="O57" s="227"/>
      <c r="P57" s="228">
        <v>0.17569444444444446</v>
      </c>
      <c r="Q57" s="47">
        <v>0.17569444444444446</v>
      </c>
      <c r="R57" s="47">
        <v>0.17083333333333331</v>
      </c>
      <c r="S57" s="47">
        <v>0.16319444444444445</v>
      </c>
      <c r="T57" s="48"/>
      <c r="U57" s="49">
        <v>5</v>
      </c>
      <c r="V57" s="38">
        <v>9</v>
      </c>
      <c r="W57" s="94">
        <v>3</v>
      </c>
      <c r="X57" s="38">
        <v>6</v>
      </c>
      <c r="Y57" s="50"/>
    </row>
    <row r="58" spans="1:25" ht="14.4" customHeight="1" x14ac:dyDescent="0.3">
      <c r="A58" s="8">
        <v>5</v>
      </c>
      <c r="B58" s="9" t="s">
        <v>55</v>
      </c>
      <c r="C58" s="58" t="s">
        <v>38</v>
      </c>
      <c r="D58" s="3">
        <v>2008</v>
      </c>
      <c r="E58" s="3">
        <f t="shared" si="12"/>
        <v>9</v>
      </c>
      <c r="F58" s="102" t="s">
        <v>32</v>
      </c>
      <c r="G58" s="64">
        <f t="shared" si="13"/>
        <v>0.16319444444444445</v>
      </c>
      <c r="H58" s="29">
        <f t="shared" si="14"/>
        <v>29</v>
      </c>
      <c r="I58" s="30">
        <f t="shared" si="15"/>
        <v>25</v>
      </c>
      <c r="J58" s="308">
        <f t="shared" si="16"/>
        <v>5</v>
      </c>
      <c r="K58" s="240">
        <v>6</v>
      </c>
      <c r="L58" s="225">
        <v>4</v>
      </c>
      <c r="M58" s="225">
        <v>8</v>
      </c>
      <c r="N58" s="238">
        <v>7</v>
      </c>
      <c r="O58" s="260">
        <v>4</v>
      </c>
      <c r="P58" s="228">
        <v>0.18124999999999999</v>
      </c>
      <c r="Q58" s="47">
        <v>0.17430555555555557</v>
      </c>
      <c r="R58" s="47">
        <v>0.18680555555555556</v>
      </c>
      <c r="S58" s="47">
        <v>0.16319444444444445</v>
      </c>
      <c r="T58" s="48">
        <v>0.17083333333333331</v>
      </c>
      <c r="U58" s="49">
        <v>6</v>
      </c>
      <c r="V58" s="38">
        <v>8</v>
      </c>
      <c r="W58" s="94">
        <v>4</v>
      </c>
      <c r="X58" s="38">
        <v>5</v>
      </c>
      <c r="Y58" s="50">
        <v>8</v>
      </c>
    </row>
    <row r="59" spans="1:25" ht="14.4" customHeight="1" x14ac:dyDescent="0.3">
      <c r="A59" s="4">
        <v>6</v>
      </c>
      <c r="B59" s="57" t="s">
        <v>55</v>
      </c>
      <c r="C59" s="31" t="s">
        <v>231</v>
      </c>
      <c r="D59" s="3">
        <v>2008</v>
      </c>
      <c r="E59" s="2">
        <f t="shared" si="12"/>
        <v>9</v>
      </c>
      <c r="F59" s="102" t="s">
        <v>32</v>
      </c>
      <c r="G59" s="64">
        <f t="shared" si="13"/>
        <v>0.15486111111111112</v>
      </c>
      <c r="H59" s="29">
        <f t="shared" si="14"/>
        <v>16</v>
      </c>
      <c r="I59" s="30">
        <f t="shared" si="15"/>
        <v>16</v>
      </c>
      <c r="J59" s="67">
        <f t="shared" si="16"/>
        <v>2</v>
      </c>
      <c r="K59" s="224"/>
      <c r="L59" s="226"/>
      <c r="M59" s="226"/>
      <c r="N59" s="238">
        <v>8</v>
      </c>
      <c r="O59" s="260">
        <v>8</v>
      </c>
      <c r="P59" s="228"/>
      <c r="Q59" s="47"/>
      <c r="R59" s="47"/>
      <c r="S59" s="47">
        <v>0.15625</v>
      </c>
      <c r="T59" s="48">
        <v>0.15486111111111112</v>
      </c>
      <c r="U59" s="49"/>
      <c r="V59" s="38"/>
      <c r="W59" s="38"/>
      <c r="X59" s="94">
        <v>4</v>
      </c>
      <c r="Y59" s="253">
        <v>4</v>
      </c>
    </row>
    <row r="60" spans="1:25" ht="14.4" customHeight="1" x14ac:dyDescent="0.3">
      <c r="A60" s="8">
        <v>7</v>
      </c>
      <c r="B60" s="9" t="s">
        <v>55</v>
      </c>
      <c r="C60" s="58" t="s">
        <v>190</v>
      </c>
      <c r="D60" s="60">
        <v>2008</v>
      </c>
      <c r="E60" s="59">
        <f t="shared" si="12"/>
        <v>9</v>
      </c>
      <c r="F60" s="102" t="s">
        <v>32</v>
      </c>
      <c r="G60" s="64">
        <f t="shared" si="13"/>
        <v>0.16111111111111112</v>
      </c>
      <c r="H60" s="29">
        <f t="shared" si="14"/>
        <v>12</v>
      </c>
      <c r="I60" s="30">
        <f t="shared" si="15"/>
        <v>12</v>
      </c>
      <c r="J60" s="67">
        <f t="shared" si="16"/>
        <v>2</v>
      </c>
      <c r="K60" s="224"/>
      <c r="L60" s="225">
        <v>6</v>
      </c>
      <c r="M60" s="226"/>
      <c r="N60" s="226"/>
      <c r="O60" s="260">
        <v>6</v>
      </c>
      <c r="P60" s="228"/>
      <c r="Q60" s="47">
        <v>0.16805555555555554</v>
      </c>
      <c r="R60" s="47"/>
      <c r="S60" s="47"/>
      <c r="T60" s="48">
        <v>0.16111111111111112</v>
      </c>
      <c r="U60" s="49"/>
      <c r="V60" s="38">
        <v>6</v>
      </c>
      <c r="W60" s="38"/>
      <c r="X60" s="38"/>
      <c r="Y60" s="50">
        <v>6</v>
      </c>
    </row>
    <row r="61" spans="1:25" ht="14.4" customHeight="1" x14ac:dyDescent="0.3">
      <c r="A61" s="4">
        <v>8</v>
      </c>
      <c r="B61" s="5" t="s">
        <v>55</v>
      </c>
      <c r="C61" s="58" t="s">
        <v>189</v>
      </c>
      <c r="D61" s="60">
        <v>2008</v>
      </c>
      <c r="E61" s="59">
        <f t="shared" si="12"/>
        <v>9</v>
      </c>
      <c r="F61" s="104" t="s">
        <v>34</v>
      </c>
      <c r="G61" s="64">
        <f t="shared" si="13"/>
        <v>0.15833333333333333</v>
      </c>
      <c r="H61" s="29">
        <f t="shared" si="14"/>
        <v>8</v>
      </c>
      <c r="I61" s="30">
        <f t="shared" si="15"/>
        <v>8</v>
      </c>
      <c r="J61" s="67">
        <f t="shared" si="16"/>
        <v>1</v>
      </c>
      <c r="K61" s="224"/>
      <c r="L61" s="225">
        <v>8</v>
      </c>
      <c r="M61" s="226"/>
      <c r="N61" s="226"/>
      <c r="O61" s="227"/>
      <c r="P61" s="228"/>
      <c r="Q61" s="47">
        <v>0.15833333333333333</v>
      </c>
      <c r="R61" s="47"/>
      <c r="S61" s="47"/>
      <c r="T61" s="48"/>
      <c r="U61" s="49"/>
      <c r="V61" s="94">
        <v>4</v>
      </c>
      <c r="W61" s="38"/>
      <c r="X61" s="38"/>
      <c r="Y61" s="50"/>
    </row>
    <row r="62" spans="1:25" ht="14.4" customHeight="1" x14ac:dyDescent="0.3">
      <c r="A62" s="8">
        <v>9</v>
      </c>
      <c r="B62" s="55" t="s">
        <v>55</v>
      </c>
      <c r="C62" s="31" t="s">
        <v>68</v>
      </c>
      <c r="D62" s="3">
        <v>2007</v>
      </c>
      <c r="E62" s="2">
        <f t="shared" si="12"/>
        <v>10</v>
      </c>
      <c r="F62" s="28" t="s">
        <v>145</v>
      </c>
      <c r="G62" s="64">
        <f t="shared" si="13"/>
        <v>0.16041666666666668</v>
      </c>
      <c r="H62" s="29">
        <f t="shared" si="14"/>
        <v>8</v>
      </c>
      <c r="I62" s="30">
        <f t="shared" si="15"/>
        <v>8</v>
      </c>
      <c r="J62" s="67">
        <f t="shared" si="16"/>
        <v>1</v>
      </c>
      <c r="K62" s="240">
        <v>8</v>
      </c>
      <c r="L62" s="226"/>
      <c r="M62" s="226"/>
      <c r="N62" s="226"/>
      <c r="O62" s="227"/>
      <c r="P62" s="228">
        <v>0.16041666666666668</v>
      </c>
      <c r="Q62" s="47"/>
      <c r="R62" s="47"/>
      <c r="S62" s="47"/>
      <c r="T62" s="48"/>
      <c r="U62" s="91">
        <v>4</v>
      </c>
      <c r="V62" s="38"/>
      <c r="W62" s="38"/>
      <c r="X62" s="38"/>
      <c r="Y62" s="50"/>
    </row>
    <row r="63" spans="1:25" ht="14.4" customHeight="1" x14ac:dyDescent="0.3">
      <c r="A63" s="8">
        <v>10</v>
      </c>
      <c r="B63" s="9" t="s">
        <v>55</v>
      </c>
      <c r="C63" s="58" t="s">
        <v>245</v>
      </c>
      <c r="D63" s="60">
        <v>2007</v>
      </c>
      <c r="E63" s="59">
        <f t="shared" si="12"/>
        <v>10</v>
      </c>
      <c r="F63" s="124" t="s">
        <v>145</v>
      </c>
      <c r="G63" s="64">
        <f t="shared" si="13"/>
        <v>0.15833333333333333</v>
      </c>
      <c r="H63" s="29">
        <f t="shared" si="14"/>
        <v>7</v>
      </c>
      <c r="I63" s="30">
        <f t="shared" si="15"/>
        <v>7</v>
      </c>
      <c r="J63" s="67">
        <f t="shared" si="16"/>
        <v>1</v>
      </c>
      <c r="K63" s="224"/>
      <c r="L63" s="235"/>
      <c r="M63" s="226"/>
      <c r="N63" s="226"/>
      <c r="O63" s="260">
        <v>7</v>
      </c>
      <c r="P63" s="228"/>
      <c r="Q63" s="47"/>
      <c r="R63" s="47"/>
      <c r="S63" s="47"/>
      <c r="T63" s="48">
        <v>0.15833333333333333</v>
      </c>
      <c r="U63" s="49"/>
      <c r="V63" s="38"/>
      <c r="W63" s="38"/>
      <c r="X63" s="38"/>
      <c r="Y63" s="50">
        <v>5</v>
      </c>
    </row>
    <row r="64" spans="1:25" ht="14.4" customHeight="1" x14ac:dyDescent="0.3">
      <c r="A64" s="4">
        <v>11</v>
      </c>
      <c r="B64" s="5" t="s">
        <v>55</v>
      </c>
      <c r="C64" s="58" t="s">
        <v>188</v>
      </c>
      <c r="D64" s="60">
        <v>2008</v>
      </c>
      <c r="E64" s="59">
        <f t="shared" si="12"/>
        <v>9</v>
      </c>
      <c r="F64" s="104" t="s">
        <v>34</v>
      </c>
      <c r="G64" s="64">
        <f t="shared" si="13"/>
        <v>0.1673611111111111</v>
      </c>
      <c r="H64" s="29">
        <f t="shared" si="14"/>
        <v>7</v>
      </c>
      <c r="I64" s="30">
        <f t="shared" si="15"/>
        <v>7</v>
      </c>
      <c r="J64" s="67">
        <f t="shared" si="16"/>
        <v>1</v>
      </c>
      <c r="K64" s="224"/>
      <c r="L64" s="225">
        <v>7</v>
      </c>
      <c r="M64" s="226"/>
      <c r="N64" s="226"/>
      <c r="O64" s="227"/>
      <c r="P64" s="228"/>
      <c r="Q64" s="47">
        <v>0.1673611111111111</v>
      </c>
      <c r="R64" s="47"/>
      <c r="S64" s="47"/>
      <c r="T64" s="48"/>
      <c r="U64" s="49"/>
      <c r="V64" s="38">
        <v>5</v>
      </c>
      <c r="W64" s="38"/>
      <c r="X64" s="38"/>
      <c r="Y64" s="50"/>
    </row>
    <row r="65" spans="1:25" ht="14.4" customHeight="1" x14ac:dyDescent="0.3">
      <c r="A65" s="8">
        <v>12</v>
      </c>
      <c r="B65" s="55" t="s">
        <v>55</v>
      </c>
      <c r="C65" s="217" t="s">
        <v>244</v>
      </c>
      <c r="D65" s="218">
        <v>2008</v>
      </c>
      <c r="E65" s="59">
        <f t="shared" si="12"/>
        <v>9</v>
      </c>
      <c r="F65" s="259" t="s">
        <v>45</v>
      </c>
      <c r="G65" s="220">
        <f t="shared" si="13"/>
        <v>0.16874999999999998</v>
      </c>
      <c r="H65" s="221">
        <f t="shared" si="14"/>
        <v>5</v>
      </c>
      <c r="I65" s="222">
        <f t="shared" si="15"/>
        <v>5</v>
      </c>
      <c r="J65" s="223">
        <f t="shared" si="16"/>
        <v>1</v>
      </c>
      <c r="K65" s="224"/>
      <c r="L65" s="235"/>
      <c r="M65" s="226"/>
      <c r="N65" s="226"/>
      <c r="O65" s="260">
        <v>5</v>
      </c>
      <c r="P65" s="228"/>
      <c r="Q65" s="229"/>
      <c r="R65" s="229"/>
      <c r="S65" s="229"/>
      <c r="T65" s="230">
        <v>0.16874999999999998</v>
      </c>
      <c r="U65" s="231"/>
      <c r="V65" s="232"/>
      <c r="W65" s="232"/>
      <c r="X65" s="232"/>
      <c r="Y65" s="233">
        <v>7</v>
      </c>
    </row>
    <row r="66" spans="1:25" ht="14.4" customHeight="1" x14ac:dyDescent="0.3">
      <c r="A66" s="8">
        <v>13</v>
      </c>
      <c r="B66" s="9" t="s">
        <v>55</v>
      </c>
      <c r="C66" s="217" t="s">
        <v>187</v>
      </c>
      <c r="D66" s="218">
        <v>2008</v>
      </c>
      <c r="E66" s="59">
        <f t="shared" si="12"/>
        <v>9</v>
      </c>
      <c r="F66" s="219" t="s">
        <v>34</v>
      </c>
      <c r="G66" s="220">
        <f t="shared" si="13"/>
        <v>0.17222222222222225</v>
      </c>
      <c r="H66" s="221">
        <f t="shared" si="14"/>
        <v>5</v>
      </c>
      <c r="I66" s="222">
        <f t="shared" si="15"/>
        <v>5</v>
      </c>
      <c r="J66" s="223">
        <f t="shared" si="16"/>
        <v>1</v>
      </c>
      <c r="K66" s="224"/>
      <c r="L66" s="225">
        <v>5</v>
      </c>
      <c r="M66" s="226"/>
      <c r="N66" s="226"/>
      <c r="O66" s="227"/>
      <c r="P66" s="228"/>
      <c r="Q66" s="229">
        <v>0.17222222222222225</v>
      </c>
      <c r="R66" s="229"/>
      <c r="S66" s="229"/>
      <c r="T66" s="230"/>
      <c r="U66" s="231"/>
      <c r="V66" s="232">
        <v>7</v>
      </c>
      <c r="W66" s="232"/>
      <c r="X66" s="232"/>
      <c r="Y66" s="233"/>
    </row>
    <row r="67" spans="1:25" ht="14.4" customHeight="1" x14ac:dyDescent="0.3">
      <c r="A67" s="4">
        <v>14</v>
      </c>
      <c r="B67" s="5" t="s">
        <v>55</v>
      </c>
      <c r="C67" s="257" t="s">
        <v>230</v>
      </c>
      <c r="D67" s="258">
        <v>2008</v>
      </c>
      <c r="E67" s="2">
        <f t="shared" si="12"/>
        <v>9</v>
      </c>
      <c r="F67" s="219" t="s">
        <v>34</v>
      </c>
      <c r="G67" s="220">
        <f t="shared" si="13"/>
        <v>0.18055555555555555</v>
      </c>
      <c r="H67" s="221">
        <f t="shared" si="14"/>
        <v>5</v>
      </c>
      <c r="I67" s="222">
        <f t="shared" si="15"/>
        <v>5</v>
      </c>
      <c r="J67" s="223">
        <f t="shared" si="16"/>
        <v>1</v>
      </c>
      <c r="K67" s="224"/>
      <c r="L67" s="226"/>
      <c r="M67" s="226"/>
      <c r="N67" s="238">
        <v>5</v>
      </c>
      <c r="O67" s="227"/>
      <c r="P67" s="228"/>
      <c r="Q67" s="229"/>
      <c r="R67" s="229"/>
      <c r="S67" s="229">
        <v>0.18055555555555555</v>
      </c>
      <c r="T67" s="230"/>
      <c r="U67" s="231"/>
      <c r="V67" s="232"/>
      <c r="W67" s="232"/>
      <c r="X67" s="232">
        <v>7</v>
      </c>
      <c r="Y67" s="233"/>
    </row>
    <row r="68" spans="1:25" ht="14.4" customHeight="1" x14ac:dyDescent="0.3">
      <c r="A68" s="8">
        <v>15</v>
      </c>
      <c r="B68" s="55" t="s">
        <v>55</v>
      </c>
      <c r="C68" s="58" t="s">
        <v>146</v>
      </c>
      <c r="D68" s="60">
        <v>2007</v>
      </c>
      <c r="E68" s="59">
        <f t="shared" si="12"/>
        <v>10</v>
      </c>
      <c r="F68" s="32" t="s">
        <v>147</v>
      </c>
      <c r="G68" s="220">
        <f t="shared" si="13"/>
        <v>0.1875</v>
      </c>
      <c r="H68" s="221">
        <f t="shared" si="14"/>
        <v>5</v>
      </c>
      <c r="I68" s="222">
        <f t="shared" si="15"/>
        <v>5</v>
      </c>
      <c r="J68" s="223">
        <f t="shared" si="16"/>
        <v>1</v>
      </c>
      <c r="K68" s="240">
        <v>5</v>
      </c>
      <c r="L68" s="235"/>
      <c r="M68" s="226"/>
      <c r="N68" s="226"/>
      <c r="O68" s="227"/>
      <c r="P68" s="228">
        <v>0.1875</v>
      </c>
      <c r="Q68" s="47"/>
      <c r="R68" s="47"/>
      <c r="S68" s="47"/>
      <c r="T68" s="48"/>
      <c r="U68" s="49">
        <v>7</v>
      </c>
      <c r="V68" s="38"/>
      <c r="W68" s="38"/>
      <c r="X68" s="38"/>
      <c r="Y68" s="50"/>
    </row>
    <row r="69" spans="1:25" ht="14.4" customHeight="1" x14ac:dyDescent="0.3">
      <c r="A69" s="8">
        <v>16</v>
      </c>
      <c r="B69" s="9" t="s">
        <v>55</v>
      </c>
      <c r="C69" s="31" t="s">
        <v>229</v>
      </c>
      <c r="D69" s="3">
        <v>2008</v>
      </c>
      <c r="E69" s="2">
        <f t="shared" si="12"/>
        <v>9</v>
      </c>
      <c r="F69" s="104" t="s">
        <v>34</v>
      </c>
      <c r="G69" s="220">
        <f t="shared" si="13"/>
        <v>0.18194444444444444</v>
      </c>
      <c r="H69" s="221">
        <f t="shared" si="14"/>
        <v>4</v>
      </c>
      <c r="I69" s="222">
        <f t="shared" si="15"/>
        <v>4</v>
      </c>
      <c r="J69" s="223">
        <f t="shared" si="16"/>
        <v>1</v>
      </c>
      <c r="K69" s="224"/>
      <c r="L69" s="226"/>
      <c r="M69" s="226"/>
      <c r="N69" s="238">
        <v>4</v>
      </c>
      <c r="O69" s="227"/>
      <c r="P69" s="228"/>
      <c r="Q69" s="47"/>
      <c r="R69" s="47"/>
      <c r="S69" s="47">
        <v>0.18194444444444444</v>
      </c>
      <c r="T69" s="48"/>
      <c r="U69" s="49"/>
      <c r="V69" s="38"/>
      <c r="W69" s="38"/>
      <c r="X69" s="38">
        <v>8</v>
      </c>
      <c r="Y69" s="50"/>
    </row>
    <row r="70" spans="1:25" ht="14.4" customHeight="1" x14ac:dyDescent="0.3">
      <c r="A70" s="4">
        <v>17</v>
      </c>
      <c r="B70" s="5" t="s">
        <v>55</v>
      </c>
      <c r="C70" s="58" t="s">
        <v>246</v>
      </c>
      <c r="D70" s="60">
        <v>2007</v>
      </c>
      <c r="E70" s="59">
        <f t="shared" si="12"/>
        <v>10</v>
      </c>
      <c r="F70" s="243" t="s">
        <v>32</v>
      </c>
      <c r="G70" s="220">
        <f t="shared" si="13"/>
        <v>0.17708333333333334</v>
      </c>
      <c r="H70" s="221">
        <f t="shared" si="14"/>
        <v>3</v>
      </c>
      <c r="I70" s="222">
        <f t="shared" si="15"/>
        <v>3</v>
      </c>
      <c r="J70" s="223">
        <f t="shared" si="16"/>
        <v>1</v>
      </c>
      <c r="K70" s="224"/>
      <c r="L70" s="235"/>
      <c r="M70" s="226"/>
      <c r="N70" s="226"/>
      <c r="O70" s="260">
        <v>3</v>
      </c>
      <c r="P70" s="228"/>
      <c r="Q70" s="47"/>
      <c r="R70" s="47"/>
      <c r="S70" s="47"/>
      <c r="T70" s="48">
        <v>0.17708333333333334</v>
      </c>
      <c r="U70" s="49"/>
      <c r="V70" s="38"/>
      <c r="W70" s="38"/>
      <c r="X70" s="38"/>
      <c r="Y70" s="50">
        <v>9</v>
      </c>
    </row>
    <row r="71" spans="1:25" s="325" customFormat="1" ht="10.5" customHeight="1" thickBot="1" x14ac:dyDescent="0.35">
      <c r="A71" s="310">
        <v>17</v>
      </c>
      <c r="B71" s="311"/>
      <c r="C71" s="311"/>
      <c r="D71" s="311"/>
      <c r="E71" s="311"/>
      <c r="F71" s="312"/>
      <c r="G71" s="313"/>
      <c r="H71" s="314"/>
      <c r="I71" s="315"/>
      <c r="J71" s="316"/>
      <c r="K71" s="326">
        <f t="shared" ref="K71:Y71" si="17">COUNTIF(K54:K70,"&gt;0")</f>
        <v>7</v>
      </c>
      <c r="L71" s="327">
        <f t="shared" si="17"/>
        <v>9</v>
      </c>
      <c r="M71" s="327">
        <f t="shared" si="17"/>
        <v>4</v>
      </c>
      <c r="N71" s="327">
        <f t="shared" si="17"/>
        <v>8</v>
      </c>
      <c r="O71" s="328">
        <f t="shared" si="17"/>
        <v>9</v>
      </c>
      <c r="P71" s="320">
        <f t="shared" si="17"/>
        <v>7</v>
      </c>
      <c r="Q71" s="321">
        <f t="shared" si="17"/>
        <v>9</v>
      </c>
      <c r="R71" s="321">
        <f t="shared" si="17"/>
        <v>4</v>
      </c>
      <c r="S71" s="321">
        <f t="shared" si="17"/>
        <v>8</v>
      </c>
      <c r="T71" s="322">
        <f t="shared" si="17"/>
        <v>9</v>
      </c>
      <c r="U71" s="323">
        <f t="shared" si="17"/>
        <v>7</v>
      </c>
      <c r="V71" s="321">
        <f t="shared" si="17"/>
        <v>9</v>
      </c>
      <c r="W71" s="321">
        <f t="shared" si="17"/>
        <v>4</v>
      </c>
      <c r="X71" s="321">
        <f t="shared" si="17"/>
        <v>8</v>
      </c>
      <c r="Y71" s="324">
        <f t="shared" si="17"/>
        <v>9</v>
      </c>
    </row>
    <row r="72" spans="1:25" ht="14.4" customHeight="1" thickTop="1" x14ac:dyDescent="0.3">
      <c r="A72" s="33"/>
      <c r="B72" s="35" t="s">
        <v>58</v>
      </c>
      <c r="C72" s="35" t="s">
        <v>69</v>
      </c>
      <c r="D72" s="379" t="s">
        <v>62</v>
      </c>
      <c r="E72" s="379"/>
      <c r="F72" s="36" t="s">
        <v>142</v>
      </c>
      <c r="G72" s="111" t="s">
        <v>70</v>
      </c>
      <c r="H72" s="14" t="s">
        <v>4</v>
      </c>
      <c r="I72" s="37" t="s">
        <v>4</v>
      </c>
      <c r="J72" s="1" t="s">
        <v>4</v>
      </c>
      <c r="K72" s="380" t="s">
        <v>5</v>
      </c>
      <c r="L72" s="381"/>
      <c r="M72" s="381"/>
      <c r="N72" s="381"/>
      <c r="O72" s="382"/>
      <c r="P72" s="383" t="s">
        <v>6</v>
      </c>
      <c r="Q72" s="384"/>
      <c r="R72" s="384"/>
      <c r="S72" s="384"/>
      <c r="T72" s="385"/>
      <c r="U72" s="386" t="s">
        <v>7</v>
      </c>
      <c r="V72" s="387"/>
      <c r="W72" s="387"/>
      <c r="X72" s="387"/>
      <c r="Y72" s="388"/>
    </row>
    <row r="73" spans="1:25" ht="14.4" customHeight="1" x14ac:dyDescent="0.3">
      <c r="A73" s="6" t="s">
        <v>8</v>
      </c>
      <c r="B73" s="7" t="s">
        <v>9</v>
      </c>
      <c r="C73" s="7" t="s">
        <v>10</v>
      </c>
      <c r="D73" s="7" t="s">
        <v>11</v>
      </c>
      <c r="E73" s="7" t="s">
        <v>126</v>
      </c>
      <c r="F73" s="16" t="s">
        <v>12</v>
      </c>
      <c r="G73" s="62" t="s">
        <v>13</v>
      </c>
      <c r="H73" s="17" t="s">
        <v>14</v>
      </c>
      <c r="I73" s="18" t="s">
        <v>15</v>
      </c>
      <c r="J73" s="66" t="s">
        <v>16</v>
      </c>
      <c r="K73" s="245" t="s">
        <v>17</v>
      </c>
      <c r="L73" s="246" t="s">
        <v>18</v>
      </c>
      <c r="M73" s="246" t="s">
        <v>19</v>
      </c>
      <c r="N73" s="246" t="s">
        <v>20</v>
      </c>
      <c r="O73" s="247" t="s">
        <v>21</v>
      </c>
      <c r="P73" s="285" t="s">
        <v>22</v>
      </c>
      <c r="Q73" s="19" t="s">
        <v>23</v>
      </c>
      <c r="R73" s="20" t="s">
        <v>24</v>
      </c>
      <c r="S73" s="21" t="s">
        <v>25</v>
      </c>
      <c r="T73" s="22" t="s">
        <v>26</v>
      </c>
      <c r="U73" s="23" t="s">
        <v>27</v>
      </c>
      <c r="V73" s="24" t="s">
        <v>28</v>
      </c>
      <c r="W73" s="24" t="s">
        <v>29</v>
      </c>
      <c r="X73" s="24" t="s">
        <v>30</v>
      </c>
      <c r="Y73" s="25" t="s">
        <v>31</v>
      </c>
    </row>
    <row r="74" spans="1:25" ht="14.4" customHeight="1" x14ac:dyDescent="0.3">
      <c r="A74" s="100">
        <v>1</v>
      </c>
      <c r="B74" s="55" t="s">
        <v>58</v>
      </c>
      <c r="C74" s="254" t="s">
        <v>71</v>
      </c>
      <c r="D74" s="2">
        <v>2007</v>
      </c>
      <c r="E74" s="2">
        <f t="shared" ref="E74:E97" si="18">SUM(2017-D74)</f>
        <v>10</v>
      </c>
      <c r="F74" s="108" t="s">
        <v>67</v>
      </c>
      <c r="G74" s="99">
        <f t="shared" ref="G74:G97" si="19">MIN(P74:T74)</f>
        <v>0.15486111111111112</v>
      </c>
      <c r="H74" s="26">
        <f t="shared" ref="H74:H97" si="20">SUM(K74:O74)</f>
        <v>72</v>
      </c>
      <c r="I74" s="27">
        <f t="shared" ref="I74:I97" si="21">IF(COUNTIF(K74:O74,"&gt;=0")&lt;4,SUM(K74:O74),SUM(LARGE(K74:O74,1),LARGE(K74:O74,2),LARGE(K74:O74,3),LARGE(K74:O74,4)))</f>
        <v>60</v>
      </c>
      <c r="J74" s="309">
        <f t="shared" ref="J74:J97" si="22">COUNTIF(K74:O74,"&gt;0")</f>
        <v>5</v>
      </c>
      <c r="K74" s="61">
        <v>15</v>
      </c>
      <c r="L74" s="244">
        <v>15</v>
      </c>
      <c r="M74" s="244">
        <v>15</v>
      </c>
      <c r="N74" s="244">
        <v>15</v>
      </c>
      <c r="O74" s="260">
        <v>12</v>
      </c>
      <c r="P74" s="208">
        <v>0.15694444444444444</v>
      </c>
      <c r="Q74" s="44">
        <v>0.15486111111111112</v>
      </c>
      <c r="R74" s="44">
        <v>0.15555555555555556</v>
      </c>
      <c r="S74" s="44">
        <v>0.15694444444444444</v>
      </c>
      <c r="T74" s="45">
        <v>0.16041666666666668</v>
      </c>
      <c r="U74" s="90">
        <v>1</v>
      </c>
      <c r="V74" s="95">
        <v>1</v>
      </c>
      <c r="W74" s="95">
        <v>1</v>
      </c>
      <c r="X74" s="95">
        <v>1</v>
      </c>
      <c r="Y74" s="252">
        <v>2</v>
      </c>
    </row>
    <row r="75" spans="1:25" ht="14.4" customHeight="1" x14ac:dyDescent="0.3">
      <c r="A75" s="101">
        <v>2</v>
      </c>
      <c r="B75" s="57" t="s">
        <v>58</v>
      </c>
      <c r="C75" s="255" t="s">
        <v>49</v>
      </c>
      <c r="D75" s="3">
        <v>2008</v>
      </c>
      <c r="E75" s="2">
        <f t="shared" si="18"/>
        <v>9</v>
      </c>
      <c r="F75" s="106" t="s">
        <v>50</v>
      </c>
      <c r="G75" s="64">
        <f t="shared" si="19"/>
        <v>0.15625</v>
      </c>
      <c r="H75" s="29">
        <f t="shared" si="20"/>
        <v>49</v>
      </c>
      <c r="I75" s="30">
        <f t="shared" si="21"/>
        <v>49</v>
      </c>
      <c r="J75" s="204">
        <f t="shared" si="22"/>
        <v>4</v>
      </c>
      <c r="K75" s="240">
        <v>12</v>
      </c>
      <c r="L75" s="238">
        <v>12</v>
      </c>
      <c r="M75" s="235"/>
      <c r="N75" s="238">
        <v>10</v>
      </c>
      <c r="O75" s="248">
        <v>15</v>
      </c>
      <c r="P75" s="236">
        <v>0.15972222222222224</v>
      </c>
      <c r="Q75" s="47">
        <v>0.15694444444444444</v>
      </c>
      <c r="R75" s="47"/>
      <c r="S75" s="47">
        <v>0.15902777777777777</v>
      </c>
      <c r="T75" s="48">
        <v>0.15625</v>
      </c>
      <c r="U75" s="91">
        <v>2</v>
      </c>
      <c r="V75" s="94">
        <v>2</v>
      </c>
      <c r="W75" s="38"/>
      <c r="X75" s="94">
        <v>3</v>
      </c>
      <c r="Y75" s="253">
        <v>1</v>
      </c>
    </row>
    <row r="76" spans="1:25" ht="14.4" customHeight="1" x14ac:dyDescent="0.3">
      <c r="A76" s="101">
        <v>3</v>
      </c>
      <c r="B76" s="57" t="s">
        <v>58</v>
      </c>
      <c r="C76" s="255" t="s">
        <v>218</v>
      </c>
      <c r="D76" s="60">
        <v>2008</v>
      </c>
      <c r="E76" s="2">
        <f t="shared" si="18"/>
        <v>9</v>
      </c>
      <c r="F76" s="102" t="s">
        <v>32</v>
      </c>
      <c r="G76" s="64">
        <f t="shared" si="19"/>
        <v>0.15694444444444444</v>
      </c>
      <c r="H76" s="29">
        <f t="shared" si="20"/>
        <v>44</v>
      </c>
      <c r="I76" s="30">
        <f t="shared" si="21"/>
        <v>44</v>
      </c>
      <c r="J76" s="204">
        <f t="shared" si="22"/>
        <v>4</v>
      </c>
      <c r="K76" s="224"/>
      <c r="L76" s="238">
        <v>10</v>
      </c>
      <c r="M76" s="238">
        <v>12</v>
      </c>
      <c r="N76" s="238">
        <v>12</v>
      </c>
      <c r="O76" s="260">
        <v>10</v>
      </c>
      <c r="P76" s="236"/>
      <c r="Q76" s="47">
        <v>0.15694444444444444</v>
      </c>
      <c r="R76" s="47">
        <v>0.15694444444444444</v>
      </c>
      <c r="S76" s="47">
        <v>0.15833333333333333</v>
      </c>
      <c r="T76" s="48">
        <v>0.16041666666666668</v>
      </c>
      <c r="U76" s="49"/>
      <c r="V76" s="94">
        <v>3</v>
      </c>
      <c r="W76" s="94">
        <v>2</v>
      </c>
      <c r="X76" s="94">
        <v>2</v>
      </c>
      <c r="Y76" s="253">
        <v>3</v>
      </c>
    </row>
    <row r="77" spans="1:25" ht="14.4" customHeight="1" x14ac:dyDescent="0.3">
      <c r="A77" s="4">
        <v>4</v>
      </c>
      <c r="B77" s="57" t="s">
        <v>58</v>
      </c>
      <c r="C77" s="58" t="s">
        <v>149</v>
      </c>
      <c r="D77" s="60">
        <v>2007</v>
      </c>
      <c r="E77" s="59">
        <f t="shared" si="18"/>
        <v>10</v>
      </c>
      <c r="F77" s="32" t="s">
        <v>150</v>
      </c>
      <c r="G77" s="64">
        <f t="shared" si="19"/>
        <v>0.16319444444444445</v>
      </c>
      <c r="H77" s="29">
        <f t="shared" si="20"/>
        <v>39</v>
      </c>
      <c r="I77" s="30">
        <f t="shared" si="21"/>
        <v>35</v>
      </c>
      <c r="J77" s="308">
        <f t="shared" si="22"/>
        <v>5</v>
      </c>
      <c r="K77" s="251">
        <v>10</v>
      </c>
      <c r="L77" s="225">
        <v>8</v>
      </c>
      <c r="M77" s="225">
        <v>10</v>
      </c>
      <c r="N77" s="238">
        <v>7</v>
      </c>
      <c r="O77" s="260">
        <v>4</v>
      </c>
      <c r="P77" s="236">
        <v>0.17013888888888887</v>
      </c>
      <c r="Q77" s="47">
        <v>0.16666666666666666</v>
      </c>
      <c r="R77" s="47">
        <v>0.16319444444444445</v>
      </c>
      <c r="S77" s="47">
        <v>0.17361111111111113</v>
      </c>
      <c r="T77" s="48">
        <v>0.17777777777777778</v>
      </c>
      <c r="U77" s="91">
        <v>3</v>
      </c>
      <c r="V77" s="94">
        <v>4</v>
      </c>
      <c r="W77" s="94">
        <v>3</v>
      </c>
      <c r="X77" s="38">
        <v>5</v>
      </c>
      <c r="Y77" s="50">
        <v>8</v>
      </c>
    </row>
    <row r="78" spans="1:25" ht="14.4" customHeight="1" x14ac:dyDescent="0.3">
      <c r="A78" s="4">
        <v>5</v>
      </c>
      <c r="B78" s="5" t="s">
        <v>58</v>
      </c>
      <c r="C78" s="58" t="s">
        <v>51</v>
      </c>
      <c r="D78" s="3">
        <v>2008</v>
      </c>
      <c r="E78" s="2">
        <f t="shared" si="18"/>
        <v>9</v>
      </c>
      <c r="F78" s="28" t="s">
        <v>52</v>
      </c>
      <c r="G78" s="64">
        <f t="shared" si="19"/>
        <v>0.16944444444444443</v>
      </c>
      <c r="H78" s="29">
        <f t="shared" si="20"/>
        <v>25</v>
      </c>
      <c r="I78" s="30">
        <f t="shared" si="21"/>
        <v>25</v>
      </c>
      <c r="J78" s="204">
        <f t="shared" si="22"/>
        <v>4</v>
      </c>
      <c r="K78" s="240">
        <v>7</v>
      </c>
      <c r="L78" s="225">
        <v>7</v>
      </c>
      <c r="M78" s="226"/>
      <c r="N78" s="238">
        <v>3</v>
      </c>
      <c r="O78" s="260">
        <v>8</v>
      </c>
      <c r="P78" s="236">
        <v>0.1763888888888889</v>
      </c>
      <c r="Q78" s="47">
        <v>0.16944444444444443</v>
      </c>
      <c r="R78" s="47"/>
      <c r="S78" s="47">
        <v>0.18194444444444444</v>
      </c>
      <c r="T78" s="48">
        <v>0.17013888888888887</v>
      </c>
      <c r="U78" s="49">
        <v>5</v>
      </c>
      <c r="V78" s="38">
        <v>5</v>
      </c>
      <c r="W78" s="38"/>
      <c r="X78" s="38">
        <v>9</v>
      </c>
      <c r="Y78" s="253">
        <v>4</v>
      </c>
    </row>
    <row r="79" spans="1:25" ht="14.4" customHeight="1" x14ac:dyDescent="0.3">
      <c r="A79" s="56">
        <v>6</v>
      </c>
      <c r="B79" s="5" t="s">
        <v>58</v>
      </c>
      <c r="C79" s="58" t="s">
        <v>183</v>
      </c>
      <c r="D79" s="60">
        <v>2007</v>
      </c>
      <c r="E79" s="3">
        <f t="shared" si="18"/>
        <v>10</v>
      </c>
      <c r="F79" s="102" t="s">
        <v>32</v>
      </c>
      <c r="G79" s="64">
        <f t="shared" si="19"/>
        <v>0.17291666666666669</v>
      </c>
      <c r="H79" s="29">
        <f t="shared" si="20"/>
        <v>22</v>
      </c>
      <c r="I79" s="30">
        <f t="shared" si="21"/>
        <v>22</v>
      </c>
      <c r="J79" s="204">
        <f t="shared" si="22"/>
        <v>4</v>
      </c>
      <c r="K79" s="224"/>
      <c r="L79" s="225">
        <v>5</v>
      </c>
      <c r="M79" s="225">
        <v>6</v>
      </c>
      <c r="N79" s="238">
        <v>5</v>
      </c>
      <c r="O79" s="260">
        <v>6</v>
      </c>
      <c r="P79" s="236"/>
      <c r="Q79" s="47">
        <v>0.17777777777777778</v>
      </c>
      <c r="R79" s="47">
        <v>0.17291666666666669</v>
      </c>
      <c r="S79" s="47">
        <v>0.18124999999999999</v>
      </c>
      <c r="T79" s="48">
        <v>0.17291666666666669</v>
      </c>
      <c r="U79" s="49"/>
      <c r="V79" s="38">
        <v>7</v>
      </c>
      <c r="W79" s="38">
        <v>6</v>
      </c>
      <c r="X79" s="38">
        <v>7</v>
      </c>
      <c r="Y79" s="50">
        <v>6</v>
      </c>
    </row>
    <row r="80" spans="1:25" ht="14.4" customHeight="1" x14ac:dyDescent="0.3">
      <c r="A80" s="4">
        <v>7</v>
      </c>
      <c r="B80" s="57" t="s">
        <v>58</v>
      </c>
      <c r="C80" s="58" t="s">
        <v>184</v>
      </c>
      <c r="D80" s="60">
        <v>2007</v>
      </c>
      <c r="E80" s="2">
        <f t="shared" si="18"/>
        <v>10</v>
      </c>
      <c r="F80" s="102" t="s">
        <v>32</v>
      </c>
      <c r="G80" s="64">
        <f t="shared" si="19"/>
        <v>0.17361111111111113</v>
      </c>
      <c r="H80" s="29">
        <f t="shared" si="20"/>
        <v>17</v>
      </c>
      <c r="I80" s="30">
        <f t="shared" si="21"/>
        <v>17</v>
      </c>
      <c r="J80" s="204">
        <f t="shared" si="22"/>
        <v>4</v>
      </c>
      <c r="K80" s="224"/>
      <c r="L80" s="225">
        <v>1</v>
      </c>
      <c r="M80" s="225">
        <v>5</v>
      </c>
      <c r="N80" s="238">
        <v>6</v>
      </c>
      <c r="O80" s="260">
        <v>5</v>
      </c>
      <c r="P80" s="236"/>
      <c r="Q80" s="47">
        <v>0.1875</v>
      </c>
      <c r="R80" s="47">
        <v>0.17361111111111113</v>
      </c>
      <c r="S80" s="47">
        <v>0.17500000000000002</v>
      </c>
      <c r="T80" s="48">
        <v>0.17361111111111113</v>
      </c>
      <c r="U80" s="49"/>
      <c r="V80" s="38">
        <v>12</v>
      </c>
      <c r="W80" s="38">
        <v>7</v>
      </c>
      <c r="X80" s="38">
        <v>6</v>
      </c>
      <c r="Y80" s="50">
        <v>7</v>
      </c>
    </row>
    <row r="81" spans="1:25" ht="14.4" customHeight="1" x14ac:dyDescent="0.3">
      <c r="A81" s="4">
        <v>8</v>
      </c>
      <c r="B81" s="57" t="s">
        <v>58</v>
      </c>
      <c r="C81" s="58" t="s">
        <v>219</v>
      </c>
      <c r="D81" s="60">
        <v>2007</v>
      </c>
      <c r="E81" s="2">
        <f t="shared" si="18"/>
        <v>10</v>
      </c>
      <c r="F81" s="102" t="s">
        <v>32</v>
      </c>
      <c r="G81" s="64">
        <f t="shared" si="19"/>
        <v>0.16666666666666666</v>
      </c>
      <c r="H81" s="29">
        <f t="shared" si="20"/>
        <v>15</v>
      </c>
      <c r="I81" s="30">
        <f t="shared" si="21"/>
        <v>15</v>
      </c>
      <c r="J81" s="67">
        <f t="shared" si="22"/>
        <v>3</v>
      </c>
      <c r="K81" s="224"/>
      <c r="L81" s="235"/>
      <c r="M81" s="225">
        <v>8</v>
      </c>
      <c r="N81" s="238">
        <v>4</v>
      </c>
      <c r="O81" s="260">
        <v>3</v>
      </c>
      <c r="P81" s="236"/>
      <c r="Q81" s="47"/>
      <c r="R81" s="47">
        <v>0.16666666666666666</v>
      </c>
      <c r="S81" s="47">
        <v>0.18124999999999999</v>
      </c>
      <c r="T81" s="48">
        <v>0.18333333333333335</v>
      </c>
      <c r="U81" s="49"/>
      <c r="V81" s="38"/>
      <c r="W81" s="94">
        <v>4</v>
      </c>
      <c r="X81" s="38">
        <v>8</v>
      </c>
      <c r="Y81" s="50">
        <v>9</v>
      </c>
    </row>
    <row r="82" spans="1:25" ht="14.4" customHeight="1" x14ac:dyDescent="0.3">
      <c r="A82" s="56">
        <v>9</v>
      </c>
      <c r="B82" s="5" t="s">
        <v>58</v>
      </c>
      <c r="C82" s="58" t="s">
        <v>232</v>
      </c>
      <c r="D82" s="60">
        <v>2008</v>
      </c>
      <c r="E82" s="2">
        <f t="shared" si="18"/>
        <v>9</v>
      </c>
      <c r="F82" s="28" t="s">
        <v>145</v>
      </c>
      <c r="G82" s="64">
        <f t="shared" si="19"/>
        <v>0.17083333333333331</v>
      </c>
      <c r="H82" s="29">
        <f t="shared" si="20"/>
        <v>15</v>
      </c>
      <c r="I82" s="30">
        <f t="shared" si="21"/>
        <v>15</v>
      </c>
      <c r="J82" s="67">
        <f t="shared" si="22"/>
        <v>2</v>
      </c>
      <c r="K82" s="224"/>
      <c r="L82" s="235"/>
      <c r="M82" s="235"/>
      <c r="N82" s="238">
        <v>8</v>
      </c>
      <c r="O82" s="260">
        <v>7</v>
      </c>
      <c r="P82" s="236"/>
      <c r="Q82" s="47"/>
      <c r="R82" s="47"/>
      <c r="S82" s="47">
        <v>0.17083333333333331</v>
      </c>
      <c r="T82" s="48">
        <v>0.17222222222222225</v>
      </c>
      <c r="U82" s="49"/>
      <c r="V82" s="38"/>
      <c r="W82" s="38"/>
      <c r="X82" s="94">
        <v>4</v>
      </c>
      <c r="Y82" s="50">
        <v>5</v>
      </c>
    </row>
    <row r="83" spans="1:25" ht="14.4" customHeight="1" x14ac:dyDescent="0.3">
      <c r="A83" s="56">
        <v>10</v>
      </c>
      <c r="B83" s="57" t="s">
        <v>58</v>
      </c>
      <c r="C83" s="31" t="s">
        <v>56</v>
      </c>
      <c r="D83" s="3">
        <v>2008</v>
      </c>
      <c r="E83" s="2">
        <f t="shared" si="18"/>
        <v>9</v>
      </c>
      <c r="F83" s="32" t="s">
        <v>57</v>
      </c>
      <c r="G83" s="64">
        <f t="shared" si="19"/>
        <v>0.17013888888888887</v>
      </c>
      <c r="H83" s="29">
        <f t="shared" si="20"/>
        <v>14</v>
      </c>
      <c r="I83" s="30">
        <f t="shared" si="21"/>
        <v>14</v>
      </c>
      <c r="J83" s="67">
        <f t="shared" si="22"/>
        <v>2</v>
      </c>
      <c r="K83" s="240">
        <v>8</v>
      </c>
      <c r="L83" s="225">
        <v>6</v>
      </c>
      <c r="M83" s="226"/>
      <c r="N83" s="226"/>
      <c r="O83" s="227"/>
      <c r="P83" s="236">
        <v>0.17291666666666669</v>
      </c>
      <c r="Q83" s="47">
        <v>0.17013888888888887</v>
      </c>
      <c r="R83" s="47"/>
      <c r="S83" s="47"/>
      <c r="T83" s="48"/>
      <c r="U83" s="91">
        <v>4</v>
      </c>
      <c r="V83" s="38">
        <v>6</v>
      </c>
      <c r="W83" s="38"/>
      <c r="X83" s="38"/>
      <c r="Y83" s="50"/>
    </row>
    <row r="84" spans="1:25" ht="14.4" customHeight="1" x14ac:dyDescent="0.3">
      <c r="A84" s="4">
        <v>11</v>
      </c>
      <c r="B84" s="5" t="s">
        <v>58</v>
      </c>
      <c r="C84" s="31" t="s">
        <v>53</v>
      </c>
      <c r="D84" s="3">
        <v>2008</v>
      </c>
      <c r="E84" s="2">
        <f t="shared" si="18"/>
        <v>9</v>
      </c>
      <c r="F84" s="28" t="s">
        <v>54</v>
      </c>
      <c r="G84" s="64">
        <f t="shared" si="19"/>
        <v>0.17708333333333334</v>
      </c>
      <c r="H84" s="29">
        <f t="shared" si="20"/>
        <v>11</v>
      </c>
      <c r="I84" s="30">
        <f t="shared" si="21"/>
        <v>11</v>
      </c>
      <c r="J84" s="67">
        <f t="shared" si="22"/>
        <v>3</v>
      </c>
      <c r="K84" s="240">
        <v>5</v>
      </c>
      <c r="L84" s="225">
        <v>2</v>
      </c>
      <c r="M84" s="225">
        <v>4</v>
      </c>
      <c r="N84" s="226"/>
      <c r="O84" s="227"/>
      <c r="P84" s="236">
        <v>0.18680555555555556</v>
      </c>
      <c r="Q84" s="47">
        <v>0.18333333333333335</v>
      </c>
      <c r="R84" s="47">
        <v>0.17708333333333334</v>
      </c>
      <c r="S84" s="47"/>
      <c r="T84" s="48"/>
      <c r="U84" s="49">
        <v>7</v>
      </c>
      <c r="V84" s="38">
        <v>10</v>
      </c>
      <c r="W84" s="38">
        <v>8</v>
      </c>
      <c r="X84" s="38"/>
      <c r="Y84" s="50"/>
    </row>
    <row r="85" spans="1:25" ht="14.4" customHeight="1" x14ac:dyDescent="0.3">
      <c r="A85" s="4">
        <v>12</v>
      </c>
      <c r="B85" s="57" t="s">
        <v>58</v>
      </c>
      <c r="C85" s="31" t="s">
        <v>74</v>
      </c>
      <c r="D85" s="3">
        <v>2007</v>
      </c>
      <c r="E85" s="2">
        <f t="shared" si="18"/>
        <v>10</v>
      </c>
      <c r="F85" s="102" t="s">
        <v>32</v>
      </c>
      <c r="G85" s="64">
        <f t="shared" si="19"/>
        <v>0.17916666666666667</v>
      </c>
      <c r="H85" s="29">
        <f t="shared" si="20"/>
        <v>11</v>
      </c>
      <c r="I85" s="30">
        <f t="shared" si="21"/>
        <v>11</v>
      </c>
      <c r="J85" s="67">
        <f t="shared" si="22"/>
        <v>3</v>
      </c>
      <c r="K85" s="240">
        <v>6</v>
      </c>
      <c r="L85" s="225">
        <v>4</v>
      </c>
      <c r="M85" s="226"/>
      <c r="N85" s="238">
        <v>1</v>
      </c>
      <c r="O85" s="227"/>
      <c r="P85" s="236">
        <v>0.18611111111111112</v>
      </c>
      <c r="Q85" s="47">
        <v>0.17916666666666667</v>
      </c>
      <c r="R85" s="47"/>
      <c r="S85" s="47">
        <v>0.19791666666666666</v>
      </c>
      <c r="T85" s="48"/>
      <c r="U85" s="49">
        <v>6</v>
      </c>
      <c r="V85" s="38">
        <v>8</v>
      </c>
      <c r="W85" s="38"/>
      <c r="X85" s="38">
        <v>13</v>
      </c>
      <c r="Y85" s="50"/>
    </row>
    <row r="86" spans="1:25" ht="14.4" customHeight="1" x14ac:dyDescent="0.3">
      <c r="A86" s="56">
        <v>13</v>
      </c>
      <c r="B86" s="5" t="s">
        <v>58</v>
      </c>
      <c r="C86" s="58" t="s">
        <v>182</v>
      </c>
      <c r="D86" s="60">
        <v>2007</v>
      </c>
      <c r="E86" s="2">
        <f t="shared" si="18"/>
        <v>10</v>
      </c>
      <c r="F86" s="109" t="s">
        <v>67</v>
      </c>
      <c r="G86" s="64">
        <f t="shared" si="19"/>
        <v>0.16944444444444443</v>
      </c>
      <c r="H86" s="29">
        <f t="shared" si="20"/>
        <v>8</v>
      </c>
      <c r="I86" s="30">
        <f t="shared" si="21"/>
        <v>8</v>
      </c>
      <c r="J86" s="67">
        <f t="shared" si="22"/>
        <v>2</v>
      </c>
      <c r="K86" s="224"/>
      <c r="L86" s="225">
        <v>1</v>
      </c>
      <c r="M86" s="225">
        <v>7</v>
      </c>
      <c r="N86" s="226"/>
      <c r="O86" s="227"/>
      <c r="P86" s="236"/>
      <c r="Q86" s="47">
        <v>0.18680555555555556</v>
      </c>
      <c r="R86" s="47">
        <v>0.16944444444444443</v>
      </c>
      <c r="S86" s="47"/>
      <c r="T86" s="48"/>
      <c r="U86" s="49"/>
      <c r="V86" s="38">
        <v>11</v>
      </c>
      <c r="W86" s="38">
        <v>5</v>
      </c>
      <c r="X86" s="38"/>
      <c r="Y86" s="50"/>
    </row>
    <row r="87" spans="1:25" ht="14.4" customHeight="1" x14ac:dyDescent="0.3">
      <c r="A87" s="56">
        <v>14</v>
      </c>
      <c r="B87" s="57" t="s">
        <v>58</v>
      </c>
      <c r="C87" s="58" t="s">
        <v>186</v>
      </c>
      <c r="D87" s="60">
        <v>2008</v>
      </c>
      <c r="E87" s="2">
        <f t="shared" si="18"/>
        <v>9</v>
      </c>
      <c r="F87" s="102" t="s">
        <v>32</v>
      </c>
      <c r="G87" s="64">
        <f t="shared" si="19"/>
        <v>0.18194444444444444</v>
      </c>
      <c r="H87" s="29">
        <f t="shared" si="20"/>
        <v>8</v>
      </c>
      <c r="I87" s="30">
        <f t="shared" si="21"/>
        <v>8</v>
      </c>
      <c r="J87" s="204">
        <f t="shared" si="22"/>
        <v>4</v>
      </c>
      <c r="K87" s="224"/>
      <c r="L87" s="225">
        <v>1</v>
      </c>
      <c r="M87" s="225">
        <v>3</v>
      </c>
      <c r="N87" s="238">
        <v>2</v>
      </c>
      <c r="O87" s="260">
        <v>2</v>
      </c>
      <c r="P87" s="236"/>
      <c r="Q87" s="47">
        <v>0.18819444444444444</v>
      </c>
      <c r="R87" s="47">
        <v>0.18194444444444444</v>
      </c>
      <c r="S87" s="47">
        <v>0.18263888888888891</v>
      </c>
      <c r="T87" s="48">
        <v>0.18819444444444444</v>
      </c>
      <c r="U87" s="49"/>
      <c r="V87" s="38">
        <v>13</v>
      </c>
      <c r="W87" s="38">
        <v>9</v>
      </c>
      <c r="X87" s="38">
        <v>10</v>
      </c>
      <c r="Y87" s="50">
        <v>10</v>
      </c>
    </row>
    <row r="88" spans="1:25" ht="14.4" customHeight="1" x14ac:dyDescent="0.3">
      <c r="A88" s="4">
        <v>15</v>
      </c>
      <c r="B88" s="5" t="s">
        <v>58</v>
      </c>
      <c r="C88" s="58" t="s">
        <v>185</v>
      </c>
      <c r="D88" s="60">
        <v>2007</v>
      </c>
      <c r="E88" s="2">
        <f t="shared" si="18"/>
        <v>10</v>
      </c>
      <c r="F88" s="102" t="s">
        <v>32</v>
      </c>
      <c r="G88" s="64">
        <f t="shared" si="19"/>
        <v>0.18541666666666667</v>
      </c>
      <c r="H88" s="29">
        <f t="shared" si="20"/>
        <v>5</v>
      </c>
      <c r="I88" s="30">
        <f t="shared" si="21"/>
        <v>5</v>
      </c>
      <c r="J88" s="204">
        <f t="shared" si="22"/>
        <v>4</v>
      </c>
      <c r="K88" s="224"/>
      <c r="L88" s="225">
        <v>1</v>
      </c>
      <c r="M88" s="225">
        <v>2</v>
      </c>
      <c r="N88" s="238">
        <v>1</v>
      </c>
      <c r="O88" s="260">
        <v>1</v>
      </c>
      <c r="P88" s="236"/>
      <c r="Q88" s="47">
        <v>0.19305555555555554</v>
      </c>
      <c r="R88" s="47">
        <v>0.18541666666666667</v>
      </c>
      <c r="S88" s="47">
        <v>0.19583333333333333</v>
      </c>
      <c r="T88" s="48">
        <v>0.19236111111111112</v>
      </c>
      <c r="U88" s="49"/>
      <c r="V88" s="38">
        <v>15</v>
      </c>
      <c r="W88" s="38">
        <v>10</v>
      </c>
      <c r="X88" s="38">
        <v>12</v>
      </c>
      <c r="Y88" s="50">
        <v>13</v>
      </c>
    </row>
    <row r="89" spans="1:25" ht="14.4" customHeight="1" x14ac:dyDescent="0.3">
      <c r="A89" s="4">
        <v>16</v>
      </c>
      <c r="B89" s="5" t="s">
        <v>58</v>
      </c>
      <c r="C89" s="31" t="s">
        <v>59</v>
      </c>
      <c r="D89" s="3">
        <v>2008</v>
      </c>
      <c r="E89" s="2">
        <f t="shared" si="18"/>
        <v>9</v>
      </c>
      <c r="F89" s="102" t="s">
        <v>32</v>
      </c>
      <c r="G89" s="64">
        <f t="shared" si="19"/>
        <v>0.18819444444444444</v>
      </c>
      <c r="H89" s="29">
        <f t="shared" si="20"/>
        <v>5</v>
      </c>
      <c r="I89" s="30">
        <f t="shared" si="21"/>
        <v>5</v>
      </c>
      <c r="J89" s="67">
        <f t="shared" si="22"/>
        <v>2</v>
      </c>
      <c r="K89" s="240">
        <v>4</v>
      </c>
      <c r="L89" s="226"/>
      <c r="M89" s="225">
        <v>1</v>
      </c>
      <c r="N89" s="226"/>
      <c r="O89" s="227"/>
      <c r="P89" s="236">
        <v>0.18819444444444444</v>
      </c>
      <c r="Q89" s="47"/>
      <c r="R89" s="47">
        <v>0.18819444444444444</v>
      </c>
      <c r="S89" s="47"/>
      <c r="T89" s="48"/>
      <c r="U89" s="49">
        <v>8</v>
      </c>
      <c r="V89" s="38"/>
      <c r="W89" s="38">
        <v>12</v>
      </c>
      <c r="X89" s="38"/>
      <c r="Y89" s="50"/>
    </row>
    <row r="90" spans="1:25" ht="14.4" customHeight="1" x14ac:dyDescent="0.3">
      <c r="A90" s="56">
        <v>17</v>
      </c>
      <c r="B90" s="57" t="s">
        <v>58</v>
      </c>
      <c r="C90" s="58" t="s">
        <v>211</v>
      </c>
      <c r="D90" s="60">
        <v>2008</v>
      </c>
      <c r="E90" s="2">
        <f t="shared" si="18"/>
        <v>9</v>
      </c>
      <c r="F90" s="102" t="s">
        <v>32</v>
      </c>
      <c r="G90" s="64">
        <f t="shared" si="19"/>
        <v>0.18680555555555556</v>
      </c>
      <c r="H90" s="29">
        <f t="shared" si="20"/>
        <v>4</v>
      </c>
      <c r="I90" s="30">
        <f t="shared" si="21"/>
        <v>4</v>
      </c>
      <c r="J90" s="204">
        <f t="shared" si="22"/>
        <v>4</v>
      </c>
      <c r="K90" s="224"/>
      <c r="L90" s="225">
        <v>1</v>
      </c>
      <c r="M90" s="225">
        <v>1</v>
      </c>
      <c r="N90" s="238">
        <v>1</v>
      </c>
      <c r="O90" s="260">
        <v>1</v>
      </c>
      <c r="P90" s="236"/>
      <c r="Q90" s="47">
        <v>0.18888888888888888</v>
      </c>
      <c r="R90" s="47">
        <v>0.18680555555555556</v>
      </c>
      <c r="S90" s="47">
        <v>0.20555555555555557</v>
      </c>
      <c r="T90" s="48">
        <v>0.19236111111111112</v>
      </c>
      <c r="U90" s="49"/>
      <c r="V90" s="38">
        <v>14</v>
      </c>
      <c r="W90" s="38">
        <v>11</v>
      </c>
      <c r="X90" s="38">
        <v>14</v>
      </c>
      <c r="Y90" s="50">
        <v>12</v>
      </c>
    </row>
    <row r="91" spans="1:25" ht="14.4" customHeight="1" x14ac:dyDescent="0.3">
      <c r="A91" s="56">
        <v>18</v>
      </c>
      <c r="B91" s="57" t="s">
        <v>58</v>
      </c>
      <c r="C91" s="58" t="s">
        <v>181</v>
      </c>
      <c r="D91" s="60">
        <v>2007</v>
      </c>
      <c r="E91" s="2">
        <f t="shared" si="18"/>
        <v>10</v>
      </c>
      <c r="F91" s="32" t="s">
        <v>40</v>
      </c>
      <c r="G91" s="64">
        <f t="shared" si="19"/>
        <v>0.18194444444444444</v>
      </c>
      <c r="H91" s="29">
        <f t="shared" si="20"/>
        <v>3</v>
      </c>
      <c r="I91" s="30">
        <f t="shared" si="21"/>
        <v>3</v>
      </c>
      <c r="J91" s="67">
        <f t="shared" si="22"/>
        <v>1</v>
      </c>
      <c r="K91" s="224"/>
      <c r="L91" s="225">
        <v>3</v>
      </c>
      <c r="M91" s="226"/>
      <c r="N91" s="226"/>
      <c r="O91" s="227"/>
      <c r="P91" s="236"/>
      <c r="Q91" s="47">
        <v>0.18194444444444444</v>
      </c>
      <c r="R91" s="47"/>
      <c r="S91" s="47"/>
      <c r="T91" s="48"/>
      <c r="U91" s="49"/>
      <c r="V91" s="38">
        <v>9</v>
      </c>
      <c r="W91" s="38"/>
      <c r="X91" s="38"/>
      <c r="Y91" s="50"/>
    </row>
    <row r="92" spans="1:25" ht="14.4" customHeight="1" x14ac:dyDescent="0.3">
      <c r="A92" s="4">
        <v>19</v>
      </c>
      <c r="B92" s="57" t="s">
        <v>58</v>
      </c>
      <c r="C92" s="58" t="s">
        <v>148</v>
      </c>
      <c r="D92" s="60">
        <v>2007</v>
      </c>
      <c r="E92" s="2">
        <f t="shared" si="18"/>
        <v>10</v>
      </c>
      <c r="F92" s="32" t="s">
        <v>40</v>
      </c>
      <c r="G92" s="64">
        <f t="shared" si="19"/>
        <v>0.21180555555555555</v>
      </c>
      <c r="H92" s="29">
        <f t="shared" si="20"/>
        <v>3</v>
      </c>
      <c r="I92" s="30">
        <f t="shared" si="21"/>
        <v>3</v>
      </c>
      <c r="J92" s="67">
        <f t="shared" si="22"/>
        <v>1</v>
      </c>
      <c r="K92" s="240">
        <v>3</v>
      </c>
      <c r="L92" s="226"/>
      <c r="M92" s="226"/>
      <c r="N92" s="226"/>
      <c r="O92" s="227"/>
      <c r="P92" s="236">
        <v>0.21180555555555555</v>
      </c>
      <c r="Q92" s="47"/>
      <c r="R92" s="47"/>
      <c r="S92" s="47"/>
      <c r="T92" s="48"/>
      <c r="U92" s="49">
        <v>9</v>
      </c>
      <c r="V92" s="38"/>
      <c r="W92" s="38"/>
      <c r="X92" s="38"/>
      <c r="Y92" s="50"/>
    </row>
    <row r="93" spans="1:25" ht="14.4" customHeight="1" x14ac:dyDescent="0.3">
      <c r="A93" s="4">
        <v>20</v>
      </c>
      <c r="B93" s="5" t="s">
        <v>58</v>
      </c>
      <c r="C93" s="58" t="s">
        <v>235</v>
      </c>
      <c r="D93" s="60">
        <v>2007</v>
      </c>
      <c r="E93" s="2">
        <f t="shared" si="18"/>
        <v>10</v>
      </c>
      <c r="F93" s="104" t="s">
        <v>34</v>
      </c>
      <c r="G93" s="64">
        <f t="shared" si="19"/>
        <v>0.18819444444444444</v>
      </c>
      <c r="H93" s="29">
        <f t="shared" si="20"/>
        <v>2</v>
      </c>
      <c r="I93" s="30">
        <f t="shared" si="21"/>
        <v>2</v>
      </c>
      <c r="J93" s="67">
        <f t="shared" si="22"/>
        <v>2</v>
      </c>
      <c r="K93" s="224"/>
      <c r="L93" s="235"/>
      <c r="M93" s="235"/>
      <c r="N93" s="238">
        <v>1</v>
      </c>
      <c r="O93" s="260">
        <v>1</v>
      </c>
      <c r="P93" s="236"/>
      <c r="Q93" s="47"/>
      <c r="R93" s="47"/>
      <c r="S93" s="47">
        <v>0.18888888888888888</v>
      </c>
      <c r="T93" s="48">
        <v>0.18819444444444444</v>
      </c>
      <c r="U93" s="49"/>
      <c r="V93" s="38"/>
      <c r="W93" s="38"/>
      <c r="X93" s="38">
        <v>11</v>
      </c>
      <c r="Y93" s="50">
        <v>11</v>
      </c>
    </row>
    <row r="94" spans="1:25" ht="14.4" customHeight="1" x14ac:dyDescent="0.3">
      <c r="A94" s="56">
        <v>21</v>
      </c>
      <c r="B94" s="57" t="s">
        <v>58</v>
      </c>
      <c r="C94" s="58" t="s">
        <v>233</v>
      </c>
      <c r="D94" s="60">
        <v>2007</v>
      </c>
      <c r="E94" s="2">
        <f t="shared" si="18"/>
        <v>10</v>
      </c>
      <c r="F94" s="102" t="s">
        <v>32</v>
      </c>
      <c r="G94" s="64">
        <f t="shared" si="19"/>
        <v>0.22500000000000001</v>
      </c>
      <c r="H94" s="29">
        <f t="shared" si="20"/>
        <v>2</v>
      </c>
      <c r="I94" s="30">
        <f t="shared" si="21"/>
        <v>2</v>
      </c>
      <c r="J94" s="67">
        <f t="shared" si="22"/>
        <v>2</v>
      </c>
      <c r="K94" s="224"/>
      <c r="L94" s="235"/>
      <c r="M94" s="235"/>
      <c r="N94" s="238">
        <v>1</v>
      </c>
      <c r="O94" s="260">
        <v>1</v>
      </c>
      <c r="P94" s="236"/>
      <c r="Q94" s="47"/>
      <c r="R94" s="47"/>
      <c r="S94" s="47">
        <v>0.22638888888888889</v>
      </c>
      <c r="T94" s="48">
        <v>0.22500000000000001</v>
      </c>
      <c r="U94" s="49"/>
      <c r="V94" s="38"/>
      <c r="W94" s="38"/>
      <c r="X94" s="38">
        <v>15</v>
      </c>
      <c r="Y94" s="50">
        <v>15</v>
      </c>
    </row>
    <row r="95" spans="1:25" ht="14.4" customHeight="1" x14ac:dyDescent="0.3">
      <c r="A95" s="56">
        <v>22</v>
      </c>
      <c r="B95" s="57" t="s">
        <v>58</v>
      </c>
      <c r="C95" s="58" t="s">
        <v>247</v>
      </c>
      <c r="D95" s="60">
        <v>2008</v>
      </c>
      <c r="E95" s="2">
        <f t="shared" si="18"/>
        <v>9</v>
      </c>
      <c r="F95" s="102" t="s">
        <v>32</v>
      </c>
      <c r="G95" s="64">
        <f t="shared" si="19"/>
        <v>0.20347222222222219</v>
      </c>
      <c r="H95" s="29">
        <f t="shared" si="20"/>
        <v>1</v>
      </c>
      <c r="I95" s="30">
        <f t="shared" si="21"/>
        <v>1</v>
      </c>
      <c r="J95" s="204">
        <f t="shared" si="22"/>
        <v>1</v>
      </c>
      <c r="K95" s="224"/>
      <c r="L95" s="235"/>
      <c r="M95" s="235"/>
      <c r="N95" s="235"/>
      <c r="O95" s="260">
        <v>1</v>
      </c>
      <c r="P95" s="236"/>
      <c r="Q95" s="47"/>
      <c r="R95" s="47"/>
      <c r="S95" s="47"/>
      <c r="T95" s="48">
        <v>0.20347222222222219</v>
      </c>
      <c r="U95" s="49"/>
      <c r="V95" s="38"/>
      <c r="W95" s="38"/>
      <c r="X95" s="38"/>
      <c r="Y95" s="50">
        <v>14</v>
      </c>
    </row>
    <row r="96" spans="1:25" ht="14.4" customHeight="1" x14ac:dyDescent="0.3">
      <c r="A96" s="4">
        <v>23</v>
      </c>
      <c r="B96" s="57" t="s">
        <v>58</v>
      </c>
      <c r="C96" s="217" t="s">
        <v>234</v>
      </c>
      <c r="D96" s="218">
        <v>2007</v>
      </c>
      <c r="E96" s="2">
        <f t="shared" si="18"/>
        <v>10</v>
      </c>
      <c r="F96" s="237" t="s">
        <v>45</v>
      </c>
      <c r="G96" s="220">
        <f t="shared" si="19"/>
        <v>0.22708333333333333</v>
      </c>
      <c r="H96" s="221">
        <f t="shared" si="20"/>
        <v>1</v>
      </c>
      <c r="I96" s="222">
        <f t="shared" si="21"/>
        <v>1</v>
      </c>
      <c r="J96" s="223">
        <f t="shared" si="22"/>
        <v>1</v>
      </c>
      <c r="K96" s="224"/>
      <c r="L96" s="235"/>
      <c r="M96" s="235"/>
      <c r="N96" s="238">
        <v>1</v>
      </c>
      <c r="O96" s="227"/>
      <c r="P96" s="236"/>
      <c r="Q96" s="229"/>
      <c r="R96" s="229"/>
      <c r="S96" s="229">
        <v>0.22708333333333333</v>
      </c>
      <c r="T96" s="230"/>
      <c r="U96" s="231"/>
      <c r="V96" s="232"/>
      <c r="W96" s="232"/>
      <c r="X96" s="232">
        <v>16</v>
      </c>
      <c r="Y96" s="233"/>
    </row>
    <row r="97" spans="1:25" ht="14.4" customHeight="1" x14ac:dyDescent="0.3">
      <c r="A97" s="4">
        <v>24</v>
      </c>
      <c r="B97" s="5" t="s">
        <v>58</v>
      </c>
      <c r="C97" s="58" t="s">
        <v>236</v>
      </c>
      <c r="D97" s="60">
        <v>2007</v>
      </c>
      <c r="E97" s="2">
        <f t="shared" si="18"/>
        <v>10</v>
      </c>
      <c r="F97" s="237" t="s">
        <v>46</v>
      </c>
      <c r="G97" s="220">
        <f t="shared" si="19"/>
        <v>0.22708333333333333</v>
      </c>
      <c r="H97" s="221">
        <f t="shared" si="20"/>
        <v>1</v>
      </c>
      <c r="I97" s="222">
        <f t="shared" si="21"/>
        <v>1</v>
      </c>
      <c r="J97" s="223">
        <f t="shared" si="22"/>
        <v>1</v>
      </c>
      <c r="K97" s="224"/>
      <c r="L97" s="235"/>
      <c r="M97" s="235"/>
      <c r="N97" s="238">
        <v>1</v>
      </c>
      <c r="O97" s="227"/>
      <c r="P97" s="236"/>
      <c r="Q97" s="47"/>
      <c r="R97" s="47"/>
      <c r="S97" s="47">
        <v>0.22708333333333333</v>
      </c>
      <c r="T97" s="48"/>
      <c r="U97" s="49"/>
      <c r="V97" s="38"/>
      <c r="W97" s="38"/>
      <c r="X97" s="38">
        <v>17</v>
      </c>
      <c r="Y97" s="50"/>
    </row>
    <row r="98" spans="1:25" s="325" customFormat="1" ht="10.5" customHeight="1" thickBot="1" x14ac:dyDescent="0.35">
      <c r="A98" s="329">
        <v>24</v>
      </c>
      <c r="B98" s="330"/>
      <c r="C98" s="330"/>
      <c r="D98" s="330"/>
      <c r="E98" s="330"/>
      <c r="F98" s="331"/>
      <c r="G98" s="332"/>
      <c r="H98" s="333"/>
      <c r="I98" s="334"/>
      <c r="J98" s="335"/>
      <c r="K98" s="317">
        <f t="shared" ref="K98:Y98" si="23">COUNTIF(K74:K97,"&gt;0")</f>
        <v>9</v>
      </c>
      <c r="L98" s="318">
        <f t="shared" si="23"/>
        <v>15</v>
      </c>
      <c r="M98" s="318">
        <f t="shared" si="23"/>
        <v>12</v>
      </c>
      <c r="N98" s="318">
        <f t="shared" si="23"/>
        <v>17</v>
      </c>
      <c r="O98" s="319">
        <f t="shared" si="23"/>
        <v>15</v>
      </c>
      <c r="P98" s="336">
        <f t="shared" si="23"/>
        <v>9</v>
      </c>
      <c r="Q98" s="337">
        <f t="shared" si="23"/>
        <v>15</v>
      </c>
      <c r="R98" s="337">
        <f t="shared" si="23"/>
        <v>12</v>
      </c>
      <c r="S98" s="337">
        <f t="shared" si="23"/>
        <v>17</v>
      </c>
      <c r="T98" s="338">
        <f t="shared" si="23"/>
        <v>15</v>
      </c>
      <c r="U98" s="339">
        <f t="shared" si="23"/>
        <v>9</v>
      </c>
      <c r="V98" s="337">
        <f t="shared" si="23"/>
        <v>15</v>
      </c>
      <c r="W98" s="337">
        <f t="shared" si="23"/>
        <v>12</v>
      </c>
      <c r="X98" s="337">
        <f t="shared" si="23"/>
        <v>17</v>
      </c>
      <c r="Y98" s="340">
        <f t="shared" si="23"/>
        <v>15</v>
      </c>
    </row>
    <row r="99" spans="1:25" ht="14.4" customHeight="1" thickTop="1" x14ac:dyDescent="0.3">
      <c r="A99" s="39"/>
      <c r="B99" s="40" t="s">
        <v>60</v>
      </c>
      <c r="C99" s="40" t="s">
        <v>75</v>
      </c>
      <c r="D99" s="390" t="s">
        <v>76</v>
      </c>
      <c r="E99" s="390"/>
      <c r="F99" s="41" t="s">
        <v>143</v>
      </c>
      <c r="G99" s="113" t="s">
        <v>70</v>
      </c>
      <c r="H99" s="42" t="s">
        <v>4</v>
      </c>
      <c r="I99" s="43" t="s">
        <v>4</v>
      </c>
      <c r="J99" s="10" t="s">
        <v>4</v>
      </c>
      <c r="K99" s="391" t="s">
        <v>5</v>
      </c>
      <c r="L99" s="392"/>
      <c r="M99" s="392"/>
      <c r="N99" s="392"/>
      <c r="O99" s="393"/>
      <c r="P99" s="394" t="s">
        <v>6</v>
      </c>
      <c r="Q99" s="395"/>
      <c r="R99" s="395"/>
      <c r="S99" s="395"/>
      <c r="T99" s="396"/>
      <c r="U99" s="397" t="s">
        <v>7</v>
      </c>
      <c r="V99" s="398"/>
      <c r="W99" s="398"/>
      <c r="X99" s="398"/>
      <c r="Y99" s="399"/>
    </row>
    <row r="100" spans="1:25" ht="14.4" customHeight="1" x14ac:dyDescent="0.3">
      <c r="A100" s="6" t="s">
        <v>8</v>
      </c>
      <c r="B100" s="7" t="s">
        <v>9</v>
      </c>
      <c r="C100" s="7" t="s">
        <v>10</v>
      </c>
      <c r="D100" s="7" t="s">
        <v>11</v>
      </c>
      <c r="E100" s="7" t="s">
        <v>126</v>
      </c>
      <c r="F100" s="16" t="s">
        <v>12</v>
      </c>
      <c r="G100" s="62" t="s">
        <v>13</v>
      </c>
      <c r="H100" s="17" t="s">
        <v>14</v>
      </c>
      <c r="I100" s="18" t="s">
        <v>15</v>
      </c>
      <c r="J100" s="66" t="s">
        <v>16</v>
      </c>
      <c r="K100" s="245" t="s">
        <v>17</v>
      </c>
      <c r="L100" s="246" t="s">
        <v>18</v>
      </c>
      <c r="M100" s="246" t="s">
        <v>19</v>
      </c>
      <c r="N100" s="246" t="s">
        <v>20</v>
      </c>
      <c r="O100" s="247" t="s">
        <v>21</v>
      </c>
      <c r="P100" s="285" t="s">
        <v>22</v>
      </c>
      <c r="Q100" s="19" t="s">
        <v>23</v>
      </c>
      <c r="R100" s="20" t="s">
        <v>24</v>
      </c>
      <c r="S100" s="21" t="s">
        <v>25</v>
      </c>
      <c r="T100" s="22" t="s">
        <v>26</v>
      </c>
      <c r="U100" s="23" t="s">
        <v>27</v>
      </c>
      <c r="V100" s="24" t="s">
        <v>28</v>
      </c>
      <c r="W100" s="24" t="s">
        <v>29</v>
      </c>
      <c r="X100" s="24" t="s">
        <v>30</v>
      </c>
      <c r="Y100" s="25" t="s">
        <v>31</v>
      </c>
    </row>
    <row r="101" spans="1:25" ht="14.4" customHeight="1" x14ac:dyDescent="0.3">
      <c r="A101" s="100">
        <v>1</v>
      </c>
      <c r="B101" s="9" t="s">
        <v>60</v>
      </c>
      <c r="C101" s="254" t="s">
        <v>79</v>
      </c>
      <c r="D101" s="2">
        <v>2005</v>
      </c>
      <c r="E101" s="2">
        <f t="shared" ref="E101:E112" si="24">SUM(2017-D101)</f>
        <v>12</v>
      </c>
      <c r="F101" s="106" t="s">
        <v>50</v>
      </c>
      <c r="G101" s="99">
        <f t="shared" ref="G101:G112" si="25">MIN(P101:T101)</f>
        <v>0.14861111111111111</v>
      </c>
      <c r="H101" s="26">
        <f t="shared" ref="H101:H112" si="26">SUM(K101:O101)</f>
        <v>72</v>
      </c>
      <c r="I101" s="27">
        <f t="shared" ref="I101:I112" si="27">IF(COUNTIF(K101:O101,"&gt;=0")&lt;4,SUM(K101:O101),SUM(LARGE(K101:O101,1),LARGE(K101:O101,2),LARGE(K101:O101,3),LARGE(K101:O101,4)))</f>
        <v>60</v>
      </c>
      <c r="J101" s="309">
        <f t="shared" ref="J101:J112" si="28">COUNTIF(K101:O101,"&gt;0")</f>
        <v>5</v>
      </c>
      <c r="K101" s="92">
        <v>12</v>
      </c>
      <c r="L101" s="244">
        <v>15</v>
      </c>
      <c r="M101" s="244">
        <v>15</v>
      </c>
      <c r="N101" s="244">
        <v>15</v>
      </c>
      <c r="O101" s="248">
        <v>15</v>
      </c>
      <c r="P101" s="125">
        <v>0.15902777777777777</v>
      </c>
      <c r="Q101" s="44">
        <v>0.15208333333333332</v>
      </c>
      <c r="R101" s="44">
        <v>0.14861111111111111</v>
      </c>
      <c r="S101" s="44">
        <v>0.15</v>
      </c>
      <c r="T101" s="45">
        <v>0.15416666666666667</v>
      </c>
      <c r="U101" s="90">
        <v>2</v>
      </c>
      <c r="V101" s="95">
        <v>1</v>
      </c>
      <c r="W101" s="95">
        <v>1</v>
      </c>
      <c r="X101" s="95">
        <v>1</v>
      </c>
      <c r="Y101" s="252">
        <v>1</v>
      </c>
    </row>
    <row r="102" spans="1:25" ht="14.4" customHeight="1" x14ac:dyDescent="0.3">
      <c r="A102" s="101">
        <v>2</v>
      </c>
      <c r="B102" s="5" t="s">
        <v>60</v>
      </c>
      <c r="C102" s="255" t="s">
        <v>180</v>
      </c>
      <c r="D102" s="60">
        <v>2005</v>
      </c>
      <c r="E102" s="59">
        <f t="shared" si="24"/>
        <v>12</v>
      </c>
      <c r="F102" s="102" t="s">
        <v>32</v>
      </c>
      <c r="G102" s="64">
        <f t="shared" si="25"/>
        <v>0.14861111111111111</v>
      </c>
      <c r="H102" s="29">
        <f t="shared" si="26"/>
        <v>48</v>
      </c>
      <c r="I102" s="30">
        <f t="shared" si="27"/>
        <v>48</v>
      </c>
      <c r="J102" s="204">
        <f t="shared" si="28"/>
        <v>4</v>
      </c>
      <c r="K102" s="234"/>
      <c r="L102" s="238">
        <v>12</v>
      </c>
      <c r="M102" s="238">
        <v>12</v>
      </c>
      <c r="N102" s="238">
        <v>12</v>
      </c>
      <c r="O102" s="260">
        <v>12</v>
      </c>
      <c r="P102" s="236"/>
      <c r="Q102" s="47">
        <v>0.15555555555555556</v>
      </c>
      <c r="R102" s="47">
        <v>0.14861111111111111</v>
      </c>
      <c r="S102" s="47">
        <v>0.15138888888888888</v>
      </c>
      <c r="T102" s="48">
        <v>0.16041666666666668</v>
      </c>
      <c r="U102" s="49"/>
      <c r="V102" s="94">
        <v>2</v>
      </c>
      <c r="W102" s="94">
        <v>2</v>
      </c>
      <c r="X102" s="94">
        <v>2</v>
      </c>
      <c r="Y102" s="253">
        <v>2</v>
      </c>
    </row>
    <row r="103" spans="1:25" ht="14.4" customHeight="1" x14ac:dyDescent="0.3">
      <c r="A103" s="101">
        <v>3</v>
      </c>
      <c r="B103" s="57" t="s">
        <v>60</v>
      </c>
      <c r="C103" s="255" t="s">
        <v>82</v>
      </c>
      <c r="D103" s="3">
        <v>2005</v>
      </c>
      <c r="E103" s="2">
        <f t="shared" si="24"/>
        <v>12</v>
      </c>
      <c r="F103" s="102" t="s">
        <v>32</v>
      </c>
      <c r="G103" s="64">
        <f t="shared" si="25"/>
        <v>0.15763888888888888</v>
      </c>
      <c r="H103" s="29">
        <f t="shared" si="26"/>
        <v>39</v>
      </c>
      <c r="I103" s="30">
        <f t="shared" si="27"/>
        <v>33</v>
      </c>
      <c r="J103" s="308">
        <f t="shared" si="28"/>
        <v>5</v>
      </c>
      <c r="K103" s="240">
        <v>7</v>
      </c>
      <c r="L103" s="225">
        <v>8</v>
      </c>
      <c r="M103" s="238">
        <v>6</v>
      </c>
      <c r="N103" s="238">
        <v>8</v>
      </c>
      <c r="O103" s="260">
        <v>10</v>
      </c>
      <c r="P103" s="236">
        <v>0.1673611111111111</v>
      </c>
      <c r="Q103" s="47">
        <v>0.15972222222222224</v>
      </c>
      <c r="R103" s="47">
        <v>0.16458333333333333</v>
      </c>
      <c r="S103" s="47">
        <v>0.15763888888888888</v>
      </c>
      <c r="T103" s="48">
        <v>0.16527777777777777</v>
      </c>
      <c r="U103" s="49">
        <v>5</v>
      </c>
      <c r="V103" s="94">
        <v>4</v>
      </c>
      <c r="W103" s="38">
        <v>6</v>
      </c>
      <c r="X103" s="94">
        <v>4</v>
      </c>
      <c r="Y103" s="253">
        <v>3</v>
      </c>
    </row>
    <row r="104" spans="1:25" ht="14.4" customHeight="1" x14ac:dyDescent="0.3">
      <c r="A104" s="4">
        <v>4</v>
      </c>
      <c r="B104" s="5" t="s">
        <v>60</v>
      </c>
      <c r="C104" s="58" t="s">
        <v>179</v>
      </c>
      <c r="D104" s="60">
        <v>2006</v>
      </c>
      <c r="E104" s="59">
        <f t="shared" si="24"/>
        <v>11</v>
      </c>
      <c r="F104" s="102" t="s">
        <v>32</v>
      </c>
      <c r="G104" s="64">
        <f t="shared" si="25"/>
        <v>0.15</v>
      </c>
      <c r="H104" s="29">
        <f t="shared" si="26"/>
        <v>30</v>
      </c>
      <c r="I104" s="30">
        <f t="shared" si="27"/>
        <v>30</v>
      </c>
      <c r="J104" s="67">
        <f t="shared" si="28"/>
        <v>3</v>
      </c>
      <c r="K104" s="234"/>
      <c r="L104" s="238">
        <v>10</v>
      </c>
      <c r="M104" s="238">
        <v>10</v>
      </c>
      <c r="N104" s="238">
        <v>10</v>
      </c>
      <c r="O104" s="227"/>
      <c r="P104" s="236"/>
      <c r="Q104" s="47">
        <v>0.15625</v>
      </c>
      <c r="R104" s="47">
        <v>0.15</v>
      </c>
      <c r="S104" s="47">
        <v>0.15277777777777776</v>
      </c>
      <c r="T104" s="48"/>
      <c r="U104" s="49"/>
      <c r="V104" s="94">
        <v>3</v>
      </c>
      <c r="W104" s="94">
        <v>3</v>
      </c>
      <c r="X104" s="94">
        <v>3</v>
      </c>
      <c r="Y104" s="50"/>
    </row>
    <row r="105" spans="1:25" ht="14.4" customHeight="1" x14ac:dyDescent="0.3">
      <c r="A105" s="4">
        <v>5</v>
      </c>
      <c r="B105" s="57" t="s">
        <v>60</v>
      </c>
      <c r="C105" s="58" t="s">
        <v>215</v>
      </c>
      <c r="D105" s="3">
        <v>2006</v>
      </c>
      <c r="E105" s="2">
        <f t="shared" si="24"/>
        <v>11</v>
      </c>
      <c r="F105" s="102" t="s">
        <v>32</v>
      </c>
      <c r="G105" s="64">
        <f t="shared" si="25"/>
        <v>0.1673611111111111</v>
      </c>
      <c r="H105" s="29">
        <f t="shared" si="26"/>
        <v>25</v>
      </c>
      <c r="I105" s="30">
        <f t="shared" si="27"/>
        <v>25</v>
      </c>
      <c r="J105" s="204">
        <f t="shared" si="28"/>
        <v>4</v>
      </c>
      <c r="K105" s="224"/>
      <c r="L105" s="225">
        <v>6</v>
      </c>
      <c r="M105" s="238">
        <v>4</v>
      </c>
      <c r="N105" s="238">
        <v>7</v>
      </c>
      <c r="O105" s="260">
        <v>8</v>
      </c>
      <c r="P105" s="236"/>
      <c r="Q105" s="47">
        <v>0.17361111111111113</v>
      </c>
      <c r="R105" s="47">
        <v>0.17083333333333331</v>
      </c>
      <c r="S105" s="47">
        <v>0.17569444444444446</v>
      </c>
      <c r="T105" s="48">
        <v>0.1673611111111111</v>
      </c>
      <c r="U105" s="49"/>
      <c r="V105" s="38">
        <v>6</v>
      </c>
      <c r="W105" s="38">
        <v>8</v>
      </c>
      <c r="X105" s="38">
        <v>5</v>
      </c>
      <c r="Y105" s="253">
        <v>4</v>
      </c>
    </row>
    <row r="106" spans="1:25" ht="14.4" customHeight="1" x14ac:dyDescent="0.3">
      <c r="A106" s="4">
        <v>6</v>
      </c>
      <c r="B106" s="57" t="s">
        <v>60</v>
      </c>
      <c r="C106" s="58" t="s">
        <v>78</v>
      </c>
      <c r="D106" s="3">
        <v>2005</v>
      </c>
      <c r="E106" s="2">
        <f t="shared" si="24"/>
        <v>12</v>
      </c>
      <c r="F106" s="102" t="s">
        <v>32</v>
      </c>
      <c r="G106" s="64">
        <f t="shared" si="25"/>
        <v>0.15138888888888888</v>
      </c>
      <c r="H106" s="29">
        <f t="shared" si="26"/>
        <v>23</v>
      </c>
      <c r="I106" s="30">
        <f t="shared" si="27"/>
        <v>23</v>
      </c>
      <c r="J106" s="67">
        <f t="shared" si="28"/>
        <v>2</v>
      </c>
      <c r="K106" s="249">
        <v>15</v>
      </c>
      <c r="L106" s="226"/>
      <c r="M106" s="238">
        <v>8</v>
      </c>
      <c r="N106" s="226"/>
      <c r="O106" s="227"/>
      <c r="P106" s="236">
        <v>0.15555555555555556</v>
      </c>
      <c r="Q106" s="47"/>
      <c r="R106" s="47">
        <v>0.15138888888888888</v>
      </c>
      <c r="S106" s="47"/>
      <c r="T106" s="48"/>
      <c r="U106" s="91">
        <v>1</v>
      </c>
      <c r="V106" s="38"/>
      <c r="W106" s="94">
        <v>4</v>
      </c>
      <c r="X106" s="38"/>
      <c r="Y106" s="50"/>
    </row>
    <row r="107" spans="1:25" ht="14.4" customHeight="1" x14ac:dyDescent="0.3">
      <c r="A107" s="56">
        <v>7</v>
      </c>
      <c r="B107" s="5" t="s">
        <v>60</v>
      </c>
      <c r="C107" s="58" t="s">
        <v>65</v>
      </c>
      <c r="D107" s="3">
        <v>2006</v>
      </c>
      <c r="E107" s="2">
        <f t="shared" si="24"/>
        <v>11</v>
      </c>
      <c r="F107" s="102" t="s">
        <v>32</v>
      </c>
      <c r="G107" s="64">
        <f t="shared" si="25"/>
        <v>0.16250000000000001</v>
      </c>
      <c r="H107" s="29">
        <f t="shared" si="26"/>
        <v>22</v>
      </c>
      <c r="I107" s="30">
        <f t="shared" si="27"/>
        <v>22</v>
      </c>
      <c r="J107" s="67">
        <f t="shared" si="28"/>
        <v>3</v>
      </c>
      <c r="K107" s="251">
        <v>10</v>
      </c>
      <c r="L107" s="225">
        <v>7</v>
      </c>
      <c r="M107" s="238">
        <v>5</v>
      </c>
      <c r="N107" s="226"/>
      <c r="O107" s="227"/>
      <c r="P107" s="236">
        <v>0.16250000000000001</v>
      </c>
      <c r="Q107" s="47">
        <v>0.16527777777777777</v>
      </c>
      <c r="R107" s="47">
        <v>0.1673611111111111</v>
      </c>
      <c r="S107" s="47"/>
      <c r="T107" s="48"/>
      <c r="U107" s="91">
        <v>3</v>
      </c>
      <c r="V107" s="38">
        <v>5</v>
      </c>
      <c r="W107" s="38">
        <v>7</v>
      </c>
      <c r="X107" s="38"/>
      <c r="Y107" s="50"/>
    </row>
    <row r="108" spans="1:25" ht="14.4" customHeight="1" x14ac:dyDescent="0.3">
      <c r="A108" s="4">
        <v>8</v>
      </c>
      <c r="B108" s="5" t="s">
        <v>60</v>
      </c>
      <c r="C108" s="58" t="s">
        <v>80</v>
      </c>
      <c r="D108" s="3">
        <v>2005</v>
      </c>
      <c r="E108" s="2">
        <f t="shared" si="24"/>
        <v>12</v>
      </c>
      <c r="F108" s="102" t="s">
        <v>32</v>
      </c>
      <c r="G108" s="64">
        <f t="shared" si="25"/>
        <v>0.16319444444444445</v>
      </c>
      <c r="H108" s="29">
        <f t="shared" si="26"/>
        <v>15</v>
      </c>
      <c r="I108" s="30">
        <f t="shared" si="27"/>
        <v>15</v>
      </c>
      <c r="J108" s="67">
        <f t="shared" si="28"/>
        <v>2</v>
      </c>
      <c r="K108" s="240">
        <v>8</v>
      </c>
      <c r="L108" s="226"/>
      <c r="M108" s="238">
        <v>7</v>
      </c>
      <c r="N108" s="226"/>
      <c r="O108" s="227"/>
      <c r="P108" s="236">
        <v>0.16319444444444445</v>
      </c>
      <c r="Q108" s="47"/>
      <c r="R108" s="47">
        <v>0.16319444444444445</v>
      </c>
      <c r="S108" s="47"/>
      <c r="T108" s="48"/>
      <c r="U108" s="91">
        <v>4</v>
      </c>
      <c r="V108" s="38"/>
      <c r="W108" s="38">
        <v>5</v>
      </c>
      <c r="X108" s="38"/>
      <c r="Y108" s="50"/>
    </row>
    <row r="109" spans="1:25" ht="14.4" customHeight="1" x14ac:dyDescent="0.3">
      <c r="A109" s="4">
        <v>9</v>
      </c>
      <c r="B109" s="5" t="s">
        <v>60</v>
      </c>
      <c r="C109" s="58" t="s">
        <v>151</v>
      </c>
      <c r="D109" s="60">
        <v>2005</v>
      </c>
      <c r="E109" s="2">
        <f t="shared" si="24"/>
        <v>12</v>
      </c>
      <c r="F109" s="32" t="s">
        <v>40</v>
      </c>
      <c r="G109" s="64">
        <f t="shared" si="25"/>
        <v>0.21249999999999999</v>
      </c>
      <c r="H109" s="29">
        <f t="shared" si="26"/>
        <v>9</v>
      </c>
      <c r="I109" s="30">
        <f t="shared" si="27"/>
        <v>9</v>
      </c>
      <c r="J109" s="67">
        <f t="shared" si="28"/>
        <v>2</v>
      </c>
      <c r="K109" s="287">
        <v>5</v>
      </c>
      <c r="L109" s="225">
        <v>4</v>
      </c>
      <c r="M109" s="226"/>
      <c r="N109" s="226"/>
      <c r="O109" s="227"/>
      <c r="P109" s="236">
        <v>0.21249999999999999</v>
      </c>
      <c r="Q109" s="47">
        <v>0.23333333333333331</v>
      </c>
      <c r="R109" s="47"/>
      <c r="S109" s="47"/>
      <c r="T109" s="48"/>
      <c r="U109" s="49">
        <v>7</v>
      </c>
      <c r="V109" s="38">
        <v>8</v>
      </c>
      <c r="W109" s="38"/>
      <c r="X109" s="38"/>
      <c r="Y109" s="50"/>
    </row>
    <row r="110" spans="1:25" ht="14.4" customHeight="1" x14ac:dyDescent="0.3">
      <c r="A110" s="4">
        <v>10</v>
      </c>
      <c r="B110" s="5" t="s">
        <v>60</v>
      </c>
      <c r="C110" s="58" t="s">
        <v>152</v>
      </c>
      <c r="D110" s="60">
        <v>2005</v>
      </c>
      <c r="E110" s="2">
        <f t="shared" si="24"/>
        <v>12</v>
      </c>
      <c r="F110" s="32" t="s">
        <v>40</v>
      </c>
      <c r="G110" s="64">
        <f t="shared" si="25"/>
        <v>0.23680555555555557</v>
      </c>
      <c r="H110" s="29">
        <f t="shared" si="26"/>
        <v>7</v>
      </c>
      <c r="I110" s="30">
        <f t="shared" si="27"/>
        <v>7</v>
      </c>
      <c r="J110" s="67">
        <f t="shared" si="28"/>
        <v>2</v>
      </c>
      <c r="K110" s="287">
        <v>4</v>
      </c>
      <c r="L110" s="225">
        <v>3</v>
      </c>
      <c r="M110" s="226"/>
      <c r="N110" s="226"/>
      <c r="O110" s="227"/>
      <c r="P110" s="236">
        <v>0.23680555555555557</v>
      </c>
      <c r="Q110" s="47">
        <v>0.23750000000000002</v>
      </c>
      <c r="R110" s="47"/>
      <c r="S110" s="47"/>
      <c r="T110" s="48"/>
      <c r="U110" s="49">
        <v>8</v>
      </c>
      <c r="V110" s="38">
        <v>9</v>
      </c>
      <c r="W110" s="38"/>
      <c r="X110" s="38"/>
      <c r="Y110" s="50"/>
    </row>
    <row r="111" spans="1:25" ht="14.4" customHeight="1" x14ac:dyDescent="0.3">
      <c r="A111" s="56">
        <v>11</v>
      </c>
      <c r="B111" s="5" t="s">
        <v>60</v>
      </c>
      <c r="C111" s="58" t="s">
        <v>153</v>
      </c>
      <c r="D111" s="60">
        <v>2006</v>
      </c>
      <c r="E111" s="3">
        <f t="shared" si="24"/>
        <v>11</v>
      </c>
      <c r="F111" s="32" t="s">
        <v>40</v>
      </c>
      <c r="G111" s="64">
        <f t="shared" si="25"/>
        <v>0.18958333333333333</v>
      </c>
      <c r="H111" s="29">
        <f t="shared" si="26"/>
        <v>6</v>
      </c>
      <c r="I111" s="30">
        <f t="shared" si="27"/>
        <v>6</v>
      </c>
      <c r="J111" s="67">
        <f t="shared" si="28"/>
        <v>1</v>
      </c>
      <c r="K111" s="287">
        <v>6</v>
      </c>
      <c r="L111" s="235"/>
      <c r="M111" s="226"/>
      <c r="N111" s="226"/>
      <c r="O111" s="227"/>
      <c r="P111" s="236">
        <v>0.18958333333333333</v>
      </c>
      <c r="Q111" s="47"/>
      <c r="R111" s="47"/>
      <c r="S111" s="47"/>
      <c r="T111" s="48"/>
      <c r="U111" s="49">
        <v>6</v>
      </c>
      <c r="V111" s="38"/>
      <c r="W111" s="38"/>
      <c r="X111" s="38"/>
      <c r="Y111" s="50"/>
    </row>
    <row r="112" spans="1:25" ht="14.4" customHeight="1" x14ac:dyDescent="0.3">
      <c r="A112" s="4">
        <v>12</v>
      </c>
      <c r="B112" s="5" t="s">
        <v>60</v>
      </c>
      <c r="C112" s="58" t="s">
        <v>178</v>
      </c>
      <c r="D112" s="3">
        <v>2006</v>
      </c>
      <c r="E112" s="3">
        <f t="shared" si="24"/>
        <v>11</v>
      </c>
      <c r="F112" s="104" t="s">
        <v>34</v>
      </c>
      <c r="G112" s="64">
        <f t="shared" si="25"/>
        <v>0.18402777777777779</v>
      </c>
      <c r="H112" s="29">
        <f t="shared" si="26"/>
        <v>5</v>
      </c>
      <c r="I112" s="30">
        <f t="shared" si="27"/>
        <v>5</v>
      </c>
      <c r="J112" s="67">
        <f t="shared" si="28"/>
        <v>1</v>
      </c>
      <c r="K112" s="288"/>
      <c r="L112" s="225">
        <v>5</v>
      </c>
      <c r="M112" s="235"/>
      <c r="N112" s="235"/>
      <c r="O112" s="241"/>
      <c r="P112" s="236"/>
      <c r="Q112" s="47">
        <v>0.18402777777777779</v>
      </c>
      <c r="R112" s="47"/>
      <c r="S112" s="47"/>
      <c r="T112" s="48"/>
      <c r="U112" s="49"/>
      <c r="V112" s="38">
        <v>7</v>
      </c>
      <c r="W112" s="38"/>
      <c r="X112" s="38"/>
      <c r="Y112" s="50"/>
    </row>
    <row r="113" spans="1:25" s="325" customFormat="1" ht="11.25" customHeight="1" thickBot="1" x14ac:dyDescent="0.35">
      <c r="A113" s="310">
        <v>12</v>
      </c>
      <c r="B113" s="311"/>
      <c r="C113" s="311"/>
      <c r="D113" s="311"/>
      <c r="E113" s="311"/>
      <c r="F113" s="312"/>
      <c r="G113" s="313"/>
      <c r="H113" s="314"/>
      <c r="I113" s="315"/>
      <c r="J113" s="316"/>
      <c r="K113" s="326">
        <f t="shared" ref="K113:Y113" si="29">COUNTIF(K101:K112,"&gt;0")</f>
        <v>8</v>
      </c>
      <c r="L113" s="327">
        <f t="shared" si="29"/>
        <v>9</v>
      </c>
      <c r="M113" s="327">
        <f t="shared" si="29"/>
        <v>8</v>
      </c>
      <c r="N113" s="327">
        <f t="shared" si="29"/>
        <v>5</v>
      </c>
      <c r="O113" s="328">
        <f t="shared" si="29"/>
        <v>4</v>
      </c>
      <c r="P113" s="320">
        <f t="shared" si="29"/>
        <v>8</v>
      </c>
      <c r="Q113" s="321">
        <f t="shared" si="29"/>
        <v>9</v>
      </c>
      <c r="R113" s="321">
        <f t="shared" si="29"/>
        <v>8</v>
      </c>
      <c r="S113" s="321">
        <f t="shared" si="29"/>
        <v>5</v>
      </c>
      <c r="T113" s="322">
        <f t="shared" si="29"/>
        <v>4</v>
      </c>
      <c r="U113" s="323">
        <f t="shared" si="29"/>
        <v>8</v>
      </c>
      <c r="V113" s="321">
        <f t="shared" si="29"/>
        <v>9</v>
      </c>
      <c r="W113" s="321">
        <f t="shared" si="29"/>
        <v>8</v>
      </c>
      <c r="X113" s="321">
        <f t="shared" si="29"/>
        <v>5</v>
      </c>
      <c r="Y113" s="324">
        <f t="shared" si="29"/>
        <v>4</v>
      </c>
    </row>
    <row r="114" spans="1:25" ht="14.4" customHeight="1" thickTop="1" x14ac:dyDescent="0.3">
      <c r="A114" s="33"/>
      <c r="B114" s="35" t="s">
        <v>84</v>
      </c>
      <c r="C114" s="35" t="s">
        <v>85</v>
      </c>
      <c r="D114" s="379" t="s">
        <v>76</v>
      </c>
      <c r="E114" s="379"/>
      <c r="F114" s="36" t="s">
        <v>143</v>
      </c>
      <c r="G114" s="111" t="s">
        <v>86</v>
      </c>
      <c r="H114" s="14" t="s">
        <v>4</v>
      </c>
      <c r="I114" s="37" t="s">
        <v>4</v>
      </c>
      <c r="J114" s="1" t="s">
        <v>4</v>
      </c>
      <c r="K114" s="380" t="s">
        <v>5</v>
      </c>
      <c r="L114" s="381"/>
      <c r="M114" s="381"/>
      <c r="N114" s="381"/>
      <c r="O114" s="382"/>
      <c r="P114" s="383" t="s">
        <v>6</v>
      </c>
      <c r="Q114" s="384"/>
      <c r="R114" s="384"/>
      <c r="S114" s="384"/>
      <c r="T114" s="385"/>
      <c r="U114" s="386" t="s">
        <v>7</v>
      </c>
      <c r="V114" s="387"/>
      <c r="W114" s="387"/>
      <c r="X114" s="387"/>
      <c r="Y114" s="388"/>
    </row>
    <row r="115" spans="1:25" ht="14.4" customHeight="1" x14ac:dyDescent="0.3">
      <c r="A115" s="6" t="s">
        <v>8</v>
      </c>
      <c r="B115" s="7" t="s">
        <v>9</v>
      </c>
      <c r="C115" s="7" t="s">
        <v>10</v>
      </c>
      <c r="D115" s="7" t="s">
        <v>11</v>
      </c>
      <c r="E115" s="7" t="s">
        <v>126</v>
      </c>
      <c r="F115" s="16" t="s">
        <v>12</v>
      </c>
      <c r="G115" s="62" t="s">
        <v>13</v>
      </c>
      <c r="H115" s="17" t="s">
        <v>14</v>
      </c>
      <c r="I115" s="18" t="s">
        <v>15</v>
      </c>
      <c r="J115" s="66" t="s">
        <v>16</v>
      </c>
      <c r="K115" s="245" t="s">
        <v>17</v>
      </c>
      <c r="L115" s="246" t="s">
        <v>18</v>
      </c>
      <c r="M115" s="246" t="s">
        <v>19</v>
      </c>
      <c r="N115" s="246" t="s">
        <v>20</v>
      </c>
      <c r="O115" s="247" t="s">
        <v>21</v>
      </c>
      <c r="P115" s="285" t="s">
        <v>22</v>
      </c>
      <c r="Q115" s="19" t="s">
        <v>23</v>
      </c>
      <c r="R115" s="20" t="s">
        <v>24</v>
      </c>
      <c r="S115" s="21" t="s">
        <v>25</v>
      </c>
      <c r="T115" s="22" t="s">
        <v>26</v>
      </c>
      <c r="U115" s="23" t="s">
        <v>27</v>
      </c>
      <c r="V115" s="24" t="s">
        <v>28</v>
      </c>
      <c r="W115" s="24" t="s">
        <v>29</v>
      </c>
      <c r="X115" s="24" t="s">
        <v>30</v>
      </c>
      <c r="Y115" s="25" t="s">
        <v>31</v>
      </c>
    </row>
    <row r="116" spans="1:25" ht="14.4" customHeight="1" x14ac:dyDescent="0.3">
      <c r="A116" s="100">
        <v>1</v>
      </c>
      <c r="B116" s="55" t="s">
        <v>84</v>
      </c>
      <c r="C116" s="255" t="s">
        <v>89</v>
      </c>
      <c r="D116" s="3">
        <v>2005</v>
      </c>
      <c r="E116" s="2">
        <f t="shared" ref="E116:E130" si="30">SUM(2017-D116)</f>
        <v>12</v>
      </c>
      <c r="F116" s="110" t="s">
        <v>35</v>
      </c>
      <c r="G116" s="98">
        <f t="shared" ref="G116:G130" si="31">MIN(P116:T116)</f>
        <v>0.20555555555555557</v>
      </c>
      <c r="H116" s="29">
        <f t="shared" ref="H116:H130" si="32">SUM(K116:O116)</f>
        <v>52</v>
      </c>
      <c r="I116" s="30">
        <f t="shared" ref="I116:I130" si="33">IF(COUNTIF(K116:O116,"&gt;=0")&lt;4,SUM(K116:O116),SUM(LARGE(K116:O116,1),LARGE(K116:O116,2),LARGE(K116:O116,3),LARGE(K116:O116,4)))</f>
        <v>52</v>
      </c>
      <c r="J116" s="204">
        <f t="shared" ref="J116:J130" si="34">COUNTIF(K116:O116,"&gt;0")</f>
        <v>4</v>
      </c>
      <c r="K116" s="61">
        <v>15</v>
      </c>
      <c r="L116" s="238">
        <v>12</v>
      </c>
      <c r="M116" s="244">
        <v>15</v>
      </c>
      <c r="N116" s="238">
        <v>10</v>
      </c>
      <c r="O116" s="241"/>
      <c r="P116" s="68" t="s">
        <v>135</v>
      </c>
      <c r="Q116" s="44">
        <v>0.21597222222222223</v>
      </c>
      <c r="R116" s="44">
        <v>0.20555555555555557</v>
      </c>
      <c r="S116" s="44">
        <v>0.21527777777777779</v>
      </c>
      <c r="T116" s="45"/>
      <c r="U116" s="90">
        <v>1</v>
      </c>
      <c r="V116" s="87">
        <v>2</v>
      </c>
      <c r="W116" s="95">
        <v>1</v>
      </c>
      <c r="X116" s="95">
        <v>3</v>
      </c>
      <c r="Y116" s="210"/>
    </row>
    <row r="117" spans="1:25" ht="14.4" customHeight="1" x14ac:dyDescent="0.3">
      <c r="A117" s="101">
        <v>2</v>
      </c>
      <c r="B117" s="57" t="s">
        <v>84</v>
      </c>
      <c r="C117" s="255" t="s">
        <v>174</v>
      </c>
      <c r="D117" s="3">
        <v>2005</v>
      </c>
      <c r="E117" s="2">
        <f t="shared" si="30"/>
        <v>12</v>
      </c>
      <c r="F117" s="102" t="s">
        <v>32</v>
      </c>
      <c r="G117" s="64">
        <f t="shared" si="31"/>
        <v>0.20555555555555557</v>
      </c>
      <c r="H117" s="29">
        <f t="shared" si="32"/>
        <v>42</v>
      </c>
      <c r="I117" s="30">
        <f t="shared" si="33"/>
        <v>42</v>
      </c>
      <c r="J117" s="67">
        <f t="shared" si="34"/>
        <v>3</v>
      </c>
      <c r="K117" s="224"/>
      <c r="L117" s="244">
        <v>15</v>
      </c>
      <c r="M117" s="225">
        <v>12</v>
      </c>
      <c r="N117" s="244">
        <v>15</v>
      </c>
      <c r="O117" s="227"/>
      <c r="P117" s="236"/>
      <c r="Q117" s="47">
        <v>0.20833333333333334</v>
      </c>
      <c r="R117" s="47">
        <v>0.21319444444444444</v>
      </c>
      <c r="S117" s="47">
        <v>0.20555555555555557</v>
      </c>
      <c r="T117" s="48"/>
      <c r="U117" s="49"/>
      <c r="V117" s="94">
        <v>1</v>
      </c>
      <c r="W117" s="94">
        <v>2</v>
      </c>
      <c r="X117" s="94">
        <v>1</v>
      </c>
      <c r="Y117" s="50"/>
    </row>
    <row r="118" spans="1:25" ht="14.4" customHeight="1" x14ac:dyDescent="0.3">
      <c r="A118" s="101">
        <v>3</v>
      </c>
      <c r="B118" s="57" t="s">
        <v>84</v>
      </c>
      <c r="C118" s="255" t="s">
        <v>175</v>
      </c>
      <c r="D118" s="3">
        <v>2006</v>
      </c>
      <c r="E118" s="2">
        <f t="shared" si="30"/>
        <v>11</v>
      </c>
      <c r="F118" s="109" t="s">
        <v>67</v>
      </c>
      <c r="G118" s="64">
        <f t="shared" si="31"/>
        <v>0.21736111111111112</v>
      </c>
      <c r="H118" s="29">
        <f t="shared" si="32"/>
        <v>41</v>
      </c>
      <c r="I118" s="30">
        <f t="shared" si="33"/>
        <v>41</v>
      </c>
      <c r="J118" s="204">
        <f t="shared" si="34"/>
        <v>4</v>
      </c>
      <c r="K118" s="224"/>
      <c r="L118" s="225">
        <v>8</v>
      </c>
      <c r="M118" s="225">
        <v>10</v>
      </c>
      <c r="N118" s="238">
        <v>8</v>
      </c>
      <c r="O118" s="248">
        <v>15</v>
      </c>
      <c r="P118" s="236"/>
      <c r="Q118" s="47">
        <v>0.22083333333333333</v>
      </c>
      <c r="R118" s="47">
        <v>0.21736111111111112</v>
      </c>
      <c r="S118" s="47">
        <v>0.22569444444444445</v>
      </c>
      <c r="T118" s="48">
        <v>0.22361111111111109</v>
      </c>
      <c r="U118" s="49"/>
      <c r="V118" s="94">
        <v>4</v>
      </c>
      <c r="W118" s="94">
        <v>3</v>
      </c>
      <c r="X118" s="94">
        <v>4</v>
      </c>
      <c r="Y118" s="253">
        <v>1</v>
      </c>
    </row>
    <row r="119" spans="1:25" ht="14.4" customHeight="1" x14ac:dyDescent="0.3">
      <c r="A119" s="4">
        <v>4</v>
      </c>
      <c r="B119" s="5" t="s">
        <v>84</v>
      </c>
      <c r="C119" s="58" t="s">
        <v>156</v>
      </c>
      <c r="D119" s="60">
        <v>2005</v>
      </c>
      <c r="E119" s="59">
        <f t="shared" si="30"/>
        <v>12</v>
      </c>
      <c r="F119" s="32" t="s">
        <v>157</v>
      </c>
      <c r="G119" s="64">
        <f t="shared" si="31"/>
        <v>0.21249999999999999</v>
      </c>
      <c r="H119" s="29">
        <f t="shared" si="32"/>
        <v>34</v>
      </c>
      <c r="I119" s="30">
        <f t="shared" si="33"/>
        <v>34</v>
      </c>
      <c r="J119" s="67">
        <f t="shared" si="34"/>
        <v>3</v>
      </c>
      <c r="K119" s="240">
        <v>12</v>
      </c>
      <c r="L119" s="238">
        <v>10</v>
      </c>
      <c r="M119" s="235"/>
      <c r="N119" s="238">
        <v>12</v>
      </c>
      <c r="O119" s="241"/>
      <c r="P119" s="242" t="s">
        <v>135</v>
      </c>
      <c r="Q119" s="47">
        <v>0.22013888888888888</v>
      </c>
      <c r="R119" s="47"/>
      <c r="S119" s="47">
        <v>0.21249999999999999</v>
      </c>
      <c r="T119" s="48"/>
      <c r="U119" s="91">
        <v>2</v>
      </c>
      <c r="V119" s="94">
        <v>3</v>
      </c>
      <c r="W119" s="38"/>
      <c r="X119" s="94">
        <v>2</v>
      </c>
      <c r="Y119" s="50"/>
    </row>
    <row r="120" spans="1:25" ht="14.4" customHeight="1" x14ac:dyDescent="0.3">
      <c r="A120" s="4">
        <v>5</v>
      </c>
      <c r="B120" s="5" t="s">
        <v>84</v>
      </c>
      <c r="C120" s="58" t="s">
        <v>154</v>
      </c>
      <c r="D120" s="60">
        <v>2006</v>
      </c>
      <c r="E120" s="60">
        <f t="shared" si="30"/>
        <v>11</v>
      </c>
      <c r="F120" s="110" t="s">
        <v>35</v>
      </c>
      <c r="G120" s="64">
        <f t="shared" si="31"/>
        <v>0.23541666666666669</v>
      </c>
      <c r="H120" s="29">
        <f t="shared" si="32"/>
        <v>33</v>
      </c>
      <c r="I120" s="30">
        <f t="shared" si="33"/>
        <v>33</v>
      </c>
      <c r="J120" s="204">
        <f t="shared" si="34"/>
        <v>4</v>
      </c>
      <c r="K120" s="251">
        <v>10</v>
      </c>
      <c r="L120" s="225">
        <v>7</v>
      </c>
      <c r="M120" s="225">
        <v>8</v>
      </c>
      <c r="N120" s="226"/>
      <c r="O120" s="260">
        <v>8</v>
      </c>
      <c r="P120" s="242" t="s">
        <v>135</v>
      </c>
      <c r="Q120" s="47">
        <v>0.23541666666666669</v>
      </c>
      <c r="R120" s="47">
        <v>0.24027777777777778</v>
      </c>
      <c r="S120" s="47"/>
      <c r="T120" s="48">
        <v>0.23819444444444446</v>
      </c>
      <c r="U120" s="91">
        <v>3</v>
      </c>
      <c r="V120" s="51">
        <v>5</v>
      </c>
      <c r="W120" s="94">
        <v>4</v>
      </c>
      <c r="X120" s="38"/>
      <c r="Y120" s="253">
        <v>4</v>
      </c>
    </row>
    <row r="121" spans="1:25" ht="14.4" customHeight="1" x14ac:dyDescent="0.3">
      <c r="A121" s="4">
        <v>6</v>
      </c>
      <c r="B121" s="5" t="s">
        <v>84</v>
      </c>
      <c r="C121" s="58" t="s">
        <v>90</v>
      </c>
      <c r="D121" s="3">
        <v>2005</v>
      </c>
      <c r="E121" s="3">
        <f t="shared" si="30"/>
        <v>12</v>
      </c>
      <c r="F121" s="102" t="s">
        <v>32</v>
      </c>
      <c r="G121" s="64">
        <f t="shared" si="31"/>
        <v>0.22708333333333333</v>
      </c>
      <c r="H121" s="29">
        <f t="shared" si="32"/>
        <v>30</v>
      </c>
      <c r="I121" s="30">
        <f t="shared" si="33"/>
        <v>30</v>
      </c>
      <c r="J121" s="204">
        <f t="shared" si="34"/>
        <v>4</v>
      </c>
      <c r="K121" s="240">
        <v>8</v>
      </c>
      <c r="L121" s="225">
        <v>5</v>
      </c>
      <c r="M121" s="235"/>
      <c r="N121" s="238">
        <v>7</v>
      </c>
      <c r="O121" s="260">
        <v>10</v>
      </c>
      <c r="P121" s="242" t="s">
        <v>135</v>
      </c>
      <c r="Q121" s="47">
        <v>0.24166666666666667</v>
      </c>
      <c r="R121" s="47"/>
      <c r="S121" s="47">
        <v>0.22708333333333333</v>
      </c>
      <c r="T121" s="48">
        <v>0.23333333333333331</v>
      </c>
      <c r="U121" s="91">
        <v>4</v>
      </c>
      <c r="V121" s="38">
        <v>7</v>
      </c>
      <c r="W121" s="38"/>
      <c r="X121" s="38">
        <v>5</v>
      </c>
      <c r="Y121" s="253">
        <v>3</v>
      </c>
    </row>
    <row r="122" spans="1:25" ht="14.4" customHeight="1" x14ac:dyDescent="0.3">
      <c r="A122" s="56">
        <v>7</v>
      </c>
      <c r="B122" s="57" t="s">
        <v>84</v>
      </c>
      <c r="C122" s="58" t="s">
        <v>155</v>
      </c>
      <c r="D122" s="60">
        <v>2006</v>
      </c>
      <c r="E122" s="60">
        <f t="shared" si="30"/>
        <v>11</v>
      </c>
      <c r="F122" s="110" t="s">
        <v>35</v>
      </c>
      <c r="G122" s="64">
        <f t="shared" si="31"/>
        <v>0.23819444444444446</v>
      </c>
      <c r="H122" s="29">
        <f t="shared" si="32"/>
        <v>19</v>
      </c>
      <c r="I122" s="30">
        <f t="shared" si="33"/>
        <v>19</v>
      </c>
      <c r="J122" s="67">
        <f t="shared" si="34"/>
        <v>3</v>
      </c>
      <c r="K122" s="240">
        <v>6</v>
      </c>
      <c r="L122" s="225">
        <v>6</v>
      </c>
      <c r="M122" s="225">
        <v>7</v>
      </c>
      <c r="N122" s="226"/>
      <c r="O122" s="227"/>
      <c r="P122" s="242" t="s">
        <v>135</v>
      </c>
      <c r="Q122" s="47">
        <v>0.23819444444444446</v>
      </c>
      <c r="R122" s="47">
        <v>0.24236111111111111</v>
      </c>
      <c r="S122" s="47"/>
      <c r="T122" s="48"/>
      <c r="U122" s="49">
        <v>6</v>
      </c>
      <c r="V122" s="38">
        <v>6</v>
      </c>
      <c r="W122" s="38">
        <v>5</v>
      </c>
      <c r="X122" s="38"/>
      <c r="Y122" s="50"/>
    </row>
    <row r="123" spans="1:25" ht="14.4" customHeight="1" x14ac:dyDescent="0.3">
      <c r="A123" s="4">
        <v>8</v>
      </c>
      <c r="B123" s="5" t="s">
        <v>84</v>
      </c>
      <c r="C123" s="31" t="s">
        <v>237</v>
      </c>
      <c r="D123" s="3">
        <v>2006</v>
      </c>
      <c r="E123" s="2">
        <f t="shared" si="30"/>
        <v>11</v>
      </c>
      <c r="F123" s="102" t="s">
        <v>32</v>
      </c>
      <c r="G123" s="64">
        <f t="shared" si="31"/>
        <v>0.23263888888888887</v>
      </c>
      <c r="H123" s="29">
        <f t="shared" si="32"/>
        <v>18</v>
      </c>
      <c r="I123" s="30">
        <f t="shared" si="33"/>
        <v>18</v>
      </c>
      <c r="J123" s="67">
        <f t="shared" si="34"/>
        <v>2</v>
      </c>
      <c r="K123" s="224"/>
      <c r="L123" s="235"/>
      <c r="M123" s="226"/>
      <c r="N123" s="238">
        <v>6</v>
      </c>
      <c r="O123" s="260">
        <v>12</v>
      </c>
      <c r="P123" s="236"/>
      <c r="Q123" s="47"/>
      <c r="R123" s="47"/>
      <c r="S123" s="47">
        <v>0.2388888888888889</v>
      </c>
      <c r="T123" s="48">
        <v>0.23263888888888887</v>
      </c>
      <c r="U123" s="49"/>
      <c r="V123" s="38"/>
      <c r="W123" s="38"/>
      <c r="X123" s="38">
        <v>6</v>
      </c>
      <c r="Y123" s="253">
        <v>2</v>
      </c>
    </row>
    <row r="124" spans="1:25" ht="14.4" customHeight="1" x14ac:dyDescent="0.3">
      <c r="A124" s="4">
        <v>9</v>
      </c>
      <c r="B124" s="5" t="s">
        <v>84</v>
      </c>
      <c r="C124" s="31" t="s">
        <v>212</v>
      </c>
      <c r="D124" s="3">
        <v>2006</v>
      </c>
      <c r="E124" s="2">
        <f t="shared" si="30"/>
        <v>11</v>
      </c>
      <c r="F124" s="102" t="s">
        <v>32</v>
      </c>
      <c r="G124" s="64">
        <f t="shared" si="31"/>
        <v>0.24722222222222223</v>
      </c>
      <c r="H124" s="29">
        <f t="shared" si="32"/>
        <v>18</v>
      </c>
      <c r="I124" s="30">
        <f t="shared" si="33"/>
        <v>18</v>
      </c>
      <c r="J124" s="204">
        <f t="shared" si="34"/>
        <v>4</v>
      </c>
      <c r="K124" s="240">
        <v>5</v>
      </c>
      <c r="L124" s="225">
        <v>3</v>
      </c>
      <c r="M124" s="226"/>
      <c r="N124" s="238">
        <v>5</v>
      </c>
      <c r="O124" s="260">
        <v>5</v>
      </c>
      <c r="P124" s="242" t="s">
        <v>135</v>
      </c>
      <c r="Q124" s="47">
        <v>0.24722222222222223</v>
      </c>
      <c r="R124" s="47"/>
      <c r="S124" s="47">
        <v>0.25555555555555559</v>
      </c>
      <c r="T124" s="48">
        <v>0.25694444444444448</v>
      </c>
      <c r="U124" s="49">
        <v>7</v>
      </c>
      <c r="V124" s="38">
        <v>9</v>
      </c>
      <c r="W124" s="38"/>
      <c r="X124" s="38">
        <v>7</v>
      </c>
      <c r="Y124" s="50">
        <v>7</v>
      </c>
    </row>
    <row r="125" spans="1:25" ht="14.4" customHeight="1" x14ac:dyDescent="0.3">
      <c r="A125" s="56">
        <v>10</v>
      </c>
      <c r="B125" s="57" t="s">
        <v>84</v>
      </c>
      <c r="C125" s="31" t="s">
        <v>177</v>
      </c>
      <c r="D125" s="3">
        <v>2006</v>
      </c>
      <c r="E125" s="2">
        <f t="shared" si="30"/>
        <v>11</v>
      </c>
      <c r="F125" s="102" t="s">
        <v>32</v>
      </c>
      <c r="G125" s="64">
        <f t="shared" si="31"/>
        <v>0.25069444444444444</v>
      </c>
      <c r="H125" s="29">
        <f t="shared" si="32"/>
        <v>17</v>
      </c>
      <c r="I125" s="30">
        <f t="shared" si="33"/>
        <v>17</v>
      </c>
      <c r="J125" s="204">
        <f t="shared" si="34"/>
        <v>4</v>
      </c>
      <c r="K125" s="224"/>
      <c r="L125" s="225">
        <v>2</v>
      </c>
      <c r="M125" s="225">
        <v>6</v>
      </c>
      <c r="N125" s="238">
        <v>3</v>
      </c>
      <c r="O125" s="260">
        <v>6</v>
      </c>
      <c r="P125" s="236"/>
      <c r="Q125" s="47">
        <v>0.26041666666666669</v>
      </c>
      <c r="R125" s="47">
        <v>0.25625000000000003</v>
      </c>
      <c r="S125" s="47">
        <v>0.25833333333333336</v>
      </c>
      <c r="T125" s="48">
        <v>0.25069444444444444</v>
      </c>
      <c r="U125" s="49"/>
      <c r="V125" s="38">
        <v>10</v>
      </c>
      <c r="W125" s="38">
        <v>6</v>
      </c>
      <c r="X125" s="38">
        <v>9</v>
      </c>
      <c r="Y125" s="50">
        <v>6</v>
      </c>
    </row>
    <row r="126" spans="1:25" ht="14.4" customHeight="1" x14ac:dyDescent="0.3">
      <c r="A126" s="4">
        <v>11</v>
      </c>
      <c r="B126" s="5" t="s">
        <v>84</v>
      </c>
      <c r="C126" s="31" t="s">
        <v>73</v>
      </c>
      <c r="D126" s="3">
        <v>2006</v>
      </c>
      <c r="E126" s="2">
        <f t="shared" si="30"/>
        <v>11</v>
      </c>
      <c r="F126" s="102" t="s">
        <v>32</v>
      </c>
      <c r="G126" s="64">
        <f t="shared" si="31"/>
        <v>0.25763888888888892</v>
      </c>
      <c r="H126" s="29">
        <f t="shared" si="32"/>
        <v>17</v>
      </c>
      <c r="I126" s="30">
        <f t="shared" si="33"/>
        <v>17</v>
      </c>
      <c r="J126" s="204">
        <f t="shared" si="34"/>
        <v>4</v>
      </c>
      <c r="K126" s="240">
        <v>7</v>
      </c>
      <c r="L126" s="225">
        <v>1</v>
      </c>
      <c r="M126" s="225">
        <v>5</v>
      </c>
      <c r="N126" s="238">
        <v>4</v>
      </c>
      <c r="O126" s="227"/>
      <c r="P126" s="286" t="s">
        <v>135</v>
      </c>
      <c r="Q126" s="47">
        <v>0.26666666666666666</v>
      </c>
      <c r="R126" s="47">
        <v>0.26111111111111113</v>
      </c>
      <c r="S126" s="47">
        <v>0.25763888888888892</v>
      </c>
      <c r="T126" s="48"/>
      <c r="U126" s="49">
        <v>5</v>
      </c>
      <c r="V126" s="38">
        <v>11</v>
      </c>
      <c r="W126" s="38">
        <v>7</v>
      </c>
      <c r="X126" s="38">
        <v>8</v>
      </c>
      <c r="Y126" s="50"/>
    </row>
    <row r="127" spans="1:25" ht="14.4" customHeight="1" x14ac:dyDescent="0.3">
      <c r="A127" s="4">
        <v>12</v>
      </c>
      <c r="B127" s="5" t="s">
        <v>84</v>
      </c>
      <c r="C127" s="31" t="s">
        <v>72</v>
      </c>
      <c r="D127" s="3">
        <v>2006</v>
      </c>
      <c r="E127" s="2">
        <f t="shared" si="30"/>
        <v>11</v>
      </c>
      <c r="F127" s="102" t="s">
        <v>32</v>
      </c>
      <c r="G127" s="64">
        <f t="shared" si="31"/>
        <v>0.24027777777777778</v>
      </c>
      <c r="H127" s="29">
        <f t="shared" si="32"/>
        <v>11</v>
      </c>
      <c r="I127" s="30">
        <f t="shared" si="33"/>
        <v>11</v>
      </c>
      <c r="J127" s="67">
        <f t="shared" si="34"/>
        <v>2</v>
      </c>
      <c r="K127" s="240">
        <v>4</v>
      </c>
      <c r="L127" s="235"/>
      <c r="M127" s="226"/>
      <c r="N127" s="226"/>
      <c r="O127" s="260">
        <v>7</v>
      </c>
      <c r="P127" s="242" t="s">
        <v>135</v>
      </c>
      <c r="Q127" s="47"/>
      <c r="R127" s="47"/>
      <c r="S127" s="47"/>
      <c r="T127" s="48">
        <v>0.24027777777777778</v>
      </c>
      <c r="U127" s="49">
        <v>8</v>
      </c>
      <c r="V127" s="51"/>
      <c r="W127" s="38"/>
      <c r="X127" s="38"/>
      <c r="Y127" s="50">
        <v>5</v>
      </c>
    </row>
    <row r="128" spans="1:25" ht="14.4" customHeight="1" x14ac:dyDescent="0.3">
      <c r="A128" s="56">
        <v>13</v>
      </c>
      <c r="B128" s="57" t="s">
        <v>84</v>
      </c>
      <c r="C128" s="31" t="s">
        <v>176</v>
      </c>
      <c r="D128" s="3">
        <v>2005</v>
      </c>
      <c r="E128" s="2">
        <f t="shared" si="30"/>
        <v>12</v>
      </c>
      <c r="F128" s="102" t="s">
        <v>32</v>
      </c>
      <c r="G128" s="64">
        <f t="shared" si="31"/>
        <v>0.29791666666666666</v>
      </c>
      <c r="H128" s="29">
        <f t="shared" si="32"/>
        <v>7</v>
      </c>
      <c r="I128" s="30">
        <f t="shared" si="33"/>
        <v>7</v>
      </c>
      <c r="J128" s="67">
        <f t="shared" si="34"/>
        <v>3</v>
      </c>
      <c r="K128" s="224"/>
      <c r="L128" s="225">
        <v>1</v>
      </c>
      <c r="M128" s="226"/>
      <c r="N128" s="238">
        <v>2</v>
      </c>
      <c r="O128" s="260">
        <v>4</v>
      </c>
      <c r="P128" s="236"/>
      <c r="Q128" s="47">
        <v>0.29791666666666666</v>
      </c>
      <c r="R128" s="47"/>
      <c r="S128" s="47">
        <v>0.31319444444444444</v>
      </c>
      <c r="T128" s="48">
        <v>0.30555555555555552</v>
      </c>
      <c r="U128" s="49"/>
      <c r="V128" s="38">
        <v>13</v>
      </c>
      <c r="W128" s="38"/>
      <c r="X128" s="38">
        <v>10</v>
      </c>
      <c r="Y128" s="50">
        <v>8</v>
      </c>
    </row>
    <row r="129" spans="1:25" ht="14.4" customHeight="1" x14ac:dyDescent="0.3">
      <c r="A129" s="4">
        <v>14</v>
      </c>
      <c r="B129" s="5" t="s">
        <v>84</v>
      </c>
      <c r="C129" s="31" t="s">
        <v>173</v>
      </c>
      <c r="D129" s="3">
        <v>2005</v>
      </c>
      <c r="E129" s="2">
        <f t="shared" si="30"/>
        <v>12</v>
      </c>
      <c r="F129" s="28" t="s">
        <v>46</v>
      </c>
      <c r="G129" s="64">
        <f t="shared" si="31"/>
        <v>0.24236111111111111</v>
      </c>
      <c r="H129" s="29">
        <f t="shared" si="32"/>
        <v>4</v>
      </c>
      <c r="I129" s="30">
        <f t="shared" si="33"/>
        <v>4</v>
      </c>
      <c r="J129" s="67">
        <f t="shared" si="34"/>
        <v>1</v>
      </c>
      <c r="K129" s="224"/>
      <c r="L129" s="289">
        <v>4</v>
      </c>
      <c r="M129" s="226"/>
      <c r="N129" s="226"/>
      <c r="O129" s="227"/>
      <c r="P129" s="236"/>
      <c r="Q129" s="47">
        <v>0.24236111111111111</v>
      </c>
      <c r="R129" s="47"/>
      <c r="S129" s="47"/>
      <c r="T129" s="48"/>
      <c r="U129" s="49"/>
      <c r="V129" s="38">
        <v>8</v>
      </c>
      <c r="W129" s="38"/>
      <c r="X129" s="38"/>
      <c r="Y129" s="50"/>
    </row>
    <row r="130" spans="1:25" ht="14.4" customHeight="1" x14ac:dyDescent="0.3">
      <c r="A130" s="4">
        <v>15</v>
      </c>
      <c r="B130" s="5" t="s">
        <v>84</v>
      </c>
      <c r="C130" s="31" t="s">
        <v>91</v>
      </c>
      <c r="D130" s="3">
        <v>2005</v>
      </c>
      <c r="E130" s="2">
        <f t="shared" si="30"/>
        <v>12</v>
      </c>
      <c r="F130" s="104" t="s">
        <v>34</v>
      </c>
      <c r="G130" s="64">
        <f t="shared" si="31"/>
        <v>0.28750000000000003</v>
      </c>
      <c r="H130" s="29">
        <f t="shared" si="32"/>
        <v>4</v>
      </c>
      <c r="I130" s="30">
        <f t="shared" si="33"/>
        <v>4</v>
      </c>
      <c r="J130" s="67">
        <f t="shared" si="34"/>
        <v>2</v>
      </c>
      <c r="K130" s="240">
        <v>3</v>
      </c>
      <c r="L130" s="289">
        <v>1</v>
      </c>
      <c r="M130" s="226"/>
      <c r="N130" s="226"/>
      <c r="O130" s="227"/>
      <c r="P130" s="242" t="s">
        <v>135</v>
      </c>
      <c r="Q130" s="47">
        <v>0.28750000000000003</v>
      </c>
      <c r="R130" s="47"/>
      <c r="S130" s="47"/>
      <c r="T130" s="48"/>
      <c r="U130" s="49">
        <v>9</v>
      </c>
      <c r="V130" s="38">
        <v>12</v>
      </c>
      <c r="W130" s="38"/>
      <c r="X130" s="38"/>
      <c r="Y130" s="50"/>
    </row>
    <row r="131" spans="1:25" s="325" customFormat="1" ht="10.5" customHeight="1" thickBot="1" x14ac:dyDescent="0.35">
      <c r="A131" s="329">
        <v>15</v>
      </c>
      <c r="B131" s="330"/>
      <c r="C131" s="330"/>
      <c r="D131" s="330"/>
      <c r="E131" s="330"/>
      <c r="F131" s="331"/>
      <c r="G131" s="332"/>
      <c r="H131" s="333"/>
      <c r="I131" s="334"/>
      <c r="J131" s="335"/>
      <c r="K131" s="317">
        <f t="shared" ref="K131:Y131" si="35">COUNTIF(K116:K130,"&gt;0")</f>
        <v>9</v>
      </c>
      <c r="L131" s="318">
        <f t="shared" si="35"/>
        <v>13</v>
      </c>
      <c r="M131" s="318">
        <f t="shared" si="35"/>
        <v>7</v>
      </c>
      <c r="N131" s="318">
        <f t="shared" si="35"/>
        <v>10</v>
      </c>
      <c r="O131" s="319">
        <f t="shared" si="35"/>
        <v>8</v>
      </c>
      <c r="P131" s="336">
        <f t="shared" si="35"/>
        <v>0</v>
      </c>
      <c r="Q131" s="337">
        <f t="shared" si="35"/>
        <v>13</v>
      </c>
      <c r="R131" s="337">
        <f t="shared" si="35"/>
        <v>7</v>
      </c>
      <c r="S131" s="337">
        <f t="shared" si="35"/>
        <v>10</v>
      </c>
      <c r="T131" s="338">
        <f t="shared" si="35"/>
        <v>8</v>
      </c>
      <c r="U131" s="339">
        <f t="shared" si="35"/>
        <v>9</v>
      </c>
      <c r="V131" s="337">
        <f t="shared" si="35"/>
        <v>13</v>
      </c>
      <c r="W131" s="337">
        <f t="shared" si="35"/>
        <v>7</v>
      </c>
      <c r="X131" s="337">
        <f t="shared" si="35"/>
        <v>10</v>
      </c>
      <c r="Y131" s="340">
        <f t="shared" si="35"/>
        <v>8</v>
      </c>
    </row>
    <row r="132" spans="1:25" ht="14.4" customHeight="1" thickTop="1" x14ac:dyDescent="0.3">
      <c r="A132" s="39"/>
      <c r="B132" s="40" t="s">
        <v>92</v>
      </c>
      <c r="C132" s="40" t="s">
        <v>93</v>
      </c>
      <c r="D132" s="390" t="s">
        <v>94</v>
      </c>
      <c r="E132" s="390"/>
      <c r="F132" s="41" t="s">
        <v>144</v>
      </c>
      <c r="G132" s="113" t="s">
        <v>86</v>
      </c>
      <c r="H132" s="42" t="s">
        <v>4</v>
      </c>
      <c r="I132" s="43" t="s">
        <v>4</v>
      </c>
      <c r="J132" s="10" t="s">
        <v>4</v>
      </c>
      <c r="K132" s="391" t="s">
        <v>5</v>
      </c>
      <c r="L132" s="392"/>
      <c r="M132" s="392"/>
      <c r="N132" s="392"/>
      <c r="O132" s="393"/>
      <c r="P132" s="394" t="s">
        <v>6</v>
      </c>
      <c r="Q132" s="395"/>
      <c r="R132" s="395"/>
      <c r="S132" s="395"/>
      <c r="T132" s="396"/>
      <c r="U132" s="397" t="s">
        <v>7</v>
      </c>
      <c r="V132" s="398"/>
      <c r="W132" s="398"/>
      <c r="X132" s="398"/>
      <c r="Y132" s="399"/>
    </row>
    <row r="133" spans="1:25" ht="14.4" customHeight="1" x14ac:dyDescent="0.3">
      <c r="A133" s="6" t="s">
        <v>8</v>
      </c>
      <c r="B133" s="7" t="s">
        <v>9</v>
      </c>
      <c r="C133" s="7" t="s">
        <v>10</v>
      </c>
      <c r="D133" s="7" t="s">
        <v>11</v>
      </c>
      <c r="E133" s="7" t="s">
        <v>126</v>
      </c>
      <c r="F133" s="16" t="s">
        <v>12</v>
      </c>
      <c r="G133" s="62" t="s">
        <v>13</v>
      </c>
      <c r="H133" s="17" t="s">
        <v>14</v>
      </c>
      <c r="I133" s="18" t="s">
        <v>15</v>
      </c>
      <c r="J133" s="66" t="s">
        <v>16</v>
      </c>
      <c r="K133" s="245" t="s">
        <v>17</v>
      </c>
      <c r="L133" s="246" t="s">
        <v>18</v>
      </c>
      <c r="M133" s="246" t="s">
        <v>19</v>
      </c>
      <c r="N133" s="246" t="s">
        <v>20</v>
      </c>
      <c r="O133" s="247" t="s">
        <v>21</v>
      </c>
      <c r="P133" s="285" t="s">
        <v>22</v>
      </c>
      <c r="Q133" s="19" t="s">
        <v>23</v>
      </c>
      <c r="R133" s="20" t="s">
        <v>24</v>
      </c>
      <c r="S133" s="21" t="s">
        <v>25</v>
      </c>
      <c r="T133" s="22" t="s">
        <v>26</v>
      </c>
      <c r="U133" s="23" t="s">
        <v>27</v>
      </c>
      <c r="V133" s="24" t="s">
        <v>28</v>
      </c>
      <c r="W133" s="24" t="s">
        <v>29</v>
      </c>
      <c r="X133" s="24" t="s">
        <v>30</v>
      </c>
      <c r="Y133" s="25" t="s">
        <v>31</v>
      </c>
    </row>
    <row r="134" spans="1:25" ht="14.4" customHeight="1" x14ac:dyDescent="0.3">
      <c r="A134" s="100">
        <v>1</v>
      </c>
      <c r="B134" s="55" t="s">
        <v>92</v>
      </c>
      <c r="C134" s="254" t="s">
        <v>161</v>
      </c>
      <c r="D134" s="59">
        <v>2002</v>
      </c>
      <c r="E134" s="2">
        <f t="shared" ref="E134:E147" si="36">SUM(2017-D134)</f>
        <v>15</v>
      </c>
      <c r="F134" s="107" t="s">
        <v>50</v>
      </c>
      <c r="G134" s="99">
        <f t="shared" ref="G134:G147" si="37">MIN(P134:T134)</f>
        <v>0.21527777777777779</v>
      </c>
      <c r="H134" s="26">
        <f t="shared" ref="H134:H147" si="38">SUM(K134:O134)</f>
        <v>60</v>
      </c>
      <c r="I134" s="27">
        <f t="shared" ref="I134:I147" si="39">IF(COUNTIF(K134:O134,"&gt;=0")&lt;4,SUM(K134:O134),SUM(LARGE(K134:O134,1),LARGE(K134:O134,2),LARGE(K134:O134,3),LARGE(K134:O134,4)))</f>
        <v>60</v>
      </c>
      <c r="J134" s="203">
        <f t="shared" ref="J134:J147" si="40">COUNTIF(K134:O134,"&gt;0")</f>
        <v>4</v>
      </c>
      <c r="K134" s="61">
        <v>15</v>
      </c>
      <c r="L134" s="235"/>
      <c r="M134" s="244">
        <v>15</v>
      </c>
      <c r="N134" s="244">
        <v>15</v>
      </c>
      <c r="O134" s="248">
        <v>15</v>
      </c>
      <c r="P134" s="68" t="s">
        <v>135</v>
      </c>
      <c r="Q134" s="44"/>
      <c r="R134" s="44">
        <v>0.21527777777777779</v>
      </c>
      <c r="S134" s="44">
        <v>0.21597222222222223</v>
      </c>
      <c r="T134" s="45">
        <v>0.22569444444444445</v>
      </c>
      <c r="U134" s="86">
        <v>1</v>
      </c>
      <c r="V134" s="261"/>
      <c r="W134" s="128">
        <v>1</v>
      </c>
      <c r="X134" s="128">
        <v>1</v>
      </c>
      <c r="Y134" s="252">
        <v>1</v>
      </c>
    </row>
    <row r="135" spans="1:25" ht="14.4" customHeight="1" x14ac:dyDescent="0.3">
      <c r="A135" s="101">
        <v>2</v>
      </c>
      <c r="B135" s="57" t="s">
        <v>92</v>
      </c>
      <c r="C135" s="255" t="s">
        <v>97</v>
      </c>
      <c r="D135" s="3">
        <v>2003</v>
      </c>
      <c r="E135" s="2">
        <f t="shared" si="36"/>
        <v>14</v>
      </c>
      <c r="F135" s="106" t="s">
        <v>50</v>
      </c>
      <c r="G135" s="63">
        <f t="shared" si="37"/>
        <v>0.21666666666666667</v>
      </c>
      <c r="H135" s="29">
        <f t="shared" si="38"/>
        <v>58</v>
      </c>
      <c r="I135" s="30">
        <f t="shared" si="39"/>
        <v>48</v>
      </c>
      <c r="J135" s="308">
        <f t="shared" si="40"/>
        <v>5</v>
      </c>
      <c r="K135" s="251">
        <v>10</v>
      </c>
      <c r="L135" s="238">
        <v>12</v>
      </c>
      <c r="M135" s="225">
        <v>12</v>
      </c>
      <c r="N135" s="225">
        <v>12</v>
      </c>
      <c r="O135" s="250">
        <v>12</v>
      </c>
      <c r="P135" s="286" t="s">
        <v>135</v>
      </c>
      <c r="Q135" s="47">
        <v>0.21944444444444444</v>
      </c>
      <c r="R135" s="47">
        <v>0.21666666666666667</v>
      </c>
      <c r="S135" s="47">
        <v>0.21805555555555556</v>
      </c>
      <c r="T135" s="48">
        <v>0.22847222222222222</v>
      </c>
      <c r="U135" s="89">
        <v>3</v>
      </c>
      <c r="V135" s="88">
        <v>2</v>
      </c>
      <c r="W135" s="94">
        <v>2</v>
      </c>
      <c r="X135" s="94">
        <v>2</v>
      </c>
      <c r="Y135" s="253">
        <v>2</v>
      </c>
    </row>
    <row r="136" spans="1:25" ht="14.4" customHeight="1" x14ac:dyDescent="0.3">
      <c r="A136" s="101">
        <v>3</v>
      </c>
      <c r="B136" s="57" t="s">
        <v>92</v>
      </c>
      <c r="C136" s="255" t="s">
        <v>77</v>
      </c>
      <c r="D136" s="3">
        <v>2004</v>
      </c>
      <c r="E136" s="2">
        <f t="shared" si="36"/>
        <v>13</v>
      </c>
      <c r="F136" s="102" t="s">
        <v>32</v>
      </c>
      <c r="G136" s="64">
        <f t="shared" si="37"/>
        <v>0.21875</v>
      </c>
      <c r="H136" s="29">
        <f t="shared" si="38"/>
        <v>53</v>
      </c>
      <c r="I136" s="30">
        <f t="shared" si="39"/>
        <v>45</v>
      </c>
      <c r="J136" s="308">
        <f t="shared" si="40"/>
        <v>5</v>
      </c>
      <c r="K136" s="240">
        <v>8</v>
      </c>
      <c r="L136" s="244">
        <v>15</v>
      </c>
      <c r="M136" s="225">
        <v>10</v>
      </c>
      <c r="N136" s="225">
        <v>10</v>
      </c>
      <c r="O136" s="250">
        <v>10</v>
      </c>
      <c r="P136" s="242" t="s">
        <v>135</v>
      </c>
      <c r="Q136" s="47">
        <v>0.21875</v>
      </c>
      <c r="R136" s="47">
        <v>0.21944444444444444</v>
      </c>
      <c r="S136" s="47">
        <v>0.22291666666666665</v>
      </c>
      <c r="T136" s="48">
        <v>0.22916666666666666</v>
      </c>
      <c r="U136" s="89">
        <v>4</v>
      </c>
      <c r="V136" s="88">
        <v>1</v>
      </c>
      <c r="W136" s="94">
        <v>3</v>
      </c>
      <c r="X136" s="94">
        <v>3</v>
      </c>
      <c r="Y136" s="253">
        <v>3</v>
      </c>
    </row>
    <row r="137" spans="1:25" ht="14.4" customHeight="1" x14ac:dyDescent="0.3">
      <c r="A137" s="54">
        <v>4</v>
      </c>
      <c r="B137" s="55" t="s">
        <v>92</v>
      </c>
      <c r="C137" s="31" t="s">
        <v>83</v>
      </c>
      <c r="D137" s="3">
        <v>2004</v>
      </c>
      <c r="E137" s="2">
        <f t="shared" si="36"/>
        <v>13</v>
      </c>
      <c r="F137" s="102" t="s">
        <v>32</v>
      </c>
      <c r="G137" s="64">
        <f t="shared" si="37"/>
        <v>0.2298611111111111</v>
      </c>
      <c r="H137" s="29">
        <f t="shared" si="38"/>
        <v>38</v>
      </c>
      <c r="I137" s="30">
        <f t="shared" si="39"/>
        <v>32</v>
      </c>
      <c r="J137" s="308">
        <f t="shared" si="40"/>
        <v>5</v>
      </c>
      <c r="K137" s="240">
        <v>6</v>
      </c>
      <c r="L137" s="238">
        <v>10</v>
      </c>
      <c r="M137" s="225">
        <v>8</v>
      </c>
      <c r="N137" s="225">
        <v>8</v>
      </c>
      <c r="O137" s="250">
        <v>6</v>
      </c>
      <c r="P137" s="242" t="s">
        <v>135</v>
      </c>
      <c r="Q137" s="47">
        <v>0.23472222222222219</v>
      </c>
      <c r="R137" s="47">
        <v>0.2298611111111111</v>
      </c>
      <c r="S137" s="47">
        <v>0.23472222222222219</v>
      </c>
      <c r="T137" s="48">
        <v>0.24027777777777778</v>
      </c>
      <c r="U137" s="53">
        <v>6</v>
      </c>
      <c r="V137" s="88">
        <v>3</v>
      </c>
      <c r="W137" s="94">
        <v>4</v>
      </c>
      <c r="X137" s="94">
        <v>4</v>
      </c>
      <c r="Y137" s="50">
        <v>6</v>
      </c>
    </row>
    <row r="138" spans="1:25" ht="14.4" customHeight="1" x14ac:dyDescent="0.3">
      <c r="A138" s="56">
        <v>5</v>
      </c>
      <c r="B138" s="57" t="s">
        <v>92</v>
      </c>
      <c r="C138" s="31" t="s">
        <v>81</v>
      </c>
      <c r="D138" s="3">
        <v>2004</v>
      </c>
      <c r="E138" s="2">
        <f t="shared" si="36"/>
        <v>13</v>
      </c>
      <c r="F138" s="102" t="s">
        <v>32</v>
      </c>
      <c r="G138" s="64">
        <f t="shared" si="37"/>
        <v>0.24444444444444446</v>
      </c>
      <c r="H138" s="29">
        <f t="shared" si="38"/>
        <v>33</v>
      </c>
      <c r="I138" s="30">
        <f t="shared" si="39"/>
        <v>28</v>
      </c>
      <c r="J138" s="308">
        <f t="shared" si="40"/>
        <v>5</v>
      </c>
      <c r="K138" s="240">
        <v>7</v>
      </c>
      <c r="L138" s="225">
        <v>7</v>
      </c>
      <c r="M138" s="225">
        <v>7</v>
      </c>
      <c r="N138" s="225">
        <v>7</v>
      </c>
      <c r="O138" s="250">
        <v>5</v>
      </c>
      <c r="P138" s="242" t="s">
        <v>135</v>
      </c>
      <c r="Q138" s="47">
        <v>0.24930555555555556</v>
      </c>
      <c r="R138" s="47">
        <v>0.24444444444444446</v>
      </c>
      <c r="S138" s="47">
        <v>0.25069444444444444</v>
      </c>
      <c r="T138" s="48">
        <v>0.25277777777777777</v>
      </c>
      <c r="U138" s="49">
        <v>5</v>
      </c>
      <c r="V138" s="51">
        <v>5</v>
      </c>
      <c r="W138" s="38">
        <v>5</v>
      </c>
      <c r="X138" s="38">
        <v>5</v>
      </c>
      <c r="Y138" s="50">
        <v>7</v>
      </c>
    </row>
    <row r="139" spans="1:25" ht="14.4" customHeight="1" x14ac:dyDescent="0.3">
      <c r="A139" s="56">
        <v>6</v>
      </c>
      <c r="B139" s="57" t="s">
        <v>92</v>
      </c>
      <c r="C139" s="31" t="s">
        <v>96</v>
      </c>
      <c r="D139" s="3">
        <v>2003</v>
      </c>
      <c r="E139" s="2">
        <f t="shared" si="36"/>
        <v>14</v>
      </c>
      <c r="F139" s="102" t="s">
        <v>32</v>
      </c>
      <c r="G139" s="64">
        <f t="shared" si="37"/>
        <v>0</v>
      </c>
      <c r="H139" s="29">
        <f t="shared" si="38"/>
        <v>12</v>
      </c>
      <c r="I139" s="30">
        <f t="shared" si="39"/>
        <v>12</v>
      </c>
      <c r="J139" s="67">
        <f t="shared" si="40"/>
        <v>1</v>
      </c>
      <c r="K139" s="240">
        <v>12</v>
      </c>
      <c r="L139" s="235"/>
      <c r="M139" s="235"/>
      <c r="N139" s="235"/>
      <c r="O139" s="227"/>
      <c r="P139" s="242" t="s">
        <v>135</v>
      </c>
      <c r="Q139" s="47"/>
      <c r="R139" s="47"/>
      <c r="S139" s="47"/>
      <c r="T139" s="48"/>
      <c r="U139" s="91">
        <v>2</v>
      </c>
      <c r="V139" s="38"/>
      <c r="W139" s="38"/>
      <c r="X139" s="38"/>
      <c r="Y139" s="50"/>
    </row>
    <row r="140" spans="1:25" ht="14.4" customHeight="1" x14ac:dyDescent="0.3">
      <c r="A140" s="54">
        <v>7</v>
      </c>
      <c r="B140" s="55" t="s">
        <v>92</v>
      </c>
      <c r="C140" s="58" t="s">
        <v>250</v>
      </c>
      <c r="D140" s="60">
        <v>2003</v>
      </c>
      <c r="E140" s="59">
        <f t="shared" si="36"/>
        <v>14</v>
      </c>
      <c r="F140" s="32" t="s">
        <v>248</v>
      </c>
      <c r="G140" s="64">
        <f t="shared" si="37"/>
        <v>0.23124999999999998</v>
      </c>
      <c r="H140" s="29">
        <f t="shared" si="38"/>
        <v>8</v>
      </c>
      <c r="I140" s="30">
        <f t="shared" si="39"/>
        <v>8</v>
      </c>
      <c r="J140" s="202">
        <f t="shared" si="40"/>
        <v>1</v>
      </c>
      <c r="K140" s="240"/>
      <c r="L140" s="226"/>
      <c r="M140" s="226"/>
      <c r="N140" s="235"/>
      <c r="O140" s="250">
        <v>8</v>
      </c>
      <c r="P140" s="242"/>
      <c r="Q140" s="47"/>
      <c r="R140" s="47"/>
      <c r="S140" s="47"/>
      <c r="T140" s="48">
        <v>0.23124999999999998</v>
      </c>
      <c r="U140" s="49"/>
      <c r="V140" s="38"/>
      <c r="W140" s="38"/>
      <c r="X140" s="38"/>
      <c r="Y140" s="253">
        <v>4</v>
      </c>
    </row>
    <row r="141" spans="1:25" ht="14.4" customHeight="1" x14ac:dyDescent="0.3">
      <c r="A141" s="56">
        <v>8</v>
      </c>
      <c r="B141" s="57" t="s">
        <v>92</v>
      </c>
      <c r="C141" s="58" t="s">
        <v>169</v>
      </c>
      <c r="D141" s="60">
        <v>2003</v>
      </c>
      <c r="E141" s="59">
        <f t="shared" si="36"/>
        <v>14</v>
      </c>
      <c r="F141" s="102" t="s">
        <v>32</v>
      </c>
      <c r="G141" s="64">
        <f t="shared" si="37"/>
        <v>0.23472222222222219</v>
      </c>
      <c r="H141" s="29">
        <f t="shared" si="38"/>
        <v>8</v>
      </c>
      <c r="I141" s="30">
        <f t="shared" si="39"/>
        <v>8</v>
      </c>
      <c r="J141" s="67">
        <f t="shared" si="40"/>
        <v>1</v>
      </c>
      <c r="K141" s="224"/>
      <c r="L141" s="225">
        <v>8</v>
      </c>
      <c r="M141" s="226"/>
      <c r="N141" s="235"/>
      <c r="O141" s="241"/>
      <c r="P141" s="236"/>
      <c r="Q141" s="47">
        <v>0.23472222222222219</v>
      </c>
      <c r="R141" s="47"/>
      <c r="S141" s="47"/>
      <c r="T141" s="48"/>
      <c r="U141" s="49"/>
      <c r="V141" s="88">
        <v>4</v>
      </c>
      <c r="W141" s="51"/>
      <c r="X141" s="38"/>
      <c r="Y141" s="50"/>
    </row>
    <row r="142" spans="1:25" ht="14.4" customHeight="1" x14ac:dyDescent="0.3">
      <c r="A142" s="54">
        <v>9</v>
      </c>
      <c r="B142" s="55" t="s">
        <v>92</v>
      </c>
      <c r="C142" s="58" t="s">
        <v>171</v>
      </c>
      <c r="D142" s="60">
        <v>2003</v>
      </c>
      <c r="E142" s="59">
        <f t="shared" si="36"/>
        <v>14</v>
      </c>
      <c r="F142" s="32" t="s">
        <v>172</v>
      </c>
      <c r="G142" s="64">
        <f t="shared" si="37"/>
        <v>0</v>
      </c>
      <c r="H142" s="29">
        <f t="shared" si="38"/>
        <v>7</v>
      </c>
      <c r="I142" s="30">
        <f t="shared" si="39"/>
        <v>7</v>
      </c>
      <c r="J142" s="67">
        <f t="shared" si="40"/>
        <v>2</v>
      </c>
      <c r="K142" s="234"/>
      <c r="L142" s="225">
        <v>6</v>
      </c>
      <c r="M142" s="225">
        <v>1</v>
      </c>
      <c r="N142" s="226"/>
      <c r="O142" s="241"/>
      <c r="P142" s="236"/>
      <c r="Q142" s="93" t="s">
        <v>95</v>
      </c>
      <c r="R142" s="47" t="s">
        <v>216</v>
      </c>
      <c r="S142" s="47"/>
      <c r="T142" s="48"/>
      <c r="U142" s="49"/>
      <c r="V142" s="38">
        <v>6</v>
      </c>
      <c r="W142" s="51">
        <v>6</v>
      </c>
      <c r="X142" s="38"/>
      <c r="Y142" s="50"/>
    </row>
    <row r="143" spans="1:25" ht="14.4" customHeight="1" x14ac:dyDescent="0.3">
      <c r="A143" s="56">
        <v>10</v>
      </c>
      <c r="B143" s="57" t="s">
        <v>92</v>
      </c>
      <c r="C143" s="58" t="s">
        <v>249</v>
      </c>
      <c r="D143" s="60">
        <v>2003</v>
      </c>
      <c r="E143" s="59">
        <f t="shared" si="36"/>
        <v>14</v>
      </c>
      <c r="F143" s="32" t="s">
        <v>248</v>
      </c>
      <c r="G143" s="64">
        <f t="shared" si="37"/>
        <v>0.23611111111111113</v>
      </c>
      <c r="H143" s="29">
        <f t="shared" si="38"/>
        <v>7</v>
      </c>
      <c r="I143" s="30">
        <f t="shared" si="39"/>
        <v>7</v>
      </c>
      <c r="J143" s="202">
        <f t="shared" si="40"/>
        <v>1</v>
      </c>
      <c r="K143" s="240"/>
      <c r="L143" s="226"/>
      <c r="M143" s="226"/>
      <c r="N143" s="235"/>
      <c r="O143" s="250">
        <v>7</v>
      </c>
      <c r="P143" s="242"/>
      <c r="Q143" s="47"/>
      <c r="R143" s="47"/>
      <c r="S143" s="47"/>
      <c r="T143" s="48">
        <v>0.23611111111111113</v>
      </c>
      <c r="U143" s="49"/>
      <c r="V143" s="38"/>
      <c r="W143" s="38"/>
      <c r="X143" s="38"/>
      <c r="Y143" s="50">
        <v>5</v>
      </c>
    </row>
    <row r="144" spans="1:25" ht="14.4" customHeight="1" x14ac:dyDescent="0.3">
      <c r="A144" s="54">
        <v>11</v>
      </c>
      <c r="B144" s="55" t="s">
        <v>92</v>
      </c>
      <c r="C144" s="217" t="s">
        <v>170</v>
      </c>
      <c r="D144" s="218">
        <v>2003</v>
      </c>
      <c r="E144" s="59">
        <f t="shared" si="36"/>
        <v>14</v>
      </c>
      <c r="F144" s="239" t="s">
        <v>54</v>
      </c>
      <c r="G144" s="220">
        <f t="shared" si="37"/>
        <v>0</v>
      </c>
      <c r="H144" s="221">
        <f t="shared" si="38"/>
        <v>5</v>
      </c>
      <c r="I144" s="222">
        <f t="shared" si="39"/>
        <v>5</v>
      </c>
      <c r="J144" s="223">
        <f t="shared" si="40"/>
        <v>1</v>
      </c>
      <c r="K144" s="224"/>
      <c r="L144" s="225">
        <v>5</v>
      </c>
      <c r="M144" s="226"/>
      <c r="N144" s="235"/>
      <c r="O144" s="241"/>
      <c r="P144" s="236"/>
      <c r="Q144" s="262" t="s">
        <v>95</v>
      </c>
      <c r="R144" s="229"/>
      <c r="S144" s="229"/>
      <c r="T144" s="230"/>
      <c r="U144" s="231"/>
      <c r="V144" s="232">
        <v>7</v>
      </c>
      <c r="W144" s="263"/>
      <c r="X144" s="232"/>
      <c r="Y144" s="233"/>
    </row>
    <row r="145" spans="1:25" ht="14.4" customHeight="1" x14ac:dyDescent="0.3">
      <c r="A145" s="56">
        <v>12</v>
      </c>
      <c r="B145" s="57" t="s">
        <v>92</v>
      </c>
      <c r="C145" s="217" t="s">
        <v>159</v>
      </c>
      <c r="D145" s="218">
        <v>2003</v>
      </c>
      <c r="E145" s="59">
        <f t="shared" si="36"/>
        <v>14</v>
      </c>
      <c r="F145" s="239" t="s">
        <v>52</v>
      </c>
      <c r="G145" s="220">
        <f t="shared" si="37"/>
        <v>0</v>
      </c>
      <c r="H145" s="221">
        <f t="shared" si="38"/>
        <v>5</v>
      </c>
      <c r="I145" s="222">
        <f t="shared" si="39"/>
        <v>5</v>
      </c>
      <c r="J145" s="223">
        <f t="shared" si="40"/>
        <v>1</v>
      </c>
      <c r="K145" s="240">
        <v>5</v>
      </c>
      <c r="L145" s="226"/>
      <c r="M145" s="226"/>
      <c r="N145" s="235"/>
      <c r="O145" s="241"/>
      <c r="P145" s="242" t="s">
        <v>135</v>
      </c>
      <c r="Q145" s="229"/>
      <c r="R145" s="229"/>
      <c r="S145" s="229"/>
      <c r="T145" s="230"/>
      <c r="U145" s="231">
        <v>7</v>
      </c>
      <c r="V145" s="232"/>
      <c r="W145" s="232"/>
      <c r="X145" s="232"/>
      <c r="Y145" s="233"/>
    </row>
    <row r="146" spans="1:25" ht="14.4" customHeight="1" x14ac:dyDescent="0.3">
      <c r="A146" s="54">
        <v>13</v>
      </c>
      <c r="B146" s="55" t="s">
        <v>92</v>
      </c>
      <c r="C146" s="58" t="s">
        <v>158</v>
      </c>
      <c r="D146" s="60">
        <v>2004</v>
      </c>
      <c r="E146" s="2">
        <f t="shared" si="36"/>
        <v>13</v>
      </c>
      <c r="F146" s="32" t="s">
        <v>54</v>
      </c>
      <c r="G146" s="220">
        <f t="shared" si="37"/>
        <v>0</v>
      </c>
      <c r="H146" s="221">
        <f t="shared" si="38"/>
        <v>4</v>
      </c>
      <c r="I146" s="222">
        <f t="shared" si="39"/>
        <v>4</v>
      </c>
      <c r="J146" s="223">
        <f t="shared" si="40"/>
        <v>1</v>
      </c>
      <c r="K146" s="240">
        <v>4</v>
      </c>
      <c r="L146" s="235"/>
      <c r="M146" s="235"/>
      <c r="N146" s="226"/>
      <c r="O146" s="227"/>
      <c r="P146" s="242" t="s">
        <v>135</v>
      </c>
      <c r="Q146" s="47"/>
      <c r="R146" s="47"/>
      <c r="S146" s="47"/>
      <c r="T146" s="48"/>
      <c r="U146" s="49">
        <v>8</v>
      </c>
      <c r="V146" s="38"/>
      <c r="W146" s="51"/>
      <c r="X146" s="38"/>
      <c r="Y146" s="50"/>
    </row>
    <row r="147" spans="1:25" ht="14.4" customHeight="1" x14ac:dyDescent="0.3">
      <c r="A147" s="56">
        <v>14</v>
      </c>
      <c r="B147" s="57" t="s">
        <v>92</v>
      </c>
      <c r="C147" s="58" t="s">
        <v>160</v>
      </c>
      <c r="D147" s="60">
        <v>2003</v>
      </c>
      <c r="E147" s="60">
        <f t="shared" si="36"/>
        <v>14</v>
      </c>
      <c r="F147" s="32" t="s">
        <v>52</v>
      </c>
      <c r="G147" s="220">
        <f t="shared" si="37"/>
        <v>0</v>
      </c>
      <c r="H147" s="221">
        <f t="shared" si="38"/>
        <v>3</v>
      </c>
      <c r="I147" s="222">
        <f t="shared" si="39"/>
        <v>3</v>
      </c>
      <c r="J147" s="223">
        <f t="shared" si="40"/>
        <v>1</v>
      </c>
      <c r="K147" s="240">
        <v>3</v>
      </c>
      <c r="L147" s="235"/>
      <c r="M147" s="235"/>
      <c r="N147" s="226"/>
      <c r="O147" s="227"/>
      <c r="P147" s="242" t="s">
        <v>135</v>
      </c>
      <c r="Q147" s="47"/>
      <c r="R147" s="47"/>
      <c r="S147" s="47"/>
      <c r="T147" s="48"/>
      <c r="U147" s="49">
        <v>9</v>
      </c>
      <c r="V147" s="38"/>
      <c r="W147" s="38"/>
      <c r="X147" s="38"/>
      <c r="Y147" s="50"/>
    </row>
    <row r="148" spans="1:25" s="325" customFormat="1" ht="10.5" customHeight="1" thickBot="1" x14ac:dyDescent="0.35">
      <c r="A148" s="310">
        <v>14</v>
      </c>
      <c r="B148" s="311"/>
      <c r="C148" s="311"/>
      <c r="D148" s="311"/>
      <c r="E148" s="311"/>
      <c r="F148" s="312"/>
      <c r="G148" s="313"/>
      <c r="H148" s="314"/>
      <c r="I148" s="315"/>
      <c r="J148" s="316"/>
      <c r="K148" s="326">
        <f t="shared" ref="K148:Y148" si="41">COUNTIF(K134:K147,"&gt;0")</f>
        <v>9</v>
      </c>
      <c r="L148" s="327">
        <f t="shared" si="41"/>
        <v>7</v>
      </c>
      <c r="M148" s="327">
        <f t="shared" si="41"/>
        <v>6</v>
      </c>
      <c r="N148" s="327">
        <f t="shared" si="41"/>
        <v>5</v>
      </c>
      <c r="O148" s="328">
        <f t="shared" si="41"/>
        <v>7</v>
      </c>
      <c r="P148" s="320">
        <f t="shared" si="41"/>
        <v>0</v>
      </c>
      <c r="Q148" s="321">
        <f t="shared" si="41"/>
        <v>5</v>
      </c>
      <c r="R148" s="321">
        <f t="shared" si="41"/>
        <v>5</v>
      </c>
      <c r="S148" s="321">
        <f t="shared" si="41"/>
        <v>5</v>
      </c>
      <c r="T148" s="322">
        <f t="shared" si="41"/>
        <v>7</v>
      </c>
      <c r="U148" s="323">
        <f t="shared" si="41"/>
        <v>9</v>
      </c>
      <c r="V148" s="321">
        <f t="shared" si="41"/>
        <v>7</v>
      </c>
      <c r="W148" s="321">
        <f t="shared" si="41"/>
        <v>6</v>
      </c>
      <c r="X148" s="321">
        <f t="shared" si="41"/>
        <v>5</v>
      </c>
      <c r="Y148" s="324">
        <f t="shared" si="41"/>
        <v>7</v>
      </c>
    </row>
    <row r="149" spans="1:25" ht="14.4" customHeight="1" thickTop="1" x14ac:dyDescent="0.3">
      <c r="A149" s="33"/>
      <c r="B149" s="35" t="s">
        <v>95</v>
      </c>
      <c r="C149" s="35" t="s">
        <v>98</v>
      </c>
      <c r="D149" s="379" t="s">
        <v>94</v>
      </c>
      <c r="E149" s="379"/>
      <c r="F149" s="36" t="s">
        <v>144</v>
      </c>
      <c r="G149" s="111" t="s">
        <v>99</v>
      </c>
      <c r="H149" s="14" t="s">
        <v>4</v>
      </c>
      <c r="I149" s="37" t="s">
        <v>4</v>
      </c>
      <c r="J149" s="1" t="s">
        <v>4</v>
      </c>
      <c r="K149" s="380" t="s">
        <v>5</v>
      </c>
      <c r="L149" s="381"/>
      <c r="M149" s="381"/>
      <c r="N149" s="381"/>
      <c r="O149" s="382"/>
      <c r="P149" s="383" t="s">
        <v>6</v>
      </c>
      <c r="Q149" s="384"/>
      <c r="R149" s="384"/>
      <c r="S149" s="384"/>
      <c r="T149" s="385"/>
      <c r="U149" s="386" t="s">
        <v>7</v>
      </c>
      <c r="V149" s="387"/>
      <c r="W149" s="387"/>
      <c r="X149" s="387"/>
      <c r="Y149" s="388"/>
    </row>
    <row r="150" spans="1:25" ht="14.4" customHeight="1" x14ac:dyDescent="0.3">
      <c r="A150" s="6" t="s">
        <v>8</v>
      </c>
      <c r="B150" s="7" t="s">
        <v>9</v>
      </c>
      <c r="C150" s="7" t="s">
        <v>10</v>
      </c>
      <c r="D150" s="7" t="s">
        <v>11</v>
      </c>
      <c r="E150" s="7" t="s">
        <v>126</v>
      </c>
      <c r="F150" s="16" t="s">
        <v>12</v>
      </c>
      <c r="G150" s="62" t="s">
        <v>13</v>
      </c>
      <c r="H150" s="17" t="s">
        <v>14</v>
      </c>
      <c r="I150" s="18" t="s">
        <v>15</v>
      </c>
      <c r="J150" s="66" t="s">
        <v>16</v>
      </c>
      <c r="K150" s="245" t="s">
        <v>17</v>
      </c>
      <c r="L150" s="246" t="s">
        <v>18</v>
      </c>
      <c r="M150" s="246" t="s">
        <v>19</v>
      </c>
      <c r="N150" s="246" t="s">
        <v>20</v>
      </c>
      <c r="O150" s="247" t="s">
        <v>21</v>
      </c>
      <c r="P150" s="285" t="s">
        <v>22</v>
      </c>
      <c r="Q150" s="19" t="s">
        <v>23</v>
      </c>
      <c r="R150" s="20" t="s">
        <v>24</v>
      </c>
      <c r="S150" s="21" t="s">
        <v>25</v>
      </c>
      <c r="T150" s="22" t="s">
        <v>26</v>
      </c>
      <c r="U150" s="23" t="s">
        <v>27</v>
      </c>
      <c r="V150" s="24" t="s">
        <v>28</v>
      </c>
      <c r="W150" s="24" t="s">
        <v>29</v>
      </c>
      <c r="X150" s="24" t="s">
        <v>30</v>
      </c>
      <c r="Y150" s="25" t="s">
        <v>31</v>
      </c>
    </row>
    <row r="151" spans="1:25" ht="14.4" customHeight="1" x14ac:dyDescent="0.3">
      <c r="A151" s="100">
        <v>1</v>
      </c>
      <c r="B151" s="55" t="s">
        <v>95</v>
      </c>
      <c r="C151" s="254" t="s">
        <v>168</v>
      </c>
      <c r="D151" s="59">
        <v>2002</v>
      </c>
      <c r="E151" s="2">
        <f t="shared" ref="E151:E157" si="42">SUM(2017-D151)</f>
        <v>15</v>
      </c>
      <c r="F151" s="107" t="s">
        <v>50</v>
      </c>
      <c r="G151" s="99">
        <f t="shared" ref="G151:G157" si="43">MIN(P151:T151)</f>
        <v>0.26944444444444443</v>
      </c>
      <c r="H151" s="26">
        <f t="shared" ref="H151:H157" si="44">SUM(K151:O151)</f>
        <v>57</v>
      </c>
      <c r="I151" s="27">
        <f t="shared" ref="I151:I157" si="45">IF(COUNTIF(K151:O151,"&gt;=0")&lt;4,SUM(K151:O151),SUM(LARGE(K151:O151,1),LARGE(K151:O151,2),LARGE(K151:O151,3),LARGE(K151:O151,4)))</f>
        <v>57</v>
      </c>
      <c r="J151" s="203">
        <f t="shared" ref="J151:J157" si="46">COUNTIF(K151:O151,"&gt;0")</f>
        <v>4</v>
      </c>
      <c r="K151" s="127"/>
      <c r="L151" s="238">
        <v>12</v>
      </c>
      <c r="M151" s="244">
        <v>15</v>
      </c>
      <c r="N151" s="244">
        <v>15</v>
      </c>
      <c r="O151" s="248">
        <v>15</v>
      </c>
      <c r="P151" s="52"/>
      <c r="Q151" s="44">
        <v>0.27499999999999997</v>
      </c>
      <c r="R151" s="44">
        <v>0.27013888888888887</v>
      </c>
      <c r="S151" s="44">
        <v>0.26944444444444443</v>
      </c>
      <c r="T151" s="45">
        <v>0.27291666666666664</v>
      </c>
      <c r="U151" s="126"/>
      <c r="V151" s="87">
        <v>2</v>
      </c>
      <c r="W151" s="95">
        <v>1</v>
      </c>
      <c r="X151" s="95">
        <v>1</v>
      </c>
      <c r="Y151" s="252">
        <v>1</v>
      </c>
    </row>
    <row r="152" spans="1:25" ht="14.4" customHeight="1" x14ac:dyDescent="0.3">
      <c r="A152" s="101">
        <v>2</v>
      </c>
      <c r="B152" s="57" t="s">
        <v>95</v>
      </c>
      <c r="C152" s="255" t="s">
        <v>87</v>
      </c>
      <c r="D152" s="3">
        <v>2004</v>
      </c>
      <c r="E152" s="2">
        <f t="shared" si="42"/>
        <v>13</v>
      </c>
      <c r="F152" s="109" t="s">
        <v>67</v>
      </c>
      <c r="G152" s="64">
        <f t="shared" si="43"/>
        <v>0.27291666666666664</v>
      </c>
      <c r="H152" s="29">
        <f t="shared" si="44"/>
        <v>48</v>
      </c>
      <c r="I152" s="30">
        <f t="shared" si="45"/>
        <v>48</v>
      </c>
      <c r="J152" s="204">
        <f t="shared" si="46"/>
        <v>4</v>
      </c>
      <c r="K152" s="287">
        <v>12</v>
      </c>
      <c r="L152" s="226"/>
      <c r="M152" s="225">
        <v>12</v>
      </c>
      <c r="N152" s="225">
        <v>12</v>
      </c>
      <c r="O152" s="250">
        <v>12</v>
      </c>
      <c r="P152" s="236">
        <v>0.28125</v>
      </c>
      <c r="Q152" s="47"/>
      <c r="R152" s="47">
        <v>0.27291666666666664</v>
      </c>
      <c r="S152" s="47">
        <v>0.27499999999999997</v>
      </c>
      <c r="T152" s="48">
        <v>0.28472222222222221</v>
      </c>
      <c r="U152" s="89">
        <v>2</v>
      </c>
      <c r="V152" s="38"/>
      <c r="W152" s="94">
        <v>2</v>
      </c>
      <c r="X152" s="94">
        <v>2</v>
      </c>
      <c r="Y152" s="252">
        <v>2</v>
      </c>
    </row>
    <row r="153" spans="1:25" ht="14.4" customHeight="1" x14ac:dyDescent="0.3">
      <c r="A153" s="100">
        <v>3</v>
      </c>
      <c r="B153" s="55" t="s">
        <v>95</v>
      </c>
      <c r="C153" s="255" t="s">
        <v>88</v>
      </c>
      <c r="D153" s="3">
        <v>2004</v>
      </c>
      <c r="E153" s="2">
        <f t="shared" si="42"/>
        <v>13</v>
      </c>
      <c r="F153" s="102" t="s">
        <v>32</v>
      </c>
      <c r="G153" s="64">
        <f t="shared" si="43"/>
        <v>0.28680555555555554</v>
      </c>
      <c r="H153" s="29">
        <f t="shared" si="44"/>
        <v>50</v>
      </c>
      <c r="I153" s="30">
        <f t="shared" si="45"/>
        <v>40</v>
      </c>
      <c r="J153" s="308">
        <f t="shared" si="46"/>
        <v>5</v>
      </c>
      <c r="K153" s="290">
        <v>10</v>
      </c>
      <c r="L153" s="238">
        <v>10</v>
      </c>
      <c r="M153" s="225">
        <v>10</v>
      </c>
      <c r="N153" s="225">
        <v>10</v>
      </c>
      <c r="O153" s="250">
        <v>10</v>
      </c>
      <c r="P153" s="236">
        <v>0.2951388888888889</v>
      </c>
      <c r="Q153" s="47">
        <v>0.28680555555555554</v>
      </c>
      <c r="R153" s="47">
        <v>0.28750000000000003</v>
      </c>
      <c r="S153" s="47">
        <v>0.29097222222222224</v>
      </c>
      <c r="T153" s="48">
        <v>0.28750000000000003</v>
      </c>
      <c r="U153" s="89">
        <v>3</v>
      </c>
      <c r="V153" s="88">
        <v>3</v>
      </c>
      <c r="W153" s="94">
        <v>3</v>
      </c>
      <c r="X153" s="94">
        <v>3</v>
      </c>
      <c r="Y153" s="252">
        <v>3</v>
      </c>
    </row>
    <row r="154" spans="1:25" ht="14.4" customHeight="1" x14ac:dyDescent="0.3">
      <c r="A154" s="56">
        <v>4</v>
      </c>
      <c r="B154" s="57" t="s">
        <v>95</v>
      </c>
      <c r="C154" s="58" t="s">
        <v>167</v>
      </c>
      <c r="D154" s="60">
        <v>2004</v>
      </c>
      <c r="E154" s="2">
        <f t="shared" si="42"/>
        <v>13</v>
      </c>
      <c r="F154" s="102" t="s">
        <v>32</v>
      </c>
      <c r="G154" s="64">
        <f t="shared" si="43"/>
        <v>0.30486111111111108</v>
      </c>
      <c r="H154" s="29">
        <f t="shared" si="44"/>
        <v>32</v>
      </c>
      <c r="I154" s="30">
        <f t="shared" si="45"/>
        <v>32</v>
      </c>
      <c r="J154" s="204">
        <f t="shared" si="46"/>
        <v>4</v>
      </c>
      <c r="K154" s="291"/>
      <c r="L154" s="225">
        <v>8</v>
      </c>
      <c r="M154" s="225">
        <v>8</v>
      </c>
      <c r="N154" s="225">
        <v>8</v>
      </c>
      <c r="O154" s="250">
        <v>8</v>
      </c>
      <c r="P154" s="236"/>
      <c r="Q154" s="47">
        <v>0.32361111111111113</v>
      </c>
      <c r="R154" s="47">
        <v>0.30486111111111108</v>
      </c>
      <c r="S154" s="47">
        <v>0.32777777777777778</v>
      </c>
      <c r="T154" s="48">
        <v>0.31597222222222221</v>
      </c>
      <c r="U154" s="53"/>
      <c r="V154" s="88">
        <v>4</v>
      </c>
      <c r="W154" s="94">
        <v>4</v>
      </c>
      <c r="X154" s="94">
        <v>4</v>
      </c>
      <c r="Y154" s="252">
        <v>4</v>
      </c>
    </row>
    <row r="155" spans="1:25" ht="14.4" customHeight="1" x14ac:dyDescent="0.3">
      <c r="A155" s="54">
        <v>5</v>
      </c>
      <c r="B155" s="55" t="s">
        <v>95</v>
      </c>
      <c r="C155" s="58" t="s">
        <v>162</v>
      </c>
      <c r="D155" s="60">
        <v>2003</v>
      </c>
      <c r="E155" s="2">
        <f t="shared" si="42"/>
        <v>14</v>
      </c>
      <c r="F155" s="106" t="s">
        <v>50</v>
      </c>
      <c r="G155" s="64">
        <f t="shared" si="43"/>
        <v>0.27430555555555552</v>
      </c>
      <c r="H155" s="29">
        <f t="shared" si="44"/>
        <v>30</v>
      </c>
      <c r="I155" s="30">
        <f t="shared" si="45"/>
        <v>30</v>
      </c>
      <c r="J155" s="67">
        <f t="shared" si="46"/>
        <v>2</v>
      </c>
      <c r="K155" s="292">
        <v>15</v>
      </c>
      <c r="L155" s="244">
        <v>15</v>
      </c>
      <c r="M155" s="235"/>
      <c r="N155" s="226"/>
      <c r="O155" s="227"/>
      <c r="P155" s="228">
        <v>0.28125</v>
      </c>
      <c r="Q155" s="47">
        <v>0.27430555555555552</v>
      </c>
      <c r="R155" s="47"/>
      <c r="S155" s="47"/>
      <c r="T155" s="48"/>
      <c r="U155" s="89">
        <v>1</v>
      </c>
      <c r="V155" s="88">
        <v>1</v>
      </c>
      <c r="W155" s="38"/>
      <c r="X155" s="38"/>
      <c r="Y155" s="46"/>
    </row>
    <row r="156" spans="1:25" ht="14.4" customHeight="1" x14ac:dyDescent="0.3">
      <c r="A156" s="56">
        <v>6</v>
      </c>
      <c r="B156" s="57" t="s">
        <v>95</v>
      </c>
      <c r="C156" s="58" t="s">
        <v>238</v>
      </c>
      <c r="D156" s="60">
        <v>2004</v>
      </c>
      <c r="E156" s="2">
        <f t="shared" si="42"/>
        <v>13</v>
      </c>
      <c r="F156" s="102" t="s">
        <v>32</v>
      </c>
      <c r="G156" s="64">
        <f t="shared" si="43"/>
        <v>0.33333333333333331</v>
      </c>
      <c r="H156" s="29">
        <f t="shared" si="44"/>
        <v>14</v>
      </c>
      <c r="I156" s="30">
        <f t="shared" si="45"/>
        <v>14</v>
      </c>
      <c r="J156" s="67">
        <f t="shared" si="46"/>
        <v>2</v>
      </c>
      <c r="K156" s="291"/>
      <c r="L156" s="226"/>
      <c r="M156" s="235"/>
      <c r="N156" s="226">
        <v>7</v>
      </c>
      <c r="O156" s="227">
        <v>7</v>
      </c>
      <c r="P156" s="228"/>
      <c r="Q156" s="47"/>
      <c r="R156" s="47"/>
      <c r="S156" s="47">
        <v>0.33333333333333331</v>
      </c>
      <c r="T156" s="48">
        <v>0.33402777777777781</v>
      </c>
      <c r="U156" s="53"/>
      <c r="V156" s="51"/>
      <c r="W156" s="38"/>
      <c r="X156" s="38">
        <v>5</v>
      </c>
      <c r="Y156" s="175">
        <v>5</v>
      </c>
    </row>
    <row r="157" spans="1:25" ht="14.4" customHeight="1" x14ac:dyDescent="0.3">
      <c r="A157" s="54">
        <v>7</v>
      </c>
      <c r="B157" s="55" t="s">
        <v>95</v>
      </c>
      <c r="C157" s="58" t="s">
        <v>166</v>
      </c>
      <c r="D157" s="3">
        <v>2002</v>
      </c>
      <c r="E157" s="2">
        <f t="shared" si="42"/>
        <v>15</v>
      </c>
      <c r="F157" s="32" t="s">
        <v>40</v>
      </c>
      <c r="G157" s="64">
        <f t="shared" si="43"/>
        <v>0.38055555555555554</v>
      </c>
      <c r="H157" s="29">
        <f t="shared" si="44"/>
        <v>7</v>
      </c>
      <c r="I157" s="30">
        <f t="shared" si="45"/>
        <v>7</v>
      </c>
      <c r="J157" s="67">
        <f t="shared" si="46"/>
        <v>1</v>
      </c>
      <c r="K157" s="291"/>
      <c r="L157" s="225">
        <v>7</v>
      </c>
      <c r="M157" s="226"/>
      <c r="N157" s="226"/>
      <c r="O157" s="241"/>
      <c r="P157" s="236"/>
      <c r="Q157" s="47">
        <v>0.38055555555555554</v>
      </c>
      <c r="R157" s="47"/>
      <c r="S157" s="47"/>
      <c r="T157" s="48"/>
      <c r="U157" s="53"/>
      <c r="V157" s="51">
        <v>5</v>
      </c>
      <c r="W157" s="38"/>
      <c r="X157" s="38"/>
      <c r="Y157" s="50"/>
    </row>
    <row r="158" spans="1:25" s="325" customFormat="1" ht="11.25" customHeight="1" thickBot="1" x14ac:dyDescent="0.35">
      <c r="A158" s="329">
        <v>7</v>
      </c>
      <c r="B158" s="330"/>
      <c r="C158" s="330"/>
      <c r="D158" s="330"/>
      <c r="E158" s="330"/>
      <c r="F158" s="331"/>
      <c r="G158" s="332"/>
      <c r="H158" s="333"/>
      <c r="I158" s="334"/>
      <c r="J158" s="335"/>
      <c r="K158" s="317">
        <f t="shared" ref="K158:Y158" si="47">COUNTIF(K151:K157,"&gt;0")</f>
        <v>3</v>
      </c>
      <c r="L158" s="318">
        <f t="shared" si="47"/>
        <v>5</v>
      </c>
      <c r="M158" s="318">
        <f t="shared" si="47"/>
        <v>4</v>
      </c>
      <c r="N158" s="318">
        <f t="shared" si="47"/>
        <v>5</v>
      </c>
      <c r="O158" s="319">
        <f t="shared" si="47"/>
        <v>5</v>
      </c>
      <c r="P158" s="336">
        <f t="shared" si="47"/>
        <v>3</v>
      </c>
      <c r="Q158" s="337">
        <f t="shared" si="47"/>
        <v>5</v>
      </c>
      <c r="R158" s="337">
        <f t="shared" si="47"/>
        <v>4</v>
      </c>
      <c r="S158" s="337">
        <f t="shared" si="47"/>
        <v>5</v>
      </c>
      <c r="T158" s="338">
        <f t="shared" si="47"/>
        <v>5</v>
      </c>
      <c r="U158" s="339">
        <f t="shared" si="47"/>
        <v>3</v>
      </c>
      <c r="V158" s="337">
        <f t="shared" si="47"/>
        <v>5</v>
      </c>
      <c r="W158" s="337">
        <f t="shared" si="47"/>
        <v>4</v>
      </c>
      <c r="X158" s="337">
        <f t="shared" si="47"/>
        <v>5</v>
      </c>
      <c r="Y158" s="340">
        <f t="shared" si="47"/>
        <v>5</v>
      </c>
    </row>
    <row r="159" spans="1:25" ht="6.75" customHeight="1" thickTop="1" thickBot="1" x14ac:dyDescent="0.35">
      <c r="A159" s="69"/>
      <c r="B159" s="69"/>
      <c r="C159" s="70"/>
      <c r="D159" s="71"/>
      <c r="E159" s="70"/>
      <c r="F159" s="70"/>
      <c r="G159" s="72"/>
      <c r="H159" s="73"/>
      <c r="I159" s="70"/>
      <c r="J159" s="74"/>
      <c r="K159" s="75"/>
      <c r="L159" s="75"/>
      <c r="M159" s="75"/>
      <c r="N159" s="75"/>
      <c r="O159" s="70"/>
      <c r="P159" s="70"/>
      <c r="Q159" s="76"/>
      <c r="R159" s="77"/>
      <c r="S159" s="70"/>
      <c r="T159" s="78"/>
    </row>
    <row r="160" spans="1:25" ht="14.25" customHeight="1" x14ac:dyDescent="0.3">
      <c r="A160" s="69"/>
      <c r="B160" s="69"/>
      <c r="C160" s="70"/>
      <c r="D160" s="71"/>
      <c r="E160" s="70"/>
      <c r="F160" s="70"/>
      <c r="G160" s="72"/>
      <c r="H160" s="400"/>
      <c r="I160" s="401"/>
      <c r="J160" s="402"/>
      <c r="K160" s="273" t="s">
        <v>100</v>
      </c>
      <c r="L160" s="274" t="s">
        <v>101</v>
      </c>
      <c r="M160" s="274" t="s">
        <v>102</v>
      </c>
      <c r="N160" s="274" t="s">
        <v>103</v>
      </c>
      <c r="O160" s="275" t="s">
        <v>104</v>
      </c>
      <c r="P160" s="280" t="s">
        <v>207</v>
      </c>
      <c r="Q160" s="114" t="s">
        <v>0</v>
      </c>
      <c r="R160" s="115" t="s">
        <v>55</v>
      </c>
      <c r="S160" s="116" t="s">
        <v>60</v>
      </c>
      <c r="T160" s="123" t="s">
        <v>92</v>
      </c>
      <c r="U160" s="353" t="s">
        <v>208</v>
      </c>
      <c r="V160" s="354"/>
      <c r="W160" s="351" t="s">
        <v>210</v>
      </c>
      <c r="X160" s="351"/>
      <c r="Y160" s="352"/>
    </row>
    <row r="161" spans="1:28" ht="14.25" customHeight="1" x14ac:dyDescent="0.3">
      <c r="A161" s="403" t="s">
        <v>163</v>
      </c>
      <c r="B161" s="404"/>
      <c r="C161" s="404"/>
      <c r="D161" s="404"/>
      <c r="E161" s="404"/>
      <c r="F161" s="405"/>
      <c r="G161" s="80"/>
      <c r="H161" s="409" t="s">
        <v>105</v>
      </c>
      <c r="I161" s="410"/>
      <c r="J161" s="411"/>
      <c r="K161" s="266">
        <f>SUM(U32+U71+U113+U148)</f>
        <v>37</v>
      </c>
      <c r="L161" s="267">
        <f>SUM(V32+V71+V113+V148)</f>
        <v>44</v>
      </c>
      <c r="M161" s="267">
        <f>SUM(W32+W71+W113+W148)</f>
        <v>30</v>
      </c>
      <c r="N161" s="267">
        <f>SUM(X32+X71+X113+X148)</f>
        <v>34</v>
      </c>
      <c r="O161" s="264">
        <f>SUM(Y32+Y71+Y113+Y148)</f>
        <v>34</v>
      </c>
      <c r="P161" s="281">
        <v>22</v>
      </c>
      <c r="Q161" s="117">
        <f>SUM(A32)</f>
        <v>28</v>
      </c>
      <c r="R161" s="117">
        <f>SUM(A71)</f>
        <v>17</v>
      </c>
      <c r="S161" s="117">
        <f>SUM(A113)</f>
        <v>12</v>
      </c>
      <c r="T161" s="276">
        <f>SUM(A148)</f>
        <v>14</v>
      </c>
      <c r="U161" s="355">
        <f>SUM(P161:T161)</f>
        <v>93</v>
      </c>
      <c r="V161" s="356"/>
      <c r="W161" s="359">
        <f>SUM(U161+U163+U164)</f>
        <v>255</v>
      </c>
      <c r="X161" s="360"/>
      <c r="Y161" s="361"/>
      <c r="AB161" s="300"/>
    </row>
    <row r="162" spans="1:28" ht="14.25" customHeight="1" x14ac:dyDescent="0.3">
      <c r="A162" s="406"/>
      <c r="B162" s="407"/>
      <c r="C162" s="407"/>
      <c r="D162" s="407"/>
      <c r="E162" s="407"/>
      <c r="F162" s="408"/>
      <c r="G162" s="80"/>
      <c r="H162" s="412" t="s">
        <v>106</v>
      </c>
      <c r="I162" s="413"/>
      <c r="J162" s="414"/>
      <c r="K162" s="266">
        <f>SUM(U51+U98+U131+U158)</f>
        <v>26</v>
      </c>
      <c r="L162" s="267">
        <f>SUM(V51+V98+V131+V158)</f>
        <v>42</v>
      </c>
      <c r="M162" s="267">
        <f>SUM(W51+W98+W131+W158)</f>
        <v>27</v>
      </c>
      <c r="N162" s="267">
        <f>SUM(X51+X98+X131+X158)</f>
        <v>43</v>
      </c>
      <c r="O162" s="264">
        <f>SUM(Y51+Y98+Y131+Y158)</f>
        <v>37</v>
      </c>
      <c r="P162" s="282" t="s">
        <v>206</v>
      </c>
      <c r="Q162" s="118" t="s">
        <v>47</v>
      </c>
      <c r="R162" s="118" t="s">
        <v>58</v>
      </c>
      <c r="S162" s="119" t="s">
        <v>84</v>
      </c>
      <c r="T162" s="277" t="s">
        <v>95</v>
      </c>
      <c r="U162" s="357" t="s">
        <v>209</v>
      </c>
      <c r="V162" s="358"/>
      <c r="W162" s="362"/>
      <c r="X162" s="363"/>
      <c r="Y162" s="364"/>
    </row>
    <row r="163" spans="1:28" ht="14.25" customHeight="1" x14ac:dyDescent="0.3">
      <c r="A163" s="415" t="s">
        <v>240</v>
      </c>
      <c r="B163" s="416"/>
      <c r="C163" s="416"/>
      <c r="D163" s="416"/>
      <c r="E163" s="416"/>
      <c r="F163" s="417"/>
      <c r="G163" s="72"/>
      <c r="H163" s="421" t="s">
        <v>107</v>
      </c>
      <c r="I163" s="422"/>
      <c r="J163" s="423"/>
      <c r="K163" s="266">
        <f>SUM(K161:K162)</f>
        <v>63</v>
      </c>
      <c r="L163" s="267">
        <f>SUM(L161:L162)</f>
        <v>86</v>
      </c>
      <c r="M163" s="267">
        <f>SUM(M161:M162)</f>
        <v>57</v>
      </c>
      <c r="N163" s="267">
        <f>SUM(N161:N162)</f>
        <v>77</v>
      </c>
      <c r="O163" s="264">
        <f>SUM(O161:O162)</f>
        <v>71</v>
      </c>
      <c r="P163" s="281">
        <v>44</v>
      </c>
      <c r="Q163" s="117">
        <f>SUM(A51)</f>
        <v>16</v>
      </c>
      <c r="R163" s="117">
        <f>SUM(A98)</f>
        <v>24</v>
      </c>
      <c r="S163" s="117">
        <f>SUM(A131)</f>
        <v>15</v>
      </c>
      <c r="T163" s="276">
        <f>SUM(A158)</f>
        <v>7</v>
      </c>
      <c r="U163" s="355">
        <f>SUM(P163:T163)</f>
        <v>106</v>
      </c>
      <c r="V163" s="356"/>
      <c r="W163" s="362"/>
      <c r="X163" s="363"/>
      <c r="Y163" s="364"/>
    </row>
    <row r="164" spans="1:28" ht="14.25" customHeight="1" thickBot="1" x14ac:dyDescent="0.35">
      <c r="A164" s="418"/>
      <c r="B164" s="419"/>
      <c r="C164" s="419"/>
      <c r="D164" s="419"/>
      <c r="E164" s="419"/>
      <c r="F164" s="420"/>
      <c r="G164" s="80"/>
      <c r="H164" s="424" t="s">
        <v>108</v>
      </c>
      <c r="I164" s="425"/>
      <c r="J164" s="426"/>
      <c r="K164" s="268">
        <v>34</v>
      </c>
      <c r="L164" s="269">
        <v>27</v>
      </c>
      <c r="M164" s="269">
        <v>20</v>
      </c>
      <c r="N164" s="269">
        <v>26</v>
      </c>
      <c r="O164" s="270">
        <v>30</v>
      </c>
      <c r="P164" s="283"/>
      <c r="Q164" s="120"/>
      <c r="R164" s="121"/>
      <c r="S164" s="122"/>
      <c r="T164" s="279" t="s">
        <v>8</v>
      </c>
      <c r="U164" s="349">
        <v>56</v>
      </c>
      <c r="V164" s="350"/>
      <c r="W164" s="365"/>
      <c r="X164" s="366"/>
      <c r="Y164" s="367"/>
    </row>
    <row r="165" spans="1:28" ht="14.25" customHeight="1" thickBot="1" x14ac:dyDescent="0.35">
      <c r="A165" s="69"/>
      <c r="B165" s="69"/>
      <c r="C165" s="70"/>
      <c r="D165" s="71"/>
      <c r="E165" s="70"/>
      <c r="F165" s="70"/>
      <c r="G165" s="80"/>
      <c r="H165" s="428" t="s">
        <v>109</v>
      </c>
      <c r="I165" s="429"/>
      <c r="J165" s="429"/>
      <c r="K165" s="271">
        <f>SUM(K163:K164)</f>
        <v>97</v>
      </c>
      <c r="L165" s="265">
        <f>SUM(L163:L164)</f>
        <v>113</v>
      </c>
      <c r="M165" s="265">
        <f>SUM(M163:M164)</f>
        <v>77</v>
      </c>
      <c r="N165" s="265">
        <f>SUM(N163:N164)</f>
        <v>103</v>
      </c>
      <c r="O165" s="272">
        <f>SUM(O163:O164)</f>
        <v>101</v>
      </c>
      <c r="P165" s="433" t="s">
        <v>239</v>
      </c>
      <c r="Q165" s="434"/>
      <c r="R165" s="434"/>
      <c r="S165" s="434"/>
      <c r="T165" s="284">
        <f>SUM(K165:O165)/5</f>
        <v>98.2</v>
      </c>
      <c r="U165" s="278"/>
      <c r="V165" s="198"/>
      <c r="W165" s="198"/>
      <c r="X165" s="198"/>
      <c r="Y165" s="199"/>
    </row>
    <row r="166" spans="1:28" ht="4.5" customHeight="1" x14ac:dyDescent="0.3">
      <c r="A166" s="69"/>
      <c r="B166" s="69"/>
      <c r="C166" s="70"/>
      <c r="D166" s="71"/>
      <c r="E166" s="70"/>
      <c r="F166" s="70"/>
      <c r="G166" s="72"/>
      <c r="H166" s="430"/>
      <c r="I166" s="430"/>
      <c r="J166" s="430"/>
      <c r="K166" s="431"/>
      <c r="L166" s="431"/>
      <c r="M166" s="431"/>
      <c r="N166" s="431"/>
      <c r="O166" s="431"/>
      <c r="U166" s="79"/>
      <c r="V166" s="79"/>
      <c r="W166" s="79"/>
      <c r="X166" s="79"/>
      <c r="Y166" s="79"/>
    </row>
    <row r="167" spans="1:28" ht="14.4" customHeight="1" x14ac:dyDescent="0.3">
      <c r="A167" s="432" t="s">
        <v>110</v>
      </c>
      <c r="B167" s="432"/>
      <c r="C167" s="432"/>
      <c r="D167" s="432"/>
      <c r="E167" s="432"/>
      <c r="F167" s="432"/>
      <c r="G167" s="432"/>
      <c r="H167" s="432"/>
      <c r="I167" s="432"/>
      <c r="J167" s="432"/>
      <c r="K167" s="432"/>
      <c r="L167" s="432"/>
      <c r="M167" s="432"/>
      <c r="N167" s="432"/>
      <c r="O167" s="432"/>
      <c r="P167" s="432"/>
      <c r="Q167" s="432"/>
      <c r="R167" s="432"/>
      <c r="S167" s="432"/>
      <c r="T167" s="432"/>
      <c r="U167" s="79"/>
      <c r="V167" s="79"/>
      <c r="W167" s="79"/>
      <c r="X167" s="79"/>
      <c r="Y167" s="79"/>
    </row>
    <row r="168" spans="1:28" ht="14.25" customHeight="1" x14ac:dyDescent="0.3">
      <c r="A168" s="427" t="s">
        <v>111</v>
      </c>
      <c r="B168" s="427"/>
      <c r="C168" s="427"/>
      <c r="D168" s="427"/>
      <c r="E168" s="427"/>
      <c r="F168" s="427"/>
      <c r="G168" s="427"/>
      <c r="H168" s="427"/>
      <c r="I168" s="427"/>
      <c r="J168" s="427"/>
      <c r="K168" s="427"/>
      <c r="L168" s="427"/>
      <c r="M168" s="427"/>
      <c r="N168" s="427"/>
      <c r="O168" s="427"/>
      <c r="P168" s="427"/>
      <c r="Q168" s="427"/>
      <c r="R168" s="427"/>
      <c r="S168" s="427"/>
      <c r="T168" s="427"/>
      <c r="U168" s="79"/>
      <c r="V168" s="79"/>
      <c r="W168" s="79"/>
      <c r="X168" s="79"/>
      <c r="Y168" s="79"/>
    </row>
    <row r="169" spans="1:28" ht="14.4" customHeight="1" x14ac:dyDescent="0.3">
      <c r="A169" s="81"/>
      <c r="B169" s="81"/>
      <c r="C169" s="81"/>
      <c r="D169" s="82"/>
      <c r="E169" s="81"/>
      <c r="F169" s="81"/>
      <c r="G169" s="83"/>
      <c r="H169" s="81"/>
      <c r="I169" s="81"/>
      <c r="J169" s="83"/>
      <c r="K169" s="81"/>
      <c r="L169" s="81"/>
      <c r="M169" s="81"/>
      <c r="N169" s="81"/>
      <c r="O169" s="81"/>
      <c r="P169" s="81"/>
      <c r="Q169" s="81"/>
      <c r="R169" s="81"/>
      <c r="S169" s="81"/>
      <c r="T169" s="81"/>
      <c r="U169" s="81"/>
      <c r="V169" s="81"/>
      <c r="W169" s="81"/>
      <c r="X169" s="81"/>
      <c r="Y169" s="81"/>
    </row>
    <row r="170" spans="1:28" s="96" customFormat="1" ht="14.4" customHeight="1" x14ac:dyDescent="0.25">
      <c r="C170" s="96" t="s">
        <v>164</v>
      </c>
      <c r="D170" s="96" t="s">
        <v>117</v>
      </c>
      <c r="E170" s="97"/>
      <c r="F170" s="97" t="s">
        <v>165</v>
      </c>
      <c r="G170" s="97"/>
      <c r="H170" s="97"/>
      <c r="I170" s="97"/>
      <c r="J170" s="97"/>
      <c r="K170" s="97"/>
      <c r="L170" s="97"/>
      <c r="M170" s="97"/>
      <c r="N170" s="97"/>
      <c r="O170" s="97"/>
      <c r="P170" s="97"/>
    </row>
    <row r="171" spans="1:28" s="96" customFormat="1" ht="14.4" customHeight="1" x14ac:dyDescent="0.25">
      <c r="D171" s="96" t="s">
        <v>116</v>
      </c>
      <c r="F171" s="96" t="s">
        <v>205</v>
      </c>
      <c r="G171" s="97"/>
      <c r="J171" s="97"/>
    </row>
  </sheetData>
  <autoFilter ref="A3:Y158"/>
  <sortState ref="C151:Y157">
    <sortCondition descending="1" ref="I151:I157"/>
    <sortCondition ref="G151:G157"/>
  </sortState>
  <mergeCells count="52">
    <mergeCell ref="A168:T168"/>
    <mergeCell ref="H165:J165"/>
    <mergeCell ref="H166:J166"/>
    <mergeCell ref="K166:O166"/>
    <mergeCell ref="A167:T167"/>
    <mergeCell ref="P165:S165"/>
    <mergeCell ref="H160:J160"/>
    <mergeCell ref="A161:F162"/>
    <mergeCell ref="H161:J161"/>
    <mergeCell ref="H162:J162"/>
    <mergeCell ref="A163:F164"/>
    <mergeCell ref="H163:J163"/>
    <mergeCell ref="H164:J164"/>
    <mergeCell ref="D132:E132"/>
    <mergeCell ref="K132:O132"/>
    <mergeCell ref="P132:T132"/>
    <mergeCell ref="U132:Y132"/>
    <mergeCell ref="D149:E149"/>
    <mergeCell ref="K149:O149"/>
    <mergeCell ref="P149:T149"/>
    <mergeCell ref="U149:Y149"/>
    <mergeCell ref="D99:E99"/>
    <mergeCell ref="K99:O99"/>
    <mergeCell ref="P99:T99"/>
    <mergeCell ref="U99:Y99"/>
    <mergeCell ref="D114:E114"/>
    <mergeCell ref="K114:O114"/>
    <mergeCell ref="P114:T114"/>
    <mergeCell ref="U114:Y114"/>
    <mergeCell ref="D52:E52"/>
    <mergeCell ref="K52:O52"/>
    <mergeCell ref="P52:T52"/>
    <mergeCell ref="U52:Y52"/>
    <mergeCell ref="D72:E72"/>
    <mergeCell ref="K72:O72"/>
    <mergeCell ref="P72:T72"/>
    <mergeCell ref="U72:Y72"/>
    <mergeCell ref="D2:E2"/>
    <mergeCell ref="K2:O2"/>
    <mergeCell ref="P2:T2"/>
    <mergeCell ref="U2:Y2"/>
    <mergeCell ref="D33:E33"/>
    <mergeCell ref="K33:O33"/>
    <mergeCell ref="P33:T33"/>
    <mergeCell ref="U33:Y33"/>
    <mergeCell ref="U164:V164"/>
    <mergeCell ref="W160:Y160"/>
    <mergeCell ref="U160:V160"/>
    <mergeCell ref="U161:V161"/>
    <mergeCell ref="U162:V162"/>
    <mergeCell ref="U163:V163"/>
    <mergeCell ref="W161:Y164"/>
  </mergeCells>
  <pageMargins left="0.39370078740157483" right="0.39370078740157483" top="0.39370078740157483" bottom="0.39370078740157483" header="0.31496062992125984" footer="0.31496062992125984"/>
  <pageSetup paperSize="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31"/>
  <sheetViews>
    <sheetView workbookViewId="0">
      <selection activeCell="AR10" sqref="AR10"/>
    </sheetView>
  </sheetViews>
  <sheetFormatPr defaultColWidth="9.109375" defaultRowHeight="13.8" x14ac:dyDescent="0.25"/>
  <cols>
    <col min="1" max="1" width="3" style="129" bestFit="1" customWidth="1"/>
    <col min="2" max="2" width="23.109375" style="129" customWidth="1"/>
    <col min="3" max="3" width="6.6640625" style="129" customWidth="1"/>
    <col min="4" max="4" width="3.6640625" style="129" bestFit="1" customWidth="1"/>
    <col min="5" max="8" width="3.33203125" style="129" bestFit="1" customWidth="1"/>
    <col min="9" max="9" width="2.6640625" style="129" customWidth="1"/>
    <col min="10" max="10" width="3.33203125" style="129" bestFit="1" customWidth="1"/>
    <col min="11" max="15" width="2.6640625" style="129" customWidth="1"/>
    <col min="16" max="16" width="3.33203125" style="129" bestFit="1" customWidth="1"/>
    <col min="17" max="21" width="2.6640625" style="129" customWidth="1"/>
    <col min="22" max="22" width="3.33203125" style="129" bestFit="1" customWidth="1"/>
    <col min="23" max="27" width="2.6640625" style="129" customWidth="1"/>
    <col min="28" max="28" width="3.33203125" style="129" bestFit="1" customWidth="1"/>
    <col min="29" max="33" width="2.6640625" style="129" customWidth="1"/>
    <col min="34" max="34" width="3.33203125" style="129" bestFit="1" customWidth="1"/>
    <col min="35" max="40" width="2.6640625" style="129" customWidth="1"/>
    <col min="41" max="16384" width="9.109375" style="129"/>
  </cols>
  <sheetData>
    <row r="1" spans="1:38" ht="14.4" thickTop="1" x14ac:dyDescent="0.25">
      <c r="A1" s="450" t="s">
        <v>112</v>
      </c>
      <c r="B1" s="451"/>
      <c r="C1" s="451"/>
      <c r="D1" s="451"/>
      <c r="E1" s="451"/>
      <c r="F1" s="451"/>
      <c r="G1" s="451"/>
      <c r="H1" s="452"/>
      <c r="I1" s="453" t="s">
        <v>113</v>
      </c>
      <c r="J1" s="454"/>
      <c r="K1" s="454"/>
      <c r="L1" s="454"/>
      <c r="M1" s="454"/>
      <c r="N1" s="455"/>
      <c r="O1" s="456" t="s">
        <v>114</v>
      </c>
      <c r="P1" s="448"/>
      <c r="Q1" s="448"/>
      <c r="R1" s="448"/>
      <c r="S1" s="448"/>
      <c r="T1" s="457"/>
      <c r="U1" s="447" t="s">
        <v>115</v>
      </c>
      <c r="V1" s="448"/>
      <c r="W1" s="448"/>
      <c r="X1" s="448"/>
      <c r="Y1" s="448"/>
      <c r="Z1" s="449"/>
      <c r="AA1" s="456" t="s">
        <v>116</v>
      </c>
      <c r="AB1" s="448"/>
      <c r="AC1" s="448"/>
      <c r="AD1" s="448"/>
      <c r="AE1" s="448"/>
      <c r="AF1" s="457"/>
      <c r="AG1" s="447" t="s">
        <v>117</v>
      </c>
      <c r="AH1" s="448"/>
      <c r="AI1" s="448"/>
      <c r="AJ1" s="448"/>
      <c r="AK1" s="448"/>
      <c r="AL1" s="449"/>
    </row>
    <row r="2" spans="1:38" ht="52.8" thickBot="1" x14ac:dyDescent="0.3">
      <c r="A2" s="152" t="s">
        <v>118</v>
      </c>
      <c r="B2" s="153" t="s">
        <v>12</v>
      </c>
      <c r="C2" s="154" t="s">
        <v>119</v>
      </c>
      <c r="D2" s="299" t="s">
        <v>251</v>
      </c>
      <c r="E2" s="155" t="s">
        <v>120</v>
      </c>
      <c r="F2" s="155" t="s">
        <v>121</v>
      </c>
      <c r="G2" s="155" t="s">
        <v>122</v>
      </c>
      <c r="H2" s="156" t="s">
        <v>123</v>
      </c>
      <c r="I2" s="157" t="s">
        <v>124</v>
      </c>
      <c r="J2" s="158" t="s">
        <v>125</v>
      </c>
      <c r="K2" s="155" t="s">
        <v>120</v>
      </c>
      <c r="L2" s="155" t="s">
        <v>121</v>
      </c>
      <c r="M2" s="155" t="s">
        <v>122</v>
      </c>
      <c r="N2" s="159" t="s">
        <v>123</v>
      </c>
      <c r="O2" s="160" t="s">
        <v>124</v>
      </c>
      <c r="P2" s="158" t="s">
        <v>125</v>
      </c>
      <c r="Q2" s="155" t="s">
        <v>120</v>
      </c>
      <c r="R2" s="155" t="s">
        <v>121</v>
      </c>
      <c r="S2" s="155" t="s">
        <v>122</v>
      </c>
      <c r="T2" s="156" t="s">
        <v>123</v>
      </c>
      <c r="U2" s="161" t="s">
        <v>124</v>
      </c>
      <c r="V2" s="158" t="s">
        <v>125</v>
      </c>
      <c r="W2" s="155" t="s">
        <v>120</v>
      </c>
      <c r="X2" s="155" t="s">
        <v>121</v>
      </c>
      <c r="Y2" s="155" t="s">
        <v>122</v>
      </c>
      <c r="Z2" s="159" t="s">
        <v>123</v>
      </c>
      <c r="AA2" s="162" t="s">
        <v>124</v>
      </c>
      <c r="AB2" s="158" t="s">
        <v>125</v>
      </c>
      <c r="AC2" s="155" t="s">
        <v>120</v>
      </c>
      <c r="AD2" s="155" t="s">
        <v>121</v>
      </c>
      <c r="AE2" s="155" t="s">
        <v>122</v>
      </c>
      <c r="AF2" s="156" t="s">
        <v>123</v>
      </c>
      <c r="AG2" s="161" t="s">
        <v>124</v>
      </c>
      <c r="AH2" s="163" t="s">
        <v>125</v>
      </c>
      <c r="AI2" s="164" t="s">
        <v>120</v>
      </c>
      <c r="AJ2" s="164" t="s">
        <v>121</v>
      </c>
      <c r="AK2" s="164" t="s">
        <v>122</v>
      </c>
      <c r="AL2" s="165" t="s">
        <v>123</v>
      </c>
    </row>
    <row r="3" spans="1:38" ht="18" thickTop="1" x14ac:dyDescent="0.3">
      <c r="A3" s="200">
        <v>1</v>
      </c>
      <c r="B3" s="172" t="s">
        <v>32</v>
      </c>
      <c r="C3" s="297">
        <f t="shared" ref="C3:C19" si="0">SUM(J3+P3+V3+AB3+AH3)</f>
        <v>191</v>
      </c>
      <c r="D3" s="302">
        <v>61</v>
      </c>
      <c r="E3" s="211">
        <f t="shared" ref="E3:E19" si="1">SUM(K3+Q3+W3+AC3+AI3)</f>
        <v>15</v>
      </c>
      <c r="F3" s="211">
        <f t="shared" ref="F3:F19" si="2">SUM(L3+R3+X3+AD3+AJ3)</f>
        <v>18</v>
      </c>
      <c r="G3" s="211">
        <f t="shared" ref="G3:G19" si="3">SUM(M3+S3+Y3+AE3+AK3)</f>
        <v>20</v>
      </c>
      <c r="H3" s="212">
        <f t="shared" ref="H3:H19" si="4">SUM(N3+T3+Z3+AF3+AL3)</f>
        <v>22</v>
      </c>
      <c r="I3" s="166"/>
      <c r="J3" s="167">
        <f t="shared" ref="J3:J19" si="5">SUM(N3*1+M3*2+L3*3+K3*5)</f>
        <v>35</v>
      </c>
      <c r="K3" s="304">
        <v>2</v>
      </c>
      <c r="L3" s="304">
        <v>3</v>
      </c>
      <c r="M3" s="304">
        <v>6</v>
      </c>
      <c r="N3" s="305">
        <v>4</v>
      </c>
      <c r="O3" s="168"/>
      <c r="P3" s="167">
        <f t="shared" ref="P3:P19" si="6">SUM(T3*1+S3*2+R3*3+Q3*5)</f>
        <v>41</v>
      </c>
      <c r="Q3" s="170">
        <v>3</v>
      </c>
      <c r="R3" s="170">
        <v>5</v>
      </c>
      <c r="S3" s="170">
        <v>3</v>
      </c>
      <c r="T3" s="174">
        <v>5</v>
      </c>
      <c r="U3" s="169"/>
      <c r="V3" s="167">
        <f t="shared" ref="V3:V19" si="7">SUM(Z3*1+Y3*2+X3*3+W3*5)</f>
        <v>46</v>
      </c>
      <c r="W3" s="170">
        <v>3</v>
      </c>
      <c r="X3" s="170">
        <v>5</v>
      </c>
      <c r="Y3" s="170">
        <v>5</v>
      </c>
      <c r="Z3" s="173">
        <v>6</v>
      </c>
      <c r="AA3" s="171"/>
      <c r="AB3" s="167">
        <f t="shared" ref="AB3:AB19" si="8">SUM(AF3*1+AE3*2+AD3*3+AC3*5)</f>
        <v>42</v>
      </c>
      <c r="AC3" s="170">
        <v>5</v>
      </c>
      <c r="AD3" s="170">
        <v>2</v>
      </c>
      <c r="AE3" s="170">
        <v>4</v>
      </c>
      <c r="AF3" s="174">
        <v>3</v>
      </c>
      <c r="AG3" s="169"/>
      <c r="AH3" s="167">
        <f t="shared" ref="AH3:AH19" si="9">SUM(AL3*1+AK3*2+AJ3*3+AI3*5)</f>
        <v>27</v>
      </c>
      <c r="AI3" s="170">
        <v>2</v>
      </c>
      <c r="AJ3" s="170">
        <v>3</v>
      </c>
      <c r="AK3" s="170">
        <v>2</v>
      </c>
      <c r="AL3" s="173">
        <v>4</v>
      </c>
    </row>
    <row r="4" spans="1:38" ht="17.399999999999999" x14ac:dyDescent="0.3">
      <c r="A4" s="201">
        <v>2</v>
      </c>
      <c r="B4" s="130" t="s">
        <v>50</v>
      </c>
      <c r="C4" s="298">
        <f t="shared" si="0"/>
        <v>98</v>
      </c>
      <c r="D4" s="301">
        <v>7</v>
      </c>
      <c r="E4" s="213">
        <f t="shared" si="1"/>
        <v>14</v>
      </c>
      <c r="F4" s="213">
        <f t="shared" si="2"/>
        <v>8</v>
      </c>
      <c r="G4" s="213">
        <f t="shared" si="3"/>
        <v>2</v>
      </c>
      <c r="H4" s="214">
        <f t="shared" si="4"/>
        <v>0</v>
      </c>
      <c r="I4" s="139"/>
      <c r="J4" s="147">
        <f t="shared" si="5"/>
        <v>23</v>
      </c>
      <c r="K4" s="306">
        <v>4</v>
      </c>
      <c r="L4" s="306">
        <v>1</v>
      </c>
      <c r="M4" s="131"/>
      <c r="N4" s="140"/>
      <c r="O4" s="138"/>
      <c r="P4" s="147">
        <f t="shared" si="6"/>
        <v>20</v>
      </c>
      <c r="Q4" s="148">
        <v>3</v>
      </c>
      <c r="R4" s="148">
        <v>1</v>
      </c>
      <c r="S4" s="148">
        <v>1</v>
      </c>
      <c r="T4" s="141"/>
      <c r="U4" s="143"/>
      <c r="V4" s="147">
        <f t="shared" si="7"/>
        <v>18</v>
      </c>
      <c r="W4" s="148">
        <v>3</v>
      </c>
      <c r="X4" s="148">
        <v>1</v>
      </c>
      <c r="Y4" s="131"/>
      <c r="Z4" s="140"/>
      <c r="AA4" s="142"/>
      <c r="AB4" s="147">
        <f t="shared" si="8"/>
        <v>19</v>
      </c>
      <c r="AC4" s="148">
        <v>2</v>
      </c>
      <c r="AD4" s="148">
        <v>3</v>
      </c>
      <c r="AE4" s="131"/>
      <c r="AF4" s="141"/>
      <c r="AG4" s="143"/>
      <c r="AH4" s="147">
        <f t="shared" si="9"/>
        <v>18</v>
      </c>
      <c r="AI4" s="148">
        <v>2</v>
      </c>
      <c r="AJ4" s="148">
        <v>2</v>
      </c>
      <c r="AK4" s="148">
        <v>1</v>
      </c>
      <c r="AL4" s="144"/>
    </row>
    <row r="5" spans="1:38" ht="17.399999999999999" x14ac:dyDescent="0.3">
      <c r="A5" s="201">
        <v>3</v>
      </c>
      <c r="B5" s="132" t="s">
        <v>34</v>
      </c>
      <c r="C5" s="298">
        <f t="shared" si="0"/>
        <v>54</v>
      </c>
      <c r="D5" s="301">
        <v>25</v>
      </c>
      <c r="E5" s="213">
        <f t="shared" si="1"/>
        <v>3</v>
      </c>
      <c r="F5" s="213">
        <f t="shared" si="2"/>
        <v>4</v>
      </c>
      <c r="G5" s="213">
        <f t="shared" si="3"/>
        <v>10</v>
      </c>
      <c r="H5" s="214">
        <f t="shared" si="4"/>
        <v>7</v>
      </c>
      <c r="I5" s="139"/>
      <c r="J5" s="147">
        <f t="shared" si="5"/>
        <v>13</v>
      </c>
      <c r="K5" s="306">
        <v>1</v>
      </c>
      <c r="L5" s="306">
        <v>1</v>
      </c>
      <c r="M5" s="306">
        <v>2</v>
      </c>
      <c r="N5" s="307">
        <v>1</v>
      </c>
      <c r="O5" s="138"/>
      <c r="P5" s="147">
        <f t="shared" si="6"/>
        <v>10</v>
      </c>
      <c r="Q5" s="148">
        <v>1</v>
      </c>
      <c r="R5" s="131"/>
      <c r="S5" s="148">
        <v>2</v>
      </c>
      <c r="T5" s="150">
        <v>1</v>
      </c>
      <c r="U5" s="143"/>
      <c r="V5" s="147">
        <f t="shared" si="7"/>
        <v>6</v>
      </c>
      <c r="W5" s="131"/>
      <c r="X5" s="148">
        <v>1</v>
      </c>
      <c r="Y5" s="148">
        <v>1</v>
      </c>
      <c r="Z5" s="149">
        <v>1</v>
      </c>
      <c r="AA5" s="142"/>
      <c r="AB5" s="147">
        <f t="shared" si="8"/>
        <v>10</v>
      </c>
      <c r="AC5" s="131"/>
      <c r="AD5" s="148">
        <v>1</v>
      </c>
      <c r="AE5" s="148">
        <v>2</v>
      </c>
      <c r="AF5" s="150">
        <v>3</v>
      </c>
      <c r="AG5" s="143"/>
      <c r="AH5" s="147">
        <f t="shared" si="9"/>
        <v>15</v>
      </c>
      <c r="AI5" s="148">
        <v>1</v>
      </c>
      <c r="AJ5" s="148">
        <v>1</v>
      </c>
      <c r="AK5" s="148">
        <v>3</v>
      </c>
      <c r="AL5" s="151">
        <v>1</v>
      </c>
    </row>
    <row r="6" spans="1:38" ht="17.399999999999999" x14ac:dyDescent="0.3">
      <c r="A6" s="146">
        <v>4</v>
      </c>
      <c r="B6" s="135" t="s">
        <v>67</v>
      </c>
      <c r="C6" s="298">
        <f t="shared" si="0"/>
        <v>44</v>
      </c>
      <c r="D6" s="301">
        <v>4</v>
      </c>
      <c r="E6" s="213">
        <f t="shared" si="1"/>
        <v>5</v>
      </c>
      <c r="F6" s="213">
        <f t="shared" si="2"/>
        <v>5</v>
      </c>
      <c r="G6" s="213">
        <f t="shared" si="3"/>
        <v>1</v>
      </c>
      <c r="H6" s="214">
        <f t="shared" si="4"/>
        <v>2</v>
      </c>
      <c r="I6" s="139"/>
      <c r="J6" s="147">
        <f t="shared" si="5"/>
        <v>11</v>
      </c>
      <c r="K6" s="306">
        <v>1</v>
      </c>
      <c r="L6" s="306">
        <v>2</v>
      </c>
      <c r="M6" s="131"/>
      <c r="N6" s="140"/>
      <c r="O6" s="138"/>
      <c r="P6" s="147">
        <f t="shared" si="6"/>
        <v>9</v>
      </c>
      <c r="Q6" s="148">
        <v>1</v>
      </c>
      <c r="R6" s="148">
        <v>1</v>
      </c>
      <c r="S6" s="131"/>
      <c r="T6" s="150">
        <v>1</v>
      </c>
      <c r="U6" s="143"/>
      <c r="V6" s="147">
        <f t="shared" si="7"/>
        <v>10</v>
      </c>
      <c r="W6" s="148">
        <v>1</v>
      </c>
      <c r="X6" s="148">
        <v>1</v>
      </c>
      <c r="Y6" s="148">
        <v>1</v>
      </c>
      <c r="Z6" s="140"/>
      <c r="AA6" s="142"/>
      <c r="AB6" s="147">
        <f t="shared" si="8"/>
        <v>6</v>
      </c>
      <c r="AC6" s="148">
        <v>1</v>
      </c>
      <c r="AD6" s="131"/>
      <c r="AE6" s="131"/>
      <c r="AF6" s="150">
        <v>1</v>
      </c>
      <c r="AG6" s="143"/>
      <c r="AH6" s="147">
        <f t="shared" si="9"/>
        <v>8</v>
      </c>
      <c r="AI6" s="148">
        <v>1</v>
      </c>
      <c r="AJ6" s="148">
        <v>1</v>
      </c>
      <c r="AK6" s="131"/>
      <c r="AL6" s="144"/>
    </row>
    <row r="7" spans="1:38" ht="17.399999999999999" x14ac:dyDescent="0.3">
      <c r="A7" s="146">
        <v>5</v>
      </c>
      <c r="B7" s="136" t="s">
        <v>35</v>
      </c>
      <c r="C7" s="298">
        <f t="shared" si="0"/>
        <v>21</v>
      </c>
      <c r="D7" s="301">
        <v>4</v>
      </c>
      <c r="E7" s="213">
        <f t="shared" si="1"/>
        <v>2</v>
      </c>
      <c r="F7" s="213">
        <f t="shared" si="2"/>
        <v>1</v>
      </c>
      <c r="G7" s="213">
        <f t="shared" si="3"/>
        <v>3</v>
      </c>
      <c r="H7" s="214">
        <f t="shared" si="4"/>
        <v>2</v>
      </c>
      <c r="I7" s="139"/>
      <c r="J7" s="147">
        <f t="shared" si="5"/>
        <v>1</v>
      </c>
      <c r="K7" s="131"/>
      <c r="L7" s="131"/>
      <c r="M7" s="131"/>
      <c r="N7" s="307">
        <v>1</v>
      </c>
      <c r="O7" s="138"/>
      <c r="P7" s="147">
        <f t="shared" si="6"/>
        <v>2</v>
      </c>
      <c r="Q7" s="131"/>
      <c r="R7" s="131"/>
      <c r="S7" s="148">
        <v>1</v>
      </c>
      <c r="T7" s="141"/>
      <c r="U7" s="143"/>
      <c r="V7" s="147">
        <f t="shared" si="7"/>
        <v>6</v>
      </c>
      <c r="W7" s="148">
        <v>1</v>
      </c>
      <c r="X7" s="131"/>
      <c r="Y7" s="131"/>
      <c r="Z7" s="149">
        <v>1</v>
      </c>
      <c r="AA7" s="142"/>
      <c r="AB7" s="147">
        <f t="shared" si="8"/>
        <v>5</v>
      </c>
      <c r="AC7" s="131"/>
      <c r="AD7" s="148">
        <v>1</v>
      </c>
      <c r="AE7" s="148">
        <v>1</v>
      </c>
      <c r="AF7" s="141"/>
      <c r="AG7" s="143"/>
      <c r="AH7" s="147">
        <f t="shared" si="9"/>
        <v>7</v>
      </c>
      <c r="AI7" s="148">
        <v>1</v>
      </c>
      <c r="AJ7" s="131"/>
      <c r="AK7" s="148">
        <v>1</v>
      </c>
      <c r="AL7" s="145"/>
    </row>
    <row r="8" spans="1:38" ht="17.399999999999999" x14ac:dyDescent="0.3">
      <c r="A8" s="146">
        <v>6</v>
      </c>
      <c r="B8" s="133" t="s">
        <v>40</v>
      </c>
      <c r="C8" s="298">
        <f t="shared" si="0"/>
        <v>13</v>
      </c>
      <c r="D8" s="301">
        <v>7</v>
      </c>
      <c r="E8" s="213">
        <f t="shared" si="1"/>
        <v>1</v>
      </c>
      <c r="F8" s="213">
        <f t="shared" si="2"/>
        <v>2</v>
      </c>
      <c r="G8" s="213">
        <f t="shared" si="3"/>
        <v>1</v>
      </c>
      <c r="H8" s="214">
        <f t="shared" si="4"/>
        <v>0</v>
      </c>
      <c r="I8" s="139"/>
      <c r="J8" s="147">
        <f t="shared" si="5"/>
        <v>3</v>
      </c>
      <c r="K8" s="131"/>
      <c r="L8" s="306">
        <v>1</v>
      </c>
      <c r="M8" s="131"/>
      <c r="N8" s="140"/>
      <c r="O8" s="138"/>
      <c r="P8" s="147">
        <f t="shared" si="6"/>
        <v>2</v>
      </c>
      <c r="Q8" s="131"/>
      <c r="R8" s="131"/>
      <c r="S8" s="148">
        <v>1</v>
      </c>
      <c r="T8" s="141"/>
      <c r="U8" s="143"/>
      <c r="V8" s="147">
        <f t="shared" si="7"/>
        <v>0</v>
      </c>
      <c r="W8" s="131"/>
      <c r="X8" s="131"/>
      <c r="Y8" s="131"/>
      <c r="Z8" s="140"/>
      <c r="AA8" s="142"/>
      <c r="AB8" s="147">
        <f t="shared" si="8"/>
        <v>3</v>
      </c>
      <c r="AC8" s="131"/>
      <c r="AD8" s="148">
        <v>1</v>
      </c>
      <c r="AE8" s="131"/>
      <c r="AF8" s="141"/>
      <c r="AG8" s="143"/>
      <c r="AH8" s="147">
        <f t="shared" si="9"/>
        <v>5</v>
      </c>
      <c r="AI8" s="148">
        <v>1</v>
      </c>
      <c r="AJ8" s="131"/>
      <c r="AK8" s="131"/>
      <c r="AL8" s="144"/>
    </row>
    <row r="9" spans="1:38" ht="17.399999999999999" x14ac:dyDescent="0.3">
      <c r="A9" s="146">
        <v>7</v>
      </c>
      <c r="B9" s="133" t="s">
        <v>157</v>
      </c>
      <c r="C9" s="298">
        <f t="shared" si="0"/>
        <v>8</v>
      </c>
      <c r="D9" s="301">
        <v>1</v>
      </c>
      <c r="E9" s="213">
        <f t="shared" si="1"/>
        <v>0</v>
      </c>
      <c r="F9" s="213">
        <f t="shared" si="2"/>
        <v>2</v>
      </c>
      <c r="G9" s="213">
        <f t="shared" si="3"/>
        <v>1</v>
      </c>
      <c r="H9" s="214">
        <f t="shared" si="4"/>
        <v>0</v>
      </c>
      <c r="I9" s="139"/>
      <c r="J9" s="147">
        <f t="shared" si="5"/>
        <v>0</v>
      </c>
      <c r="K9" s="131"/>
      <c r="L9" s="131"/>
      <c r="M9" s="131"/>
      <c r="N9" s="140"/>
      <c r="O9" s="138"/>
      <c r="P9" s="147">
        <f t="shared" si="6"/>
        <v>3</v>
      </c>
      <c r="Q9" s="131"/>
      <c r="R9" s="148">
        <v>1</v>
      </c>
      <c r="S9" s="131"/>
      <c r="T9" s="141"/>
      <c r="U9" s="143"/>
      <c r="V9" s="147">
        <f t="shared" si="7"/>
        <v>0</v>
      </c>
      <c r="W9" s="131"/>
      <c r="X9" s="131"/>
      <c r="Y9" s="131"/>
      <c r="Z9" s="140"/>
      <c r="AA9" s="142"/>
      <c r="AB9" s="147">
        <f t="shared" si="8"/>
        <v>2</v>
      </c>
      <c r="AC9" s="131"/>
      <c r="AD9" s="131"/>
      <c r="AE9" s="148">
        <v>1</v>
      </c>
      <c r="AF9" s="141"/>
      <c r="AG9" s="143"/>
      <c r="AH9" s="147">
        <f t="shared" si="9"/>
        <v>3</v>
      </c>
      <c r="AI9" s="131"/>
      <c r="AJ9" s="148">
        <v>1</v>
      </c>
      <c r="AK9" s="131"/>
      <c r="AL9" s="144"/>
    </row>
    <row r="10" spans="1:38" ht="17.399999999999999" x14ac:dyDescent="0.3">
      <c r="A10" s="146">
        <v>8</v>
      </c>
      <c r="B10" s="133" t="s">
        <v>150</v>
      </c>
      <c r="C10" s="298">
        <f t="shared" si="0"/>
        <v>5</v>
      </c>
      <c r="D10" s="301">
        <v>1</v>
      </c>
      <c r="E10" s="213">
        <f t="shared" si="1"/>
        <v>0</v>
      </c>
      <c r="F10" s="213">
        <f t="shared" si="2"/>
        <v>0</v>
      </c>
      <c r="G10" s="213">
        <f t="shared" si="3"/>
        <v>2</v>
      </c>
      <c r="H10" s="214">
        <f t="shared" si="4"/>
        <v>1</v>
      </c>
      <c r="I10" s="139"/>
      <c r="J10" s="147">
        <f t="shared" si="5"/>
        <v>0</v>
      </c>
      <c r="K10" s="131"/>
      <c r="L10" s="131"/>
      <c r="M10" s="131"/>
      <c r="N10" s="140"/>
      <c r="O10" s="138"/>
      <c r="P10" s="147">
        <f t="shared" si="6"/>
        <v>0</v>
      </c>
      <c r="Q10" s="131"/>
      <c r="R10" s="131"/>
      <c r="S10" s="131"/>
      <c r="T10" s="141"/>
      <c r="U10" s="143"/>
      <c r="V10" s="147">
        <f t="shared" si="7"/>
        <v>2</v>
      </c>
      <c r="W10" s="131"/>
      <c r="X10" s="131"/>
      <c r="Y10" s="148">
        <v>1</v>
      </c>
      <c r="Z10" s="140"/>
      <c r="AA10" s="142"/>
      <c r="AB10" s="147">
        <f t="shared" si="8"/>
        <v>1</v>
      </c>
      <c r="AC10" s="131"/>
      <c r="AD10" s="131"/>
      <c r="AE10" s="131"/>
      <c r="AF10" s="150">
        <v>1</v>
      </c>
      <c r="AG10" s="143"/>
      <c r="AH10" s="147">
        <f t="shared" si="9"/>
        <v>2</v>
      </c>
      <c r="AI10" s="131"/>
      <c r="AJ10" s="131"/>
      <c r="AK10" s="148">
        <v>1</v>
      </c>
      <c r="AL10" s="144"/>
    </row>
    <row r="11" spans="1:38" ht="17.399999999999999" x14ac:dyDescent="0.3">
      <c r="A11" s="146">
        <v>9</v>
      </c>
      <c r="B11" s="134" t="s">
        <v>145</v>
      </c>
      <c r="C11" s="298">
        <f t="shared" si="0"/>
        <v>2</v>
      </c>
      <c r="D11" s="301">
        <v>3</v>
      </c>
      <c r="E11" s="213">
        <f t="shared" si="1"/>
        <v>0</v>
      </c>
      <c r="F11" s="213">
        <f t="shared" si="2"/>
        <v>0</v>
      </c>
      <c r="G11" s="213">
        <f t="shared" si="3"/>
        <v>0</v>
      </c>
      <c r="H11" s="214">
        <f t="shared" si="4"/>
        <v>2</v>
      </c>
      <c r="I11" s="139"/>
      <c r="J11" s="147">
        <f t="shared" si="5"/>
        <v>0</v>
      </c>
      <c r="K11" s="131"/>
      <c r="L11" s="131"/>
      <c r="M11" s="131"/>
      <c r="N11" s="140"/>
      <c r="O11" s="138"/>
      <c r="P11" s="147">
        <f t="shared" si="6"/>
        <v>1</v>
      </c>
      <c r="Q11" s="131"/>
      <c r="R11" s="131"/>
      <c r="S11" s="131"/>
      <c r="T11" s="150">
        <v>1</v>
      </c>
      <c r="U11" s="143"/>
      <c r="V11" s="147">
        <f t="shared" si="7"/>
        <v>0</v>
      </c>
      <c r="W11" s="131"/>
      <c r="X11" s="131"/>
      <c r="Y11" s="131"/>
      <c r="Z11" s="140"/>
      <c r="AA11" s="142"/>
      <c r="AB11" s="147">
        <f t="shared" si="8"/>
        <v>0</v>
      </c>
      <c r="AC11" s="131"/>
      <c r="AD11" s="131"/>
      <c r="AE11" s="131"/>
      <c r="AF11" s="141"/>
      <c r="AG11" s="143"/>
      <c r="AH11" s="147">
        <f t="shared" si="9"/>
        <v>1</v>
      </c>
      <c r="AI11" s="131"/>
      <c r="AJ11" s="131"/>
      <c r="AK11" s="131"/>
      <c r="AL11" s="149">
        <v>1</v>
      </c>
    </row>
    <row r="12" spans="1:38" ht="17.399999999999999" x14ac:dyDescent="0.3">
      <c r="A12" s="146">
        <v>10</v>
      </c>
      <c r="B12" s="133" t="s">
        <v>217</v>
      </c>
      <c r="C12" s="298">
        <f t="shared" si="0"/>
        <v>1</v>
      </c>
      <c r="D12" s="301">
        <v>1</v>
      </c>
      <c r="E12" s="213">
        <f t="shared" si="1"/>
        <v>0</v>
      </c>
      <c r="F12" s="213">
        <f t="shared" si="2"/>
        <v>0</v>
      </c>
      <c r="G12" s="213">
        <f t="shared" si="3"/>
        <v>0</v>
      </c>
      <c r="H12" s="214">
        <f t="shared" si="4"/>
        <v>1</v>
      </c>
      <c r="I12" s="139"/>
      <c r="J12" s="147">
        <f t="shared" si="5"/>
        <v>0</v>
      </c>
      <c r="K12" s="131"/>
      <c r="L12" s="131"/>
      <c r="M12" s="131"/>
      <c r="N12" s="140"/>
      <c r="O12" s="138"/>
      <c r="P12" s="147">
        <f t="shared" si="6"/>
        <v>0</v>
      </c>
      <c r="Q12" s="131"/>
      <c r="R12" s="131"/>
      <c r="S12" s="131"/>
      <c r="T12" s="141"/>
      <c r="U12" s="143"/>
      <c r="V12" s="147">
        <f t="shared" si="7"/>
        <v>0</v>
      </c>
      <c r="W12" s="131"/>
      <c r="X12" s="131"/>
      <c r="Y12" s="131"/>
      <c r="Z12" s="140"/>
      <c r="AA12" s="142"/>
      <c r="AB12" s="147">
        <f t="shared" si="8"/>
        <v>0</v>
      </c>
      <c r="AC12" s="131"/>
      <c r="AD12" s="131"/>
      <c r="AE12" s="131"/>
      <c r="AF12" s="141"/>
      <c r="AG12" s="143"/>
      <c r="AH12" s="147">
        <f t="shared" si="9"/>
        <v>1</v>
      </c>
      <c r="AI12" s="131"/>
      <c r="AJ12" s="131"/>
      <c r="AK12" s="131"/>
      <c r="AL12" s="151">
        <v>1</v>
      </c>
    </row>
    <row r="13" spans="1:38" ht="17.399999999999999" x14ac:dyDescent="0.3">
      <c r="A13" s="146">
        <v>11</v>
      </c>
      <c r="B13" s="134" t="s">
        <v>52</v>
      </c>
      <c r="C13" s="298">
        <f t="shared" si="0"/>
        <v>1</v>
      </c>
      <c r="D13" s="301">
        <v>3</v>
      </c>
      <c r="E13" s="213">
        <f t="shared" si="1"/>
        <v>0</v>
      </c>
      <c r="F13" s="213">
        <f t="shared" si="2"/>
        <v>0</v>
      </c>
      <c r="G13" s="213">
        <f t="shared" si="3"/>
        <v>0</v>
      </c>
      <c r="H13" s="214">
        <f t="shared" si="4"/>
        <v>1</v>
      </c>
      <c r="I13" s="139"/>
      <c r="J13" s="147">
        <f t="shared" si="5"/>
        <v>1</v>
      </c>
      <c r="K13" s="131"/>
      <c r="L13" s="131"/>
      <c r="M13" s="131"/>
      <c r="N13" s="307">
        <v>1</v>
      </c>
      <c r="O13" s="138"/>
      <c r="P13" s="147">
        <f t="shared" si="6"/>
        <v>0</v>
      </c>
      <c r="Q13" s="131"/>
      <c r="R13" s="131"/>
      <c r="S13" s="131"/>
      <c r="T13" s="141"/>
      <c r="U13" s="143"/>
      <c r="V13" s="147">
        <f t="shared" si="7"/>
        <v>0</v>
      </c>
      <c r="W13" s="131"/>
      <c r="X13" s="131"/>
      <c r="Y13" s="131"/>
      <c r="Z13" s="140"/>
      <c r="AA13" s="142"/>
      <c r="AB13" s="147">
        <f t="shared" si="8"/>
        <v>0</v>
      </c>
      <c r="AC13" s="131"/>
      <c r="AD13" s="131"/>
      <c r="AE13" s="131"/>
      <c r="AF13" s="141"/>
      <c r="AG13" s="143"/>
      <c r="AH13" s="147">
        <f t="shared" si="9"/>
        <v>0</v>
      </c>
      <c r="AI13" s="131"/>
      <c r="AJ13" s="131"/>
      <c r="AK13" s="131"/>
      <c r="AL13" s="144"/>
    </row>
    <row r="14" spans="1:38" ht="17.399999999999999" x14ac:dyDescent="0.3">
      <c r="A14" s="146">
        <v>13</v>
      </c>
      <c r="B14" s="133" t="s">
        <v>248</v>
      </c>
      <c r="C14" s="298">
        <f t="shared" si="0"/>
        <v>1</v>
      </c>
      <c r="D14" s="301">
        <v>2</v>
      </c>
      <c r="E14" s="213">
        <f t="shared" si="1"/>
        <v>0</v>
      </c>
      <c r="F14" s="213">
        <f t="shared" si="2"/>
        <v>0</v>
      </c>
      <c r="G14" s="213">
        <f t="shared" si="3"/>
        <v>0</v>
      </c>
      <c r="H14" s="214">
        <f t="shared" si="4"/>
        <v>1</v>
      </c>
      <c r="I14" s="139"/>
      <c r="J14" s="147">
        <f t="shared" si="5"/>
        <v>1</v>
      </c>
      <c r="K14" s="131"/>
      <c r="L14" s="131"/>
      <c r="M14" s="131"/>
      <c r="N14" s="307">
        <v>1</v>
      </c>
      <c r="O14" s="138"/>
      <c r="P14" s="147">
        <f t="shared" si="6"/>
        <v>0</v>
      </c>
      <c r="Q14" s="131"/>
      <c r="R14" s="131"/>
      <c r="S14" s="131"/>
      <c r="T14" s="141"/>
      <c r="U14" s="143"/>
      <c r="V14" s="147">
        <f t="shared" si="7"/>
        <v>0</v>
      </c>
      <c r="W14" s="131"/>
      <c r="X14" s="131"/>
      <c r="Y14" s="131"/>
      <c r="Z14" s="140"/>
      <c r="AA14" s="142"/>
      <c r="AB14" s="147">
        <f t="shared" si="8"/>
        <v>0</v>
      </c>
      <c r="AC14" s="131"/>
      <c r="AD14" s="131"/>
      <c r="AE14" s="131"/>
      <c r="AF14" s="141"/>
      <c r="AG14" s="143"/>
      <c r="AH14" s="147">
        <f t="shared" si="9"/>
        <v>0</v>
      </c>
      <c r="AI14" s="131"/>
      <c r="AJ14" s="131"/>
      <c r="AK14" s="131"/>
      <c r="AL14" s="144"/>
    </row>
    <row r="15" spans="1:38" ht="17.399999999999999" x14ac:dyDescent="0.3">
      <c r="A15" s="146">
        <v>14</v>
      </c>
      <c r="B15" s="133" t="s">
        <v>54</v>
      </c>
      <c r="C15" s="137">
        <f t="shared" si="0"/>
        <v>0</v>
      </c>
      <c r="D15" s="301">
        <v>3</v>
      </c>
      <c r="E15" s="213">
        <f t="shared" si="1"/>
        <v>0</v>
      </c>
      <c r="F15" s="213">
        <f t="shared" si="2"/>
        <v>0</v>
      </c>
      <c r="G15" s="213">
        <f t="shared" si="3"/>
        <v>0</v>
      </c>
      <c r="H15" s="214">
        <f t="shared" si="4"/>
        <v>0</v>
      </c>
      <c r="I15" s="139"/>
      <c r="J15" s="147">
        <f t="shared" si="5"/>
        <v>0</v>
      </c>
      <c r="K15" s="131"/>
      <c r="L15" s="131"/>
      <c r="M15" s="131"/>
      <c r="N15" s="140"/>
      <c r="O15" s="138"/>
      <c r="P15" s="147">
        <f t="shared" si="6"/>
        <v>0</v>
      </c>
      <c r="Q15" s="131"/>
      <c r="R15" s="131"/>
      <c r="S15" s="131"/>
      <c r="T15" s="141"/>
      <c r="U15" s="143"/>
      <c r="V15" s="147">
        <f t="shared" si="7"/>
        <v>0</v>
      </c>
      <c r="W15" s="131"/>
      <c r="X15" s="131"/>
      <c r="Y15" s="131"/>
      <c r="Z15" s="140"/>
      <c r="AA15" s="142"/>
      <c r="AB15" s="147">
        <f t="shared" si="8"/>
        <v>0</v>
      </c>
      <c r="AC15" s="131"/>
      <c r="AD15" s="131"/>
      <c r="AE15" s="131"/>
      <c r="AF15" s="141"/>
      <c r="AG15" s="143"/>
      <c r="AH15" s="147">
        <f t="shared" si="9"/>
        <v>0</v>
      </c>
      <c r="AI15" s="131"/>
      <c r="AJ15" s="131"/>
      <c r="AK15" s="131"/>
      <c r="AL15" s="144"/>
    </row>
    <row r="16" spans="1:38" ht="17.399999999999999" x14ac:dyDescent="0.3">
      <c r="A16" s="146">
        <v>15</v>
      </c>
      <c r="B16" s="133" t="s">
        <v>147</v>
      </c>
      <c r="C16" s="137">
        <f t="shared" si="0"/>
        <v>0</v>
      </c>
      <c r="D16" s="301">
        <v>2</v>
      </c>
      <c r="E16" s="213">
        <f t="shared" si="1"/>
        <v>0</v>
      </c>
      <c r="F16" s="213">
        <f t="shared" si="2"/>
        <v>0</v>
      </c>
      <c r="G16" s="213">
        <f t="shared" si="3"/>
        <v>0</v>
      </c>
      <c r="H16" s="214">
        <f t="shared" si="4"/>
        <v>0</v>
      </c>
      <c r="I16" s="139"/>
      <c r="J16" s="147">
        <f t="shared" si="5"/>
        <v>0</v>
      </c>
      <c r="K16" s="131"/>
      <c r="L16" s="131"/>
      <c r="M16" s="131"/>
      <c r="N16" s="140"/>
      <c r="O16" s="138"/>
      <c r="P16" s="147">
        <f t="shared" si="6"/>
        <v>0</v>
      </c>
      <c r="Q16" s="131"/>
      <c r="R16" s="131"/>
      <c r="S16" s="131"/>
      <c r="T16" s="141"/>
      <c r="U16" s="143"/>
      <c r="V16" s="147">
        <f t="shared" si="7"/>
        <v>0</v>
      </c>
      <c r="W16" s="131"/>
      <c r="X16" s="131"/>
      <c r="Y16" s="131"/>
      <c r="Z16" s="140"/>
      <c r="AA16" s="142"/>
      <c r="AB16" s="147">
        <f t="shared" si="8"/>
        <v>0</v>
      </c>
      <c r="AC16" s="131"/>
      <c r="AD16" s="131"/>
      <c r="AE16" s="131"/>
      <c r="AF16" s="141"/>
      <c r="AG16" s="143"/>
      <c r="AH16" s="147">
        <f t="shared" si="9"/>
        <v>0</v>
      </c>
      <c r="AI16" s="131"/>
      <c r="AJ16" s="131"/>
      <c r="AK16" s="131"/>
      <c r="AL16" s="144"/>
    </row>
    <row r="17" spans="1:38" ht="17.399999999999999" x14ac:dyDescent="0.3">
      <c r="A17" s="146">
        <v>16</v>
      </c>
      <c r="B17" s="133" t="s">
        <v>172</v>
      </c>
      <c r="C17" s="137">
        <f t="shared" si="0"/>
        <v>0</v>
      </c>
      <c r="D17" s="301">
        <v>1</v>
      </c>
      <c r="E17" s="213">
        <f t="shared" si="1"/>
        <v>0</v>
      </c>
      <c r="F17" s="213">
        <f t="shared" si="2"/>
        <v>0</v>
      </c>
      <c r="G17" s="213">
        <f t="shared" si="3"/>
        <v>0</v>
      </c>
      <c r="H17" s="214">
        <f t="shared" si="4"/>
        <v>0</v>
      </c>
      <c r="I17" s="139"/>
      <c r="J17" s="147">
        <f t="shared" si="5"/>
        <v>0</v>
      </c>
      <c r="K17" s="131"/>
      <c r="L17" s="131"/>
      <c r="M17" s="131"/>
      <c r="N17" s="140"/>
      <c r="O17" s="138"/>
      <c r="P17" s="147">
        <f t="shared" si="6"/>
        <v>0</v>
      </c>
      <c r="Q17" s="131"/>
      <c r="R17" s="131"/>
      <c r="S17" s="131"/>
      <c r="T17" s="141"/>
      <c r="U17" s="143"/>
      <c r="V17" s="147">
        <f t="shared" si="7"/>
        <v>0</v>
      </c>
      <c r="W17" s="131"/>
      <c r="X17" s="131"/>
      <c r="Y17" s="131"/>
      <c r="Z17" s="140"/>
      <c r="AA17" s="142"/>
      <c r="AB17" s="147">
        <f t="shared" si="8"/>
        <v>0</v>
      </c>
      <c r="AC17" s="131"/>
      <c r="AD17" s="131"/>
      <c r="AE17" s="131"/>
      <c r="AF17" s="141"/>
      <c r="AG17" s="143"/>
      <c r="AH17" s="147">
        <f t="shared" si="9"/>
        <v>0</v>
      </c>
      <c r="AI17" s="131"/>
      <c r="AJ17" s="131"/>
      <c r="AK17" s="131"/>
      <c r="AL17" s="145"/>
    </row>
    <row r="18" spans="1:38" ht="17.399999999999999" x14ac:dyDescent="0.3">
      <c r="A18" s="293">
        <v>17</v>
      </c>
      <c r="B18" s="294" t="s">
        <v>45</v>
      </c>
      <c r="C18" s="137">
        <f t="shared" si="0"/>
        <v>0</v>
      </c>
      <c r="D18" s="301">
        <v>4</v>
      </c>
      <c r="E18" s="213">
        <f t="shared" si="1"/>
        <v>0</v>
      </c>
      <c r="F18" s="213">
        <f t="shared" si="2"/>
        <v>0</v>
      </c>
      <c r="G18" s="213">
        <f t="shared" si="3"/>
        <v>0</v>
      </c>
      <c r="H18" s="214">
        <f t="shared" si="4"/>
        <v>0</v>
      </c>
      <c r="I18" s="139"/>
      <c r="J18" s="147">
        <f t="shared" si="5"/>
        <v>0</v>
      </c>
      <c r="K18" s="131"/>
      <c r="L18" s="131"/>
      <c r="M18" s="131"/>
      <c r="N18" s="140"/>
      <c r="O18" s="138"/>
      <c r="P18" s="147">
        <f t="shared" si="6"/>
        <v>0</v>
      </c>
      <c r="Q18" s="131"/>
      <c r="R18" s="131"/>
      <c r="S18" s="131"/>
      <c r="T18" s="141"/>
      <c r="U18" s="143"/>
      <c r="V18" s="147">
        <f t="shared" si="7"/>
        <v>0</v>
      </c>
      <c r="W18" s="131"/>
      <c r="X18" s="131"/>
      <c r="Y18" s="131"/>
      <c r="Z18" s="140"/>
      <c r="AA18" s="142"/>
      <c r="AB18" s="147">
        <f t="shared" si="8"/>
        <v>0</v>
      </c>
      <c r="AC18" s="131"/>
      <c r="AD18" s="131"/>
      <c r="AE18" s="131"/>
      <c r="AF18" s="141"/>
      <c r="AG18" s="143"/>
      <c r="AH18" s="147">
        <f t="shared" si="9"/>
        <v>0</v>
      </c>
      <c r="AI18" s="295"/>
      <c r="AJ18" s="295"/>
      <c r="AK18" s="295"/>
      <c r="AL18" s="296"/>
    </row>
    <row r="19" spans="1:38" ht="18" thickBot="1" x14ac:dyDescent="0.35">
      <c r="A19" s="176">
        <v>19</v>
      </c>
      <c r="B19" s="177" t="s">
        <v>46</v>
      </c>
      <c r="C19" s="178">
        <f t="shared" si="0"/>
        <v>0</v>
      </c>
      <c r="D19" s="303">
        <v>4</v>
      </c>
      <c r="E19" s="215">
        <f t="shared" si="1"/>
        <v>0</v>
      </c>
      <c r="F19" s="215">
        <f t="shared" si="2"/>
        <v>0</v>
      </c>
      <c r="G19" s="215">
        <f t="shared" si="3"/>
        <v>0</v>
      </c>
      <c r="H19" s="216">
        <f t="shared" si="4"/>
        <v>0</v>
      </c>
      <c r="I19" s="179"/>
      <c r="J19" s="180">
        <f t="shared" si="5"/>
        <v>0</v>
      </c>
      <c r="K19" s="181"/>
      <c r="L19" s="181"/>
      <c r="M19" s="181"/>
      <c r="N19" s="182"/>
      <c r="O19" s="183"/>
      <c r="P19" s="180">
        <f t="shared" si="6"/>
        <v>0</v>
      </c>
      <c r="Q19" s="181"/>
      <c r="R19" s="181"/>
      <c r="S19" s="181"/>
      <c r="T19" s="184"/>
      <c r="U19" s="185"/>
      <c r="V19" s="180">
        <f t="shared" si="7"/>
        <v>0</v>
      </c>
      <c r="W19" s="181"/>
      <c r="X19" s="181"/>
      <c r="Y19" s="181"/>
      <c r="Z19" s="182"/>
      <c r="AA19" s="186"/>
      <c r="AB19" s="180">
        <f t="shared" si="8"/>
        <v>0</v>
      </c>
      <c r="AC19" s="181"/>
      <c r="AD19" s="181"/>
      <c r="AE19" s="181"/>
      <c r="AF19" s="184"/>
      <c r="AG19" s="185"/>
      <c r="AH19" s="180">
        <f t="shared" si="9"/>
        <v>0</v>
      </c>
      <c r="AI19" s="181"/>
      <c r="AJ19" s="181"/>
      <c r="AK19" s="181"/>
      <c r="AL19" s="187"/>
    </row>
    <row r="20" spans="1:38" ht="16.2" thickTop="1" thickBot="1" x14ac:dyDescent="0.3">
      <c r="A20" s="188"/>
      <c r="B20" s="189"/>
      <c r="C20" s="190">
        <f t="shared" ref="C20:H20" si="10">SUM(C3:C19)</f>
        <v>439</v>
      </c>
      <c r="D20" s="190">
        <f t="shared" si="10"/>
        <v>133</v>
      </c>
      <c r="E20" s="191">
        <f t="shared" si="10"/>
        <v>40</v>
      </c>
      <c r="F20" s="191">
        <f t="shared" si="10"/>
        <v>40</v>
      </c>
      <c r="G20" s="191">
        <f t="shared" si="10"/>
        <v>40</v>
      </c>
      <c r="H20" s="192">
        <f t="shared" si="10"/>
        <v>39</v>
      </c>
      <c r="I20" s="188">
        <v>0</v>
      </c>
      <c r="J20" s="193">
        <f t="shared" ref="J20:AL20" si="11">SUM(J3:J19)</f>
        <v>88</v>
      </c>
      <c r="K20" s="191">
        <f t="shared" si="11"/>
        <v>8</v>
      </c>
      <c r="L20" s="191">
        <f t="shared" si="11"/>
        <v>8</v>
      </c>
      <c r="M20" s="191">
        <f t="shared" si="11"/>
        <v>8</v>
      </c>
      <c r="N20" s="194">
        <f t="shared" si="11"/>
        <v>8</v>
      </c>
      <c r="O20" s="195">
        <f t="shared" si="11"/>
        <v>0</v>
      </c>
      <c r="P20" s="191">
        <f t="shared" si="11"/>
        <v>88</v>
      </c>
      <c r="Q20" s="191">
        <f t="shared" si="11"/>
        <v>8</v>
      </c>
      <c r="R20" s="191">
        <f t="shared" si="11"/>
        <v>8</v>
      </c>
      <c r="S20" s="191">
        <f t="shared" si="11"/>
        <v>8</v>
      </c>
      <c r="T20" s="192">
        <f t="shared" si="11"/>
        <v>8</v>
      </c>
      <c r="U20" s="196">
        <f t="shared" si="11"/>
        <v>0</v>
      </c>
      <c r="V20" s="197">
        <f t="shared" si="11"/>
        <v>88</v>
      </c>
      <c r="W20" s="191">
        <f t="shared" si="11"/>
        <v>8</v>
      </c>
      <c r="X20" s="191">
        <f t="shared" si="11"/>
        <v>8</v>
      </c>
      <c r="Y20" s="191">
        <f t="shared" si="11"/>
        <v>8</v>
      </c>
      <c r="Z20" s="194">
        <f t="shared" si="11"/>
        <v>8</v>
      </c>
      <c r="AA20" s="195">
        <f t="shared" si="11"/>
        <v>0</v>
      </c>
      <c r="AB20" s="197">
        <f t="shared" si="11"/>
        <v>88</v>
      </c>
      <c r="AC20" s="191">
        <f t="shared" si="11"/>
        <v>8</v>
      </c>
      <c r="AD20" s="191">
        <f t="shared" si="11"/>
        <v>8</v>
      </c>
      <c r="AE20" s="191">
        <f t="shared" si="11"/>
        <v>8</v>
      </c>
      <c r="AF20" s="192">
        <f t="shared" si="11"/>
        <v>8</v>
      </c>
      <c r="AG20" s="196">
        <f t="shared" si="11"/>
        <v>0</v>
      </c>
      <c r="AH20" s="197">
        <f t="shared" si="11"/>
        <v>87</v>
      </c>
      <c r="AI20" s="191">
        <f t="shared" si="11"/>
        <v>8</v>
      </c>
      <c r="AJ20" s="191">
        <f t="shared" si="11"/>
        <v>8</v>
      </c>
      <c r="AK20" s="191">
        <f t="shared" si="11"/>
        <v>8</v>
      </c>
      <c r="AL20" s="194">
        <f t="shared" si="11"/>
        <v>7</v>
      </c>
    </row>
    <row r="21" spans="1:38" ht="15" thickTop="1" thickBot="1" x14ac:dyDescent="0.3"/>
    <row r="22" spans="1:38" ht="14.4" thickBot="1" x14ac:dyDescent="0.3">
      <c r="A22" s="444" t="s">
        <v>220</v>
      </c>
      <c r="B22" s="445"/>
      <c r="C22" s="445"/>
      <c r="D22" s="445"/>
      <c r="E22" s="445"/>
      <c r="F22" s="445"/>
      <c r="G22" s="445"/>
      <c r="H22" s="445"/>
      <c r="I22" s="445"/>
      <c r="J22" s="445"/>
      <c r="K22" s="445"/>
      <c r="L22" s="445"/>
      <c r="M22" s="445"/>
      <c r="N22" s="445"/>
      <c r="O22" s="445"/>
      <c r="P22" s="445"/>
      <c r="Q22" s="445"/>
      <c r="R22" s="445"/>
      <c r="S22" s="445"/>
      <c r="T22" s="445"/>
      <c r="U22" s="445"/>
      <c r="V22" s="445"/>
      <c r="W22" s="445"/>
      <c r="X22" s="445"/>
      <c r="Y22" s="445"/>
      <c r="Z22" s="445"/>
      <c r="AA22" s="445"/>
      <c r="AB22" s="445"/>
      <c r="AC22" s="445"/>
      <c r="AD22" s="445"/>
      <c r="AE22" s="445"/>
      <c r="AF22" s="445"/>
      <c r="AG22" s="445"/>
      <c r="AH22" s="445"/>
      <c r="AI22" s="445"/>
      <c r="AJ22" s="445"/>
      <c r="AK22" s="445"/>
      <c r="AL22" s="446"/>
    </row>
    <row r="24" spans="1:38" x14ac:dyDescent="0.25">
      <c r="B24" s="437" t="s">
        <v>253</v>
      </c>
      <c r="C24" s="438"/>
      <c r="D24" s="438"/>
      <c r="E24" s="438"/>
      <c r="F24" s="438"/>
      <c r="G24" s="438"/>
      <c r="H24" s="438"/>
      <c r="I24" s="438"/>
      <c r="J24" s="438"/>
      <c r="K24" s="438"/>
      <c r="L24" s="438"/>
      <c r="M24" s="438"/>
      <c r="N24" s="438"/>
      <c r="O24" s="439"/>
    </row>
    <row r="25" spans="1:38" x14ac:dyDescent="0.25">
      <c r="B25" s="341" t="s">
        <v>12</v>
      </c>
      <c r="C25" s="342" t="s">
        <v>252</v>
      </c>
      <c r="D25" s="442" t="s">
        <v>120</v>
      </c>
      <c r="E25" s="442"/>
      <c r="F25" s="442"/>
      <c r="G25" s="442"/>
      <c r="H25" s="442" t="s">
        <v>121</v>
      </c>
      <c r="I25" s="442"/>
      <c r="J25" s="442"/>
      <c r="K25" s="442"/>
      <c r="L25" s="442" t="s">
        <v>122</v>
      </c>
      <c r="M25" s="442"/>
      <c r="N25" s="442"/>
      <c r="O25" s="443"/>
    </row>
    <row r="26" spans="1:38" x14ac:dyDescent="0.25">
      <c r="B26" s="343" t="s">
        <v>50</v>
      </c>
      <c r="C26" s="342">
        <f>SUM(D26:O26)</f>
        <v>5</v>
      </c>
      <c r="D26" s="440">
        <v>3</v>
      </c>
      <c r="E26" s="440"/>
      <c r="F26" s="440"/>
      <c r="G26" s="440"/>
      <c r="H26" s="440">
        <v>2</v>
      </c>
      <c r="I26" s="440"/>
      <c r="J26" s="440"/>
      <c r="K26" s="440"/>
      <c r="L26" s="440"/>
      <c r="M26" s="440"/>
      <c r="N26" s="440"/>
      <c r="O26" s="441"/>
    </row>
    <row r="27" spans="1:38" x14ac:dyDescent="0.25">
      <c r="B27" s="344" t="s">
        <v>32</v>
      </c>
      <c r="C27" s="342">
        <f t="shared" ref="C27:C31" si="12">SUM(D27:O27)</f>
        <v>11</v>
      </c>
      <c r="D27" s="440">
        <v>2</v>
      </c>
      <c r="E27" s="440"/>
      <c r="F27" s="440"/>
      <c r="G27" s="440"/>
      <c r="H27" s="440">
        <v>4</v>
      </c>
      <c r="I27" s="440"/>
      <c r="J27" s="440"/>
      <c r="K27" s="440"/>
      <c r="L27" s="440">
        <v>5</v>
      </c>
      <c r="M27" s="440"/>
      <c r="N27" s="440"/>
      <c r="O27" s="441"/>
    </row>
    <row r="28" spans="1:38" x14ac:dyDescent="0.25">
      <c r="B28" s="345" t="s">
        <v>67</v>
      </c>
      <c r="C28" s="342">
        <f t="shared" si="12"/>
        <v>3</v>
      </c>
      <c r="D28" s="440">
        <v>1</v>
      </c>
      <c r="E28" s="440"/>
      <c r="F28" s="440"/>
      <c r="G28" s="440"/>
      <c r="H28" s="440">
        <v>1</v>
      </c>
      <c r="I28" s="440"/>
      <c r="J28" s="440"/>
      <c r="K28" s="440"/>
      <c r="L28" s="440">
        <v>1</v>
      </c>
      <c r="M28" s="440"/>
      <c r="N28" s="440"/>
      <c r="O28" s="441"/>
    </row>
    <row r="29" spans="1:38" x14ac:dyDescent="0.25">
      <c r="B29" s="346" t="s">
        <v>34</v>
      </c>
      <c r="C29" s="342">
        <f t="shared" si="12"/>
        <v>3</v>
      </c>
      <c r="D29" s="440">
        <v>1</v>
      </c>
      <c r="E29" s="440"/>
      <c r="F29" s="440"/>
      <c r="G29" s="440"/>
      <c r="H29" s="440"/>
      <c r="I29" s="440"/>
      <c r="J29" s="440"/>
      <c r="K29" s="440"/>
      <c r="L29" s="440">
        <v>2</v>
      </c>
      <c r="M29" s="440"/>
      <c r="N29" s="440"/>
      <c r="O29" s="441"/>
    </row>
    <row r="30" spans="1:38" x14ac:dyDescent="0.25">
      <c r="B30" s="347" t="s">
        <v>35</v>
      </c>
      <c r="C30" s="342">
        <f t="shared" si="12"/>
        <v>1</v>
      </c>
      <c r="D30" s="440">
        <v>1</v>
      </c>
      <c r="E30" s="440"/>
      <c r="F30" s="440"/>
      <c r="G30" s="440"/>
      <c r="H30" s="440"/>
      <c r="I30" s="440"/>
      <c r="J30" s="440"/>
      <c r="K30" s="440"/>
      <c r="L30" s="440"/>
      <c r="M30" s="440"/>
      <c r="N30" s="440"/>
      <c r="O30" s="441"/>
    </row>
    <row r="31" spans="1:38" x14ac:dyDescent="0.25">
      <c r="B31" s="348" t="s">
        <v>40</v>
      </c>
      <c r="C31" s="342">
        <f t="shared" si="12"/>
        <v>1</v>
      </c>
      <c r="D31" s="435"/>
      <c r="E31" s="435"/>
      <c r="F31" s="435"/>
      <c r="G31" s="435"/>
      <c r="H31" s="435">
        <v>1</v>
      </c>
      <c r="I31" s="435"/>
      <c r="J31" s="435"/>
      <c r="K31" s="435"/>
      <c r="L31" s="435"/>
      <c r="M31" s="435"/>
      <c r="N31" s="435"/>
      <c r="O31" s="436"/>
    </row>
  </sheetData>
  <sortState ref="B26:O32">
    <sortCondition descending="1" ref="C3:C20"/>
  </sortState>
  <mergeCells count="29">
    <mergeCell ref="A22:AL22"/>
    <mergeCell ref="AG1:AL1"/>
    <mergeCell ref="A1:H1"/>
    <mergeCell ref="I1:N1"/>
    <mergeCell ref="O1:T1"/>
    <mergeCell ref="U1:Z1"/>
    <mergeCell ref="AA1:AF1"/>
    <mergeCell ref="D25:G25"/>
    <mergeCell ref="H25:K25"/>
    <mergeCell ref="L25:O25"/>
    <mergeCell ref="D27:G27"/>
    <mergeCell ref="H27:K27"/>
    <mergeCell ref="L27:O27"/>
    <mergeCell ref="D31:G31"/>
    <mergeCell ref="H31:K31"/>
    <mergeCell ref="L31:O31"/>
    <mergeCell ref="B24:O24"/>
    <mergeCell ref="D28:G28"/>
    <mergeCell ref="H28:K28"/>
    <mergeCell ref="L28:O28"/>
    <mergeCell ref="D30:G30"/>
    <mergeCell ref="H30:K30"/>
    <mergeCell ref="L30:O30"/>
    <mergeCell ref="D26:G26"/>
    <mergeCell ref="H26:K26"/>
    <mergeCell ref="L26:O26"/>
    <mergeCell ref="D29:G29"/>
    <mergeCell ref="H29:K29"/>
    <mergeCell ref="L29:O29"/>
  </mergeCells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MB-2017</vt:lpstr>
      <vt:lpstr>družstva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 Vorlíček</dc:creator>
  <cp:lastModifiedBy>Rubášová Yvona</cp:lastModifiedBy>
  <cp:lastPrinted>2017-10-04T07:36:28Z</cp:lastPrinted>
  <dcterms:created xsi:type="dcterms:W3CDTF">2016-10-07T09:29:56Z</dcterms:created>
  <dcterms:modified xsi:type="dcterms:W3CDTF">2017-10-04T08:37:07Z</dcterms:modified>
</cp:coreProperties>
</file>