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ktovka\WEB LOKO\"/>
    </mc:Choice>
  </mc:AlternateContent>
  <bookViews>
    <workbookView xWindow="0" yWindow="0" windowWidth="23040" windowHeight="8952" tabRatio="785"/>
  </bookViews>
  <sheets>
    <sheet name="body" sheetId="33" r:id="rId1"/>
    <sheet name="1. kolo" sheetId="1" r:id="rId2"/>
    <sheet name="2. kolo" sheetId="2" r:id="rId3"/>
    <sheet name="3. kolo" sheetId="7" r:id="rId4"/>
    <sheet name="4. kolo" sheetId="10" r:id="rId5"/>
    <sheet name="5. kolo" sheetId="13" r:id="rId6"/>
    <sheet name="6. kolo" sheetId="14" r:id="rId7"/>
    <sheet name="7. kolo" sheetId="18" r:id="rId8"/>
    <sheet name="8. kolo" sheetId="20" r:id="rId9"/>
    <sheet name="9. kolo" sheetId="22" r:id="rId10"/>
    <sheet name="10. kolo" sheetId="24" r:id="rId11"/>
    <sheet name="11. kolo" sheetId="26" r:id="rId12"/>
    <sheet name="12. kolo" sheetId="27" r:id="rId13"/>
    <sheet name="13. kolo" sheetId="29" r:id="rId14"/>
    <sheet name="14. kolo" sheetId="30" r:id="rId15"/>
    <sheet name="15. kolo" sheetId="32" r:id="rId16"/>
    <sheet name="TOP historie" sheetId="3" r:id="rId17"/>
    <sheet name="Vítěz" sheetId="5" r:id="rId18"/>
    <sheet name="běžci pod 17 min" sheetId="6" r:id="rId19"/>
  </sheets>
  <definedNames>
    <definedName name="_xlnm._FilterDatabase" localSheetId="2" hidden="1">'2. kolo'!$A$2:$K$46</definedName>
    <definedName name="_xlnm._FilterDatabase" localSheetId="18" hidden="1">'běžci pod 17 min'!$A$1:$N$56</definedName>
    <definedName name="_xlnm._FilterDatabase" localSheetId="17" hidden="1">Vítěz!$A$1:$BM$59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67" i="33" l="1"/>
  <c r="AL167" i="33"/>
  <c r="AK167" i="33"/>
  <c r="AO167" i="33" s="1"/>
  <c r="AJ167" i="33"/>
  <c r="AI167" i="33"/>
  <c r="AH167" i="33"/>
  <c r="AG167" i="33"/>
  <c r="AF167" i="33"/>
  <c r="AN167" i="33" s="1"/>
  <c r="AP167" i="33" s="1"/>
  <c r="AA164" i="33"/>
  <c r="Z164" i="33"/>
  <c r="Y164" i="33"/>
  <c r="X164" i="33"/>
  <c r="W164" i="33"/>
  <c r="V164" i="33"/>
  <c r="U164" i="33"/>
  <c r="T164" i="33"/>
  <c r="S164" i="33"/>
  <c r="R164" i="33"/>
  <c r="Q164" i="33"/>
  <c r="P164" i="33"/>
  <c r="O164" i="33"/>
  <c r="N164" i="33"/>
  <c r="M164" i="33"/>
  <c r="AM169" i="33" s="1"/>
  <c r="L163" i="33"/>
  <c r="K163" i="33"/>
  <c r="J163" i="33"/>
  <c r="E163" i="33"/>
  <c r="L162" i="33"/>
  <c r="K162" i="33"/>
  <c r="J162" i="33"/>
  <c r="E162" i="33"/>
  <c r="L161" i="33"/>
  <c r="K161" i="33"/>
  <c r="J161" i="33"/>
  <c r="E161" i="33"/>
  <c r="AA159" i="33"/>
  <c r="Z159" i="33"/>
  <c r="Y159" i="33"/>
  <c r="X159" i="33"/>
  <c r="W159" i="33"/>
  <c r="V159" i="33"/>
  <c r="U159" i="33"/>
  <c r="T159" i="33"/>
  <c r="S159" i="33"/>
  <c r="R159" i="33"/>
  <c r="Q159" i="33"/>
  <c r="P159" i="33"/>
  <c r="O159" i="33"/>
  <c r="N159" i="33"/>
  <c r="M159" i="33"/>
  <c r="AL169" i="33" s="1"/>
  <c r="L158" i="33"/>
  <c r="K158" i="33"/>
  <c r="J158" i="33"/>
  <c r="E158" i="33"/>
  <c r="L157" i="33"/>
  <c r="K157" i="33"/>
  <c r="J157" i="33"/>
  <c r="E157" i="33"/>
  <c r="L156" i="33"/>
  <c r="K156" i="33"/>
  <c r="J156" i="33"/>
  <c r="E156" i="33"/>
  <c r="L155" i="33"/>
  <c r="K155" i="33"/>
  <c r="J155" i="33"/>
  <c r="E155" i="33"/>
  <c r="L154" i="33"/>
  <c r="K154" i="33"/>
  <c r="J154" i="33"/>
  <c r="E154" i="33"/>
  <c r="L153" i="33"/>
  <c r="K153" i="33"/>
  <c r="J153" i="33"/>
  <c r="E153" i="33"/>
  <c r="L152" i="33"/>
  <c r="K152" i="33"/>
  <c r="J152" i="33"/>
  <c r="E152" i="33"/>
  <c r="L151" i="33"/>
  <c r="K151" i="33"/>
  <c r="J151" i="33"/>
  <c r="E151" i="33"/>
  <c r="L150" i="33"/>
  <c r="K150" i="33"/>
  <c r="J150" i="33"/>
  <c r="E150" i="33"/>
  <c r="L149" i="33"/>
  <c r="K149" i="33"/>
  <c r="J149" i="33"/>
  <c r="E149" i="33"/>
  <c r="L148" i="33"/>
  <c r="K148" i="33"/>
  <c r="J148" i="33"/>
  <c r="E148" i="33"/>
  <c r="L147" i="33"/>
  <c r="K147" i="33"/>
  <c r="J147" i="33"/>
  <c r="E147" i="33"/>
  <c r="L146" i="33"/>
  <c r="K146" i="33"/>
  <c r="J146" i="33"/>
  <c r="E146" i="33"/>
  <c r="L145" i="33"/>
  <c r="K145" i="33"/>
  <c r="J145" i="33"/>
  <c r="E145" i="33"/>
  <c r="L144" i="33"/>
  <c r="K144" i="33"/>
  <c r="J144" i="33"/>
  <c r="I144" i="33"/>
  <c r="E144" i="33"/>
  <c r="L143" i="33"/>
  <c r="K143" i="33"/>
  <c r="J143" i="33"/>
  <c r="I143" i="33"/>
  <c r="E143" i="33"/>
  <c r="L142" i="33"/>
  <c r="K142" i="33"/>
  <c r="J142" i="33"/>
  <c r="I142" i="33"/>
  <c r="E142" i="33"/>
  <c r="L141" i="33"/>
  <c r="K141" i="33"/>
  <c r="J141" i="33"/>
  <c r="E141" i="33"/>
  <c r="L140" i="33"/>
  <c r="K140" i="33"/>
  <c r="J140" i="33"/>
  <c r="I140" i="33"/>
  <c r="E140" i="33"/>
  <c r="L139" i="33"/>
  <c r="K139" i="33"/>
  <c r="J139" i="33"/>
  <c r="I139" i="33"/>
  <c r="E139" i="33"/>
  <c r="L138" i="33"/>
  <c r="K138" i="33"/>
  <c r="J138" i="33"/>
  <c r="I138" i="33"/>
  <c r="E138" i="33"/>
  <c r="L137" i="33"/>
  <c r="K137" i="33"/>
  <c r="J137" i="33"/>
  <c r="I137" i="33"/>
  <c r="E137" i="33"/>
  <c r="L136" i="33"/>
  <c r="K136" i="33"/>
  <c r="J136" i="33"/>
  <c r="I136" i="33"/>
  <c r="E136" i="33"/>
  <c r="L135" i="33"/>
  <c r="K135" i="33"/>
  <c r="J135" i="33"/>
  <c r="I135" i="33"/>
  <c r="E135" i="33"/>
  <c r="L134" i="33"/>
  <c r="K134" i="33"/>
  <c r="J134" i="33"/>
  <c r="I134" i="33"/>
  <c r="E134" i="33"/>
  <c r="L133" i="33"/>
  <c r="K133" i="33"/>
  <c r="J133" i="33"/>
  <c r="I133" i="33"/>
  <c r="E133" i="33"/>
  <c r="L132" i="33"/>
  <c r="K132" i="33"/>
  <c r="J132" i="33"/>
  <c r="I132" i="33"/>
  <c r="E132" i="33"/>
  <c r="L131" i="33"/>
  <c r="K131" i="33"/>
  <c r="J131" i="33"/>
  <c r="I131" i="33"/>
  <c r="E131" i="33"/>
  <c r="L130" i="33"/>
  <c r="K130" i="33"/>
  <c r="J130" i="33"/>
  <c r="I130" i="33"/>
  <c r="E130" i="33"/>
  <c r="AA128" i="33"/>
  <c r="AA168" i="33" s="1"/>
  <c r="Z128" i="33"/>
  <c r="Z168" i="33" s="1"/>
  <c r="Y128" i="33"/>
  <c r="Y168" i="33" s="1"/>
  <c r="X128" i="33"/>
  <c r="X168" i="33" s="1"/>
  <c r="W128" i="33"/>
  <c r="W168" i="33" s="1"/>
  <c r="V128" i="33"/>
  <c r="V168" i="33" s="1"/>
  <c r="U128" i="33"/>
  <c r="U168" i="33" s="1"/>
  <c r="T128" i="33"/>
  <c r="T168" i="33" s="1"/>
  <c r="S128" i="33"/>
  <c r="S168" i="33" s="1"/>
  <c r="R128" i="33"/>
  <c r="R168" i="33" s="1"/>
  <c r="Q128" i="33"/>
  <c r="Q168" i="33" s="1"/>
  <c r="P128" i="33"/>
  <c r="P168" i="33" s="1"/>
  <c r="O128" i="33"/>
  <c r="O168" i="33" s="1"/>
  <c r="N128" i="33"/>
  <c r="N168" i="33" s="1"/>
  <c r="M128" i="33"/>
  <c r="AK169" i="33" s="1"/>
  <c r="L127" i="33"/>
  <c r="K127" i="33"/>
  <c r="J127" i="33"/>
  <c r="E127" i="33"/>
  <c r="L126" i="33"/>
  <c r="K126" i="33"/>
  <c r="J126" i="33"/>
  <c r="E126" i="33"/>
  <c r="L125" i="33"/>
  <c r="K125" i="33"/>
  <c r="J125" i="33"/>
  <c r="E125" i="33"/>
  <c r="L124" i="33"/>
  <c r="K124" i="33"/>
  <c r="J124" i="33"/>
  <c r="I124" i="33"/>
  <c r="E124" i="33"/>
  <c r="L123" i="33"/>
  <c r="K123" i="33"/>
  <c r="J123" i="33"/>
  <c r="I123" i="33"/>
  <c r="E123" i="33"/>
  <c r="L122" i="33"/>
  <c r="K122" i="33"/>
  <c r="J122" i="33"/>
  <c r="E122" i="33"/>
  <c r="L121" i="33"/>
  <c r="K121" i="33"/>
  <c r="J121" i="33"/>
  <c r="I121" i="33"/>
  <c r="E121" i="33"/>
  <c r="L120" i="33"/>
  <c r="K120" i="33"/>
  <c r="J120" i="33"/>
  <c r="I120" i="33"/>
  <c r="E120" i="33"/>
  <c r="L119" i="33"/>
  <c r="K119" i="33"/>
  <c r="J119" i="33"/>
  <c r="I119" i="33"/>
  <c r="E119" i="33"/>
  <c r="L118" i="33"/>
  <c r="K118" i="33"/>
  <c r="J118" i="33"/>
  <c r="E118" i="33"/>
  <c r="L117" i="33"/>
  <c r="K117" i="33"/>
  <c r="J117" i="33"/>
  <c r="I117" i="33"/>
  <c r="E117" i="33"/>
  <c r="L116" i="33"/>
  <c r="K116" i="33"/>
  <c r="J116" i="33"/>
  <c r="I116" i="33"/>
  <c r="E116" i="33"/>
  <c r="L115" i="33"/>
  <c r="K115" i="33"/>
  <c r="J115" i="33"/>
  <c r="I115" i="33"/>
  <c r="E115" i="33"/>
  <c r="L114" i="33"/>
  <c r="K114" i="33"/>
  <c r="J114" i="33"/>
  <c r="E114" i="33"/>
  <c r="L113" i="33"/>
  <c r="K113" i="33"/>
  <c r="J113" i="33"/>
  <c r="E113" i="33"/>
  <c r="L112" i="33"/>
  <c r="K112" i="33"/>
  <c r="J112" i="33"/>
  <c r="E112" i="33"/>
  <c r="L111" i="33"/>
  <c r="K111" i="33"/>
  <c r="J111" i="33"/>
  <c r="I111" i="33"/>
  <c r="E111" i="33"/>
  <c r="L110" i="33"/>
  <c r="K110" i="33"/>
  <c r="J110" i="33"/>
  <c r="I110" i="33"/>
  <c r="E110" i="33"/>
  <c r="L109" i="33"/>
  <c r="K109" i="33"/>
  <c r="J109" i="33"/>
  <c r="I109" i="33"/>
  <c r="E109" i="33"/>
  <c r="L108" i="33"/>
  <c r="K108" i="33"/>
  <c r="J108" i="33"/>
  <c r="I108" i="33"/>
  <c r="E108" i="33"/>
  <c r="L107" i="33"/>
  <c r="K107" i="33"/>
  <c r="J107" i="33"/>
  <c r="I107" i="33"/>
  <c r="E107" i="33"/>
  <c r="L106" i="33"/>
  <c r="K106" i="33"/>
  <c r="J106" i="33"/>
  <c r="I106" i="33"/>
  <c r="E106" i="33"/>
  <c r="L105" i="33"/>
  <c r="K105" i="33"/>
  <c r="J105" i="33"/>
  <c r="I105" i="33"/>
  <c r="E105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AJ169" i="33" s="1"/>
  <c r="L102" i="33"/>
  <c r="K102" i="33"/>
  <c r="J102" i="33"/>
  <c r="I102" i="33"/>
  <c r="E102" i="33"/>
  <c r="L101" i="33"/>
  <c r="K101" i="33"/>
  <c r="J101" i="33"/>
  <c r="E101" i="33"/>
  <c r="L100" i="33"/>
  <c r="K100" i="33"/>
  <c r="J100" i="33"/>
  <c r="E100" i="33"/>
  <c r="L99" i="33"/>
  <c r="K99" i="33"/>
  <c r="J99" i="33"/>
  <c r="E99" i="33"/>
  <c r="L98" i="33"/>
  <c r="K98" i="33"/>
  <c r="J98" i="33"/>
  <c r="E98" i="33"/>
  <c r="L97" i="33"/>
  <c r="K97" i="33"/>
  <c r="J97" i="33"/>
  <c r="E97" i="33"/>
  <c r="L96" i="33"/>
  <c r="K96" i="33"/>
  <c r="J96" i="33"/>
  <c r="I96" i="33"/>
  <c r="E96" i="33"/>
  <c r="L95" i="33"/>
  <c r="K95" i="33"/>
  <c r="J95" i="33"/>
  <c r="I95" i="33"/>
  <c r="E95" i="33"/>
  <c r="L94" i="33"/>
  <c r="K94" i="33"/>
  <c r="J94" i="33"/>
  <c r="I94" i="33"/>
  <c r="E94" i="33"/>
  <c r="AA92" i="33"/>
  <c r="Z92" i="33"/>
  <c r="Y92" i="33"/>
  <c r="X92" i="33"/>
  <c r="W92" i="33"/>
  <c r="V92" i="33"/>
  <c r="U92" i="33"/>
  <c r="T92" i="33"/>
  <c r="S92" i="33"/>
  <c r="R92" i="33"/>
  <c r="Q92" i="33"/>
  <c r="P92" i="33"/>
  <c r="O92" i="33"/>
  <c r="N92" i="33"/>
  <c r="M92" i="33"/>
  <c r="AI169" i="33" s="1"/>
  <c r="L91" i="33"/>
  <c r="K91" i="33"/>
  <c r="J91" i="33"/>
  <c r="E91" i="33"/>
  <c r="L90" i="33"/>
  <c r="K90" i="33"/>
  <c r="J90" i="33"/>
  <c r="E90" i="33"/>
  <c r="L89" i="33"/>
  <c r="K89" i="33"/>
  <c r="J89" i="33"/>
  <c r="I89" i="33"/>
  <c r="E89" i="33"/>
  <c r="L88" i="33"/>
  <c r="K88" i="33"/>
  <c r="J88" i="33"/>
  <c r="E88" i="33"/>
  <c r="L87" i="33"/>
  <c r="K87" i="33"/>
  <c r="J87" i="33"/>
  <c r="I87" i="33"/>
  <c r="E87" i="33"/>
  <c r="L86" i="33"/>
  <c r="K86" i="33"/>
  <c r="J86" i="33"/>
  <c r="I86" i="33"/>
  <c r="E86" i="33"/>
  <c r="L85" i="33"/>
  <c r="K85" i="33"/>
  <c r="J85" i="33"/>
  <c r="I85" i="33"/>
  <c r="E85" i="33"/>
  <c r="L84" i="33"/>
  <c r="K84" i="33"/>
  <c r="J84" i="33"/>
  <c r="I84" i="33"/>
  <c r="E84" i="33"/>
  <c r="L83" i="33"/>
  <c r="K83" i="33"/>
  <c r="J83" i="33"/>
  <c r="E83" i="33"/>
  <c r="L82" i="33"/>
  <c r="K82" i="33"/>
  <c r="J82" i="33"/>
  <c r="E82" i="33"/>
  <c r="L81" i="33"/>
  <c r="K81" i="33"/>
  <c r="J81" i="33"/>
  <c r="I81" i="33"/>
  <c r="E81" i="33"/>
  <c r="L80" i="33"/>
  <c r="K80" i="33"/>
  <c r="J80" i="33"/>
  <c r="I80" i="33"/>
  <c r="E80" i="33"/>
  <c r="L79" i="33"/>
  <c r="K79" i="33"/>
  <c r="J79" i="33"/>
  <c r="I79" i="33"/>
  <c r="E79" i="33"/>
  <c r="L78" i="33"/>
  <c r="K78" i="33"/>
  <c r="J78" i="33"/>
  <c r="I78" i="33"/>
  <c r="E78" i="33"/>
  <c r="AA76" i="33"/>
  <c r="Z76" i="33"/>
  <c r="Y76" i="33"/>
  <c r="X76" i="33"/>
  <c r="W76" i="33"/>
  <c r="V76" i="33"/>
  <c r="U76" i="33"/>
  <c r="T76" i="33"/>
  <c r="S76" i="33"/>
  <c r="R76" i="33"/>
  <c r="Q76" i="33"/>
  <c r="P76" i="33"/>
  <c r="O76" i="33"/>
  <c r="N76" i="33"/>
  <c r="M76" i="33"/>
  <c r="AH169" i="33" s="1"/>
  <c r="L75" i="33"/>
  <c r="K75" i="33"/>
  <c r="J75" i="33"/>
  <c r="E75" i="33"/>
  <c r="L74" i="33"/>
  <c r="K74" i="33"/>
  <c r="J74" i="33"/>
  <c r="E74" i="33"/>
  <c r="L73" i="33"/>
  <c r="K73" i="33"/>
  <c r="J73" i="33"/>
  <c r="I73" i="33"/>
  <c r="E73" i="33"/>
  <c r="L72" i="33"/>
  <c r="K72" i="33"/>
  <c r="J72" i="33"/>
  <c r="I72" i="33"/>
  <c r="E72" i="33"/>
  <c r="L71" i="33"/>
  <c r="K71" i="33"/>
  <c r="J71" i="33"/>
  <c r="I71" i="33"/>
  <c r="E71" i="33"/>
  <c r="L70" i="33"/>
  <c r="K70" i="33"/>
  <c r="J70" i="33"/>
  <c r="E70" i="33"/>
  <c r="L69" i="33"/>
  <c r="K69" i="33"/>
  <c r="J69" i="33"/>
  <c r="I69" i="33"/>
  <c r="E69" i="33"/>
  <c r="L68" i="33"/>
  <c r="K68" i="33"/>
  <c r="J68" i="33"/>
  <c r="I68" i="33"/>
  <c r="E68" i="33"/>
  <c r="L67" i="33"/>
  <c r="K67" i="33"/>
  <c r="J67" i="33"/>
  <c r="I67" i="33"/>
  <c r="E67" i="33"/>
  <c r="L66" i="33"/>
  <c r="K66" i="33"/>
  <c r="J66" i="33"/>
  <c r="I66" i="33"/>
  <c r="E66" i="33"/>
  <c r="L65" i="33"/>
  <c r="K65" i="33"/>
  <c r="J65" i="33"/>
  <c r="I65" i="33"/>
  <c r="E65" i="33"/>
  <c r="L64" i="33"/>
  <c r="K64" i="33"/>
  <c r="J64" i="33"/>
  <c r="I64" i="33"/>
  <c r="E64" i="33"/>
  <c r="L63" i="33"/>
  <c r="K63" i="33"/>
  <c r="J63" i="33"/>
  <c r="I63" i="33"/>
  <c r="E63" i="33"/>
  <c r="L62" i="33"/>
  <c r="K62" i="33"/>
  <c r="J62" i="33"/>
  <c r="I62" i="33"/>
  <c r="E62" i="33"/>
  <c r="L61" i="33"/>
  <c r="K61" i="33"/>
  <c r="J61" i="33"/>
  <c r="I61" i="33"/>
  <c r="E61" i="33"/>
  <c r="L60" i="33"/>
  <c r="K60" i="33"/>
  <c r="J60" i="33"/>
  <c r="I60" i="33"/>
  <c r="E60" i="33"/>
  <c r="L59" i="33"/>
  <c r="K59" i="33"/>
  <c r="J59" i="33"/>
  <c r="I59" i="33"/>
  <c r="E59" i="33"/>
  <c r="L58" i="33"/>
  <c r="K58" i="33"/>
  <c r="J58" i="33"/>
  <c r="I58" i="33"/>
  <c r="E58" i="33"/>
  <c r="L57" i="33"/>
  <c r="K57" i="33"/>
  <c r="J57" i="33"/>
  <c r="I57" i="33"/>
  <c r="E57" i="33"/>
  <c r="L56" i="33"/>
  <c r="K56" i="33"/>
  <c r="J56" i="33"/>
  <c r="I56" i="33"/>
  <c r="E56" i="33"/>
  <c r="L55" i="33"/>
  <c r="K55" i="33"/>
  <c r="J55" i="33"/>
  <c r="I55" i="33"/>
  <c r="E55" i="33"/>
  <c r="L54" i="33"/>
  <c r="K54" i="33"/>
  <c r="J54" i="33"/>
  <c r="I54" i="33"/>
  <c r="E54" i="33"/>
  <c r="L53" i="33"/>
  <c r="K53" i="33"/>
  <c r="J53" i="33"/>
  <c r="I53" i="33"/>
  <c r="E53" i="33"/>
  <c r="L52" i="33"/>
  <c r="K52" i="33"/>
  <c r="J52" i="33"/>
  <c r="I52" i="33"/>
  <c r="E52" i="33"/>
  <c r="L51" i="33"/>
  <c r="K51" i="33"/>
  <c r="J51" i="33"/>
  <c r="I51" i="33"/>
  <c r="E51" i="33"/>
  <c r="L50" i="33"/>
  <c r="K50" i="33"/>
  <c r="J50" i="33"/>
  <c r="I50" i="33"/>
  <c r="E50" i="33"/>
  <c r="L49" i="33"/>
  <c r="K49" i="33"/>
  <c r="J49" i="33"/>
  <c r="I49" i="33"/>
  <c r="E49" i="33"/>
  <c r="L48" i="33"/>
  <c r="K48" i="33"/>
  <c r="J48" i="33"/>
  <c r="I48" i="33"/>
  <c r="E48" i="33"/>
  <c r="L47" i="33"/>
  <c r="K47" i="33"/>
  <c r="J47" i="33"/>
  <c r="I47" i="33"/>
  <c r="E47" i="33"/>
  <c r="L46" i="33"/>
  <c r="K46" i="33"/>
  <c r="J46" i="33"/>
  <c r="I46" i="33"/>
  <c r="E46" i="33"/>
  <c r="AA44" i="33"/>
  <c r="Z44" i="33"/>
  <c r="Y44" i="33"/>
  <c r="X44" i="33"/>
  <c r="W44" i="33"/>
  <c r="V44" i="33"/>
  <c r="U44" i="33"/>
  <c r="T44" i="33"/>
  <c r="S44" i="33"/>
  <c r="R44" i="33"/>
  <c r="Q44" i="33"/>
  <c r="P44" i="33"/>
  <c r="O44" i="33"/>
  <c r="N44" i="33"/>
  <c r="M44" i="33"/>
  <c r="AG169" i="33" s="1"/>
  <c r="L43" i="33"/>
  <c r="K43" i="33"/>
  <c r="J43" i="33"/>
  <c r="E43" i="33"/>
  <c r="L42" i="33"/>
  <c r="K42" i="33"/>
  <c r="J42" i="33"/>
  <c r="E42" i="33"/>
  <c r="L41" i="33"/>
  <c r="K41" i="33"/>
  <c r="J41" i="33"/>
  <c r="I41" i="33"/>
  <c r="E41" i="33"/>
  <c r="L40" i="33"/>
  <c r="K40" i="33"/>
  <c r="J40" i="33"/>
  <c r="I40" i="33"/>
  <c r="E40" i="33"/>
  <c r="L39" i="33"/>
  <c r="K39" i="33"/>
  <c r="J39" i="33"/>
  <c r="I39" i="33"/>
  <c r="E39" i="33"/>
  <c r="L38" i="33"/>
  <c r="K38" i="33"/>
  <c r="J38" i="33"/>
  <c r="I38" i="33"/>
  <c r="E38" i="33"/>
  <c r="L37" i="33"/>
  <c r="K37" i="33"/>
  <c r="J37" i="33"/>
  <c r="I37" i="33"/>
  <c r="E37" i="33"/>
  <c r="L36" i="33"/>
  <c r="K36" i="33"/>
  <c r="J36" i="33"/>
  <c r="I36" i="33"/>
  <c r="E36" i="33"/>
  <c r="L35" i="33"/>
  <c r="K35" i="33"/>
  <c r="J35" i="33"/>
  <c r="I35" i="33"/>
  <c r="E35" i="33"/>
  <c r="L34" i="33"/>
  <c r="K34" i="33"/>
  <c r="J34" i="33"/>
  <c r="I34" i="33"/>
  <c r="E34" i="33"/>
  <c r="L33" i="33"/>
  <c r="K33" i="33"/>
  <c r="J33" i="33"/>
  <c r="I33" i="33"/>
  <c r="E33" i="33"/>
  <c r="L32" i="33"/>
  <c r="K32" i="33"/>
  <c r="J32" i="33"/>
  <c r="I32" i="33"/>
  <c r="E32" i="33"/>
  <c r="L31" i="33"/>
  <c r="K31" i="33"/>
  <c r="J31" i="33"/>
  <c r="I31" i="33"/>
  <c r="E31" i="33"/>
  <c r="L30" i="33"/>
  <c r="K30" i="33"/>
  <c r="J30" i="33"/>
  <c r="I30" i="33"/>
  <c r="E30" i="33"/>
  <c r="L29" i="33"/>
  <c r="K29" i="33"/>
  <c r="J29" i="33"/>
  <c r="I29" i="33"/>
  <c r="E29" i="33"/>
  <c r="L28" i="33"/>
  <c r="K28" i="33"/>
  <c r="J28" i="33"/>
  <c r="I28" i="33"/>
  <c r="E28" i="33"/>
  <c r="L27" i="33"/>
  <c r="K27" i="33"/>
  <c r="J27" i="33"/>
  <c r="I27" i="33"/>
  <c r="E27" i="33"/>
  <c r="L26" i="33"/>
  <c r="K26" i="33"/>
  <c r="J26" i="33"/>
  <c r="I26" i="33"/>
  <c r="E26" i="33"/>
  <c r="L25" i="33"/>
  <c r="K25" i="33"/>
  <c r="J25" i="33"/>
  <c r="I25" i="33"/>
  <c r="E25" i="33"/>
  <c r="L24" i="33"/>
  <c r="K24" i="33"/>
  <c r="J24" i="33"/>
  <c r="I24" i="33"/>
  <c r="E24" i="33"/>
  <c r="L23" i="33"/>
  <c r="K23" i="33"/>
  <c r="J23" i="33"/>
  <c r="I23" i="33"/>
  <c r="E23" i="33"/>
  <c r="L22" i="33"/>
  <c r="K22" i="33"/>
  <c r="J22" i="33"/>
  <c r="I22" i="33"/>
  <c r="E22" i="33"/>
  <c r="AA20" i="33"/>
  <c r="AA167" i="33" s="1"/>
  <c r="AA169" i="33" s="1"/>
  <c r="Z20" i="33"/>
  <c r="Z167" i="33" s="1"/>
  <c r="Z169" i="33" s="1"/>
  <c r="Y20" i="33"/>
  <c r="Y167" i="33" s="1"/>
  <c r="Y169" i="33" s="1"/>
  <c r="X20" i="33"/>
  <c r="X167" i="33" s="1"/>
  <c r="X169" i="33" s="1"/>
  <c r="W20" i="33"/>
  <c r="W167" i="33" s="1"/>
  <c r="W169" i="33" s="1"/>
  <c r="V20" i="33"/>
  <c r="V167" i="33" s="1"/>
  <c r="V169" i="33" s="1"/>
  <c r="U20" i="33"/>
  <c r="U167" i="33" s="1"/>
  <c r="U169" i="33" s="1"/>
  <c r="T20" i="33"/>
  <c r="T167" i="33" s="1"/>
  <c r="T169" i="33" s="1"/>
  <c r="S20" i="33"/>
  <c r="S167" i="33" s="1"/>
  <c r="S169" i="33" s="1"/>
  <c r="R20" i="33"/>
  <c r="R167" i="33" s="1"/>
  <c r="R169" i="33" s="1"/>
  <c r="Q20" i="33"/>
  <c r="Q167" i="33" s="1"/>
  <c r="Q169" i="33" s="1"/>
  <c r="P20" i="33"/>
  <c r="P167" i="33" s="1"/>
  <c r="P169" i="33" s="1"/>
  <c r="O20" i="33"/>
  <c r="O167" i="33" s="1"/>
  <c r="O169" i="33" s="1"/>
  <c r="N20" i="33"/>
  <c r="N167" i="33" s="1"/>
  <c r="N169" i="33" s="1"/>
  <c r="M20" i="33"/>
  <c r="AF169" i="33" s="1"/>
  <c r="L19" i="33"/>
  <c r="K19" i="33"/>
  <c r="J19" i="33"/>
  <c r="I19" i="33"/>
  <c r="E19" i="33"/>
  <c r="L18" i="33"/>
  <c r="K18" i="33"/>
  <c r="J18" i="33"/>
  <c r="I18" i="33"/>
  <c r="E18" i="33"/>
  <c r="L17" i="33"/>
  <c r="K17" i="33"/>
  <c r="J17" i="33"/>
  <c r="I17" i="33"/>
  <c r="E17" i="33"/>
  <c r="L16" i="33"/>
  <c r="K16" i="33"/>
  <c r="J16" i="33"/>
  <c r="I16" i="33"/>
  <c r="E16" i="33"/>
  <c r="L15" i="33"/>
  <c r="K15" i="33"/>
  <c r="J15" i="33"/>
  <c r="E15" i="33"/>
  <c r="L14" i="33"/>
  <c r="K14" i="33"/>
  <c r="J14" i="33"/>
  <c r="I14" i="33"/>
  <c r="E14" i="33"/>
  <c r="L13" i="33"/>
  <c r="K13" i="33"/>
  <c r="J13" i="33"/>
  <c r="I13" i="33"/>
  <c r="E13" i="33"/>
  <c r="L12" i="33"/>
  <c r="K12" i="33"/>
  <c r="J12" i="33"/>
  <c r="I12" i="33"/>
  <c r="E12" i="33"/>
  <c r="L11" i="33"/>
  <c r="K11" i="33"/>
  <c r="J11" i="33"/>
  <c r="I11" i="33"/>
  <c r="E11" i="33"/>
  <c r="L10" i="33"/>
  <c r="K10" i="33"/>
  <c r="J10" i="33"/>
  <c r="I10" i="33"/>
  <c r="E10" i="33"/>
  <c r="L9" i="33"/>
  <c r="K9" i="33"/>
  <c r="J9" i="33"/>
  <c r="I9" i="33"/>
  <c r="E9" i="33"/>
  <c r="L8" i="33"/>
  <c r="K8" i="33"/>
  <c r="J8" i="33"/>
  <c r="I8" i="33"/>
  <c r="E8" i="33"/>
  <c r="L7" i="33"/>
  <c r="K7" i="33"/>
  <c r="J7" i="33"/>
  <c r="I7" i="33"/>
  <c r="E7" i="33"/>
  <c r="L6" i="33"/>
  <c r="K6" i="33"/>
  <c r="J6" i="33"/>
  <c r="E6" i="33"/>
  <c r="L5" i="33"/>
  <c r="K5" i="33"/>
  <c r="J5" i="33"/>
  <c r="I5" i="33"/>
  <c r="E5" i="33"/>
  <c r="L4" i="33"/>
  <c r="K4" i="33"/>
  <c r="J4" i="33"/>
  <c r="I4" i="33"/>
  <c r="E4" i="33"/>
  <c r="L3" i="33"/>
  <c r="K3" i="33"/>
  <c r="J3" i="33"/>
  <c r="I3" i="33"/>
  <c r="E3" i="33"/>
  <c r="L2" i="33"/>
  <c r="K2" i="33"/>
  <c r="J2" i="33"/>
  <c r="I2" i="33"/>
  <c r="E2" i="33"/>
  <c r="M167" i="33" l="1"/>
  <c r="M168" i="33"/>
  <c r="L168" i="33" l="1"/>
  <c r="K168" i="33"/>
  <c r="L167" i="33"/>
  <c r="K167" i="33"/>
  <c r="M169" i="33"/>
  <c r="K169" i="33" l="1"/>
  <c r="L169" i="33"/>
  <c r="K57" i="32" l="1"/>
  <c r="K56" i="32"/>
  <c r="K55" i="32"/>
  <c r="K54" i="32"/>
  <c r="K53" i="32"/>
  <c r="K52" i="32"/>
  <c r="K51" i="32"/>
  <c r="K50" i="32"/>
  <c r="K49" i="32"/>
  <c r="K48" i="32"/>
  <c r="K47" i="32"/>
  <c r="K46" i="32"/>
  <c r="K45" i="32"/>
  <c r="K44" i="32"/>
  <c r="K43" i="32"/>
  <c r="K42" i="32"/>
  <c r="K41" i="32"/>
  <c r="K40" i="32"/>
  <c r="K39" i="32"/>
  <c r="K38" i="32"/>
  <c r="K37" i="32"/>
  <c r="K36" i="32"/>
  <c r="K35" i="32"/>
  <c r="K34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K18" i="32"/>
  <c r="K17" i="32"/>
  <c r="K16" i="32"/>
  <c r="K15" i="32"/>
  <c r="K14" i="32"/>
  <c r="K13" i="32"/>
  <c r="K12" i="32"/>
  <c r="K11" i="32"/>
  <c r="K10" i="32"/>
  <c r="K9" i="32"/>
  <c r="K8" i="32"/>
  <c r="K7" i="32"/>
  <c r="K6" i="32"/>
  <c r="K5" i="32"/>
  <c r="K4" i="32"/>
  <c r="K3" i="32"/>
  <c r="K55" i="30" l="1"/>
  <c r="K54" i="30"/>
  <c r="D54" i="30"/>
  <c r="K53" i="30"/>
  <c r="K52" i="30"/>
  <c r="K51" i="30"/>
  <c r="K50" i="30"/>
  <c r="K49" i="30"/>
  <c r="K48" i="30"/>
  <c r="K47" i="30"/>
  <c r="K46" i="30"/>
  <c r="K45" i="30"/>
  <c r="K44" i="30"/>
  <c r="K43" i="30"/>
  <c r="K42" i="30"/>
  <c r="K41" i="30"/>
  <c r="K40" i="30"/>
  <c r="K39" i="30"/>
  <c r="K38" i="30"/>
  <c r="K37" i="30"/>
  <c r="K36" i="30"/>
  <c r="K35" i="30"/>
  <c r="K34" i="30"/>
  <c r="K33" i="30"/>
  <c r="K32" i="30"/>
  <c r="K31" i="30"/>
  <c r="K30" i="30"/>
  <c r="K29" i="30"/>
  <c r="K28" i="30"/>
  <c r="K27" i="30"/>
  <c r="K26" i="30"/>
  <c r="K25" i="30"/>
  <c r="K24" i="30"/>
  <c r="K23" i="30"/>
  <c r="K22" i="30"/>
  <c r="K21" i="30"/>
  <c r="K20" i="30"/>
  <c r="K19" i="30"/>
  <c r="K18" i="30"/>
  <c r="K17" i="30"/>
  <c r="K16" i="30"/>
  <c r="K15" i="30"/>
  <c r="K14" i="30"/>
  <c r="K13" i="30"/>
  <c r="K12" i="30"/>
  <c r="K11" i="30"/>
  <c r="K10" i="30"/>
  <c r="K9" i="30"/>
  <c r="K8" i="30"/>
  <c r="K7" i="30"/>
  <c r="K6" i="30"/>
  <c r="K5" i="30"/>
  <c r="K4" i="30"/>
  <c r="K3" i="30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K12" i="29"/>
  <c r="K11" i="29"/>
  <c r="K10" i="29"/>
  <c r="K9" i="29"/>
  <c r="K8" i="29"/>
  <c r="K7" i="29"/>
  <c r="K6" i="29"/>
  <c r="K5" i="29"/>
  <c r="K4" i="29"/>
  <c r="K3" i="29"/>
  <c r="K39" i="27" l="1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K6" i="27"/>
  <c r="K5" i="27"/>
  <c r="K4" i="27"/>
  <c r="K3" i="27"/>
  <c r="K20" i="26" l="1"/>
  <c r="K44" i="26"/>
  <c r="K43" i="26"/>
  <c r="K42" i="26"/>
  <c r="K41" i="26"/>
  <c r="K40" i="26"/>
  <c r="K39" i="26"/>
  <c r="K38" i="26"/>
  <c r="K37" i="26"/>
  <c r="K36" i="26"/>
  <c r="K35" i="26"/>
  <c r="K34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19" i="26"/>
  <c r="K18" i="26"/>
  <c r="K17" i="26"/>
  <c r="K16" i="26"/>
  <c r="K15" i="26"/>
  <c r="K14" i="26"/>
  <c r="K13" i="26"/>
  <c r="K12" i="26"/>
  <c r="K11" i="26"/>
  <c r="K10" i="26"/>
  <c r="K9" i="26"/>
  <c r="K8" i="26"/>
  <c r="K7" i="26"/>
  <c r="K6" i="26"/>
  <c r="K5" i="26"/>
  <c r="K4" i="26"/>
  <c r="K3" i="26"/>
  <c r="K51" i="24" l="1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56" i="22" l="1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52" i="20" l="1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4" i="20"/>
  <c r="K3" i="20"/>
  <c r="K46" i="18" l="1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D51" i="14" l="1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60" i="13" l="1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K54" i="10" l="1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" i="10"/>
  <c r="K57" i="7" l="1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N56" i="6" l="1"/>
  <c r="L56" i="6"/>
  <c r="N55" i="6"/>
  <c r="L55" i="6"/>
  <c r="N54" i="6"/>
  <c r="L54" i="6"/>
  <c r="N53" i="6"/>
  <c r="L53" i="6"/>
  <c r="N52" i="6"/>
  <c r="L52" i="6"/>
  <c r="N51" i="6"/>
  <c r="L51" i="6"/>
  <c r="G51" i="6"/>
  <c r="E51" i="6"/>
  <c r="N50" i="6"/>
  <c r="L50" i="6"/>
  <c r="G50" i="6"/>
  <c r="E50" i="6"/>
  <c r="N49" i="6"/>
  <c r="L49" i="6"/>
  <c r="G49" i="6"/>
  <c r="E49" i="6"/>
  <c r="N48" i="6"/>
  <c r="L48" i="6"/>
  <c r="G48" i="6"/>
  <c r="E48" i="6"/>
  <c r="N47" i="6"/>
  <c r="L47" i="6"/>
  <c r="G47" i="6"/>
  <c r="E47" i="6"/>
  <c r="N46" i="6"/>
  <c r="L46" i="6"/>
  <c r="G46" i="6"/>
  <c r="E46" i="6"/>
  <c r="N45" i="6"/>
  <c r="L45" i="6"/>
  <c r="G45" i="6"/>
  <c r="E45" i="6"/>
  <c r="N44" i="6"/>
  <c r="L44" i="6"/>
  <c r="G44" i="6"/>
  <c r="E44" i="6"/>
  <c r="N43" i="6"/>
  <c r="L43" i="6"/>
  <c r="G43" i="6"/>
  <c r="E43" i="6"/>
  <c r="N42" i="6"/>
  <c r="L42" i="6"/>
  <c r="G42" i="6"/>
  <c r="E42" i="6"/>
  <c r="N41" i="6"/>
  <c r="L41" i="6"/>
  <c r="G41" i="6"/>
  <c r="E41" i="6"/>
  <c r="N40" i="6"/>
  <c r="L40" i="6"/>
  <c r="G40" i="6"/>
  <c r="E40" i="6"/>
  <c r="N39" i="6"/>
  <c r="L39" i="6"/>
  <c r="G39" i="6"/>
  <c r="E39" i="6"/>
  <c r="N38" i="6"/>
  <c r="L38" i="6"/>
  <c r="G38" i="6"/>
  <c r="E38" i="6"/>
  <c r="N37" i="6"/>
  <c r="L37" i="6"/>
  <c r="G37" i="6"/>
  <c r="E37" i="6"/>
  <c r="N36" i="6"/>
  <c r="L36" i="6"/>
  <c r="G36" i="6"/>
  <c r="E36" i="6"/>
  <c r="N35" i="6"/>
  <c r="L35" i="6"/>
  <c r="G35" i="6"/>
  <c r="E35" i="6"/>
  <c r="N34" i="6"/>
  <c r="L34" i="6"/>
  <c r="G34" i="6"/>
  <c r="E34" i="6"/>
  <c r="N33" i="6"/>
  <c r="L33" i="6"/>
  <c r="G33" i="6"/>
  <c r="E33" i="6"/>
  <c r="N32" i="6"/>
  <c r="L32" i="6"/>
  <c r="G32" i="6"/>
  <c r="E32" i="6"/>
  <c r="N31" i="6"/>
  <c r="L31" i="6"/>
  <c r="G31" i="6"/>
  <c r="E31" i="6"/>
  <c r="N30" i="6"/>
  <c r="L30" i="6"/>
  <c r="G30" i="6"/>
  <c r="E30" i="6"/>
  <c r="N29" i="6"/>
  <c r="L29" i="6"/>
  <c r="G29" i="6"/>
  <c r="E29" i="6"/>
  <c r="N28" i="6"/>
  <c r="L28" i="6"/>
  <c r="G28" i="6"/>
  <c r="E28" i="6"/>
  <c r="N27" i="6"/>
  <c r="L27" i="6"/>
  <c r="G27" i="6"/>
  <c r="E27" i="6"/>
  <c r="N26" i="6"/>
  <c r="L26" i="6"/>
  <c r="G26" i="6"/>
  <c r="E26" i="6"/>
  <c r="N25" i="6"/>
  <c r="L25" i="6"/>
  <c r="G25" i="6"/>
  <c r="E25" i="6"/>
  <c r="N24" i="6"/>
  <c r="L24" i="6"/>
  <c r="G24" i="6"/>
  <c r="E24" i="6"/>
  <c r="N23" i="6"/>
  <c r="L23" i="6"/>
  <c r="G23" i="6"/>
  <c r="E23" i="6"/>
  <c r="L22" i="6"/>
  <c r="G22" i="6"/>
  <c r="E22" i="6"/>
  <c r="N21" i="6"/>
  <c r="L21" i="6"/>
  <c r="G21" i="6"/>
  <c r="E21" i="6"/>
  <c r="N20" i="6"/>
  <c r="L20" i="6"/>
  <c r="G20" i="6"/>
  <c r="E20" i="6"/>
  <c r="N19" i="6"/>
  <c r="L19" i="6"/>
  <c r="G19" i="6"/>
  <c r="E19" i="6"/>
  <c r="N18" i="6"/>
  <c r="L18" i="6"/>
  <c r="G18" i="6"/>
  <c r="E18" i="6"/>
  <c r="L17" i="6"/>
  <c r="G17" i="6"/>
  <c r="E17" i="6"/>
  <c r="N16" i="6"/>
  <c r="L16" i="6"/>
  <c r="G16" i="6"/>
  <c r="E16" i="6"/>
  <c r="N15" i="6"/>
  <c r="L15" i="6"/>
  <c r="G15" i="6"/>
  <c r="E15" i="6"/>
  <c r="N14" i="6"/>
  <c r="L14" i="6"/>
  <c r="G14" i="6"/>
  <c r="E14" i="6"/>
  <c r="N13" i="6"/>
  <c r="L13" i="6"/>
  <c r="G13" i="6"/>
  <c r="E13" i="6"/>
  <c r="N12" i="6"/>
  <c r="L12" i="6"/>
  <c r="G12" i="6"/>
  <c r="E12" i="6"/>
  <c r="N11" i="6"/>
  <c r="L11" i="6"/>
  <c r="G11" i="6"/>
  <c r="E11" i="6"/>
  <c r="N10" i="6"/>
  <c r="L10" i="6"/>
  <c r="G10" i="6"/>
  <c r="E10" i="6"/>
  <c r="N9" i="6"/>
  <c r="L9" i="6"/>
  <c r="G9" i="6"/>
  <c r="E9" i="6"/>
  <c r="N8" i="6"/>
  <c r="L8" i="6"/>
  <c r="G8" i="6"/>
  <c r="E8" i="6"/>
  <c r="N7" i="6"/>
  <c r="L7" i="6"/>
  <c r="G7" i="6"/>
  <c r="E7" i="6"/>
  <c r="N6" i="6"/>
  <c r="L6" i="6"/>
  <c r="G6" i="6"/>
  <c r="E6" i="6"/>
  <c r="N5" i="6"/>
  <c r="L5" i="6"/>
  <c r="G5" i="6"/>
  <c r="E5" i="6"/>
  <c r="N4" i="6"/>
  <c r="L4" i="6"/>
  <c r="G4" i="6"/>
  <c r="E4" i="6"/>
  <c r="N3" i="6"/>
  <c r="L3" i="6"/>
  <c r="G3" i="6"/>
  <c r="E3" i="6"/>
  <c r="N2" i="6"/>
  <c r="G2" i="6"/>
  <c r="E2" i="6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AE59" i="5" s="1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BL57" i="5"/>
  <c r="BM56" i="5"/>
  <c r="BL56" i="5"/>
  <c r="BM55" i="5"/>
  <c r="BL55" i="5"/>
  <c r="BM54" i="5"/>
  <c r="BL54" i="5"/>
  <c r="BM53" i="5"/>
  <c r="BL53" i="5"/>
  <c r="BM52" i="5"/>
  <c r="BL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M51" i="5"/>
  <c r="BL51" i="5"/>
  <c r="AF51" i="5"/>
  <c r="AE51" i="5"/>
  <c r="BM50" i="5"/>
  <c r="BL50" i="5"/>
  <c r="AF50" i="5"/>
  <c r="AE50" i="5"/>
  <c r="BM49" i="5"/>
  <c r="BL49" i="5"/>
  <c r="AF49" i="5"/>
  <c r="AE49" i="5"/>
  <c r="BM48" i="5"/>
  <c r="BL48" i="5"/>
  <c r="AF48" i="5"/>
  <c r="AE48" i="5"/>
  <c r="BM47" i="5"/>
  <c r="BL47" i="5"/>
  <c r="AF47" i="5"/>
  <c r="AE47" i="5"/>
  <c r="BM46" i="5"/>
  <c r="BL46" i="5"/>
  <c r="AF46" i="5"/>
  <c r="AE46" i="5"/>
  <c r="BM45" i="5"/>
  <c r="BL45" i="5"/>
  <c r="AF45" i="5"/>
  <c r="AE45" i="5"/>
  <c r="BM44" i="5"/>
  <c r="BL44" i="5"/>
  <c r="AF44" i="5"/>
  <c r="AE44" i="5"/>
  <c r="BM43" i="5"/>
  <c r="BL43" i="5"/>
  <c r="AF43" i="5"/>
  <c r="AE43" i="5"/>
  <c r="BM42" i="5"/>
  <c r="BL42" i="5"/>
  <c r="AF42" i="5"/>
  <c r="AE42" i="5"/>
  <c r="BM41" i="5"/>
  <c r="BL41" i="5"/>
  <c r="AF41" i="5"/>
  <c r="AE41" i="5"/>
  <c r="BM40" i="5"/>
  <c r="BL40" i="5"/>
  <c r="AF40" i="5"/>
  <c r="AE40" i="5"/>
  <c r="BM39" i="5"/>
  <c r="BL39" i="5"/>
  <c r="AF39" i="5"/>
  <c r="AE39" i="5"/>
  <c r="BM38" i="5"/>
  <c r="BL38" i="5"/>
  <c r="AF38" i="5"/>
  <c r="AE38" i="5"/>
  <c r="BM37" i="5"/>
  <c r="BL37" i="5"/>
  <c r="AF37" i="5"/>
  <c r="AE37" i="5"/>
  <c r="BM36" i="5"/>
  <c r="BL36" i="5"/>
  <c r="AF36" i="5"/>
  <c r="AE36" i="5"/>
  <c r="BM35" i="5"/>
  <c r="BL35" i="5"/>
  <c r="AF35" i="5"/>
  <c r="AE35" i="5"/>
  <c r="BM34" i="5"/>
  <c r="BL34" i="5"/>
  <c r="AF34" i="5"/>
  <c r="AE34" i="5"/>
  <c r="BM33" i="5"/>
  <c r="BL33" i="5"/>
  <c r="AF33" i="5"/>
  <c r="AE33" i="5"/>
  <c r="BM32" i="5"/>
  <c r="BL32" i="5"/>
  <c r="AF32" i="5"/>
  <c r="AE32" i="5"/>
  <c r="BM31" i="5"/>
  <c r="BL31" i="5"/>
  <c r="AF31" i="5"/>
  <c r="AE31" i="5"/>
  <c r="BM30" i="5"/>
  <c r="BL30" i="5"/>
  <c r="AF30" i="5"/>
  <c r="AE30" i="5"/>
  <c r="BM29" i="5"/>
  <c r="BL29" i="5"/>
  <c r="AF29" i="5"/>
  <c r="AE29" i="5"/>
  <c r="BM28" i="5"/>
  <c r="BL28" i="5"/>
  <c r="AF28" i="5"/>
  <c r="AE28" i="5"/>
  <c r="BM27" i="5"/>
  <c r="BL27" i="5"/>
  <c r="AF27" i="5"/>
  <c r="AE27" i="5"/>
  <c r="BM26" i="5"/>
  <c r="BL26" i="5"/>
  <c r="AF26" i="5"/>
  <c r="AE26" i="5"/>
  <c r="BM25" i="5"/>
  <c r="BL25" i="5"/>
  <c r="AF25" i="5"/>
  <c r="AE25" i="5"/>
  <c r="BM24" i="5"/>
  <c r="BL24" i="5"/>
  <c r="AF24" i="5"/>
  <c r="AE24" i="5"/>
  <c r="BM23" i="5"/>
  <c r="BL23" i="5"/>
  <c r="AF23" i="5"/>
  <c r="AE23" i="5"/>
  <c r="BM22" i="5"/>
  <c r="BL22" i="5"/>
  <c r="AF22" i="5"/>
  <c r="AE22" i="5"/>
  <c r="BM21" i="5"/>
  <c r="BL21" i="5"/>
  <c r="AF21" i="5"/>
  <c r="AE21" i="5"/>
  <c r="BM20" i="5"/>
  <c r="BL20" i="5"/>
  <c r="AF20" i="5"/>
  <c r="AE20" i="5"/>
  <c r="BM19" i="5"/>
  <c r="BL19" i="5"/>
  <c r="AF19" i="5"/>
  <c r="AE19" i="5"/>
  <c r="BM18" i="5"/>
  <c r="BL18" i="5"/>
  <c r="AF18" i="5"/>
  <c r="AE18" i="5"/>
  <c r="BM17" i="5"/>
  <c r="BL17" i="5"/>
  <c r="AF17" i="5"/>
  <c r="AE17" i="5"/>
  <c r="BM16" i="5"/>
  <c r="BL16" i="5"/>
  <c r="AF16" i="5"/>
  <c r="AE16" i="5"/>
  <c r="BM15" i="5"/>
  <c r="BL15" i="5"/>
  <c r="AF15" i="5"/>
  <c r="AE15" i="5"/>
  <c r="BM14" i="5"/>
  <c r="BL14" i="5"/>
  <c r="AF14" i="5"/>
  <c r="AE14" i="5"/>
  <c r="BM13" i="5"/>
  <c r="BL13" i="5"/>
  <c r="AF13" i="5"/>
  <c r="AE13" i="5"/>
  <c r="BM12" i="5"/>
  <c r="BL12" i="5"/>
  <c r="AF12" i="5"/>
  <c r="AE12" i="5"/>
  <c r="BM11" i="5"/>
  <c r="BL11" i="5"/>
  <c r="AF11" i="5"/>
  <c r="AE11" i="5"/>
  <c r="BM10" i="5"/>
  <c r="BL10" i="5"/>
  <c r="AF10" i="5"/>
  <c r="AE10" i="5"/>
  <c r="BM9" i="5"/>
  <c r="BL9" i="5"/>
  <c r="AF9" i="5"/>
  <c r="AE9" i="5"/>
  <c r="BM8" i="5"/>
  <c r="BL8" i="5"/>
  <c r="AF8" i="5"/>
  <c r="AE8" i="5"/>
  <c r="BM7" i="5"/>
  <c r="BL7" i="5"/>
  <c r="AF7" i="5"/>
  <c r="AE7" i="5"/>
  <c r="BM6" i="5"/>
  <c r="BL6" i="5"/>
  <c r="AF6" i="5"/>
  <c r="AE6" i="5"/>
  <c r="BM5" i="5"/>
  <c r="BL5" i="5"/>
  <c r="AF5" i="5"/>
  <c r="AE5" i="5"/>
  <c r="BM4" i="5"/>
  <c r="BL4" i="5"/>
  <c r="AF4" i="5"/>
  <c r="AE4" i="5"/>
  <c r="BM3" i="5"/>
  <c r="BL3" i="5"/>
  <c r="AF3" i="5"/>
  <c r="AE3" i="5"/>
  <c r="BM2" i="5"/>
  <c r="BL2" i="5"/>
  <c r="BL58" i="5" s="1"/>
  <c r="AF2" i="5"/>
  <c r="AE2" i="5"/>
  <c r="AE52" i="5" s="1"/>
  <c r="P85" i="3"/>
  <c r="M85" i="3"/>
  <c r="H85" i="3"/>
  <c r="E85" i="3"/>
  <c r="O84" i="3"/>
  <c r="K84" i="3"/>
  <c r="G84" i="3"/>
  <c r="C84" i="3"/>
  <c r="O83" i="3"/>
  <c r="K83" i="3"/>
  <c r="G83" i="3"/>
  <c r="C83" i="3"/>
  <c r="O82" i="3"/>
  <c r="K82" i="3"/>
  <c r="G82" i="3"/>
  <c r="C82" i="3"/>
  <c r="O81" i="3"/>
  <c r="K81" i="3"/>
  <c r="G81" i="3"/>
  <c r="C81" i="3"/>
  <c r="O80" i="3"/>
  <c r="K80" i="3"/>
  <c r="G80" i="3"/>
  <c r="C80" i="3"/>
  <c r="O79" i="3"/>
  <c r="K79" i="3"/>
  <c r="G79" i="3"/>
  <c r="C79" i="3"/>
  <c r="W78" i="3"/>
  <c r="S78" i="3"/>
  <c r="O78" i="3"/>
  <c r="K78" i="3"/>
  <c r="G78" i="3"/>
  <c r="C78" i="3"/>
  <c r="W77" i="3"/>
  <c r="S77" i="3"/>
  <c r="O77" i="3"/>
  <c r="K77" i="3"/>
  <c r="G77" i="3"/>
  <c r="C77" i="3"/>
  <c r="W76" i="3"/>
  <c r="S76" i="3"/>
  <c r="O76" i="3"/>
  <c r="K76" i="3"/>
  <c r="G76" i="3"/>
  <c r="C76" i="3"/>
  <c r="W75" i="3"/>
  <c r="S75" i="3"/>
  <c r="O75" i="3"/>
  <c r="K75" i="3"/>
  <c r="G75" i="3"/>
  <c r="C75" i="3"/>
  <c r="W74" i="3"/>
  <c r="S74" i="3"/>
  <c r="O74" i="3"/>
  <c r="K74" i="3"/>
  <c r="G74" i="3"/>
  <c r="C74" i="3"/>
  <c r="W73" i="3"/>
  <c r="S73" i="3"/>
  <c r="O73" i="3"/>
  <c r="K73" i="3"/>
  <c r="G73" i="3"/>
  <c r="C73" i="3"/>
  <c r="W72" i="3"/>
  <c r="S72" i="3"/>
  <c r="O72" i="3"/>
  <c r="K72" i="3"/>
  <c r="G72" i="3"/>
  <c r="C72" i="3"/>
  <c r="W71" i="3"/>
  <c r="S71" i="3"/>
  <c r="O71" i="3"/>
  <c r="K71" i="3"/>
  <c r="G71" i="3"/>
  <c r="C71" i="3"/>
  <c r="W70" i="3"/>
  <c r="S70" i="3"/>
  <c r="O70" i="3"/>
  <c r="K70" i="3"/>
  <c r="G70" i="3"/>
  <c r="C70" i="3"/>
  <c r="W69" i="3"/>
  <c r="S69" i="3"/>
  <c r="O69" i="3"/>
  <c r="K69" i="3"/>
  <c r="G69" i="3"/>
  <c r="C69" i="3"/>
  <c r="W68" i="3"/>
  <c r="S68" i="3"/>
  <c r="O68" i="3"/>
  <c r="K68" i="3"/>
  <c r="G68" i="3"/>
  <c r="C68" i="3"/>
  <c r="W67" i="3"/>
  <c r="S67" i="3"/>
  <c r="O67" i="3"/>
  <c r="K67" i="3"/>
  <c r="G67" i="3"/>
  <c r="C67" i="3"/>
  <c r="W66" i="3"/>
  <c r="S66" i="3"/>
  <c r="O66" i="3"/>
  <c r="K66" i="3"/>
  <c r="G66" i="3"/>
  <c r="C66" i="3"/>
  <c r="W65" i="3"/>
  <c r="S65" i="3"/>
  <c r="O65" i="3"/>
  <c r="K65" i="3"/>
  <c r="G65" i="3"/>
  <c r="C65" i="3"/>
  <c r="W64" i="3"/>
  <c r="S64" i="3"/>
  <c r="O64" i="3"/>
  <c r="K64" i="3"/>
  <c r="G64" i="3"/>
  <c r="C64" i="3"/>
  <c r="W63" i="3"/>
  <c r="S63" i="3"/>
  <c r="O63" i="3"/>
  <c r="K63" i="3"/>
  <c r="G63" i="3"/>
  <c r="C63" i="3"/>
  <c r="W62" i="3"/>
  <c r="S62" i="3"/>
  <c r="O62" i="3"/>
  <c r="K62" i="3"/>
  <c r="G62" i="3"/>
  <c r="C62" i="3"/>
  <c r="W61" i="3"/>
  <c r="S61" i="3"/>
  <c r="O61" i="3"/>
  <c r="K61" i="3"/>
  <c r="G61" i="3"/>
  <c r="C61" i="3"/>
  <c r="W60" i="3"/>
  <c r="S60" i="3"/>
  <c r="O60" i="3"/>
  <c r="K60" i="3"/>
  <c r="G60" i="3"/>
  <c r="C60" i="3"/>
  <c r="P57" i="3"/>
  <c r="M57" i="3"/>
  <c r="H57" i="3"/>
  <c r="E57" i="3"/>
  <c r="O56" i="3"/>
  <c r="K56" i="3"/>
  <c r="G56" i="3"/>
  <c r="C56" i="3"/>
  <c r="O55" i="3"/>
  <c r="G55" i="3"/>
  <c r="C55" i="3"/>
  <c r="O54" i="3"/>
  <c r="K54" i="3"/>
  <c r="G54" i="3"/>
  <c r="C54" i="3"/>
  <c r="O53" i="3"/>
  <c r="K53" i="3"/>
  <c r="G53" i="3"/>
  <c r="C53" i="3"/>
  <c r="O52" i="3"/>
  <c r="K52" i="3"/>
  <c r="G52" i="3"/>
  <c r="C52" i="3"/>
  <c r="O51" i="3"/>
  <c r="K51" i="3"/>
  <c r="G51" i="3"/>
  <c r="C51" i="3"/>
  <c r="O50" i="3"/>
  <c r="K50" i="3"/>
  <c r="G50" i="3"/>
  <c r="C50" i="3"/>
  <c r="O49" i="3"/>
  <c r="K49" i="3"/>
  <c r="G49" i="3"/>
  <c r="C49" i="3"/>
  <c r="O48" i="3"/>
  <c r="K48" i="3"/>
  <c r="G48" i="3"/>
  <c r="C48" i="3"/>
  <c r="O47" i="3"/>
  <c r="G47" i="3"/>
  <c r="C47" i="3"/>
  <c r="O46" i="3"/>
  <c r="K46" i="3"/>
  <c r="G46" i="3"/>
  <c r="C46" i="3"/>
  <c r="O45" i="3"/>
  <c r="K45" i="3"/>
  <c r="G45" i="3"/>
  <c r="C45" i="3"/>
  <c r="O44" i="3"/>
  <c r="K44" i="3"/>
  <c r="G44" i="3"/>
  <c r="C44" i="3"/>
  <c r="O43" i="3"/>
  <c r="K43" i="3"/>
  <c r="G43" i="3"/>
  <c r="C43" i="3"/>
  <c r="O42" i="3"/>
  <c r="K42" i="3"/>
  <c r="G42" i="3"/>
  <c r="C42" i="3"/>
  <c r="O41" i="3"/>
  <c r="K41" i="3"/>
  <c r="G41" i="3"/>
  <c r="C41" i="3"/>
  <c r="O40" i="3"/>
  <c r="K40" i="3"/>
  <c r="G40" i="3"/>
  <c r="C40" i="3"/>
  <c r="O39" i="3"/>
  <c r="K39" i="3"/>
  <c r="G39" i="3"/>
  <c r="C39" i="3"/>
  <c r="O38" i="3"/>
  <c r="K38" i="3"/>
  <c r="G38" i="3"/>
  <c r="C38" i="3"/>
  <c r="O37" i="3"/>
  <c r="G37" i="3"/>
  <c r="C37" i="3"/>
  <c r="O36" i="3"/>
  <c r="K36" i="3"/>
  <c r="G36" i="3"/>
  <c r="O35" i="3"/>
  <c r="K35" i="3"/>
  <c r="G35" i="3"/>
  <c r="C35" i="3"/>
  <c r="O34" i="3"/>
  <c r="G34" i="3"/>
  <c r="C34" i="3"/>
  <c r="O33" i="3"/>
  <c r="K33" i="3"/>
  <c r="G33" i="3"/>
  <c r="C33" i="3"/>
  <c r="O32" i="3"/>
  <c r="K32" i="3"/>
  <c r="G32" i="3"/>
  <c r="C32" i="3"/>
  <c r="X29" i="3"/>
  <c r="U29" i="3"/>
  <c r="P29" i="3"/>
  <c r="M29" i="3"/>
  <c r="H29" i="3"/>
  <c r="E29" i="3"/>
  <c r="W28" i="3"/>
  <c r="S28" i="3"/>
  <c r="O28" i="3"/>
  <c r="K28" i="3"/>
  <c r="G28" i="3"/>
  <c r="C28" i="3"/>
  <c r="W27" i="3"/>
  <c r="S27" i="3"/>
  <c r="O27" i="3"/>
  <c r="K27" i="3"/>
  <c r="G27" i="3"/>
  <c r="C27" i="3"/>
  <c r="W26" i="3"/>
  <c r="S26" i="3"/>
  <c r="O26" i="3"/>
  <c r="K26" i="3"/>
  <c r="G26" i="3"/>
  <c r="C26" i="3"/>
  <c r="W25" i="3"/>
  <c r="S25" i="3"/>
  <c r="O25" i="3"/>
  <c r="K25" i="3"/>
  <c r="G25" i="3"/>
  <c r="C25" i="3"/>
  <c r="W24" i="3"/>
  <c r="S24" i="3"/>
  <c r="O24" i="3"/>
  <c r="K24" i="3"/>
  <c r="G24" i="3"/>
  <c r="C24" i="3"/>
  <c r="W23" i="3"/>
  <c r="S23" i="3"/>
  <c r="O23" i="3"/>
  <c r="K23" i="3"/>
  <c r="G23" i="3"/>
  <c r="C23" i="3"/>
  <c r="W22" i="3"/>
  <c r="S22" i="3"/>
  <c r="O22" i="3"/>
  <c r="K22" i="3"/>
  <c r="G22" i="3"/>
  <c r="C22" i="3"/>
  <c r="W21" i="3"/>
  <c r="S21" i="3"/>
  <c r="O21" i="3"/>
  <c r="K21" i="3"/>
  <c r="G21" i="3"/>
  <c r="C21" i="3"/>
  <c r="W20" i="3"/>
  <c r="S20" i="3"/>
  <c r="O20" i="3"/>
  <c r="K20" i="3"/>
  <c r="G20" i="3"/>
  <c r="C20" i="3"/>
  <c r="W19" i="3"/>
  <c r="S19" i="3"/>
  <c r="O19" i="3"/>
  <c r="K19" i="3"/>
  <c r="G19" i="3"/>
  <c r="C19" i="3"/>
  <c r="W18" i="3"/>
  <c r="S18" i="3"/>
  <c r="O18" i="3"/>
  <c r="K18" i="3"/>
  <c r="G18" i="3"/>
  <c r="C18" i="3"/>
  <c r="W17" i="3"/>
  <c r="S17" i="3"/>
  <c r="O17" i="3"/>
  <c r="K17" i="3"/>
  <c r="G17" i="3"/>
  <c r="C17" i="3"/>
  <c r="W16" i="3"/>
  <c r="S16" i="3"/>
  <c r="O16" i="3"/>
  <c r="K16" i="3"/>
  <c r="G16" i="3"/>
  <c r="C16" i="3"/>
  <c r="W15" i="3"/>
  <c r="S15" i="3"/>
  <c r="O15" i="3"/>
  <c r="K15" i="3"/>
  <c r="G15" i="3"/>
  <c r="C15" i="3"/>
  <c r="W14" i="3"/>
  <c r="S14" i="3"/>
  <c r="O14" i="3"/>
  <c r="K14" i="3"/>
  <c r="G14" i="3"/>
  <c r="C14" i="3"/>
  <c r="W13" i="3"/>
  <c r="S13" i="3"/>
  <c r="O13" i="3"/>
  <c r="K13" i="3"/>
  <c r="G13" i="3"/>
  <c r="C13" i="3"/>
  <c r="W12" i="3"/>
  <c r="S12" i="3"/>
  <c r="O12" i="3"/>
  <c r="K12" i="3"/>
  <c r="G12" i="3"/>
  <c r="C12" i="3"/>
  <c r="W11" i="3"/>
  <c r="S11" i="3"/>
  <c r="O11" i="3"/>
  <c r="K11" i="3"/>
  <c r="G11" i="3"/>
  <c r="C11" i="3"/>
  <c r="W10" i="3"/>
  <c r="S10" i="3"/>
  <c r="O10" i="3"/>
  <c r="K10" i="3"/>
  <c r="G10" i="3"/>
  <c r="C10" i="3"/>
  <c r="W9" i="3"/>
  <c r="S9" i="3"/>
  <c r="O9" i="3"/>
  <c r="K9" i="3"/>
  <c r="G9" i="3"/>
  <c r="C9" i="3"/>
  <c r="W8" i="3"/>
  <c r="S8" i="3"/>
  <c r="O8" i="3"/>
  <c r="K8" i="3"/>
  <c r="G8" i="3"/>
  <c r="C8" i="3"/>
  <c r="W7" i="3"/>
  <c r="S7" i="3"/>
  <c r="O7" i="3"/>
  <c r="K7" i="3"/>
  <c r="G7" i="3"/>
  <c r="C7" i="3"/>
  <c r="W6" i="3"/>
  <c r="S6" i="3"/>
  <c r="O6" i="3"/>
  <c r="K6" i="3"/>
  <c r="G6" i="3"/>
  <c r="C6" i="3"/>
  <c r="W5" i="3"/>
  <c r="S5" i="3"/>
  <c r="O5" i="3"/>
  <c r="K5" i="3"/>
  <c r="G5" i="3"/>
  <c r="C5" i="3"/>
  <c r="W4" i="3"/>
  <c r="S4" i="3"/>
  <c r="O4" i="3"/>
  <c r="K4" i="3"/>
  <c r="G4" i="3"/>
  <c r="C4" i="3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58" i="1" l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<sst xmlns="http://schemas.openxmlformats.org/spreadsheetml/2006/main" count="4528" uniqueCount="807">
  <si>
    <t xml:space="preserve">32. ročník BĚKODO -1. kolo  14.03.2018 – 434. start historie </t>
  </si>
  <si>
    <t>CP</t>
  </si>
  <si>
    <t>příjmení</t>
  </si>
  <si>
    <t>RN</t>
  </si>
  <si>
    <t>V18</t>
  </si>
  <si>
    <t>oddíl</t>
  </si>
  <si>
    <t>čas</t>
  </si>
  <si>
    <t>kat</t>
  </si>
  <si>
    <t>PVK</t>
  </si>
  <si>
    <t>PB</t>
  </si>
  <si>
    <t>pozn.</t>
  </si>
  <si>
    <t>Pr 1 km</t>
  </si>
  <si>
    <t>Vilk Kryštof</t>
  </si>
  <si>
    <t>USK PROVOD ÚL</t>
  </si>
  <si>
    <t>M1</t>
  </si>
  <si>
    <t>Drážďanský Radim Filip</t>
  </si>
  <si>
    <t>BK BĚKODO Teplice</t>
  </si>
  <si>
    <t>M2</t>
  </si>
  <si>
    <t>Rež Zdeněk</t>
  </si>
  <si>
    <t>SPONA Teplice</t>
  </si>
  <si>
    <t>M3</t>
  </si>
  <si>
    <t>Holub Stanislav</t>
  </si>
  <si>
    <t>Sobědruhy</t>
  </si>
  <si>
    <t>Žák Martin</t>
  </si>
  <si>
    <t>Teplice</t>
  </si>
  <si>
    <t>nováček</t>
  </si>
  <si>
    <t>Eliáš Lukáš</t>
  </si>
  <si>
    <t>Rauer Robert</t>
  </si>
  <si>
    <t>Feix Ivo</t>
  </si>
  <si>
    <t>Horváth Pavel</t>
  </si>
  <si>
    <t>Jahoda Zdeněk</t>
  </si>
  <si>
    <t>TJ Baník Osek</t>
  </si>
  <si>
    <t>Lang Jaroslav</t>
  </si>
  <si>
    <t>Farda Petr</t>
  </si>
  <si>
    <t>Lácha František</t>
  </si>
  <si>
    <t>Molcar Míra</t>
  </si>
  <si>
    <t>M4</t>
  </si>
  <si>
    <t>Kantová Olga</t>
  </si>
  <si>
    <t>Ž2</t>
  </si>
  <si>
    <t>Sauer Jan</t>
  </si>
  <si>
    <t>Olšer Tomáš</t>
  </si>
  <si>
    <t>AK Duchcov</t>
  </si>
  <si>
    <t>Bašek Václav</t>
  </si>
  <si>
    <t>Fanklub Milešovka</t>
  </si>
  <si>
    <t>Havel Miroslav</t>
  </si>
  <si>
    <t>TJ Sokol D. Mísečky</t>
  </si>
  <si>
    <t>Hrušková Sabina</t>
  </si>
  <si>
    <t>Biatlon Jílové</t>
  </si>
  <si>
    <t>Ž1</t>
  </si>
  <si>
    <t>Karešová Světla</t>
  </si>
  <si>
    <t>Fílova Jana</t>
  </si>
  <si>
    <t>Novák Petr</t>
  </si>
  <si>
    <t>OOP Trnovany</t>
  </si>
  <si>
    <t>Ševčíková Viktorie</t>
  </si>
  <si>
    <t>LOKO Teplice - OB</t>
  </si>
  <si>
    <t>Lang Karel</t>
  </si>
  <si>
    <t>Bak Most</t>
  </si>
  <si>
    <t>Hruška Miloš</t>
  </si>
  <si>
    <t>Větruše UL</t>
  </si>
  <si>
    <t xml:space="preserve">Korec Martin </t>
  </si>
  <si>
    <t>Hampl Ondřej</t>
  </si>
  <si>
    <t>Glassman TT Teplice</t>
  </si>
  <si>
    <t>Vacek Pavel</t>
  </si>
  <si>
    <t>Leitermann David</t>
  </si>
  <si>
    <t>Hampl Michal</t>
  </si>
  <si>
    <t>Hradský Josef</t>
  </si>
  <si>
    <t>Havlová Zlata</t>
  </si>
  <si>
    <t>Procházka Ondřej</t>
  </si>
  <si>
    <t>Krupka</t>
  </si>
  <si>
    <t>Tručková Lenka</t>
  </si>
  <si>
    <t>Novosedlice</t>
  </si>
  <si>
    <t>Ernest Miroslav</t>
  </si>
  <si>
    <t>Bečka Miroslav</t>
  </si>
  <si>
    <t>Ústí nad Labem</t>
  </si>
  <si>
    <t>24:27</t>
  </si>
  <si>
    <t>M5</t>
  </si>
  <si>
    <t>Burkhartová Marie</t>
  </si>
  <si>
    <t>Proboštov</t>
  </si>
  <si>
    <t>24:32</t>
  </si>
  <si>
    <t>Vorlíček Rudolf</t>
  </si>
  <si>
    <t>24:50</t>
  </si>
  <si>
    <t>Molcarová Jana</t>
  </si>
  <si>
    <t>24:54</t>
  </si>
  <si>
    <t>Matěcha Miroslav</t>
  </si>
  <si>
    <t>TJ Hvězda Trnovany</t>
  </si>
  <si>
    <t>25:29</t>
  </si>
  <si>
    <t>Láchová Lenka</t>
  </si>
  <si>
    <t>25:48</t>
  </si>
  <si>
    <t>Vojtěchovský Ladislav</t>
  </si>
  <si>
    <t>VitaSport.cz</t>
  </si>
  <si>
    <t>25:51</t>
  </si>
  <si>
    <t>Marvanová Martina</t>
  </si>
  <si>
    <t>Drábková Hana</t>
  </si>
  <si>
    <t>Jiskra Nový Bor</t>
  </si>
  <si>
    <t>26:19</t>
  </si>
  <si>
    <t>Vorlíček Petr</t>
  </si>
  <si>
    <t>27:01</t>
  </si>
  <si>
    <t>Olah Dušan</t>
  </si>
  <si>
    <t>27:04</t>
  </si>
  <si>
    <t>Zouhar Jura</t>
  </si>
  <si>
    <t>27:44</t>
  </si>
  <si>
    <t>Klaška Lukáš</t>
  </si>
  <si>
    <t>27:46</t>
  </si>
  <si>
    <t>Skálová Jitka</t>
  </si>
  <si>
    <t>28:43</t>
  </si>
  <si>
    <t>Minaříková Michaela</t>
  </si>
  <si>
    <t>28:48</t>
  </si>
  <si>
    <t>Borši Milan</t>
  </si>
  <si>
    <t>Rozběháme Teplice</t>
  </si>
  <si>
    <t>29:01</t>
  </si>
  <si>
    <t>Šulo Antonín</t>
  </si>
  <si>
    <t>29:46</t>
  </si>
  <si>
    <t>Čutíková Veronika</t>
  </si>
  <si>
    <t>TJ Krupka</t>
  </si>
  <si>
    <t>33:04</t>
  </si>
  <si>
    <t>start dřív</t>
  </si>
  <si>
    <t>Ernestová Michaela</t>
  </si>
  <si>
    <t>Dubí</t>
  </si>
  <si>
    <t>33:47</t>
  </si>
  <si>
    <t>Ernestová Eva</t>
  </si>
  <si>
    <t>Ž3</t>
  </si>
  <si>
    <t xml:space="preserve">32. ročník BĚKODO - 2. kolo  28.03.2018 – 435. start historie </t>
  </si>
  <si>
    <t>8 vít. H</t>
  </si>
  <si>
    <t>OR</t>
  </si>
  <si>
    <t>Vlček Jiří</t>
  </si>
  <si>
    <t>Štolba Jiří</t>
  </si>
  <si>
    <t>AC Ústí nad Labem</t>
  </si>
  <si>
    <t>Štěpánek David</t>
  </si>
  <si>
    <t>Horák Lukáš</t>
  </si>
  <si>
    <t>Fišer Martin</t>
  </si>
  <si>
    <t>Ševčíková Dita</t>
  </si>
  <si>
    <t>TJ VS Kadaň</t>
  </si>
  <si>
    <t>Majer Pavel</t>
  </si>
  <si>
    <t>Brejša Martin</t>
  </si>
  <si>
    <t>Suchá Nikola</t>
  </si>
  <si>
    <t>Drábek Ondřej</t>
  </si>
  <si>
    <t>Bílina</t>
  </si>
  <si>
    <t>Fišerová Renata</t>
  </si>
  <si>
    <t>Košťany</t>
  </si>
  <si>
    <t>24:05</t>
  </si>
  <si>
    <t>24:17</t>
  </si>
  <si>
    <t>24:34</t>
  </si>
  <si>
    <t>24:58</t>
  </si>
  <si>
    <t>25:06</t>
  </si>
  <si>
    <t>25:31</t>
  </si>
  <si>
    <t>26:48</t>
  </si>
  <si>
    <t>27:31</t>
  </si>
  <si>
    <t>29:30</t>
  </si>
  <si>
    <t>Hampl Filip</t>
  </si>
  <si>
    <t>ned.</t>
  </si>
  <si>
    <t>nedok.</t>
  </si>
  <si>
    <t>x</t>
  </si>
  <si>
    <t>Bašková Ivana</t>
  </si>
  <si>
    <t>Žalany</t>
  </si>
  <si>
    <t>Historická tabulka nejrychlejších časů 1990 - 2018</t>
  </si>
  <si>
    <t>M1 muži 15 - 29 let</t>
  </si>
  <si>
    <t>M2 muži 30 - 39 let</t>
  </si>
  <si>
    <t>M3 muži 40 - 49 let</t>
  </si>
  <si>
    <t>P</t>
  </si>
  <si>
    <t>jméno</t>
  </si>
  <si>
    <t>kdy</t>
  </si>
  <si>
    <t>věk</t>
  </si>
  <si>
    <t>Žižka Filip</t>
  </si>
  <si>
    <t>Hamala Milan</t>
  </si>
  <si>
    <t>VK</t>
  </si>
  <si>
    <t>Vorlíček Radek</t>
  </si>
  <si>
    <t>Kaliba Karel</t>
  </si>
  <si>
    <t>Bauckmann Míra</t>
  </si>
  <si>
    <t>Kouba Adam</t>
  </si>
  <si>
    <t>Veselý Miroslav</t>
  </si>
  <si>
    <t>Matěcha Míra  st.</t>
  </si>
  <si>
    <t>Hamr Jan</t>
  </si>
  <si>
    <t>Roubíček Martin</t>
  </si>
  <si>
    <t>Štochl Jan</t>
  </si>
  <si>
    <t>Holcr Milan</t>
  </si>
  <si>
    <t>Vaculka Petr</t>
  </si>
  <si>
    <t>Štochl Jan st.</t>
  </si>
  <si>
    <t>Brotánek Jan</t>
  </si>
  <si>
    <t>Zouhar Filip</t>
  </si>
  <si>
    <t>Hron Jiří</t>
  </si>
  <si>
    <t>Hotař Pavel</t>
  </si>
  <si>
    <t>Růžička Vladimír</t>
  </si>
  <si>
    <t>Čadek Ondřej</t>
  </si>
  <si>
    <t>Háša Michal</t>
  </si>
  <si>
    <t>Procházka Josef</t>
  </si>
  <si>
    <t>Matěcha David</t>
  </si>
  <si>
    <t>Fliedr Tomáš</t>
  </si>
  <si>
    <t>Matějka Šimon</t>
  </si>
  <si>
    <t>Nový Pavel</t>
  </si>
  <si>
    <t>Adamec Jan</t>
  </si>
  <si>
    <t>Gabriel Petr</t>
  </si>
  <si>
    <t>Kalát Josef</t>
  </si>
  <si>
    <t>Ryč David</t>
  </si>
  <si>
    <t>Havlík Ondřej</t>
  </si>
  <si>
    <t>Hromas Vladimír</t>
  </si>
  <si>
    <t>Laibl Aleš</t>
  </si>
  <si>
    <t>Svítek Jiří</t>
  </si>
  <si>
    <t>Čapek Lubomír</t>
  </si>
  <si>
    <t>Ryč Václav</t>
  </si>
  <si>
    <t>Ottenschläger Oto</t>
  </si>
  <si>
    <t>Štika Jiří</t>
  </si>
  <si>
    <t>Hrdlička Stanislav</t>
  </si>
  <si>
    <t>Lípa Jiří</t>
  </si>
  <si>
    <t>Vytlačil Stanislav</t>
  </si>
  <si>
    <t>Puchmeltr Aleš</t>
  </si>
  <si>
    <t>Šmíd Petr</t>
  </si>
  <si>
    <t>Jísl Jaroslav</t>
  </si>
  <si>
    <t>Zlatohlávek Pavel</t>
  </si>
  <si>
    <t>Otec Václav</t>
  </si>
  <si>
    <t>Cingl Ondřej</t>
  </si>
  <si>
    <t>Kulhavý Petr</t>
  </si>
  <si>
    <t>Tittelbach Karel</t>
  </si>
  <si>
    <t>Cingl Miroslav</t>
  </si>
  <si>
    <t>Šatalík Stanislav</t>
  </si>
  <si>
    <t>průměr TOP 25</t>
  </si>
  <si>
    <t>TOP 10</t>
  </si>
  <si>
    <t xml:space="preserve"> M4 muži 50 - 59 let</t>
  </si>
  <si>
    <t>M5  muži 60 a více let</t>
  </si>
  <si>
    <t>Filingr Čeněk</t>
  </si>
  <si>
    <t>Malý Jiří</t>
  </si>
  <si>
    <t xml:space="preserve">Kirsch Petr </t>
  </si>
  <si>
    <t>Kirsch Petr</t>
  </si>
  <si>
    <t>Varchola Milan</t>
  </si>
  <si>
    <t>Elischer Ivan</t>
  </si>
  <si>
    <t xml:space="preserve">Nový Milan </t>
  </si>
  <si>
    <t>Duspiva Miroslav</t>
  </si>
  <si>
    <t>Zelenák Dušan</t>
  </si>
  <si>
    <t>Schlosser Jarda</t>
  </si>
  <si>
    <t>Gombita Josef</t>
  </si>
  <si>
    <t>Svoboda Josef</t>
  </si>
  <si>
    <t>Šulc Vladimír</t>
  </si>
  <si>
    <t>Růžička Pavel (II)</t>
  </si>
  <si>
    <t>Kittl Alois</t>
  </si>
  <si>
    <t>Watzke Petr</t>
  </si>
  <si>
    <t xml:space="preserve">Kouba Stanislav </t>
  </si>
  <si>
    <t>Havlátko Jan</t>
  </si>
  <si>
    <t>Pekárek Olda</t>
  </si>
  <si>
    <t>Běhounek Vladimír</t>
  </si>
  <si>
    <t>Molcar Miroslav</t>
  </si>
  <si>
    <t>Žid Milan</t>
  </si>
  <si>
    <t>Sládek Karel</t>
  </si>
  <si>
    <t>Škorvaga Josef</t>
  </si>
  <si>
    <t>Benedikt Míra</t>
  </si>
  <si>
    <t>Smolík Václav</t>
  </si>
  <si>
    <t>Sova Jaroslav</t>
  </si>
  <si>
    <t>Stracený Milan</t>
  </si>
  <si>
    <t>Tyl Petr</t>
  </si>
  <si>
    <t>Ž1 ženy do 34 let</t>
  </si>
  <si>
    <t>Ž2 ženy 35 - 49 let</t>
  </si>
  <si>
    <t>Ž3 ženy 50 a více let</t>
  </si>
  <si>
    <t>Halířová Jarmila</t>
  </si>
  <si>
    <t>Bauckmannová Jana</t>
  </si>
  <si>
    <t>Vrátná Alena</t>
  </si>
  <si>
    <t>Rusínová Zuzana</t>
  </si>
  <si>
    <t>Stehlíková Martina</t>
  </si>
  <si>
    <t>Kořínková Marta</t>
  </si>
  <si>
    <t>Slavíková Eva</t>
  </si>
  <si>
    <t>Smilová Jindřiška</t>
  </si>
  <si>
    <t xml:space="preserve">Dončevová Hana </t>
  </si>
  <si>
    <t>Vajrychová Renata</t>
  </si>
  <si>
    <t>Krausová Jaroslava</t>
  </si>
  <si>
    <t>Vaňková Agáta</t>
  </si>
  <si>
    <t>24:08</t>
  </si>
  <si>
    <t>Vajrychová Blanka</t>
  </si>
  <si>
    <t>Veselá Lenka</t>
  </si>
  <si>
    <t>24:21</t>
  </si>
  <si>
    <t>Koželuhová Pavla</t>
  </si>
  <si>
    <t>Filová Jana</t>
  </si>
  <si>
    <t>24:26</t>
  </si>
  <si>
    <t>Králová Pavlína</t>
  </si>
  <si>
    <t>Kittlová Růžena</t>
  </si>
  <si>
    <t>24:48</t>
  </si>
  <si>
    <t>Tvrzníková Káťa</t>
  </si>
  <si>
    <t>Vápeníková  Jana</t>
  </si>
  <si>
    <t>Sovová Jarmila</t>
  </si>
  <si>
    <t>25:24</t>
  </si>
  <si>
    <t>Žižková Magdaléna</t>
  </si>
  <si>
    <t>Rejmanová Eva</t>
  </si>
  <si>
    <t>Lédlová Naděžda</t>
  </si>
  <si>
    <t>25:26</t>
  </si>
  <si>
    <t>Koželuhová Lenka</t>
  </si>
  <si>
    <t>Vágnerová Veronika</t>
  </si>
  <si>
    <t>Šulová Marie</t>
  </si>
  <si>
    <t>28:15</t>
  </si>
  <si>
    <t>Kabourková Ivana</t>
  </si>
  <si>
    <t>Pátková Martina</t>
  </si>
  <si>
    <t>28:56</t>
  </si>
  <si>
    <t>Burdová Adéla</t>
  </si>
  <si>
    <t>Polívková Marie</t>
  </si>
  <si>
    <t>29:18</t>
  </si>
  <si>
    <t>Melenová Hana</t>
  </si>
  <si>
    <t>Halásová Lenka (1)</t>
  </si>
  <si>
    <t>Růžičková Daniela</t>
  </si>
  <si>
    <t>30:37</t>
  </si>
  <si>
    <t>Šindlerová Jana</t>
  </si>
  <si>
    <t>Kleinová Mária</t>
  </si>
  <si>
    <t>30:38</t>
  </si>
  <si>
    <t>Škramlíková Jana</t>
  </si>
  <si>
    <t>Bublová Naďa</t>
  </si>
  <si>
    <t>Štěpánková Bohunka</t>
  </si>
  <si>
    <t>34:50</t>
  </si>
  <si>
    <t>Matějková Zuzana</t>
  </si>
  <si>
    <t>Zouharová Maryla</t>
  </si>
  <si>
    <t>35:57</t>
  </si>
  <si>
    <t>Dubčeková Olga</t>
  </si>
  <si>
    <t>Bisová Miluše</t>
  </si>
  <si>
    <t>36:55</t>
  </si>
  <si>
    <t>Ryčová Pavla</t>
  </si>
  <si>
    <t>Špírková Lenka</t>
  </si>
  <si>
    <t>Vondráková Jana</t>
  </si>
  <si>
    <t>40+</t>
  </si>
  <si>
    <r>
      <t xml:space="preserve">Kabátová Andrea </t>
    </r>
    <r>
      <rPr>
        <sz val="8"/>
        <color indexed="8"/>
        <rFont val="Ebrima"/>
        <charset val="238"/>
      </rPr>
      <t xml:space="preserve"> (1)</t>
    </r>
  </si>
  <si>
    <t>Šafránková Lucie</t>
  </si>
  <si>
    <t>poznámky</t>
  </si>
  <si>
    <t>Vaňková Eva</t>
  </si>
  <si>
    <t>Čekalová Michaela</t>
  </si>
  <si>
    <t>(1)</t>
  </si>
  <si>
    <t>v době výkonu jiné příjmení</t>
  </si>
  <si>
    <t>Martincová Kateřina</t>
  </si>
  <si>
    <t>Adamová Andrea</t>
  </si>
  <si>
    <t>Pokorná Andrea</t>
  </si>
  <si>
    <t>Ullrychová Klára</t>
  </si>
  <si>
    <r>
      <rPr>
        <b/>
        <sz val="7"/>
        <color indexed="8"/>
        <rFont val="Ebrima"/>
        <charset val="238"/>
      </rPr>
      <t>VK</t>
    </r>
    <r>
      <rPr>
        <sz val="7"/>
        <color indexed="8"/>
        <rFont val="Ebrima"/>
        <charset val="238"/>
      </rPr>
      <t xml:space="preserve"> - běžec přešel do vyšší kategorie</t>
    </r>
  </si>
  <si>
    <t>Zemanová Dagmar</t>
  </si>
  <si>
    <t>Špalková Linda</t>
  </si>
  <si>
    <t>po 1. kole 2018</t>
  </si>
  <si>
    <t>nov</t>
  </si>
  <si>
    <t>PĆ</t>
  </si>
  <si>
    <t>NLČ</t>
  </si>
  <si>
    <t>10 nej</t>
  </si>
  <si>
    <t>PS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</si>
  <si>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</si>
  <si>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</si>
  <si>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</si>
  <si>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</si>
  <si>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</si>
  <si>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</si>
  <si>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</si>
  <si>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</si>
  <si>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</si>
  <si>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</si>
  <si>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</si>
  <si>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</si>
  <si>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</si>
  <si>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</si>
  <si>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</si>
  <si>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Č1</t>
  </si>
  <si>
    <t>Č2</t>
  </si>
  <si>
    <t>Č3</t>
  </si>
  <si>
    <t>Č4</t>
  </si>
  <si>
    <t>Č5</t>
  </si>
  <si>
    <t>Č6</t>
  </si>
  <si>
    <t>Č7</t>
  </si>
  <si>
    <t>Č8</t>
  </si>
  <si>
    <t>Č9</t>
  </si>
  <si>
    <t>Č10</t>
  </si>
  <si>
    <t>Č11</t>
  </si>
  <si>
    <t>Č12</t>
  </si>
  <si>
    <t>Č13</t>
  </si>
  <si>
    <t>Č14</t>
  </si>
  <si>
    <t>Č15</t>
  </si>
  <si>
    <t>N2</t>
  </si>
  <si>
    <t>N1</t>
  </si>
  <si>
    <t>muži 15 - 29 let</t>
  </si>
  <si>
    <t>muži 30 - 39 let</t>
  </si>
  <si>
    <t>muži 40 - 49 let</t>
  </si>
  <si>
    <t>Korec Martin st.</t>
  </si>
  <si>
    <t>muži 50 - 59 let</t>
  </si>
  <si>
    <t>muži 60 a více let</t>
  </si>
  <si>
    <t>ženy 15 - 34 let</t>
  </si>
  <si>
    <t>.</t>
  </si>
  <si>
    <t>ženy 35 - 49 let</t>
  </si>
  <si>
    <t>ženy 50 a více let</t>
  </si>
  <si>
    <t>Pr.</t>
  </si>
  <si>
    <t>kategorie</t>
  </si>
  <si>
    <t>MC</t>
  </si>
  <si>
    <t>ŽC</t>
  </si>
  <si>
    <t>C</t>
  </si>
  <si>
    <t>muži</t>
  </si>
  <si>
    <t>počet běžců v K</t>
  </si>
  <si>
    <t>ženy</t>
  </si>
  <si>
    <t>počet vítězů v K</t>
  </si>
  <si>
    <t>celkem</t>
  </si>
  <si>
    <t>průměr běžců v K</t>
  </si>
  <si>
    <t>Poř.</t>
  </si>
  <si>
    <t>CPV</t>
  </si>
  <si>
    <t>PR</t>
  </si>
  <si>
    <t>1.</t>
  </si>
  <si>
    <t xml:space="preserve">Vorlíček Radek </t>
  </si>
  <si>
    <t xml:space="preserve">Smilová Jindřiška </t>
  </si>
  <si>
    <t>2.</t>
  </si>
  <si>
    <t xml:space="preserve">Koželuhová Lenka </t>
  </si>
  <si>
    <t>3.</t>
  </si>
  <si>
    <t xml:space="preserve">Hamr Jan </t>
  </si>
  <si>
    <t xml:space="preserve">Koželuhová Pavla </t>
  </si>
  <si>
    <t>4.</t>
  </si>
  <si>
    <t>4.-5.</t>
  </si>
  <si>
    <t xml:space="preserve">Škramlíková Jana </t>
  </si>
  <si>
    <t>5.</t>
  </si>
  <si>
    <t>Štochl Jan  ml.</t>
  </si>
  <si>
    <t>6.</t>
  </si>
  <si>
    <t xml:space="preserve">Vytlačil Standa </t>
  </si>
  <si>
    <t xml:space="preserve">Bauckmannová Jana </t>
  </si>
  <si>
    <t>7.</t>
  </si>
  <si>
    <t xml:space="preserve">Veselý Miroslav </t>
  </si>
  <si>
    <t xml:space="preserve">Kittlová Růžena </t>
  </si>
  <si>
    <t>8.</t>
  </si>
  <si>
    <t>Matěcha  Míra  st.</t>
  </si>
  <si>
    <t>9.-10.</t>
  </si>
  <si>
    <t>9.</t>
  </si>
  <si>
    <t xml:space="preserve">Krausová Jaroslava </t>
  </si>
  <si>
    <t>Matěcha  Míra ml.</t>
  </si>
  <si>
    <t>10.</t>
  </si>
  <si>
    <t>11.-12.</t>
  </si>
  <si>
    <t xml:space="preserve">Hrdlička Standa </t>
  </si>
  <si>
    <t>11.</t>
  </si>
  <si>
    <t xml:space="preserve">Hromas Vladimír </t>
  </si>
  <si>
    <t>12.</t>
  </si>
  <si>
    <t>13.-14.</t>
  </si>
  <si>
    <t xml:space="preserve">Šatalík Standa </t>
  </si>
  <si>
    <t xml:space="preserve">Vápeníková Jana </t>
  </si>
  <si>
    <t xml:space="preserve">Vorlíček Petr </t>
  </si>
  <si>
    <t>15.-19.</t>
  </si>
  <si>
    <t xml:space="preserve">Puchmeltr Aleš </t>
  </si>
  <si>
    <t>15.-17.</t>
  </si>
  <si>
    <t xml:space="preserve">Krátká Míša </t>
  </si>
  <si>
    <t xml:space="preserve">Zemanová Dagmar </t>
  </si>
  <si>
    <t xml:space="preserve">Halířová Jarmila </t>
  </si>
  <si>
    <t xml:space="preserve">Kaliba Karel </t>
  </si>
  <si>
    <t>18.</t>
  </si>
  <si>
    <t xml:space="preserve">Přikrylová Lenka </t>
  </si>
  <si>
    <t>Vik Kryštov</t>
  </si>
  <si>
    <t>19.-22.</t>
  </si>
  <si>
    <t xml:space="preserve">Šulová Darina </t>
  </si>
  <si>
    <t>20.</t>
  </si>
  <si>
    <t xml:space="preserve">Matěcha David </t>
  </si>
  <si>
    <t xml:space="preserve">Ryčová Pavla </t>
  </si>
  <si>
    <t>21.</t>
  </si>
  <si>
    <t xml:space="preserve">Zouhar Filip </t>
  </si>
  <si>
    <t xml:space="preserve">Hamouzová Míša </t>
  </si>
  <si>
    <t>22.-24.</t>
  </si>
  <si>
    <t xml:space="preserve">Adamec Jan </t>
  </si>
  <si>
    <t xml:space="preserve">Kantová Kamila </t>
  </si>
  <si>
    <t>23.-30.</t>
  </si>
  <si>
    <t xml:space="preserve">Štěpánková Bohun. </t>
  </si>
  <si>
    <t xml:space="preserve">Kouba Adam </t>
  </si>
  <si>
    <t xml:space="preserve">Slavíková Eva </t>
  </si>
  <si>
    <t>25.-27.</t>
  </si>
  <si>
    <t xml:space="preserve">Bartoňová Lucie </t>
  </si>
  <si>
    <t xml:space="preserve">Dusilová Petra </t>
  </si>
  <si>
    <t xml:space="preserve">Šafránková Lucie </t>
  </si>
  <si>
    <t>28.-30.</t>
  </si>
  <si>
    <t xml:space="preserve">Růžička Vladimír </t>
  </si>
  <si>
    <t>Vorlíček Ondřej</t>
  </si>
  <si>
    <t>31:-37.</t>
  </si>
  <si>
    <t xml:space="preserve">Holcr Milan </t>
  </si>
  <si>
    <t>31.-33.</t>
  </si>
  <si>
    <t xml:space="preserve">Smilová Martina </t>
  </si>
  <si>
    <t xml:space="preserve">Vaculka Petr </t>
  </si>
  <si>
    <t xml:space="preserve">Sršňová Mirka </t>
  </si>
  <si>
    <t xml:space="preserve">Hron Jiří </t>
  </si>
  <si>
    <t xml:space="preserve">Šatalíková Jana </t>
  </si>
  <si>
    <t xml:space="preserve">Podsedník Martin </t>
  </si>
  <si>
    <t>34.-37.</t>
  </si>
  <si>
    <t xml:space="preserve">Hluchá Jana </t>
  </si>
  <si>
    <t xml:space="preserve">Žejdlík Michal </t>
  </si>
  <si>
    <t xml:space="preserve">Šulová Marie </t>
  </si>
  <si>
    <t xml:space="preserve">Nový Pavel </t>
  </si>
  <si>
    <t>Hladečková</t>
  </si>
  <si>
    <t xml:space="preserve">Háša Michal </t>
  </si>
  <si>
    <t>38.-50.</t>
  </si>
  <si>
    <t xml:space="preserve">Otec Václav </t>
  </si>
  <si>
    <t>Vřeská</t>
  </si>
  <si>
    <t>Nosek</t>
  </si>
  <si>
    <t>38.-56.</t>
  </si>
  <si>
    <t>Nosková</t>
  </si>
  <si>
    <t xml:space="preserve">Leitermann David </t>
  </si>
  <si>
    <t>Klemsová</t>
  </si>
  <si>
    <t xml:space="preserve">Štika Jiří </t>
  </si>
  <si>
    <t>Hanzlík</t>
  </si>
  <si>
    <t xml:space="preserve">Bauckmann Míra </t>
  </si>
  <si>
    <t>Milerská Zuzana</t>
  </si>
  <si>
    <t xml:space="preserve">Brotánek Jan </t>
  </si>
  <si>
    <t>Chvátalová Jana</t>
  </si>
  <si>
    <t>Nová Yveta</t>
  </si>
  <si>
    <t>Židová Ivana</t>
  </si>
  <si>
    <t>Filingr Aleš</t>
  </si>
  <si>
    <t>Gazdová Renata</t>
  </si>
  <si>
    <t>Chárová Eva</t>
  </si>
  <si>
    <t>Grmela Zdeněk</t>
  </si>
  <si>
    <t>Jírová Hana</t>
  </si>
  <si>
    <t>Saleh Hakim</t>
  </si>
  <si>
    <t>Hubáčková Tereza</t>
  </si>
  <si>
    <t>počet vítězů v ročníku</t>
  </si>
  <si>
    <t>Fardová Lenka</t>
  </si>
  <si>
    <t>ročník</t>
  </si>
  <si>
    <t>účastník 2017</t>
  </si>
  <si>
    <t xml:space="preserve">Historická tabulka vítězů od roku 1991  </t>
  </si>
  <si>
    <t>dělba 1. místa v roce 2000</t>
  </si>
  <si>
    <t>počet kol v ročníku</t>
  </si>
  <si>
    <t>v 1. kole 1994 nestartovaly ženy</t>
  </si>
  <si>
    <t>V17</t>
  </si>
  <si>
    <t>VV</t>
  </si>
  <si>
    <t xml:space="preserve">Varchola Milan </t>
  </si>
  <si>
    <t>Cihlář David</t>
  </si>
  <si>
    <t>Polan Lukáš</t>
  </si>
  <si>
    <t>Štochl Jan ml.</t>
  </si>
  <si>
    <t>Veselý Vít</t>
  </si>
  <si>
    <t xml:space="preserve">Partík Jakub </t>
  </si>
  <si>
    <t>Roubíček  Martin</t>
  </si>
  <si>
    <t xml:space="preserve">Laibl Aleš </t>
  </si>
  <si>
    <t xml:space="preserve">Kunc Tomáš </t>
  </si>
  <si>
    <t xml:space="preserve">Vorlíček Rudolf </t>
  </si>
  <si>
    <t xml:space="preserve">Lorenc Adam </t>
  </si>
  <si>
    <t>19**</t>
  </si>
  <si>
    <t xml:space="preserve">Šmídek Ondřej </t>
  </si>
  <si>
    <t xml:space="preserve">Ryč David </t>
  </si>
  <si>
    <t>Korejs Kryštov</t>
  </si>
  <si>
    <t>Havel Aleš</t>
  </si>
  <si>
    <t xml:space="preserve">Andrlík Ondřej </t>
  </si>
  <si>
    <t xml:space="preserve">Bobek Pavel </t>
  </si>
  <si>
    <t>198*</t>
  </si>
  <si>
    <t>Matěcha Míra ml.</t>
  </si>
  <si>
    <t>Matěcha Míra st.</t>
  </si>
  <si>
    <t xml:space="preserve">Pilný Pavel </t>
  </si>
  <si>
    <t xml:space="preserve">Zlatohlávek Pavel </t>
  </si>
  <si>
    <t>Žejdlík Michal</t>
  </si>
  <si>
    <t>Laštovka Jan</t>
  </si>
  <si>
    <t xml:space="preserve">Kalát Josef </t>
  </si>
  <si>
    <t xml:space="preserve">Varchola Ondřej </t>
  </si>
  <si>
    <t>Česal Martin</t>
  </si>
  <si>
    <t xml:space="preserve">Panuška Ladislav </t>
  </si>
  <si>
    <t xml:space="preserve">Hotař Pavel </t>
  </si>
  <si>
    <t xml:space="preserve">Janák Michal </t>
  </si>
  <si>
    <t xml:space="preserve">Cingl Miroslav </t>
  </si>
  <si>
    <t>Blaschke Martin</t>
  </si>
  <si>
    <t xml:space="preserve">Gazda Adam </t>
  </si>
  <si>
    <t xml:space="preserve">Karban Kamil </t>
  </si>
  <si>
    <t>Blaschke Karel</t>
  </si>
  <si>
    <t>Zbuzek  Michal</t>
  </si>
  <si>
    <t>Malkovský Michal</t>
  </si>
  <si>
    <t>Hamr Jakub</t>
  </si>
  <si>
    <t>Přibyl Martin</t>
  </si>
  <si>
    <t xml:space="preserve">Veselý Petr </t>
  </si>
  <si>
    <t>Bílý Václav</t>
  </si>
  <si>
    <t xml:space="preserve">Urban Jiří </t>
  </si>
  <si>
    <t>1990 - 2017</t>
  </si>
  <si>
    <t>Jeřábek Vojtěch</t>
  </si>
  <si>
    <t>Drážďanský Radim F.</t>
  </si>
  <si>
    <t>Stádník Petr</t>
  </si>
  <si>
    <t>Historická tabulka běžců pod 17 minut</t>
  </si>
  <si>
    <t>7 vít. H</t>
  </si>
  <si>
    <t xml:space="preserve">32. ročník BĚKODO - 3. kolo  04.04.2018 – 436. start historie </t>
  </si>
  <si>
    <t>9 vít . H</t>
  </si>
  <si>
    <t>Slezák Vladimír</t>
  </si>
  <si>
    <t>Povrly</t>
  </si>
  <si>
    <t>11 vít. H</t>
  </si>
  <si>
    <t>Dušek Jaroslav</t>
  </si>
  <si>
    <t>Wágner Milan</t>
  </si>
  <si>
    <t>Pleva Jan</t>
  </si>
  <si>
    <t>Osek</t>
  </si>
  <si>
    <t>Šulgan Jan</t>
  </si>
  <si>
    <t>Beránková Miluše</t>
  </si>
  <si>
    <t>Plevová Žaneta</t>
  </si>
  <si>
    <t>24:01</t>
  </si>
  <si>
    <t>24:09</t>
  </si>
  <si>
    <t>24:24</t>
  </si>
  <si>
    <t>24:45</t>
  </si>
  <si>
    <t>26:09</t>
  </si>
  <si>
    <t>26:34</t>
  </si>
  <si>
    <t>28:46</t>
  </si>
  <si>
    <t>29:31</t>
  </si>
  <si>
    <t>Richter Martin</t>
  </si>
  <si>
    <t>29:57</t>
  </si>
  <si>
    <t>Sukdoláková Dana</t>
  </si>
  <si>
    <t>30:06</t>
  </si>
  <si>
    <t>31:14</t>
  </si>
  <si>
    <t>31:52</t>
  </si>
  <si>
    <t>Fischer Matyáš</t>
  </si>
  <si>
    <t>N4</t>
  </si>
  <si>
    <t>25:03</t>
  </si>
  <si>
    <t>Růžička Štěpán</t>
  </si>
  <si>
    <t>Heřman Lukáš</t>
  </si>
  <si>
    <t>Kotě Aleš</t>
  </si>
  <si>
    <t>24:37</t>
  </si>
  <si>
    <t>Basbas janis</t>
  </si>
  <si>
    <t>28:21</t>
  </si>
  <si>
    <t>24:35</t>
  </si>
  <si>
    <t>27:09</t>
  </si>
  <si>
    <t>28:44</t>
  </si>
  <si>
    <t>25:23</t>
  </si>
  <si>
    <t>Štěpánek Alois</t>
  </si>
  <si>
    <t>32:30</t>
  </si>
  <si>
    <t>32:39</t>
  </si>
  <si>
    <t>Souchová Anna</t>
  </si>
  <si>
    <t>25:07</t>
  </si>
  <si>
    <t>Kabátová Andrea</t>
  </si>
  <si>
    <t>Souchová Helena</t>
  </si>
  <si>
    <t>Basbasová Lenka</t>
  </si>
  <si>
    <t>24:41</t>
  </si>
  <si>
    <t>24:52</t>
  </si>
  <si>
    <t>Štembergová Zuzana</t>
  </si>
  <si>
    <t>34:18</t>
  </si>
  <si>
    <t>30:36</t>
  </si>
  <si>
    <t>31:31</t>
  </si>
  <si>
    <t>BĚKODO   2018  - 32. ročník</t>
  </si>
  <si>
    <t xml:space="preserve">32. ročník BĚKODO - 4. kolo  18.04.2018 – 437. start historie </t>
  </si>
  <si>
    <t>10 V hist.</t>
  </si>
  <si>
    <t>12 V hist.</t>
  </si>
  <si>
    <t xml:space="preserve">32. ročník BĚKODO - 4. kolo  25.04.2018 – 438. start historie </t>
  </si>
  <si>
    <t>Ústí nad labem</t>
  </si>
  <si>
    <t>13 vít. H</t>
  </si>
  <si>
    <t>Bublová Petra</t>
  </si>
  <si>
    <t>Janík Tomáš</t>
  </si>
  <si>
    <t>Burešová Lenka</t>
  </si>
  <si>
    <t>24:25</t>
  </si>
  <si>
    <t>Malé-R</t>
  </si>
  <si>
    <t>25:08</t>
  </si>
  <si>
    <t>25:16</t>
  </si>
  <si>
    <t>25:41</t>
  </si>
  <si>
    <t>25:59</t>
  </si>
  <si>
    <t>26:17</t>
  </si>
  <si>
    <t>26:28</t>
  </si>
  <si>
    <t>28:07</t>
  </si>
  <si>
    <t>Vacková Lucie</t>
  </si>
  <si>
    <t>28:40</t>
  </si>
  <si>
    <t>28:51</t>
  </si>
  <si>
    <t>30:52</t>
  </si>
  <si>
    <t>30:55</t>
  </si>
  <si>
    <t>Basbas Janis</t>
  </si>
  <si>
    <t>25.41</t>
  </si>
  <si>
    <t>N5</t>
  </si>
  <si>
    <t xml:space="preserve">32. ročník BĚKODO - 6. kolo  09.05.2018 – 439. start historie </t>
  </si>
  <si>
    <t>1 vít. H</t>
  </si>
  <si>
    <t>AK Most</t>
  </si>
  <si>
    <t>Ernestová Miroslava</t>
  </si>
  <si>
    <t>Bečka Miloslav</t>
  </si>
  <si>
    <t>24:04</t>
  </si>
  <si>
    <t>24:06</t>
  </si>
  <si>
    <t>24:19</t>
  </si>
  <si>
    <t>24:43</t>
  </si>
  <si>
    <t>25:04</t>
  </si>
  <si>
    <t>Nastoupil Martin</t>
  </si>
  <si>
    <t>Účetnictví Nastoupil</t>
  </si>
  <si>
    <t>25:40</t>
  </si>
  <si>
    <t>27:57</t>
  </si>
  <si>
    <t>28:54</t>
  </si>
  <si>
    <t>33:50</t>
  </si>
  <si>
    <t xml:space="preserve">32. ročník BĚKODO - 6. kolo  16.05.2018 – 440. start historie </t>
  </si>
  <si>
    <t>8 TOP M2</t>
  </si>
  <si>
    <t>Veselý Petr</t>
  </si>
  <si>
    <t>Jansa Martin</t>
  </si>
  <si>
    <t>14 vít. H</t>
  </si>
  <si>
    <t>Wágnerová Veronika</t>
  </si>
  <si>
    <t>24:13</t>
  </si>
  <si>
    <t>24:42</t>
  </si>
  <si>
    <t>24:44</t>
  </si>
  <si>
    <t>25:39</t>
  </si>
  <si>
    <t>27:13</t>
  </si>
  <si>
    <t>27:21</t>
  </si>
  <si>
    <t>27:28</t>
  </si>
  <si>
    <t>30:17</t>
  </si>
  <si>
    <t>31:25</t>
  </si>
  <si>
    <t>34:10</t>
  </si>
  <si>
    <t>N7</t>
  </si>
  <si>
    <t xml:space="preserve">32. ročník BĚKODO - 8. kolo  16.05.2018 – 441. start historie </t>
  </si>
  <si>
    <t>Černohorský Dominik</t>
  </si>
  <si>
    <t>Ak Litvínov</t>
  </si>
  <si>
    <t>Holata Jiří</t>
  </si>
  <si>
    <t>Kapferová Adéla</t>
  </si>
  <si>
    <t>Ittner Oliver</t>
  </si>
  <si>
    <t>25:14</t>
  </si>
  <si>
    <t>25:18</t>
  </si>
  <si>
    <r>
      <t xml:space="preserve">LOKO Tce - </t>
    </r>
    <r>
      <rPr>
        <sz val="7"/>
        <rFont val="Ebrima"/>
        <charset val="238"/>
      </rPr>
      <t>horolezci</t>
    </r>
  </si>
  <si>
    <t>Škaloudová Veronika</t>
  </si>
  <si>
    <t>28:41</t>
  </si>
  <si>
    <t>28:52</t>
  </si>
  <si>
    <t>29:21</t>
  </si>
  <si>
    <t>30:12</t>
  </si>
  <si>
    <t>Hadravová Eva</t>
  </si>
  <si>
    <t>31:55</t>
  </si>
  <si>
    <t>33:32</t>
  </si>
  <si>
    <t>N8</t>
  </si>
  <si>
    <t xml:space="preserve">32. ročník BĚKODO - 9. kolo  13.06.2018 </t>
  </si>
  <si>
    <t>4 vít.H</t>
  </si>
  <si>
    <t>LOKO Tce - LB</t>
  </si>
  <si>
    <t>Špírek Michal</t>
  </si>
  <si>
    <t>Moučková Michaela</t>
  </si>
  <si>
    <t>25:38</t>
  </si>
  <si>
    <t>26:06</t>
  </si>
  <si>
    <t>Čadová Michala</t>
  </si>
  <si>
    <t>Hamr</t>
  </si>
  <si>
    <t>26:41</t>
  </si>
  <si>
    <t>Bambas Jan</t>
  </si>
  <si>
    <t>Pivošlap Litvínov</t>
  </si>
  <si>
    <t>27:30</t>
  </si>
  <si>
    <t>Molcarová Michaela</t>
  </si>
  <si>
    <t>28:16</t>
  </si>
  <si>
    <t>28:24</t>
  </si>
  <si>
    <t>32:08</t>
  </si>
  <si>
    <t>N9</t>
  </si>
  <si>
    <t>Tománek Kryštof</t>
  </si>
  <si>
    <t>Bradáčová Anna</t>
  </si>
  <si>
    <t xml:space="preserve">32. ročník BĚKODO - 10. kolo  20.06.2018 </t>
  </si>
  <si>
    <t>3 vít.</t>
  </si>
  <si>
    <t>Ak Bílina</t>
  </si>
  <si>
    <t>Janda Petr</t>
  </si>
  <si>
    <t>17 vít. H</t>
  </si>
  <si>
    <t>Proňková Petra</t>
  </si>
  <si>
    <t>24:14</t>
  </si>
  <si>
    <t xml:space="preserve">Koloschop TEAM </t>
  </si>
  <si>
    <t>25:15</t>
  </si>
  <si>
    <t>Vorlíček Rudolf ml.</t>
  </si>
  <si>
    <t>Austrálie</t>
  </si>
  <si>
    <t>26:11</t>
  </si>
  <si>
    <t>26:40</t>
  </si>
  <si>
    <t>27:50</t>
  </si>
  <si>
    <t>Kew David</t>
  </si>
  <si>
    <t>Nový Zéland</t>
  </si>
  <si>
    <t>29:49</t>
  </si>
  <si>
    <t>30:46</t>
  </si>
  <si>
    <t>32:25</t>
  </si>
  <si>
    <t>N10</t>
  </si>
  <si>
    <t xml:space="preserve">32. ročník BĚKODO - 11. kolo  22.08.2018 </t>
  </si>
  <si>
    <t>4 vít.</t>
  </si>
  <si>
    <t>Kruschina Jan</t>
  </si>
  <si>
    <t>Horák Radek</t>
  </si>
  <si>
    <t>1 vít.</t>
  </si>
  <si>
    <t>24:11</t>
  </si>
  <si>
    <t>24:40</t>
  </si>
  <si>
    <t>24:57</t>
  </si>
  <si>
    <t>27:27</t>
  </si>
  <si>
    <t>27:52</t>
  </si>
  <si>
    <t>Hulha Lukáš</t>
  </si>
  <si>
    <t>28:29</t>
  </si>
  <si>
    <t>29:11</t>
  </si>
  <si>
    <t>29:38</t>
  </si>
  <si>
    <t>Hulha Karel</t>
  </si>
  <si>
    <t>31:12</t>
  </si>
  <si>
    <t xml:space="preserve">Koloshop TEAM </t>
  </si>
  <si>
    <t xml:space="preserve">32. ročník BĚKODO - 12. kolo  29.08.2018 </t>
  </si>
  <si>
    <t>26:14</t>
  </si>
  <si>
    <t>29:36</t>
  </si>
  <si>
    <t>30:14</t>
  </si>
  <si>
    <t>32:49</t>
  </si>
  <si>
    <t>N11</t>
  </si>
  <si>
    <t xml:space="preserve">32. ročník BĚKODO - 13. kolo  12.09.2018 </t>
  </si>
  <si>
    <t>Marek Jičí</t>
  </si>
  <si>
    <t>Remutová Štěpánka</t>
  </si>
  <si>
    <t>Gynnázium Duchcov</t>
  </si>
  <si>
    <t>25:28</t>
  </si>
  <si>
    <t>25:49</t>
  </si>
  <si>
    <t>Dvořák Matyáš</t>
  </si>
  <si>
    <t>Žižková Zuzana</t>
  </si>
  <si>
    <t>27:49</t>
  </si>
  <si>
    <t>28:22</t>
  </si>
  <si>
    <t>28:49</t>
  </si>
  <si>
    <t>31:02</t>
  </si>
  <si>
    <t>Dončevová Hana</t>
  </si>
  <si>
    <t>34:40</t>
  </si>
  <si>
    <t>Dončevová Lucie</t>
  </si>
  <si>
    <t>34:43</t>
  </si>
  <si>
    <t>37:07</t>
  </si>
  <si>
    <t>Bučilová Michala</t>
  </si>
  <si>
    <t>38:00</t>
  </si>
  <si>
    <t xml:space="preserve">32. ročník BĚKODO - 14. kolo  19.09.2018 </t>
  </si>
  <si>
    <t>5 vít. H</t>
  </si>
  <si>
    <t>Hlaváček Jiří</t>
  </si>
  <si>
    <t>Vilk Marek</t>
  </si>
  <si>
    <t>Škvorová Renata</t>
  </si>
  <si>
    <t>Řehlovice</t>
  </si>
  <si>
    <t>24:18</t>
  </si>
  <si>
    <t>24:23</t>
  </si>
  <si>
    <t>Kanta Tomáš</t>
  </si>
  <si>
    <t>25:05</t>
  </si>
  <si>
    <t>25:44</t>
  </si>
  <si>
    <t>28:17</t>
  </si>
  <si>
    <t>28:23</t>
  </si>
  <si>
    <t>29:10</t>
  </si>
  <si>
    <t>Vilková Bohuslava</t>
  </si>
  <si>
    <t>30:32</t>
  </si>
  <si>
    <t>32:31</t>
  </si>
  <si>
    <t>stra dřív</t>
  </si>
  <si>
    <t xml:space="preserve">32. ročník BĚKODO - 15. kolo  03.10.2018 </t>
  </si>
  <si>
    <t>2 vít. H</t>
  </si>
  <si>
    <t>AK Litvínov</t>
  </si>
  <si>
    <t>Raichl Mikuláš</t>
  </si>
  <si>
    <t>Oppelt Michal</t>
  </si>
  <si>
    <t>Lapáčková Nina</t>
  </si>
  <si>
    <t>24:10</t>
  </si>
  <si>
    <t>Chudinová Jana</t>
  </si>
  <si>
    <t>Monzas</t>
  </si>
  <si>
    <t>24:20</t>
  </si>
  <si>
    <t>25:02</t>
  </si>
  <si>
    <t>27:23</t>
  </si>
  <si>
    <t>27:51</t>
  </si>
  <si>
    <t>29:13</t>
  </si>
  <si>
    <t>30:16</t>
  </si>
  <si>
    <t>29:53</t>
  </si>
  <si>
    <t>34:07</t>
  </si>
  <si>
    <t>35:32</t>
  </si>
  <si>
    <t>N13</t>
  </si>
  <si>
    <t>N15</t>
  </si>
  <si>
    <t>N14</t>
  </si>
  <si>
    <t>99:99</t>
  </si>
  <si>
    <t>29.10</t>
  </si>
  <si>
    <t>po 15.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</si>
</sst>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"/>
    <numFmt numFmtId="165" formatCode="h:mm;@"/>
    <numFmt numFmtId="166" formatCode="[$-F400]h:mm:ss\ AM/PM"/>
  </numFmts>
  <fonts count="8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Ebrima"/>
      <charset val="238"/>
    </font>
    <font>
      <sz val="7"/>
      <color indexed="8"/>
      <name val="Ebrima"/>
      <charset val="238"/>
    </font>
    <font>
      <sz val="9"/>
      <color indexed="8"/>
      <name val="Ebrima"/>
      <charset val="238"/>
    </font>
    <font>
      <b/>
      <sz val="9"/>
      <name val="Ebrima"/>
      <charset val="238"/>
    </font>
    <font>
      <b/>
      <sz val="8"/>
      <color indexed="8"/>
      <name val="Ebrima"/>
      <charset val="238"/>
    </font>
    <font>
      <b/>
      <sz val="9"/>
      <color indexed="8"/>
      <name val="Ebrima"/>
      <charset val="238"/>
    </font>
    <font>
      <i/>
      <sz val="7.5"/>
      <color indexed="8"/>
      <name val="Ebrima"/>
      <charset val="238"/>
    </font>
    <font>
      <i/>
      <sz val="7"/>
      <color indexed="8"/>
      <name val="Ebrima"/>
      <charset val="238"/>
    </font>
    <font>
      <sz val="10"/>
      <name val="Arial CE"/>
      <family val="2"/>
      <charset val="238"/>
    </font>
    <font>
      <sz val="8"/>
      <name val="Ebrima"/>
      <charset val="238"/>
    </font>
    <font>
      <sz val="7.5"/>
      <name val="Ebrima"/>
      <charset val="238"/>
    </font>
    <font>
      <sz val="7.5"/>
      <color indexed="8"/>
      <name val="Ebrima"/>
      <charset val="238"/>
    </font>
    <font>
      <b/>
      <sz val="7.5"/>
      <color theme="1"/>
      <name val="Ebrima"/>
      <charset val="238"/>
    </font>
    <font>
      <b/>
      <sz val="8"/>
      <name val="Ebrima"/>
      <charset val="238"/>
    </font>
    <font>
      <sz val="6.5"/>
      <name val="Ebrima"/>
      <charset val="238"/>
    </font>
    <font>
      <b/>
      <sz val="7.5"/>
      <color indexed="8"/>
      <name val="Ebrima"/>
      <charset val="238"/>
    </font>
    <font>
      <sz val="8"/>
      <color indexed="8"/>
      <name val="Ebrima"/>
      <charset val="238"/>
    </font>
    <font>
      <b/>
      <sz val="7.5"/>
      <name val="Ebrima"/>
      <charset val="238"/>
    </font>
    <font>
      <sz val="7.5"/>
      <color rgb="FF000000"/>
      <name val="Ebrima"/>
      <charset val="238"/>
    </font>
    <font>
      <b/>
      <sz val="7"/>
      <color indexed="8"/>
      <name val="Ebrima"/>
      <charset val="238"/>
    </font>
    <font>
      <b/>
      <sz val="7"/>
      <name val="Ebrima"/>
      <charset val="238"/>
    </font>
    <font>
      <sz val="7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6.5"/>
      <color indexed="8"/>
      <name val="Ebrima"/>
      <charset val="238"/>
    </font>
    <font>
      <b/>
      <sz val="6.5"/>
      <color indexed="8"/>
      <name val="Ebrima"/>
      <charset val="238"/>
    </font>
    <font>
      <sz val="7"/>
      <name val="Ebrima"/>
      <charset val="238"/>
    </font>
    <font>
      <sz val="8"/>
      <color theme="1"/>
      <name val="Ebrima"/>
      <charset val="238"/>
    </font>
    <font>
      <sz val="7"/>
      <color theme="1"/>
      <name val="Ebrima"/>
      <charset val="238"/>
    </font>
    <font>
      <sz val="7.5"/>
      <color theme="1"/>
      <name val="Century Gothic"/>
      <family val="2"/>
      <charset val="238"/>
    </font>
    <font>
      <b/>
      <sz val="6.5"/>
      <name val="Ebrima"/>
      <charset val="238"/>
    </font>
    <font>
      <b/>
      <sz val="7.5"/>
      <name val="Century Gothic"/>
      <family val="2"/>
      <charset val="238"/>
    </font>
    <font>
      <sz val="7"/>
      <name val="Century Gothic"/>
      <family val="2"/>
      <charset val="238"/>
    </font>
    <font>
      <sz val="8"/>
      <name val="Century Gothic"/>
      <family val="2"/>
      <charset val="238"/>
    </font>
    <font>
      <sz val="7.5"/>
      <name val="Century Gothic"/>
      <family val="2"/>
      <charset val="238"/>
    </font>
    <font>
      <sz val="11"/>
      <color theme="1"/>
      <name val="Century Gothic"/>
      <family val="2"/>
      <charset val="238"/>
    </font>
    <font>
      <sz val="6.5"/>
      <name val="Century Gothic"/>
      <family val="2"/>
      <charset val="238"/>
    </font>
    <font>
      <b/>
      <sz val="9"/>
      <name val="Century Gothic"/>
      <family val="2"/>
      <charset val="238"/>
    </font>
    <font>
      <b/>
      <sz val="9"/>
      <color indexed="8"/>
      <name val="Century Gothic"/>
      <family val="2"/>
      <charset val="238"/>
    </font>
    <font>
      <sz val="8"/>
      <color indexed="8"/>
      <name val="Century Gothic"/>
      <family val="2"/>
      <charset val="238"/>
    </font>
    <font>
      <sz val="6.5"/>
      <color indexed="8"/>
      <name val="Century Gothic"/>
      <family val="2"/>
      <charset val="238"/>
    </font>
    <font>
      <b/>
      <sz val="6.5"/>
      <color indexed="8"/>
      <name val="Century Gothic"/>
      <family val="2"/>
      <charset val="238"/>
    </font>
    <font>
      <b/>
      <sz val="8"/>
      <color indexed="8"/>
      <name val="Century Gothic"/>
      <family val="2"/>
      <charset val="238"/>
    </font>
    <font>
      <sz val="7"/>
      <color indexed="8"/>
      <name val="Century Gothic"/>
      <family val="2"/>
      <charset val="238"/>
    </font>
    <font>
      <sz val="7.5"/>
      <color indexed="8"/>
      <name val="Century Gothic"/>
      <family val="2"/>
      <charset val="238"/>
    </font>
    <font>
      <b/>
      <sz val="7.5"/>
      <color indexed="8"/>
      <name val="Palatino Linotype"/>
      <family val="1"/>
      <charset val="238"/>
    </font>
    <font>
      <sz val="7"/>
      <color indexed="8"/>
      <name val="Palatino Linotype"/>
      <family val="1"/>
      <charset val="238"/>
    </font>
    <font>
      <sz val="8"/>
      <color indexed="8"/>
      <name val="Palatino Linotype"/>
      <family val="1"/>
      <charset val="238"/>
    </font>
    <font>
      <sz val="6.5"/>
      <color indexed="8"/>
      <name val="Palatino Linotype"/>
      <family val="1"/>
      <charset val="238"/>
    </font>
    <font>
      <b/>
      <sz val="9"/>
      <color indexed="8"/>
      <name val="Palatino Linotype"/>
      <family val="1"/>
      <charset val="238"/>
    </font>
    <font>
      <b/>
      <sz val="8"/>
      <name val="Century Gothic"/>
      <family val="2"/>
      <charset val="238"/>
    </font>
    <font>
      <b/>
      <sz val="7.5"/>
      <color indexed="8"/>
      <name val="Century Gothic"/>
      <family val="2"/>
      <charset val="238"/>
    </font>
    <font>
      <b/>
      <sz val="11"/>
      <name val="Century Gothic"/>
      <family val="2"/>
      <charset val="238"/>
    </font>
    <font>
      <sz val="7.5"/>
      <color rgb="FFFF0000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7"/>
      <color theme="1"/>
      <name val="Calibri"/>
      <family val="2"/>
      <charset val="238"/>
      <scheme val="minor"/>
    </font>
    <font>
      <b/>
      <sz val="8"/>
      <color theme="1"/>
      <name val="Century Gothic"/>
      <family val="2"/>
      <charset val="238"/>
    </font>
    <font>
      <sz val="8"/>
      <color theme="1"/>
      <name val="Calibri"/>
      <family val="2"/>
      <charset val="238"/>
      <scheme val="minor"/>
    </font>
    <font>
      <sz val="14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sz val="12"/>
      <color indexed="8"/>
      <name val="Ebrima"/>
      <charset val="238"/>
    </font>
    <font>
      <b/>
      <sz val="7"/>
      <color theme="1"/>
      <name val="Calibri"/>
      <family val="2"/>
      <charset val="238"/>
      <scheme val="minor"/>
    </font>
    <font>
      <b/>
      <sz val="10"/>
      <color indexed="8"/>
      <name val="Ebrima"/>
      <charset val="238"/>
    </font>
    <font>
      <sz val="6"/>
      <color indexed="8"/>
      <name val="Ebrima"/>
      <charset val="238"/>
    </font>
    <font>
      <sz val="6"/>
      <name val="Ebrima"/>
      <charset val="238"/>
    </font>
    <font>
      <sz val="6"/>
      <color theme="1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sz val="7.5"/>
      <color theme="0"/>
      <name val="Ebrima"/>
      <charset val="238"/>
    </font>
    <font>
      <sz val="10"/>
      <color indexed="8"/>
      <name val="Ebrima"/>
      <charset val="238"/>
    </font>
    <font>
      <sz val="10"/>
      <name val="Ebrima"/>
      <charset val="238"/>
    </font>
    <font>
      <i/>
      <sz val="9"/>
      <name val="Ebrima"/>
      <charset val="238"/>
    </font>
    <font>
      <sz val="9"/>
      <color theme="1"/>
      <name val="Ebrima"/>
      <charset val="238"/>
    </font>
    <font>
      <u/>
      <sz val="9"/>
      <color indexed="8"/>
      <name val="Ebrima"/>
      <charset val="238"/>
    </font>
    <font>
      <b/>
      <sz val="10"/>
      <name val="Ebrima"/>
      <charset val="238"/>
    </font>
    <font>
      <sz val="9"/>
      <name val="Ebrima"/>
      <charset val="238"/>
    </font>
    <font>
      <sz val="10"/>
      <name val="Century Gothic"/>
      <family val="2"/>
      <charset val="238"/>
    </font>
    <font>
      <sz val="9"/>
      <name val="Century Gothic"/>
      <family val="2"/>
      <charset val="238"/>
    </font>
    <font>
      <sz val="9"/>
      <color indexed="8"/>
      <name val="Century Gothic"/>
      <family val="2"/>
      <charset val="238"/>
    </font>
    <font>
      <i/>
      <sz val="9"/>
      <name val="Century Gothic"/>
      <family val="2"/>
      <charset val="238"/>
    </font>
    <font>
      <b/>
      <sz val="14"/>
      <color indexed="8"/>
      <name val="Century Gothic"/>
      <family val="2"/>
      <charset val="238"/>
    </font>
    <font>
      <sz val="10"/>
      <color indexed="8"/>
      <name val="Century Gothic"/>
      <family val="2"/>
      <charset val="238"/>
    </font>
    <font>
      <sz val="9"/>
      <color theme="1"/>
      <name val="Century Gothic"/>
      <family val="2"/>
      <charset val="238"/>
    </font>
    <font>
      <sz val="10"/>
      <color indexed="8"/>
      <name val="Palatino Linotype"/>
      <family val="1"/>
      <charset val="238"/>
    </font>
    <font>
      <sz val="7"/>
      <color theme="1"/>
      <name val="Palatino Linotype"/>
      <family val="1"/>
      <charset val="238"/>
    </font>
    <font>
      <sz val="9"/>
      <color indexed="8"/>
      <name val="Palatino Linotype"/>
      <family val="1"/>
      <charset val="238"/>
    </font>
  </fonts>
  <fills count="5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FC000"/>
        <bgColor indexed="64"/>
      </patternFill>
    </fill>
    <fill>
      <gradientFill type="path">
        <stop position="0">
          <color theme="0"/>
        </stop>
        <stop position="1">
          <color theme="4"/>
        </stop>
      </gradientFill>
    </fill>
    <fill>
      <gradientFill degree="45">
        <stop position="0">
          <color theme="0"/>
        </stop>
        <stop position="1">
          <color rgb="FFFF0000"/>
        </stop>
      </gradientFill>
    </fill>
    <fill>
      <patternFill patternType="solid">
        <fgColor theme="9" tint="0.59999389629810485"/>
        <bgColor indexed="64"/>
      </patternFill>
    </fill>
    <fill>
      <gradientFill degree="45">
        <stop position="0">
          <color theme="0"/>
        </stop>
        <stop position="0.5">
          <color rgb="FF92D050"/>
        </stop>
        <stop position="1">
          <color theme="0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  <fill>
      <gradientFill degree="135">
        <stop position="0">
          <color theme="0"/>
        </stop>
        <stop position="1">
          <color theme="4"/>
        </stop>
      </gradientFill>
    </fill>
    <fill>
      <patternFill patternType="solid">
        <fgColor theme="7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patternFill patternType="solid">
        <fgColor theme="2" tint="-0.249977111117893"/>
        <bgColor indexed="64"/>
      </patternFill>
    </fill>
    <fill>
      <gradientFill degree="45">
        <stop position="0">
          <color theme="0"/>
        </stop>
        <stop position="1">
          <color theme="5" tint="0.40000610370189521"/>
        </stop>
      </gradientFill>
    </fill>
    <fill>
      <gradientFill degree="4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FFFF00"/>
        </stop>
      </gradient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29"/>
      </patternFill>
    </fill>
    <fill>
      <gradientFill degree="45">
        <stop position="0">
          <color theme="0"/>
        </stop>
        <stop position="1">
          <color rgb="FF00B0F0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5" tint="0.79998168889431442"/>
        <bgColor indexed="13"/>
      </patternFill>
    </fill>
    <fill>
      <patternFill patternType="solid">
        <fgColor theme="4" tint="0.59999389629810485"/>
        <bgColor indexed="29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FF00"/>
        </stop>
      </gradientFill>
    </fill>
    <fill>
      <gradientFill degree="135">
        <stop position="0">
          <color theme="0"/>
        </stop>
        <stop position="1">
          <color rgb="FFFFC000"/>
        </stop>
      </gradientFill>
    </fill>
    <fill>
      <patternFill patternType="solid">
        <fgColor theme="4" tint="0.79998168889431442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9" tint="0.59999389629810485"/>
        </stop>
        <stop position="1">
          <color rgb="FFFFFF00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gradientFill degree="90">
        <stop position="0">
          <color theme="0"/>
        </stop>
        <stop position="1">
          <color rgb="FFFFFF00"/>
        </stop>
      </gradientFill>
    </fill>
  </fills>
  <borders count="297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slantDashDot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slantDashDot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1621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/>
    </xf>
    <xf numFmtId="0" fontId="10" fillId="6" borderId="11" xfId="1" applyFont="1" applyFill="1" applyBorder="1" applyAlignment="1">
      <alignment horizontal="left" vertical="center"/>
    </xf>
    <xf numFmtId="0" fontId="11" fillId="0" borderId="11" xfId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164" fontId="11" fillId="6" borderId="12" xfId="1" applyNumberFormat="1" applyFont="1" applyFill="1" applyBorder="1" applyAlignment="1">
      <alignment horizontal="left" vertical="center"/>
    </xf>
    <xf numFmtId="20" fontId="13" fillId="4" borderId="13" xfId="0" applyNumberFormat="1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20" fontId="7" fillId="5" borderId="16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0" fontId="10" fillId="6" borderId="18" xfId="1" applyFont="1" applyFill="1" applyBorder="1" applyAlignment="1">
      <alignment horizontal="left" vertical="center"/>
    </xf>
    <xf numFmtId="0" fontId="11" fillId="0" borderId="18" xfId="1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left" vertical="center"/>
    </xf>
    <xf numFmtId="20" fontId="16" fillId="4" borderId="20" xfId="0" applyNumberFormat="1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1" fontId="15" fillId="5" borderId="22" xfId="0" applyNumberFormat="1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left" vertical="center"/>
    </xf>
    <xf numFmtId="164" fontId="18" fillId="4" borderId="20" xfId="0" applyNumberFormat="1" applyFont="1" applyFill="1" applyBorder="1" applyAlignment="1">
      <alignment horizontal="center"/>
    </xf>
    <xf numFmtId="0" fontId="10" fillId="5" borderId="18" xfId="1" applyFont="1" applyFill="1" applyBorder="1" applyAlignment="1">
      <alignment horizontal="left" vertical="center"/>
    </xf>
    <xf numFmtId="164" fontId="11" fillId="0" borderId="19" xfId="1" applyNumberFormat="1" applyFont="1" applyFill="1" applyBorder="1" applyAlignment="1">
      <alignment horizontal="left" vertical="center"/>
    </xf>
    <xf numFmtId="0" fontId="12" fillId="10" borderId="21" xfId="0" applyFont="1" applyFill="1" applyBorder="1" applyAlignment="1">
      <alignment horizontal="center" vertical="center"/>
    </xf>
    <xf numFmtId="1" fontId="15" fillId="6" borderId="22" xfId="0" applyNumberFormat="1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/>
    </xf>
    <xf numFmtId="0" fontId="12" fillId="10" borderId="14" xfId="0" applyFont="1" applyFill="1" applyBorder="1" applyAlignment="1">
      <alignment horizontal="center" vertical="center"/>
    </xf>
    <xf numFmtId="1" fontId="15" fillId="5" borderId="15" xfId="0" applyNumberFormat="1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left" vertical="center"/>
    </xf>
    <xf numFmtId="0" fontId="11" fillId="6" borderId="19" xfId="0" applyFont="1" applyFill="1" applyBorder="1" applyAlignment="1">
      <alignment horizontal="left" vertical="center"/>
    </xf>
    <xf numFmtId="164" fontId="11" fillId="0" borderId="12" xfId="1" applyNumberFormat="1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164" fontId="18" fillId="4" borderId="13" xfId="0" applyNumberFormat="1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 vertical="center"/>
    </xf>
    <xf numFmtId="0" fontId="19" fillId="0" borderId="19" xfId="0" applyFont="1" applyFill="1" applyBorder="1"/>
    <xf numFmtId="20" fontId="13" fillId="4" borderId="20" xfId="0" applyNumberFormat="1" applyFont="1" applyFill="1" applyBorder="1" applyAlignment="1">
      <alignment horizontal="center"/>
    </xf>
    <xf numFmtId="0" fontId="11" fillId="8" borderId="12" xfId="0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/>
    </xf>
    <xf numFmtId="0" fontId="17" fillId="5" borderId="23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center" vertical="center"/>
    </xf>
    <xf numFmtId="164" fontId="11" fillId="0" borderId="24" xfId="1" applyNumberFormat="1" applyFont="1" applyFill="1" applyBorder="1" applyAlignment="1">
      <alignment horizontal="left" vertical="center"/>
    </xf>
    <xf numFmtId="0" fontId="10" fillId="5" borderId="23" xfId="1" applyFont="1" applyFill="1" applyBorder="1" applyAlignment="1">
      <alignment horizontal="left" vertical="center"/>
    </xf>
    <xf numFmtId="0" fontId="11" fillId="0" borderId="23" xfId="1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/>
    </xf>
    <xf numFmtId="1" fontId="15" fillId="5" borderId="27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/>
    </xf>
    <xf numFmtId="0" fontId="10" fillId="6" borderId="25" xfId="1" applyFont="1" applyFill="1" applyBorder="1" applyAlignment="1">
      <alignment horizontal="left" vertical="center"/>
    </xf>
    <xf numFmtId="0" fontId="11" fillId="0" borderId="25" xfId="1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left" vertical="center"/>
    </xf>
    <xf numFmtId="20" fontId="16" fillId="4" borderId="30" xfId="0" applyNumberFormat="1" applyFont="1" applyFill="1" applyBorder="1" applyAlignment="1">
      <alignment horizontal="center"/>
    </xf>
    <xf numFmtId="0" fontId="10" fillId="5" borderId="25" xfId="1" applyFont="1" applyFill="1" applyBorder="1" applyAlignment="1">
      <alignment horizontal="left" vertical="center"/>
    </xf>
    <xf numFmtId="164" fontId="11" fillId="11" borderId="12" xfId="1" applyNumberFormat="1" applyFont="1" applyFill="1" applyBorder="1" applyAlignment="1">
      <alignment horizontal="left" vertical="center"/>
    </xf>
    <xf numFmtId="20" fontId="13" fillId="4" borderId="30" xfId="0" applyNumberFormat="1" applyFont="1" applyFill="1" applyBorder="1" applyAlignment="1">
      <alignment horizontal="center"/>
    </xf>
    <xf numFmtId="0" fontId="11" fillId="6" borderId="26" xfId="0" applyFont="1" applyFill="1" applyBorder="1" applyAlignment="1">
      <alignment horizontal="center" vertical="center"/>
    </xf>
    <xf numFmtId="1" fontId="15" fillId="6" borderId="27" xfId="0" applyNumberFormat="1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left" vertical="center"/>
    </xf>
    <xf numFmtId="164" fontId="18" fillId="4" borderId="30" xfId="0" applyNumberFormat="1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center" vertical="center"/>
    </xf>
    <xf numFmtId="0" fontId="11" fillId="9" borderId="29" xfId="0" applyFont="1" applyFill="1" applyBorder="1" applyAlignment="1">
      <alignment horizontal="left" vertical="center"/>
    </xf>
    <xf numFmtId="0" fontId="17" fillId="5" borderId="25" xfId="0" applyFont="1" applyFill="1" applyBorder="1" applyAlignment="1">
      <alignment horizontal="left" vertical="center"/>
    </xf>
    <xf numFmtId="164" fontId="11" fillId="11" borderId="29" xfId="1" applyNumberFormat="1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left" vertical="center"/>
    </xf>
    <xf numFmtId="20" fontId="7" fillId="5" borderId="31" xfId="0" applyNumberFormat="1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left" vertical="center"/>
    </xf>
    <xf numFmtId="164" fontId="11" fillId="9" borderId="29" xfId="0" applyNumberFormat="1" applyFont="1" applyFill="1" applyBorder="1" applyAlignment="1">
      <alignment horizontal="left" vertical="center"/>
    </xf>
    <xf numFmtId="0" fontId="11" fillId="6" borderId="32" xfId="0" applyFont="1" applyFill="1" applyBorder="1" applyAlignment="1">
      <alignment horizontal="center" vertical="center"/>
    </xf>
    <xf numFmtId="49" fontId="16" fillId="4" borderId="30" xfId="0" applyNumberFormat="1" applyFont="1" applyFill="1" applyBorder="1" applyAlignment="1">
      <alignment horizontal="center"/>
    </xf>
    <xf numFmtId="0" fontId="12" fillId="7" borderId="26" xfId="0" applyFont="1" applyFill="1" applyBorder="1" applyAlignment="1">
      <alignment horizontal="center" vertical="center"/>
    </xf>
    <xf numFmtId="20" fontId="7" fillId="0" borderId="31" xfId="0" applyNumberFormat="1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2" fillId="6" borderId="29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center" vertical="center"/>
    </xf>
    <xf numFmtId="164" fontId="11" fillId="0" borderId="29" xfId="0" applyNumberFormat="1" applyFont="1" applyFill="1" applyBorder="1" applyAlignment="1">
      <alignment horizontal="left" vertical="center"/>
    </xf>
    <xf numFmtId="49" fontId="13" fillId="4" borderId="30" xfId="0" applyNumberFormat="1" applyFont="1" applyFill="1" applyBorder="1" applyAlignment="1">
      <alignment horizontal="center"/>
    </xf>
    <xf numFmtId="0" fontId="17" fillId="6" borderId="25" xfId="0" applyFont="1" applyFill="1" applyBorder="1" applyAlignment="1">
      <alignment horizontal="left" vertical="center"/>
    </xf>
    <xf numFmtId="0" fontId="12" fillId="11" borderId="29" xfId="0" applyFont="1" applyFill="1" applyBorder="1" applyAlignment="1">
      <alignment horizontal="left" vertical="center"/>
    </xf>
    <xf numFmtId="49" fontId="16" fillId="4" borderId="13" xfId="0" applyNumberFormat="1" applyFont="1" applyFill="1" applyBorder="1" applyAlignment="1">
      <alignment horizontal="center"/>
    </xf>
    <xf numFmtId="164" fontId="11" fillId="6" borderId="29" xfId="1" applyNumberFormat="1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/>
    </xf>
    <xf numFmtId="0" fontId="10" fillId="6" borderId="35" xfId="1" applyFont="1" applyFill="1" applyBorder="1" applyAlignment="1">
      <alignment horizontal="left"/>
    </xf>
    <xf numFmtId="0" fontId="12" fillId="0" borderId="36" xfId="0" applyFont="1" applyFill="1" applyBorder="1" applyAlignment="1">
      <alignment horizontal="center" vertical="center"/>
    </xf>
    <xf numFmtId="0" fontId="12" fillId="9" borderId="37" xfId="0" applyFont="1" applyFill="1" applyBorder="1" applyAlignment="1">
      <alignment horizontal="left" vertical="center"/>
    </xf>
    <xf numFmtId="49" fontId="16" fillId="4" borderId="38" xfId="0" applyNumberFormat="1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2" fillId="7" borderId="39" xfId="0" applyFont="1" applyFill="1" applyBorder="1" applyAlignment="1">
      <alignment horizontal="center" vertical="center"/>
    </xf>
    <xf numFmtId="1" fontId="15" fillId="5" borderId="41" xfId="0" applyNumberFormat="1" applyFont="1" applyFill="1" applyBorder="1" applyAlignment="1">
      <alignment horizontal="center" vertical="center"/>
    </xf>
    <xf numFmtId="20" fontId="7" fillId="0" borderId="42" xfId="0" applyNumberFormat="1" applyFont="1" applyFill="1" applyBorder="1" applyAlignment="1">
      <alignment horizontal="center" vertical="center"/>
    </xf>
    <xf numFmtId="0" fontId="2" fillId="12" borderId="46" xfId="0" applyFont="1" applyFill="1" applyBorder="1" applyAlignment="1">
      <alignment horizontal="center" vertical="center"/>
    </xf>
    <xf numFmtId="0" fontId="12" fillId="12" borderId="47" xfId="0" applyFont="1" applyFill="1" applyBorder="1" applyAlignment="1">
      <alignment horizontal="center" vertical="center"/>
    </xf>
    <xf numFmtId="0" fontId="2" fillId="12" borderId="47" xfId="0" applyFont="1" applyFill="1" applyBorder="1" applyAlignment="1">
      <alignment horizontal="center" vertical="center"/>
    </xf>
    <xf numFmtId="0" fontId="14" fillId="12" borderId="47" xfId="0" applyFont="1" applyFill="1" applyBorder="1" applyAlignment="1">
      <alignment horizontal="center" vertical="center"/>
    </xf>
    <xf numFmtId="0" fontId="20" fillId="12" borderId="47" xfId="0" applyFont="1" applyFill="1" applyBorder="1" applyAlignment="1">
      <alignment horizontal="center" vertical="center"/>
    </xf>
    <xf numFmtId="0" fontId="8" fillId="12" borderId="48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/>
    </xf>
    <xf numFmtId="0" fontId="10" fillId="6" borderId="47" xfId="1" applyFont="1" applyFill="1" applyBorder="1" applyAlignment="1">
      <alignment horizontal="left" vertical="center"/>
    </xf>
    <xf numFmtId="0" fontId="11" fillId="0" borderId="47" xfId="1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164" fontId="11" fillId="6" borderId="47" xfId="1" applyNumberFormat="1" applyFont="1" applyFill="1" applyBorder="1" applyAlignment="1">
      <alignment horizontal="left" vertical="center"/>
    </xf>
    <xf numFmtId="164" fontId="5" fillId="10" borderId="47" xfId="0" applyNumberFormat="1" applyFont="1" applyFill="1" applyBorder="1" applyAlignment="1">
      <alignment horizontal="center"/>
    </xf>
    <xf numFmtId="0" fontId="11" fillId="6" borderId="47" xfId="0" applyFont="1" applyFill="1" applyBorder="1" applyAlignment="1">
      <alignment horizontal="center" vertical="center"/>
    </xf>
    <xf numFmtId="0" fontId="21" fillId="5" borderId="47" xfId="0" applyFont="1" applyFill="1" applyBorder="1" applyAlignment="1">
      <alignment horizontal="center" vertical="center"/>
    </xf>
    <xf numFmtId="0" fontId="12" fillId="7" borderId="47" xfId="0" applyFont="1" applyFill="1" applyBorder="1" applyAlignment="1">
      <alignment horizontal="center" vertical="center"/>
    </xf>
    <xf numFmtId="1" fontId="15" fillId="6" borderId="47" xfId="0" applyNumberFormat="1" applyFont="1" applyFill="1" applyBorder="1" applyAlignment="1">
      <alignment horizontal="center" vertical="center"/>
    </xf>
    <xf numFmtId="20" fontId="8" fillId="5" borderId="48" xfId="0" applyNumberFormat="1" applyFont="1" applyFill="1" applyBorder="1" applyAlignment="1">
      <alignment horizontal="center" vertical="center"/>
    </xf>
    <xf numFmtId="0" fontId="11" fillId="8" borderId="47" xfId="0" applyFont="1" applyFill="1" applyBorder="1" applyAlignment="1">
      <alignment horizontal="left" vertical="center"/>
    </xf>
    <xf numFmtId="20" fontId="5" fillId="10" borderId="47" xfId="0" applyNumberFormat="1" applyFont="1" applyFill="1" applyBorder="1" applyAlignment="1">
      <alignment horizontal="center"/>
    </xf>
    <xf numFmtId="1" fontId="15" fillId="5" borderId="47" xfId="0" applyNumberFormat="1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left" vertical="center"/>
    </xf>
    <xf numFmtId="0" fontId="11" fillId="5" borderId="47" xfId="0" applyFont="1" applyFill="1" applyBorder="1" applyAlignment="1">
      <alignment horizontal="center" vertical="center"/>
    </xf>
    <xf numFmtId="0" fontId="12" fillId="5" borderId="47" xfId="0" applyFont="1" applyFill="1" applyBorder="1" applyAlignment="1">
      <alignment horizontal="center" vertical="center"/>
    </xf>
    <xf numFmtId="164" fontId="11" fillId="5" borderId="47" xfId="1" applyNumberFormat="1" applyFont="1" applyFill="1" applyBorder="1" applyAlignment="1">
      <alignment horizontal="left" vertical="center"/>
    </xf>
    <xf numFmtId="164" fontId="14" fillId="10" borderId="47" xfId="0" applyNumberFormat="1" applyFont="1" applyFill="1" applyBorder="1" applyAlignment="1">
      <alignment horizontal="center"/>
    </xf>
    <xf numFmtId="0" fontId="10" fillId="5" borderId="47" xfId="1" applyFont="1" applyFill="1" applyBorder="1" applyAlignment="1">
      <alignment horizontal="left" vertical="center"/>
    </xf>
    <xf numFmtId="0" fontId="11" fillId="5" borderId="47" xfId="1" applyFont="1" applyFill="1" applyBorder="1" applyAlignment="1">
      <alignment horizontal="center" vertical="center"/>
    </xf>
    <xf numFmtId="0" fontId="19" fillId="5" borderId="47" xfId="0" applyFont="1" applyFill="1" applyBorder="1"/>
    <xf numFmtId="0" fontId="12" fillId="10" borderId="47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left" vertical="center"/>
    </xf>
    <xf numFmtId="0" fontId="11" fillId="0" borderId="47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left" vertical="center"/>
    </xf>
    <xf numFmtId="0" fontId="10" fillId="6" borderId="47" xfId="0" applyFont="1" applyFill="1" applyBorder="1" applyAlignment="1">
      <alignment horizontal="left" vertical="center"/>
    </xf>
    <xf numFmtId="0" fontId="11" fillId="9" borderId="47" xfId="0" applyFont="1" applyFill="1" applyBorder="1" applyAlignment="1">
      <alignment horizontal="left" vertical="center"/>
    </xf>
    <xf numFmtId="164" fontId="11" fillId="0" borderId="47" xfId="0" applyNumberFormat="1" applyFont="1" applyFill="1" applyBorder="1" applyAlignment="1">
      <alignment horizontal="left" vertical="center"/>
    </xf>
    <xf numFmtId="0" fontId="10" fillId="5" borderId="47" xfId="0" applyFont="1" applyFill="1" applyBorder="1" applyAlignment="1">
      <alignment horizontal="left" vertical="center"/>
    </xf>
    <xf numFmtId="0" fontId="11" fillId="6" borderId="47" xfId="0" applyFont="1" applyFill="1" applyBorder="1" applyAlignment="1">
      <alignment horizontal="left" vertical="center"/>
    </xf>
    <xf numFmtId="0" fontId="11" fillId="0" borderId="47" xfId="0" applyFont="1" applyFill="1" applyBorder="1" applyAlignment="1">
      <alignment horizontal="left" vertical="center"/>
    </xf>
    <xf numFmtId="0" fontId="19" fillId="0" borderId="47" xfId="0" applyFont="1" applyFill="1" applyBorder="1"/>
    <xf numFmtId="20" fontId="8" fillId="0" borderId="48" xfId="0" applyNumberFormat="1" applyFont="1" applyFill="1" applyBorder="1" applyAlignment="1">
      <alignment horizontal="center" vertical="center"/>
    </xf>
    <xf numFmtId="164" fontId="11" fillId="0" borderId="47" xfId="1" applyNumberFormat="1" applyFont="1" applyFill="1" applyBorder="1" applyAlignment="1">
      <alignment horizontal="left" vertical="center"/>
    </xf>
    <xf numFmtId="164" fontId="11" fillId="9" borderId="47" xfId="0" applyNumberFormat="1" applyFont="1" applyFill="1" applyBorder="1" applyAlignment="1">
      <alignment horizontal="left" vertical="center"/>
    </xf>
    <xf numFmtId="49" fontId="5" fillId="10" borderId="47" xfId="0" applyNumberFormat="1" applyFont="1" applyFill="1" applyBorder="1" applyAlignment="1">
      <alignment horizontal="center"/>
    </xf>
    <xf numFmtId="164" fontId="11" fillId="11" borderId="47" xfId="1" applyNumberFormat="1" applyFont="1" applyFill="1" applyBorder="1" applyAlignment="1">
      <alignment horizontal="left" vertical="center"/>
    </xf>
    <xf numFmtId="0" fontId="12" fillId="6" borderId="47" xfId="0" applyFont="1" applyFill="1" applyBorder="1" applyAlignment="1">
      <alignment horizontal="left" vertical="center"/>
    </xf>
    <xf numFmtId="0" fontId="12" fillId="11" borderId="47" xfId="0" applyFont="1" applyFill="1" applyBorder="1" applyAlignment="1">
      <alignment horizontal="left" vertical="center"/>
    </xf>
    <xf numFmtId="0" fontId="12" fillId="13" borderId="47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/>
    </xf>
    <xf numFmtId="0" fontId="10" fillId="6" borderId="50" xfId="0" applyFont="1" applyFill="1" applyBorder="1" applyAlignment="1">
      <alignment horizontal="left" vertical="center"/>
    </xf>
    <xf numFmtId="0" fontId="11" fillId="0" borderId="50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left" vertical="center"/>
    </xf>
    <xf numFmtId="165" fontId="5" fillId="10" borderId="50" xfId="0" applyNumberFormat="1" applyFont="1" applyFill="1" applyBorder="1" applyAlignment="1">
      <alignment horizontal="center"/>
    </xf>
    <xf numFmtId="0" fontId="11" fillId="5" borderId="50" xfId="0" applyFont="1" applyFill="1" applyBorder="1" applyAlignment="1">
      <alignment horizontal="center" vertical="center"/>
    </xf>
    <xf numFmtId="0" fontId="21" fillId="5" borderId="50" xfId="0" applyFont="1" applyFill="1" applyBorder="1" applyAlignment="1">
      <alignment horizontal="center" vertical="center"/>
    </xf>
    <xf numFmtId="0" fontId="12" fillId="13" borderId="50" xfId="0" applyFont="1" applyFill="1" applyBorder="1" applyAlignment="1">
      <alignment horizontal="center" vertical="center"/>
    </xf>
    <xf numFmtId="1" fontId="15" fillId="5" borderId="50" xfId="0" applyNumberFormat="1" applyFont="1" applyFill="1" applyBorder="1" applyAlignment="1">
      <alignment horizontal="center" vertical="center"/>
    </xf>
    <xf numFmtId="20" fontId="8" fillId="0" borderId="51" xfId="0" applyNumberFormat="1" applyFont="1" applyFill="1" applyBorder="1" applyAlignment="1">
      <alignment horizontal="center" vertical="center"/>
    </xf>
    <xf numFmtId="0" fontId="0" fillId="5" borderId="0" xfId="0" applyFill="1"/>
    <xf numFmtId="0" fontId="22" fillId="0" borderId="0" xfId="0" applyFont="1" applyFill="1"/>
    <xf numFmtId="0" fontId="23" fillId="0" borderId="0" xfId="0" applyFont="1" applyFill="1" applyAlignment="1">
      <alignment vertical="center"/>
    </xf>
    <xf numFmtId="0" fontId="2" fillId="15" borderId="56" xfId="0" applyFont="1" applyFill="1" applyBorder="1" applyAlignment="1">
      <alignment horizontal="center"/>
    </xf>
    <xf numFmtId="0" fontId="20" fillId="15" borderId="47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5" borderId="57" xfId="0" applyFont="1" applyFill="1" applyBorder="1" applyAlignment="1">
      <alignment horizontal="center"/>
    </xf>
    <xf numFmtId="0" fontId="24" fillId="15" borderId="58" xfId="0" applyFont="1" applyFill="1" applyBorder="1" applyAlignment="1">
      <alignment horizontal="center"/>
    </xf>
    <xf numFmtId="0" fontId="25" fillId="15" borderId="47" xfId="0" applyFont="1" applyFill="1" applyBorder="1" applyAlignment="1">
      <alignment horizontal="center"/>
    </xf>
    <xf numFmtId="0" fontId="24" fillId="15" borderId="47" xfId="0" applyFont="1" applyFill="1" applyBorder="1" applyAlignment="1">
      <alignment horizontal="center"/>
    </xf>
    <xf numFmtId="0" fontId="24" fillId="15" borderId="59" xfId="0" applyFont="1" applyFill="1" applyBorder="1" applyAlignment="1">
      <alignment horizontal="center"/>
    </xf>
    <xf numFmtId="0" fontId="5" fillId="15" borderId="47" xfId="0" applyFont="1" applyFill="1" applyBorder="1" applyAlignment="1">
      <alignment horizontal="center"/>
    </xf>
    <xf numFmtId="0" fontId="16" fillId="15" borderId="47" xfId="0" applyFont="1" applyFill="1" applyBorder="1" applyAlignment="1">
      <alignment horizontal="center"/>
    </xf>
    <xf numFmtId="0" fontId="2" fillId="16" borderId="56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left"/>
    </xf>
    <xf numFmtId="0" fontId="2" fillId="0" borderId="47" xfId="0" applyFont="1" applyFill="1" applyBorder="1" applyAlignment="1">
      <alignment horizontal="center"/>
    </xf>
    <xf numFmtId="20" fontId="20" fillId="17" borderId="47" xfId="0" applyNumberFormat="1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4" fillId="16" borderId="58" xfId="0" applyFont="1" applyFill="1" applyBorder="1" applyAlignment="1">
      <alignment horizontal="center"/>
    </xf>
    <xf numFmtId="0" fontId="17" fillId="0" borderId="47" xfId="0" applyFont="1" applyFill="1" applyBorder="1" applyAlignment="1">
      <alignment horizontal="left"/>
    </xf>
    <xf numFmtId="0" fontId="24" fillId="0" borderId="47" xfId="0" applyFont="1" applyFill="1" applyBorder="1" applyAlignment="1">
      <alignment horizontal="center"/>
    </xf>
    <xf numFmtId="20" fontId="16" fillId="17" borderId="47" xfId="0" applyNumberFormat="1" applyFont="1" applyFill="1" applyBorder="1" applyAlignment="1">
      <alignment horizontal="center"/>
    </xf>
    <xf numFmtId="0" fontId="24" fillId="18" borderId="59" xfId="0" applyFont="1" applyFill="1" applyBorder="1" applyAlignment="1">
      <alignment horizontal="center"/>
    </xf>
    <xf numFmtId="0" fontId="2" fillId="18" borderId="57" xfId="0" applyFont="1" applyFill="1" applyBorder="1" applyAlignment="1">
      <alignment horizontal="center"/>
    </xf>
    <xf numFmtId="0" fontId="10" fillId="0" borderId="47" xfId="0" applyFont="1" applyFill="1" applyBorder="1" applyAlignment="1">
      <alignment horizontal="left"/>
    </xf>
    <xf numFmtId="0" fontId="26" fillId="0" borderId="47" xfId="0" applyFont="1" applyFill="1" applyBorder="1" applyAlignment="1">
      <alignment horizontal="center"/>
    </xf>
    <xf numFmtId="164" fontId="18" fillId="17" borderId="47" xfId="0" applyNumberFormat="1" applyFont="1" applyFill="1" applyBorder="1" applyAlignment="1">
      <alignment horizontal="center"/>
    </xf>
    <xf numFmtId="0" fontId="26" fillId="0" borderId="47" xfId="0" applyNumberFormat="1" applyFont="1" applyFill="1" applyBorder="1" applyAlignment="1">
      <alignment horizontal="center"/>
    </xf>
    <xf numFmtId="1" fontId="26" fillId="0" borderId="47" xfId="0" applyNumberFormat="1" applyFont="1" applyFill="1" applyBorder="1" applyAlignment="1">
      <alignment horizontal="center"/>
    </xf>
    <xf numFmtId="0" fontId="2" fillId="0" borderId="56" xfId="0" applyFont="1" applyFill="1" applyBorder="1" applyAlignment="1">
      <alignment horizontal="center"/>
    </xf>
    <xf numFmtId="0" fontId="24" fillId="0" borderId="58" xfId="0" applyFont="1" applyFill="1" applyBorder="1" applyAlignment="1">
      <alignment horizontal="center"/>
    </xf>
    <xf numFmtId="0" fontId="24" fillId="0" borderId="59" xfId="0" applyFont="1" applyFill="1" applyBorder="1" applyAlignment="1">
      <alignment horizontal="center"/>
    </xf>
    <xf numFmtId="164" fontId="16" fillId="17" borderId="47" xfId="0" applyNumberFormat="1" applyFont="1" applyFill="1" applyBorder="1" applyAlignment="1">
      <alignment horizontal="center"/>
    </xf>
    <xf numFmtId="0" fontId="2" fillId="0" borderId="47" xfId="0" applyFont="1" applyFill="1" applyBorder="1"/>
    <xf numFmtId="0" fontId="17" fillId="0" borderId="47" xfId="0" applyFont="1" applyFill="1" applyBorder="1"/>
    <xf numFmtId="0" fontId="10" fillId="0" borderId="47" xfId="0" applyFont="1" applyFill="1" applyBorder="1"/>
    <xf numFmtId="0" fontId="26" fillId="0" borderId="47" xfId="0" applyFont="1" applyFill="1" applyBorder="1" applyAlignment="1">
      <alignment horizontal="left" vertical="center"/>
    </xf>
    <xf numFmtId="0" fontId="2" fillId="0" borderId="60" xfId="0" applyFont="1" applyFill="1" applyBorder="1" applyAlignment="1">
      <alignment horizontal="center"/>
    </xf>
    <xf numFmtId="0" fontId="20" fillId="0" borderId="61" xfId="0" applyFont="1" applyFill="1" applyBorder="1" applyAlignment="1">
      <alignment horizontal="center"/>
    </xf>
    <xf numFmtId="0" fontId="2" fillId="0" borderId="61" xfId="0" applyFont="1" applyFill="1" applyBorder="1" applyAlignment="1">
      <alignment horizontal="center"/>
    </xf>
    <xf numFmtId="20" fontId="20" fillId="0" borderId="61" xfId="0" applyNumberFormat="1" applyFont="1" applyFill="1" applyBorder="1" applyAlignment="1">
      <alignment horizontal="center"/>
    </xf>
    <xf numFmtId="20" fontId="20" fillId="16" borderId="62" xfId="0" applyNumberFormat="1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5" fillId="0" borderId="61" xfId="0" applyFont="1" applyFill="1" applyBorder="1" applyAlignment="1">
      <alignment horizontal="center"/>
    </xf>
    <xf numFmtId="20" fontId="16" fillId="0" borderId="61" xfId="0" applyNumberFormat="1" applyFont="1" applyFill="1" applyBorder="1" applyAlignment="1">
      <alignment horizontal="center"/>
    </xf>
    <xf numFmtId="20" fontId="20" fillId="16" borderId="64" xfId="0" applyNumberFormat="1" applyFont="1" applyFill="1" applyBorder="1" applyAlignment="1">
      <alignment horizontal="center"/>
    </xf>
    <xf numFmtId="49" fontId="26" fillId="0" borderId="57" xfId="0" applyNumberFormat="1" applyFont="1" applyFill="1" applyBorder="1" applyAlignment="1">
      <alignment horizontal="center"/>
    </xf>
    <xf numFmtId="0" fontId="10" fillId="5" borderId="47" xfId="0" applyFont="1" applyFill="1" applyBorder="1"/>
    <xf numFmtId="0" fontId="26" fillId="5" borderId="47" xfId="0" applyFont="1" applyFill="1" applyBorder="1" applyAlignment="1">
      <alignment horizontal="center"/>
    </xf>
    <xf numFmtId="0" fontId="17" fillId="6" borderId="47" xfId="0" applyFont="1" applyFill="1" applyBorder="1" applyAlignment="1">
      <alignment horizontal="left"/>
    </xf>
    <xf numFmtId="0" fontId="2" fillId="5" borderId="47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17" fillId="5" borderId="47" xfId="0" applyFont="1" applyFill="1" applyBorder="1" applyAlignment="1">
      <alignment horizontal="left"/>
    </xf>
    <xf numFmtId="0" fontId="10" fillId="5" borderId="47" xfId="0" applyFont="1" applyFill="1" applyBorder="1" applyAlignment="1"/>
    <xf numFmtId="0" fontId="2" fillId="0" borderId="57" xfId="0" applyFont="1" applyFill="1" applyBorder="1"/>
    <xf numFmtId="0" fontId="10" fillId="6" borderId="47" xfId="0" applyFont="1" applyFill="1" applyBorder="1"/>
    <xf numFmtId="0" fontId="2" fillId="6" borderId="47" xfId="0" applyFont="1" applyFill="1" applyBorder="1" applyAlignment="1">
      <alignment horizontal="center"/>
    </xf>
    <xf numFmtId="0" fontId="10" fillId="0" borderId="47" xfId="0" applyFont="1" applyFill="1" applyBorder="1" applyAlignment="1"/>
    <xf numFmtId="0" fontId="2" fillId="0" borderId="70" xfId="0" applyFont="1" applyFill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20" fillId="0" borderId="71" xfId="0" applyFont="1" applyFill="1" applyBorder="1" applyAlignment="1">
      <alignment horizontal="center"/>
    </xf>
    <xf numFmtId="0" fontId="2" fillId="0" borderId="71" xfId="0" applyFont="1" applyFill="1" applyBorder="1" applyAlignment="1">
      <alignment horizontal="center"/>
    </xf>
    <xf numFmtId="20" fontId="16" fillId="0" borderId="71" xfId="0" applyNumberFormat="1" applyFont="1" applyFill="1" applyBorder="1" applyAlignment="1">
      <alignment horizontal="center"/>
    </xf>
    <xf numFmtId="20" fontId="20" fillId="16" borderId="72" xfId="0" applyNumberFormat="1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5" fillId="19" borderId="47" xfId="0" applyFont="1" applyFill="1" applyBorder="1" applyAlignment="1">
      <alignment horizontal="center"/>
    </xf>
    <xf numFmtId="0" fontId="2" fillId="19" borderId="47" xfId="0" applyFont="1" applyFill="1" applyBorder="1" applyAlignment="1">
      <alignment horizontal="center"/>
    </xf>
    <xf numFmtId="0" fontId="16" fillId="19" borderId="47" xfId="0" applyFont="1" applyFill="1" applyBorder="1" applyAlignment="1">
      <alignment horizontal="center"/>
    </xf>
    <xf numFmtId="0" fontId="2" fillId="19" borderId="59" xfId="0" applyFont="1" applyFill="1" applyBorder="1" applyAlignment="1">
      <alignment horizontal="center"/>
    </xf>
    <xf numFmtId="0" fontId="2" fillId="19" borderId="57" xfId="0" applyFont="1" applyFill="1" applyBorder="1" applyAlignment="1">
      <alignment horizontal="center"/>
    </xf>
    <xf numFmtId="0" fontId="27" fillId="0" borderId="47" xfId="0" applyFont="1" applyFill="1" applyBorder="1"/>
    <xf numFmtId="0" fontId="28" fillId="0" borderId="47" xfId="0" applyFont="1" applyFill="1" applyBorder="1" applyAlignment="1">
      <alignment horizontal="center"/>
    </xf>
    <xf numFmtId="165" fontId="13" fillId="17" borderId="47" xfId="0" applyNumberFormat="1" applyFont="1" applyFill="1" applyBorder="1" applyAlignment="1">
      <alignment horizontal="center"/>
    </xf>
    <xf numFmtId="0" fontId="2" fillId="18" borderId="59" xfId="0" applyFont="1" applyFill="1" applyBorder="1" applyAlignment="1">
      <alignment horizontal="center"/>
    </xf>
    <xf numFmtId="0" fontId="27" fillId="5" borderId="47" xfId="0" applyFont="1" applyFill="1" applyBorder="1"/>
    <xf numFmtId="0" fontId="2" fillId="0" borderId="59" xfId="0" applyFont="1" applyFill="1" applyBorder="1" applyAlignment="1">
      <alignment horizontal="center"/>
    </xf>
    <xf numFmtId="49" fontId="13" fillId="17" borderId="47" xfId="0" applyNumberFormat="1" applyFont="1" applyFill="1" applyBorder="1" applyAlignment="1">
      <alignment horizontal="center"/>
    </xf>
    <xf numFmtId="1" fontId="26" fillId="5" borderId="47" xfId="0" applyNumberFormat="1" applyFont="1" applyFill="1" applyBorder="1" applyAlignment="1">
      <alignment horizontal="center"/>
    </xf>
    <xf numFmtId="0" fontId="27" fillId="6" borderId="47" xfId="0" applyFont="1" applyFill="1" applyBorder="1"/>
    <xf numFmtId="0" fontId="2" fillId="5" borderId="59" xfId="0" applyFont="1" applyFill="1" applyBorder="1" applyAlignment="1">
      <alignment horizontal="center"/>
    </xf>
    <xf numFmtId="0" fontId="27" fillId="5" borderId="47" xfId="0" applyFont="1" applyFill="1" applyBorder="1" applyAlignment="1">
      <alignment vertical="center"/>
    </xf>
    <xf numFmtId="49" fontId="2" fillId="0" borderId="57" xfId="0" applyNumberFormat="1" applyFont="1" applyFill="1" applyBorder="1" applyAlignment="1">
      <alignment horizontal="center"/>
    </xf>
    <xf numFmtId="0" fontId="28" fillId="0" borderId="68" xfId="0" applyFont="1" applyFill="1" applyBorder="1"/>
    <xf numFmtId="0" fontId="27" fillId="0" borderId="0" xfId="0" applyFont="1" applyFill="1" applyBorder="1"/>
    <xf numFmtId="0" fontId="28" fillId="0" borderId="0" xfId="0" applyFont="1" applyFill="1" applyBorder="1"/>
    <xf numFmtId="0" fontId="13" fillId="0" borderId="0" xfId="0" applyFont="1" applyFill="1" applyBorder="1"/>
    <xf numFmtId="49" fontId="2" fillId="0" borderId="56" xfId="0" applyNumberFormat="1" applyFont="1" applyFill="1" applyBorder="1" applyAlignment="1">
      <alignment horizontal="center"/>
    </xf>
    <xf numFmtId="0" fontId="12" fillId="0" borderId="47" xfId="0" applyFont="1" applyFill="1" applyBorder="1" applyAlignment="1">
      <alignment horizontal="left"/>
    </xf>
    <xf numFmtId="0" fontId="2" fillId="0" borderId="57" xfId="0" applyFont="1" applyFill="1" applyBorder="1" applyAlignment="1">
      <alignment horizontal="left"/>
    </xf>
    <xf numFmtId="165" fontId="13" fillId="10" borderId="47" xfId="0" applyNumberFormat="1" applyFont="1" applyFill="1" applyBorder="1" applyAlignment="1">
      <alignment horizontal="center"/>
    </xf>
    <xf numFmtId="20" fontId="20" fillId="16" borderId="81" xfId="0" applyNumberFormat="1" applyFont="1" applyFill="1" applyBorder="1" applyAlignment="1">
      <alignment horizontal="center"/>
    </xf>
    <xf numFmtId="0" fontId="23" fillId="0" borderId="0" xfId="0" applyFont="1" applyFill="1"/>
    <xf numFmtId="0" fontId="29" fillId="0" borderId="0" xfId="0" applyFont="1" applyFill="1"/>
    <xf numFmtId="0" fontId="19" fillId="0" borderId="59" xfId="0" applyFont="1" applyFill="1" applyBorder="1"/>
    <xf numFmtId="49" fontId="16" fillId="16" borderId="88" xfId="0" applyNumberFormat="1" applyFont="1" applyFill="1" applyBorder="1" applyAlignment="1">
      <alignment horizontal="center"/>
    </xf>
    <xf numFmtId="0" fontId="11" fillId="8" borderId="59" xfId="0" applyFont="1" applyFill="1" applyBorder="1" applyAlignment="1">
      <alignment horizontal="left" vertical="center"/>
    </xf>
    <xf numFmtId="0" fontId="11" fillId="0" borderId="59" xfId="0" applyFont="1" applyFill="1" applyBorder="1" applyAlignment="1">
      <alignment horizontal="left" vertical="center"/>
    </xf>
    <xf numFmtId="0" fontId="11" fillId="6" borderId="59" xfId="0" applyFont="1" applyFill="1" applyBorder="1" applyAlignment="1">
      <alignment horizontal="left" vertical="center"/>
    </xf>
    <xf numFmtId="0" fontId="11" fillId="9" borderId="59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35" fillId="0" borderId="0" xfId="0" applyFont="1"/>
    <xf numFmtId="0" fontId="39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 vertical="center"/>
    </xf>
    <xf numFmtId="0" fontId="23" fillId="0" borderId="0" xfId="0" applyFont="1"/>
    <xf numFmtId="0" fontId="33" fillId="37" borderId="4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3" fillId="37" borderId="5" xfId="0" applyFont="1" applyFill="1" applyBorder="1" applyAlignment="1">
      <alignment horizontal="center" vertical="center" textRotation="90"/>
    </xf>
    <xf numFmtId="0" fontId="33" fillId="37" borderId="6" xfId="0" applyFont="1" applyFill="1" applyBorder="1" applyAlignment="1">
      <alignment horizontal="center" vertical="center" textRotation="90"/>
    </xf>
    <xf numFmtId="0" fontId="33" fillId="37" borderId="87" xfId="0" applyFont="1" applyFill="1" applyBorder="1" applyAlignment="1">
      <alignment horizontal="center" vertical="center" textRotation="90"/>
    </xf>
    <xf numFmtId="0" fontId="33" fillId="37" borderId="126" xfId="0" applyFont="1" applyFill="1" applyBorder="1" applyAlignment="1">
      <alignment horizontal="center" vertical="center" textRotation="90"/>
    </xf>
    <xf numFmtId="0" fontId="33" fillId="38" borderId="5" xfId="0" applyFont="1" applyFill="1" applyBorder="1" applyAlignment="1">
      <alignment horizontal="center" vertical="center" textRotation="90"/>
    </xf>
    <xf numFmtId="0" fontId="33" fillId="38" borderId="127" xfId="0" applyFont="1" applyFill="1" applyBorder="1" applyAlignment="1">
      <alignment horizontal="center" vertical="center" textRotation="90"/>
    </xf>
    <xf numFmtId="0" fontId="33" fillId="38" borderId="84" xfId="0" applyFont="1" applyFill="1" applyBorder="1" applyAlignment="1">
      <alignment horizontal="center" vertical="center" textRotation="90"/>
    </xf>
    <xf numFmtId="0" fontId="50" fillId="37" borderId="84" xfId="0" applyFont="1" applyFill="1" applyBorder="1" applyAlignment="1">
      <alignment horizontal="center" vertical="center" textRotation="90"/>
    </xf>
    <xf numFmtId="0" fontId="33" fillId="37" borderId="128" xfId="0" applyFont="1" applyFill="1" applyBorder="1" applyAlignment="1">
      <alignment horizontal="center" vertical="center" textRotation="90"/>
    </xf>
    <xf numFmtId="0" fontId="33" fillId="37" borderId="86" xfId="0" applyFont="1" applyFill="1" applyBorder="1" applyAlignment="1">
      <alignment horizontal="center" vertical="center" textRotation="90"/>
    </xf>
    <xf numFmtId="0" fontId="33" fillId="37" borderId="8" xfId="0" applyFont="1" applyFill="1" applyBorder="1" applyAlignment="1">
      <alignment horizontal="center" vertical="center" textRotation="90"/>
    </xf>
    <xf numFmtId="0" fontId="33" fillId="38" borderId="6" xfId="0" applyFont="1" applyFill="1" applyBorder="1" applyAlignment="1">
      <alignment horizontal="center" vertical="center" textRotation="90"/>
    </xf>
    <xf numFmtId="0" fontId="33" fillId="38" borderId="128" xfId="0" applyFont="1" applyFill="1" applyBorder="1" applyAlignment="1">
      <alignment horizontal="center" vertical="center" textRotation="90"/>
    </xf>
    <xf numFmtId="0" fontId="50" fillId="37" borderId="128" xfId="0" applyFont="1" applyFill="1" applyBorder="1" applyAlignment="1">
      <alignment horizontal="center" vertical="center" textRotation="90"/>
    </xf>
    <xf numFmtId="0" fontId="23" fillId="0" borderId="0" xfId="0" applyFont="1" applyAlignment="1">
      <alignment horizontal="center" vertical="center"/>
    </xf>
    <xf numFmtId="49" fontId="32" fillId="0" borderId="10" xfId="0" applyNumberFormat="1" applyFont="1" applyFill="1" applyBorder="1" applyAlignment="1">
      <alignment horizontal="center"/>
    </xf>
    <xf numFmtId="0" fontId="34" fillId="5" borderId="11" xfId="0" applyFont="1" applyFill="1" applyBorder="1"/>
    <xf numFmtId="0" fontId="34" fillId="0" borderId="11" xfId="0" applyFont="1" applyFill="1" applyBorder="1" applyAlignment="1">
      <alignment horizontal="center"/>
    </xf>
    <xf numFmtId="0" fontId="34" fillId="0" borderId="12" xfId="0" applyFont="1" applyFill="1" applyBorder="1" applyAlignment="1">
      <alignment horizontal="center"/>
    </xf>
    <xf numFmtId="0" fontId="34" fillId="0" borderId="90" xfId="0" applyFont="1" applyFill="1" applyBorder="1" applyAlignment="1">
      <alignment horizontal="center"/>
    </xf>
    <xf numFmtId="0" fontId="34" fillId="7" borderId="11" xfId="0" applyFont="1" applyFill="1" applyBorder="1" applyAlignment="1">
      <alignment horizontal="center"/>
    </xf>
    <xf numFmtId="0" fontId="34" fillId="5" borderId="11" xfId="0" applyFont="1" applyFill="1" applyBorder="1" applyAlignment="1">
      <alignment horizontal="center"/>
    </xf>
    <xf numFmtId="0" fontId="34" fillId="5" borderId="129" xfId="0" applyFont="1" applyFill="1" applyBorder="1" applyAlignment="1">
      <alignment horizontal="center"/>
    </xf>
    <xf numFmtId="0" fontId="34" fillId="5" borderId="88" xfId="0" applyFont="1" applyFill="1" applyBorder="1" applyAlignment="1">
      <alignment horizontal="center"/>
    </xf>
    <xf numFmtId="0" fontId="31" fillId="21" borderId="88" xfId="0" applyFont="1" applyFill="1" applyBorder="1" applyAlignment="1">
      <alignment horizontal="center"/>
    </xf>
    <xf numFmtId="0" fontId="34" fillId="0" borderId="98" xfId="0" applyFont="1" applyFill="1" applyBorder="1" applyAlignment="1">
      <alignment horizontal="center"/>
    </xf>
    <xf numFmtId="0" fontId="44" fillId="0" borderId="0" xfId="0" applyFont="1" applyFill="1"/>
    <xf numFmtId="0" fontId="34" fillId="0" borderId="130" xfId="0" applyFont="1" applyFill="1" applyBorder="1" applyAlignment="1">
      <alignment horizontal="center"/>
    </xf>
    <xf numFmtId="0" fontId="34" fillId="0" borderId="14" xfId="0" applyFont="1" applyFill="1" applyBorder="1" applyAlignment="1">
      <alignment horizontal="center"/>
    </xf>
    <xf numFmtId="0" fontId="34" fillId="5" borderId="98" xfId="0" applyFont="1" applyFill="1" applyBorder="1" applyAlignment="1">
      <alignment horizontal="center"/>
    </xf>
    <xf numFmtId="0" fontId="31" fillId="21" borderId="98" xfId="0" applyFont="1" applyFill="1" applyBorder="1" applyAlignment="1">
      <alignment horizontal="center"/>
    </xf>
    <xf numFmtId="0" fontId="29" fillId="0" borderId="0" xfId="0" applyFont="1"/>
    <xf numFmtId="49" fontId="32" fillId="0" borderId="17" xfId="0" applyNumberFormat="1" applyFont="1" applyFill="1" applyBorder="1" applyAlignment="1">
      <alignment horizontal="center"/>
    </xf>
    <xf numFmtId="0" fontId="34" fillId="5" borderId="18" xfId="0" applyFont="1" applyFill="1" applyBorder="1"/>
    <xf numFmtId="0" fontId="34" fillId="0" borderId="18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/>
    </xf>
    <xf numFmtId="0" fontId="34" fillId="0" borderId="101" xfId="0" applyFont="1" applyFill="1" applyBorder="1" applyAlignment="1">
      <alignment horizontal="center"/>
    </xf>
    <xf numFmtId="0" fontId="34" fillId="7" borderId="18" xfId="0" applyFont="1" applyFill="1" applyBorder="1" applyAlignment="1">
      <alignment horizontal="center"/>
    </xf>
    <xf numFmtId="0" fontId="34" fillId="5" borderId="18" xfId="0" applyFont="1" applyFill="1" applyBorder="1" applyAlignment="1">
      <alignment horizontal="center"/>
    </xf>
    <xf numFmtId="0" fontId="34" fillId="5" borderId="103" xfId="0" applyFont="1" applyFill="1" applyBorder="1" applyAlignment="1">
      <alignment horizontal="center"/>
    </xf>
    <xf numFmtId="0" fontId="34" fillId="5" borderId="100" xfId="0" applyFont="1" applyFill="1" applyBorder="1" applyAlignment="1">
      <alignment horizontal="center"/>
    </xf>
    <xf numFmtId="0" fontId="34" fillId="0" borderId="131" xfId="0" applyFont="1" applyFill="1" applyBorder="1" applyAlignment="1">
      <alignment horizontal="center"/>
    </xf>
    <xf numFmtId="0" fontId="34" fillId="0" borderId="105" xfId="0" applyFont="1" applyFill="1" applyBorder="1" applyAlignment="1">
      <alignment horizontal="center"/>
    </xf>
    <xf numFmtId="0" fontId="34" fillId="0" borderId="21" xfId="0" applyFont="1" applyFill="1" applyBorder="1" applyAlignment="1">
      <alignment horizontal="center"/>
    </xf>
    <xf numFmtId="0" fontId="34" fillId="5" borderId="131" xfId="0" applyFont="1" applyFill="1" applyBorder="1" applyAlignment="1">
      <alignment horizontal="center"/>
    </xf>
    <xf numFmtId="0" fontId="34" fillId="5" borderId="18" xfId="0" applyFont="1" applyFill="1" applyBorder="1" applyAlignment="1">
      <alignment horizontal="left" vertical="center"/>
    </xf>
    <xf numFmtId="0" fontId="34" fillId="39" borderId="131" xfId="0" applyFont="1" applyFill="1" applyBorder="1" applyAlignment="1">
      <alignment horizontal="center"/>
    </xf>
    <xf numFmtId="0" fontId="34" fillId="39" borderId="100" xfId="0" applyFont="1" applyFill="1" applyBorder="1" applyAlignment="1">
      <alignment horizontal="center"/>
    </xf>
    <xf numFmtId="0" fontId="32" fillId="0" borderId="17" xfId="0" applyFont="1" applyFill="1" applyBorder="1"/>
    <xf numFmtId="0" fontId="34" fillId="0" borderId="0" xfId="0" applyFont="1" applyFill="1"/>
    <xf numFmtId="0" fontId="32" fillId="0" borderId="68" xfId="0" applyFont="1" applyFill="1" applyBorder="1"/>
    <xf numFmtId="0" fontId="34" fillId="5" borderId="132" xfId="0" applyFont="1" applyFill="1" applyBorder="1"/>
    <xf numFmtId="0" fontId="34" fillId="0" borderId="132" xfId="0" applyFont="1" applyFill="1" applyBorder="1" applyAlignment="1">
      <alignment horizontal="center"/>
    </xf>
    <xf numFmtId="0" fontId="34" fillId="0" borderId="104" xfId="0" applyFont="1" applyFill="1" applyBorder="1" applyAlignment="1">
      <alignment horizontal="center"/>
    </xf>
    <xf numFmtId="0" fontId="34" fillId="0" borderId="133" xfId="0" applyFont="1" applyFill="1" applyBorder="1" applyAlignment="1">
      <alignment horizontal="center"/>
    </xf>
    <xf numFmtId="0" fontId="34" fillId="5" borderId="132" xfId="0" applyFont="1" applyFill="1" applyBorder="1" applyAlignment="1">
      <alignment horizontal="center"/>
    </xf>
    <xf numFmtId="0" fontId="34" fillId="5" borderId="79" xfId="0" applyFont="1" applyFill="1" applyBorder="1" applyAlignment="1">
      <alignment horizontal="center"/>
    </xf>
    <xf numFmtId="0" fontId="34" fillId="5" borderId="134" xfId="0" applyFont="1" applyFill="1" applyBorder="1" applyAlignment="1">
      <alignment horizontal="center"/>
    </xf>
    <xf numFmtId="0" fontId="34" fillId="0" borderId="135" xfId="0" applyFont="1" applyFill="1" applyBorder="1" applyAlignment="1">
      <alignment horizontal="center"/>
    </xf>
    <xf numFmtId="0" fontId="34" fillId="5" borderId="135" xfId="0" applyFont="1" applyFill="1" applyBorder="1" applyAlignment="1">
      <alignment horizontal="center"/>
    </xf>
    <xf numFmtId="0" fontId="29" fillId="5" borderId="0" xfId="0" applyFont="1" applyFill="1"/>
    <xf numFmtId="0" fontId="34" fillId="5" borderId="21" xfId="0" applyFont="1" applyFill="1" applyBorder="1"/>
    <xf numFmtId="0" fontId="31" fillId="10" borderId="137" xfId="0" applyFont="1" applyFill="1" applyBorder="1" applyAlignment="1">
      <alignment horizontal="center"/>
    </xf>
    <xf numFmtId="0" fontId="31" fillId="10" borderId="138" xfId="0" applyFont="1" applyFill="1" applyBorder="1" applyAlignment="1">
      <alignment horizontal="center"/>
    </xf>
    <xf numFmtId="0" fontId="31" fillId="10" borderId="139" xfId="0" applyFont="1" applyFill="1" applyBorder="1" applyAlignment="1">
      <alignment horizontal="center"/>
    </xf>
    <xf numFmtId="0" fontId="31" fillId="5" borderId="138" xfId="0" applyFont="1" applyFill="1" applyBorder="1" applyAlignment="1">
      <alignment horizontal="center"/>
    </xf>
    <xf numFmtId="0" fontId="31" fillId="5" borderId="140" xfId="0" applyFont="1" applyFill="1" applyBorder="1" applyAlignment="1">
      <alignment horizontal="center"/>
    </xf>
    <xf numFmtId="0" fontId="31" fillId="10" borderId="140" xfId="0" applyFont="1" applyFill="1" applyBorder="1" applyAlignment="1">
      <alignment horizontal="center"/>
    </xf>
    <xf numFmtId="0" fontId="34" fillId="0" borderId="141" xfId="0" applyFont="1" applyFill="1" applyBorder="1" applyAlignment="1">
      <alignment horizontal="center"/>
    </xf>
    <xf numFmtId="0" fontId="29" fillId="0" borderId="73" xfId="0" applyFont="1" applyBorder="1"/>
    <xf numFmtId="0" fontId="34" fillId="5" borderId="142" xfId="0" applyFont="1" applyFill="1" applyBorder="1" applyAlignment="1">
      <alignment horizontal="center"/>
    </xf>
    <xf numFmtId="0" fontId="34" fillId="40" borderId="142" xfId="0" applyFont="1" applyFill="1" applyBorder="1" applyAlignment="1">
      <alignment horizontal="center"/>
    </xf>
    <xf numFmtId="0" fontId="34" fillId="0" borderId="143" xfId="0" applyFont="1" applyFill="1" applyBorder="1" applyAlignment="1">
      <alignment horizontal="center"/>
    </xf>
    <xf numFmtId="0" fontId="34" fillId="0" borderId="144" xfId="0" applyFont="1" applyFill="1" applyBorder="1" applyAlignment="1">
      <alignment horizontal="center"/>
    </xf>
    <xf numFmtId="0" fontId="44" fillId="0" borderId="142" xfId="0" applyFont="1" applyFill="1" applyBorder="1" applyAlignment="1">
      <alignment horizontal="center"/>
    </xf>
    <xf numFmtId="0" fontId="44" fillId="40" borderId="142" xfId="0" applyFont="1" applyFill="1" applyBorder="1" applyAlignment="1">
      <alignment horizontal="center"/>
    </xf>
    <xf numFmtId="0" fontId="34" fillId="0" borderId="142" xfId="0" applyFont="1" applyFill="1" applyBorder="1" applyAlignment="1">
      <alignment horizontal="center"/>
    </xf>
    <xf numFmtId="0" fontId="44" fillId="5" borderId="142" xfId="0" applyFont="1" applyFill="1" applyBorder="1" applyAlignment="1">
      <alignment horizontal="center"/>
    </xf>
    <xf numFmtId="0" fontId="44" fillId="5" borderId="74" xfId="0" applyFont="1" applyFill="1" applyBorder="1" applyAlignment="1">
      <alignment horizontal="center"/>
    </xf>
    <xf numFmtId="0" fontId="51" fillId="0" borderId="74" xfId="0" applyFont="1" applyBorder="1"/>
    <xf numFmtId="0" fontId="44" fillId="0" borderId="75" xfId="0" applyFont="1" applyBorder="1"/>
    <xf numFmtId="0" fontId="32" fillId="0" borderId="0" xfId="0" applyFont="1" applyFill="1"/>
    <xf numFmtId="0" fontId="29" fillId="5" borderId="0" xfId="0" applyFont="1" applyFill="1" applyAlignment="1">
      <alignment horizontal="center"/>
    </xf>
    <xf numFmtId="0" fontId="51" fillId="0" borderId="0" xfId="0" applyFont="1" applyFill="1"/>
    <xf numFmtId="0" fontId="34" fillId="0" borderId="145" xfId="0" applyFont="1" applyFill="1" applyBorder="1" applyAlignment="1">
      <alignment horizontal="center"/>
    </xf>
    <xf numFmtId="0" fontId="34" fillId="0" borderId="92" xfId="0" applyFont="1" applyFill="1" applyBorder="1" applyAlignment="1">
      <alignment horizontal="center"/>
    </xf>
    <xf numFmtId="0" fontId="34" fillId="5" borderId="80" xfId="0" applyFont="1" applyFill="1" applyBorder="1" applyAlignment="1">
      <alignment horizontal="center"/>
    </xf>
    <xf numFmtId="49" fontId="32" fillId="0" borderId="150" xfId="0" applyNumberFormat="1" applyFont="1" applyFill="1" applyBorder="1" applyAlignment="1">
      <alignment horizontal="center"/>
    </xf>
    <xf numFmtId="0" fontId="34" fillId="5" borderId="0" xfId="0" applyFont="1" applyFill="1"/>
    <xf numFmtId="0" fontId="51" fillId="0" borderId="114" xfId="0" applyFont="1" applyFill="1" applyBorder="1"/>
    <xf numFmtId="0" fontId="34" fillId="5" borderId="145" xfId="0" applyFont="1" applyFill="1" applyBorder="1" applyAlignment="1">
      <alignment horizontal="center"/>
    </xf>
    <xf numFmtId="0" fontId="34" fillId="5" borderId="92" xfId="0" applyFont="1" applyFill="1" applyBorder="1" applyAlignment="1">
      <alignment horizontal="center"/>
    </xf>
    <xf numFmtId="0" fontId="34" fillId="5" borderId="104" xfId="0" applyFont="1" applyFill="1" applyBorder="1" applyAlignment="1">
      <alignment horizontal="center"/>
    </xf>
    <xf numFmtId="0" fontId="34" fillId="41" borderId="80" xfId="0" applyFont="1" applyFill="1" applyBorder="1" applyAlignment="1">
      <alignment horizontal="center"/>
    </xf>
    <xf numFmtId="0" fontId="32" fillId="0" borderId="0" xfId="0" applyFont="1" applyFill="1" applyBorder="1"/>
    <xf numFmtId="0" fontId="34" fillId="0" borderId="0" xfId="0" applyFont="1"/>
    <xf numFmtId="0" fontId="31" fillId="10" borderId="152" xfId="0" applyFont="1" applyFill="1" applyBorder="1" applyAlignment="1">
      <alignment horizontal="center"/>
    </xf>
    <xf numFmtId="0" fontId="31" fillId="10" borderId="153" xfId="0" applyFont="1" applyFill="1" applyBorder="1" applyAlignment="1">
      <alignment horizontal="center"/>
    </xf>
    <xf numFmtId="0" fontId="31" fillId="10" borderId="151" xfId="0" applyFont="1" applyFill="1" applyBorder="1" applyAlignment="1">
      <alignment horizontal="center"/>
    </xf>
    <xf numFmtId="0" fontId="31" fillId="10" borderId="154" xfId="0" applyFont="1" applyFill="1" applyBorder="1" applyAlignment="1">
      <alignment horizontal="center"/>
    </xf>
    <xf numFmtId="0" fontId="31" fillId="10" borderId="155" xfId="0" applyFont="1" applyFill="1" applyBorder="1" applyAlignment="1">
      <alignment horizontal="center"/>
    </xf>
    <xf numFmtId="0" fontId="31" fillId="5" borderId="156" xfId="0" applyFont="1" applyFill="1" applyBorder="1" applyAlignment="1">
      <alignment horizontal="center"/>
    </xf>
    <xf numFmtId="0" fontId="31" fillId="10" borderId="157" xfId="0" applyFont="1" applyFill="1" applyBorder="1" applyAlignment="1">
      <alignment horizontal="center"/>
    </xf>
    <xf numFmtId="0" fontId="34" fillId="10" borderId="157" xfId="0" applyFont="1" applyFill="1" applyBorder="1" applyAlignment="1">
      <alignment horizontal="center"/>
    </xf>
    <xf numFmtId="0" fontId="34" fillId="0" borderId="114" xfId="0" applyFont="1" applyFill="1" applyBorder="1" applyAlignment="1">
      <alignment horizontal="center"/>
    </xf>
    <xf numFmtId="0" fontId="34" fillId="5" borderId="114" xfId="0" applyFont="1" applyFill="1" applyBorder="1" applyAlignment="1">
      <alignment horizontal="center"/>
    </xf>
    <xf numFmtId="0" fontId="51" fillId="0" borderId="114" xfId="0" applyFont="1" applyFill="1" applyBorder="1" applyAlignment="1">
      <alignment horizontal="center"/>
    </xf>
    <xf numFmtId="0" fontId="43" fillId="0" borderId="158" xfId="0" applyFont="1" applyFill="1" applyBorder="1"/>
    <xf numFmtId="0" fontId="34" fillId="5" borderId="142" xfId="0" applyFont="1" applyFill="1" applyBorder="1"/>
    <xf numFmtId="0" fontId="44" fillId="0" borderId="142" xfId="0" applyFont="1" applyBorder="1"/>
    <xf numFmtId="0" fontId="44" fillId="0" borderId="159" xfId="0" applyFont="1" applyBorder="1"/>
    <xf numFmtId="0" fontId="44" fillId="0" borderId="160" xfId="0" applyFont="1" applyBorder="1"/>
    <xf numFmtId="0" fontId="44" fillId="5" borderId="142" xfId="0" applyFont="1" applyFill="1" applyBorder="1"/>
    <xf numFmtId="0" fontId="44" fillId="5" borderId="161" xfId="0" applyFont="1" applyFill="1" applyBorder="1" applyAlignment="1">
      <alignment horizontal="center"/>
    </xf>
    <xf numFmtId="0" fontId="4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44" fillId="5" borderId="0" xfId="0" applyFont="1" applyFill="1"/>
    <xf numFmtId="0" fontId="43" fillId="0" borderId="0" xfId="0" applyFont="1"/>
    <xf numFmtId="0" fontId="44" fillId="0" borderId="0" xfId="0" applyFont="1"/>
    <xf numFmtId="0" fontId="54" fillId="2" borderId="4" xfId="0" applyFont="1" applyFill="1" applyBorder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54" fillId="2" borderId="9" xfId="0" applyFont="1" applyFill="1" applyBorder="1" applyAlignment="1">
      <alignment horizontal="center" vertical="center"/>
    </xf>
    <xf numFmtId="0" fontId="54" fillId="2" borderId="8" xfId="0" applyFont="1" applyFill="1" applyBorder="1" applyAlignment="1">
      <alignment horizontal="center" vertical="center"/>
    </xf>
    <xf numFmtId="0" fontId="55" fillId="0" borderId="0" xfId="0" applyFont="1"/>
    <xf numFmtId="0" fontId="22" fillId="0" borderId="0" xfId="0" applyFont="1"/>
    <xf numFmtId="0" fontId="22" fillId="12" borderId="10" xfId="0" applyFont="1" applyFill="1" applyBorder="1" applyAlignment="1">
      <alignment horizontal="center"/>
    </xf>
    <xf numFmtId="0" fontId="23" fillId="0" borderId="11" xfId="0" applyFont="1" applyBorder="1"/>
    <xf numFmtId="165" fontId="56" fillId="42" borderId="11" xfId="0" applyNumberFormat="1" applyFont="1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1" fontId="22" fillId="0" borderId="11" xfId="0" applyNumberFormat="1" applyFont="1" applyBorder="1" applyAlignment="1">
      <alignment horizontal="center"/>
    </xf>
    <xf numFmtId="1" fontId="54" fillId="0" borderId="16" xfId="0" applyNumberFormat="1" applyFont="1" applyBorder="1" applyAlignment="1">
      <alignment horizontal="center"/>
    </xf>
    <xf numFmtId="0" fontId="22" fillId="12" borderId="14" xfId="0" applyFont="1" applyFill="1" applyBorder="1" applyAlignment="1">
      <alignment horizontal="center"/>
    </xf>
    <xf numFmtId="0" fontId="23" fillId="5" borderId="11" xfId="0" applyFont="1" applyFill="1" applyBorder="1"/>
    <xf numFmtId="0" fontId="32" fillId="5" borderId="11" xfId="0" applyFont="1" applyFill="1" applyBorder="1" applyAlignment="1">
      <alignment horizontal="center"/>
    </xf>
    <xf numFmtId="1" fontId="32" fillId="5" borderId="11" xfId="0" applyNumberFormat="1" applyFont="1" applyFill="1" applyBorder="1" applyAlignment="1">
      <alignment horizontal="center"/>
    </xf>
    <xf numFmtId="165" fontId="23" fillId="0" borderId="0" xfId="0" applyNumberFormat="1" applyFont="1"/>
    <xf numFmtId="1" fontId="23" fillId="0" borderId="0" xfId="0" applyNumberFormat="1" applyFont="1"/>
    <xf numFmtId="0" fontId="22" fillId="12" borderId="17" xfId="0" applyFont="1" applyFill="1" applyBorder="1" applyAlignment="1">
      <alignment horizontal="center"/>
    </xf>
    <xf numFmtId="0" fontId="23" fillId="0" borderId="18" xfId="0" applyFont="1" applyBorder="1"/>
    <xf numFmtId="165" fontId="56" fillId="42" borderId="18" xfId="0" applyNumberFormat="1" applyFont="1" applyFill="1" applyBorder="1" applyAlignment="1">
      <alignment horizontal="center"/>
    </xf>
    <xf numFmtId="0" fontId="22" fillId="0" borderId="18" xfId="0" applyFont="1" applyBorder="1" applyAlignment="1">
      <alignment horizontal="center"/>
    </xf>
    <xf numFmtId="1" fontId="22" fillId="0" borderId="18" xfId="0" applyNumberFormat="1" applyFont="1" applyBorder="1" applyAlignment="1">
      <alignment horizontal="center"/>
    </xf>
    <xf numFmtId="1" fontId="54" fillId="0" borderId="102" xfId="0" applyNumberFormat="1" applyFont="1" applyBorder="1" applyAlignment="1">
      <alignment horizontal="center"/>
    </xf>
    <xf numFmtId="0" fontId="22" fillId="12" borderId="21" xfId="0" applyFont="1" applyFill="1" applyBorder="1" applyAlignment="1">
      <alignment horizontal="center"/>
    </xf>
    <xf numFmtId="0" fontId="23" fillId="5" borderId="18" xfId="0" applyFont="1" applyFill="1" applyBorder="1"/>
    <xf numFmtId="0" fontId="32" fillId="5" borderId="18" xfId="0" applyFont="1" applyFill="1" applyBorder="1" applyAlignment="1">
      <alignment horizontal="center"/>
    </xf>
    <xf numFmtId="1" fontId="32" fillId="5" borderId="18" xfId="0" applyNumberFormat="1" applyFont="1" applyFill="1" applyBorder="1" applyAlignment="1">
      <alignment horizontal="center"/>
    </xf>
    <xf numFmtId="0" fontId="43" fillId="5" borderId="18" xfId="0" applyFont="1" applyFill="1" applyBorder="1" applyAlignment="1">
      <alignment horizontal="center"/>
    </xf>
    <xf numFmtId="0" fontId="32" fillId="5" borderId="18" xfId="1" applyFont="1" applyFill="1" applyBorder="1" applyAlignment="1">
      <alignment horizontal="center" vertical="center"/>
    </xf>
    <xf numFmtId="0" fontId="22" fillId="5" borderId="18" xfId="0" applyFont="1" applyFill="1" applyBorder="1" applyAlignment="1">
      <alignment horizontal="center"/>
    </xf>
    <xf numFmtId="1" fontId="32" fillId="43" borderId="18" xfId="0" applyNumberFormat="1" applyFont="1" applyFill="1" applyBorder="1" applyAlignment="1">
      <alignment horizontal="center"/>
    </xf>
    <xf numFmtId="1" fontId="22" fillId="43" borderId="18" xfId="0" applyNumberFormat="1" applyFont="1" applyFill="1" applyBorder="1" applyAlignment="1">
      <alignment horizontal="center"/>
    </xf>
    <xf numFmtId="0" fontId="57" fillId="0" borderId="0" xfId="0" applyFont="1"/>
    <xf numFmtId="0" fontId="22" fillId="12" borderId="108" xfId="0" applyFont="1" applyFill="1" applyBorder="1" applyAlignment="1">
      <alignment horizontal="center"/>
    </xf>
    <xf numFmtId="0" fontId="23" fillId="5" borderId="107" xfId="0" applyFont="1" applyFill="1" applyBorder="1"/>
    <xf numFmtId="165" fontId="56" fillId="42" borderId="107" xfId="0" applyNumberFormat="1" applyFont="1" applyFill="1" applyBorder="1" applyAlignment="1">
      <alignment horizontal="center"/>
    </xf>
    <xf numFmtId="0" fontId="22" fillId="5" borderId="107" xfId="0" applyFont="1" applyFill="1" applyBorder="1" applyAlignment="1">
      <alignment horizontal="center"/>
    </xf>
    <xf numFmtId="0" fontId="22" fillId="0" borderId="107" xfId="0" applyFont="1" applyBorder="1" applyAlignment="1">
      <alignment horizontal="center"/>
    </xf>
    <xf numFmtId="1" fontId="32" fillId="5" borderId="107" xfId="0" applyNumberFormat="1" applyFont="1" applyFill="1" applyBorder="1" applyAlignment="1">
      <alignment horizontal="center"/>
    </xf>
    <xf numFmtId="1" fontId="54" fillId="0" borderId="109" xfId="0" applyNumberFormat="1" applyFont="1" applyBorder="1" applyAlignment="1">
      <alignment horizontal="center"/>
    </xf>
    <xf numFmtId="0" fontId="23" fillId="5" borderId="0" xfId="0" applyFont="1" applyFill="1"/>
    <xf numFmtId="0" fontId="23" fillId="0" borderId="0" xfId="0" applyFont="1" applyAlignment="1">
      <alignment horizontal="center"/>
    </xf>
    <xf numFmtId="0" fontId="22" fillId="5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22" fillId="5" borderId="0" xfId="0" applyFont="1" applyFill="1"/>
    <xf numFmtId="0" fontId="0" fillId="0" borderId="0" xfId="0" applyBorder="1"/>
    <xf numFmtId="164" fontId="0" fillId="0" borderId="0" xfId="0" applyNumberFormat="1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5" fillId="0" borderId="0" xfId="0" applyFont="1" applyBorder="1"/>
    <xf numFmtId="164" fontId="0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1" fontId="26" fillId="6" borderId="15" xfId="0" applyNumberFormat="1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53" xfId="0" applyFont="1" applyFill="1" applyBorder="1" applyAlignment="1">
      <alignment horizontal="center" vertical="center"/>
    </xf>
    <xf numFmtId="0" fontId="21" fillId="12" borderId="53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0" fillId="12" borderId="53" xfId="0" applyFont="1" applyFill="1" applyBorder="1" applyAlignment="1">
      <alignment horizontal="center" vertical="center"/>
    </xf>
    <xf numFmtId="0" fontId="8" fillId="12" borderId="5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/>
    </xf>
    <xf numFmtId="164" fontId="16" fillId="27" borderId="47" xfId="0" applyNumberFormat="1" applyFont="1" applyFill="1" applyBorder="1" applyAlignment="1">
      <alignment horizontal="center"/>
    </xf>
    <xf numFmtId="0" fontId="16" fillId="7" borderId="47" xfId="0" applyFont="1" applyFill="1" applyBorder="1" applyAlignment="1">
      <alignment horizontal="center" vertical="center"/>
    </xf>
    <xf numFmtId="1" fontId="26" fillId="6" borderId="47" xfId="0" applyNumberFormat="1" applyFont="1" applyFill="1" applyBorder="1" applyAlignment="1">
      <alignment horizontal="center" vertical="center"/>
    </xf>
    <xf numFmtId="20" fontId="8" fillId="5" borderId="102" xfId="0" applyNumberFormat="1" applyFont="1" applyFill="1" applyBorder="1" applyAlignment="1">
      <alignment horizontal="center" vertical="center"/>
    </xf>
    <xf numFmtId="1" fontId="26" fillId="5" borderId="47" xfId="0" applyNumberFormat="1" applyFont="1" applyFill="1" applyBorder="1" applyAlignment="1">
      <alignment horizontal="center" vertical="center"/>
    </xf>
    <xf numFmtId="0" fontId="16" fillId="10" borderId="47" xfId="0" applyFont="1" applyFill="1" applyBorder="1" applyAlignment="1">
      <alignment horizontal="center" vertical="center"/>
    </xf>
    <xf numFmtId="20" fontId="16" fillId="27" borderId="47" xfId="0" applyNumberFormat="1" applyFont="1" applyFill="1" applyBorder="1" applyAlignment="1">
      <alignment horizontal="center"/>
    </xf>
    <xf numFmtId="20" fontId="8" fillId="0" borderId="102" xfId="0" applyNumberFormat="1" applyFont="1" applyFill="1" applyBorder="1" applyAlignment="1">
      <alignment horizontal="center" vertical="center"/>
    </xf>
    <xf numFmtId="164" fontId="18" fillId="27" borderId="47" xfId="0" applyNumberFormat="1" applyFont="1" applyFill="1" applyBorder="1" applyAlignment="1">
      <alignment horizontal="center"/>
    </xf>
    <xf numFmtId="0" fontId="10" fillId="0" borderId="47" xfId="0" applyFont="1" applyFill="1" applyBorder="1" applyAlignment="1">
      <alignment horizontal="left" vertical="center"/>
    </xf>
    <xf numFmtId="49" fontId="16" fillId="27" borderId="47" xfId="0" applyNumberFormat="1" applyFont="1" applyFill="1" applyBorder="1" applyAlignment="1">
      <alignment horizontal="center"/>
    </xf>
    <xf numFmtId="0" fontId="8" fillId="0" borderId="106" xfId="0" applyFont="1" applyFill="1" applyBorder="1" applyAlignment="1">
      <alignment horizontal="center"/>
    </xf>
    <xf numFmtId="0" fontId="10" fillId="6" borderId="107" xfId="1" applyFont="1" applyFill="1" applyBorder="1" applyAlignment="1">
      <alignment horizontal="left"/>
    </xf>
    <xf numFmtId="0" fontId="12" fillId="0" borderId="107" xfId="0" applyFont="1" applyFill="1" applyBorder="1" applyAlignment="1">
      <alignment horizontal="center" vertical="center"/>
    </xf>
    <xf numFmtId="0" fontId="12" fillId="9" borderId="107" xfId="0" applyFont="1" applyFill="1" applyBorder="1" applyAlignment="1">
      <alignment horizontal="left" vertical="center"/>
    </xf>
    <xf numFmtId="49" fontId="16" fillId="27" borderId="107" xfId="0" applyNumberFormat="1" applyFont="1" applyFill="1" applyBorder="1" applyAlignment="1">
      <alignment horizontal="center"/>
    </xf>
    <xf numFmtId="0" fontId="11" fillId="6" borderId="107" xfId="0" applyFont="1" applyFill="1" applyBorder="1" applyAlignment="1">
      <alignment horizontal="center" vertical="center"/>
    </xf>
    <xf numFmtId="0" fontId="21" fillId="5" borderId="107" xfId="0" applyFont="1" applyFill="1" applyBorder="1" applyAlignment="1">
      <alignment horizontal="center" vertical="center"/>
    </xf>
    <xf numFmtId="0" fontId="16" fillId="10" borderId="107" xfId="0" applyFont="1" applyFill="1" applyBorder="1" applyAlignment="1">
      <alignment horizontal="center" vertical="center"/>
    </xf>
    <xf numFmtId="1" fontId="26" fillId="5" borderId="107" xfId="0" applyNumberFormat="1" applyFont="1" applyFill="1" applyBorder="1" applyAlignment="1">
      <alignment horizontal="center" vertical="center"/>
    </xf>
    <xf numFmtId="20" fontId="8" fillId="0" borderId="109" xfId="0" applyNumberFormat="1" applyFont="1" applyFill="1" applyBorder="1" applyAlignment="1">
      <alignment horizontal="center" vertical="center"/>
    </xf>
    <xf numFmtId="0" fontId="55" fillId="5" borderId="0" xfId="0" applyFont="1" applyFill="1"/>
    <xf numFmtId="0" fontId="61" fillId="0" borderId="0" xfId="0" applyFont="1"/>
    <xf numFmtId="164" fontId="11" fillId="9" borderId="59" xfId="0" applyNumberFormat="1" applyFont="1" applyFill="1" applyBorder="1" applyAlignment="1">
      <alignment horizontal="left" vertical="center"/>
    </xf>
    <xf numFmtId="0" fontId="12" fillId="6" borderId="59" xfId="0" applyFont="1" applyFill="1" applyBorder="1" applyAlignment="1">
      <alignment horizontal="left" vertical="center"/>
    </xf>
    <xf numFmtId="0" fontId="12" fillId="11" borderId="59" xfId="0" applyFont="1" applyFill="1" applyBorder="1" applyAlignment="1">
      <alignment horizontal="left" vertical="center"/>
    </xf>
    <xf numFmtId="164" fontId="11" fillId="0" borderId="59" xfId="0" applyNumberFormat="1" applyFont="1" applyFill="1" applyBorder="1" applyAlignment="1">
      <alignment horizontal="left" vertical="center"/>
    </xf>
    <xf numFmtId="0" fontId="10" fillId="5" borderId="11" xfId="1" applyFont="1" applyFill="1" applyBorder="1" applyAlignment="1">
      <alignment horizontal="left" vertical="center"/>
    </xf>
    <xf numFmtId="0" fontId="11" fillId="5" borderId="59" xfId="0" applyFont="1" applyFill="1" applyBorder="1" applyAlignment="1">
      <alignment horizontal="left" vertical="center"/>
    </xf>
    <xf numFmtId="164" fontId="11" fillId="0" borderId="59" xfId="1" applyNumberFormat="1" applyFont="1" applyFill="1" applyBorder="1" applyAlignment="1">
      <alignment horizontal="left" vertical="center"/>
    </xf>
    <xf numFmtId="164" fontId="11" fillId="9" borderId="12" xfId="0" applyNumberFormat="1" applyFont="1" applyFill="1" applyBorder="1" applyAlignment="1">
      <alignment horizontal="left" vertical="center"/>
    </xf>
    <xf numFmtId="0" fontId="2" fillId="12" borderId="56" xfId="0" applyFont="1" applyFill="1" applyBorder="1" applyAlignment="1">
      <alignment horizontal="center" vertical="center"/>
    </xf>
    <xf numFmtId="0" fontId="63" fillId="12" borderId="47" xfId="0" applyFont="1" applyFill="1" applyBorder="1" applyAlignment="1">
      <alignment horizontal="center" vertical="center"/>
    </xf>
    <xf numFmtId="0" fontId="2" fillId="12" borderId="59" xfId="0" applyFont="1" applyFill="1" applyBorder="1" applyAlignment="1">
      <alignment horizontal="center" vertical="center"/>
    </xf>
    <xf numFmtId="0" fontId="21" fillId="12" borderId="91" xfId="0" applyFont="1" applyFill="1" applyBorder="1" applyAlignment="1">
      <alignment horizontal="center" vertical="center"/>
    </xf>
    <xf numFmtId="0" fontId="24" fillId="5" borderId="58" xfId="0" applyFont="1" applyFill="1" applyBorder="1" applyAlignment="1">
      <alignment horizontal="center" vertical="center"/>
    </xf>
    <xf numFmtId="0" fontId="20" fillId="12" borderId="59" xfId="0" applyFont="1" applyFill="1" applyBorder="1" applyAlignment="1">
      <alignment horizontal="center" vertical="center"/>
    </xf>
    <xf numFmtId="0" fontId="20" fillId="12" borderId="91" xfId="0" applyFont="1" applyFill="1" applyBorder="1" applyAlignment="1">
      <alignment horizontal="center" vertical="center"/>
    </xf>
    <xf numFmtId="0" fontId="2" fillId="12" borderId="58" xfId="0" applyFont="1" applyFill="1" applyBorder="1" applyAlignment="1">
      <alignment horizontal="center" vertical="center"/>
    </xf>
    <xf numFmtId="0" fontId="8" fillId="12" borderId="102" xfId="0" applyFont="1" applyFill="1" applyBorder="1" applyAlignment="1">
      <alignment horizontal="center" vertical="center"/>
    </xf>
    <xf numFmtId="0" fontId="64" fillId="0" borderId="47" xfId="1" applyFont="1" applyFill="1" applyBorder="1" applyAlignment="1">
      <alignment horizontal="center" vertical="center"/>
    </xf>
    <xf numFmtId="0" fontId="63" fillId="0" borderId="47" xfId="0" applyFont="1" applyFill="1" applyBorder="1" applyAlignment="1">
      <alignment horizontal="center" vertical="center"/>
    </xf>
    <xf numFmtId="164" fontId="11" fillId="6" borderId="59" xfId="1" applyNumberFormat="1" applyFont="1" applyFill="1" applyBorder="1" applyAlignment="1">
      <alignment horizontal="left" vertical="center"/>
    </xf>
    <xf numFmtId="20" fontId="16" fillId="27" borderId="91" xfId="0" applyNumberFormat="1" applyFont="1" applyFill="1" applyBorder="1" applyAlignment="1">
      <alignment horizontal="center"/>
    </xf>
    <xf numFmtId="0" fontId="15" fillId="6" borderId="58" xfId="0" applyFont="1" applyFill="1" applyBorder="1" applyAlignment="1">
      <alignment horizontal="center" vertical="center"/>
    </xf>
    <xf numFmtId="0" fontId="21" fillId="5" borderId="59" xfId="0" applyFont="1" applyFill="1" applyBorder="1" applyAlignment="1">
      <alignment horizontal="center" vertical="center"/>
    </xf>
    <xf numFmtId="0" fontId="12" fillId="7" borderId="91" xfId="0" applyFont="1" applyFill="1" applyBorder="1" applyAlignment="1">
      <alignment horizontal="center" vertical="center"/>
    </xf>
    <xf numFmtId="1" fontId="26" fillId="6" borderId="58" xfId="0" applyNumberFormat="1" applyFont="1" applyFill="1" applyBorder="1" applyAlignment="1">
      <alignment horizontal="center" vertical="center"/>
    </xf>
    <xf numFmtId="164" fontId="16" fillId="27" borderId="91" xfId="0" applyNumberFormat="1" applyFont="1" applyFill="1" applyBorder="1" applyAlignment="1">
      <alignment horizontal="center"/>
    </xf>
    <xf numFmtId="1" fontId="26" fillId="5" borderId="58" xfId="0" applyNumberFormat="1" applyFont="1" applyFill="1" applyBorder="1" applyAlignment="1">
      <alignment horizontal="center" vertical="center"/>
    </xf>
    <xf numFmtId="0" fontId="64" fillId="0" borderId="47" xfId="0" applyFont="1" applyFill="1" applyBorder="1" applyAlignment="1">
      <alignment horizontal="center" vertical="center"/>
    </xf>
    <xf numFmtId="0" fontId="12" fillId="10" borderId="91" xfId="0" applyFont="1" applyFill="1" applyBorder="1" applyAlignment="1">
      <alignment horizontal="center" vertical="center"/>
    </xf>
    <xf numFmtId="0" fontId="15" fillId="5" borderId="58" xfId="0" applyFont="1" applyFill="1" applyBorder="1" applyAlignment="1">
      <alignment horizontal="center" vertical="center"/>
    </xf>
    <xf numFmtId="0" fontId="64" fillId="5" borderId="47" xfId="0" applyFont="1" applyFill="1" applyBorder="1" applyAlignment="1">
      <alignment horizontal="center" vertical="center"/>
    </xf>
    <xf numFmtId="49" fontId="16" fillId="27" borderId="91" xfId="0" applyNumberFormat="1" applyFont="1" applyFill="1" applyBorder="1" applyAlignment="1">
      <alignment horizontal="center"/>
    </xf>
    <xf numFmtId="0" fontId="64" fillId="5" borderId="47" xfId="1" applyFont="1" applyFill="1" applyBorder="1" applyAlignment="1">
      <alignment horizontal="center" vertical="center"/>
    </xf>
    <xf numFmtId="0" fontId="63" fillId="5" borderId="47" xfId="0" applyFont="1" applyFill="1" applyBorder="1" applyAlignment="1">
      <alignment horizontal="center" vertical="center"/>
    </xf>
    <xf numFmtId="0" fontId="10" fillId="6" borderId="47" xfId="1" applyFont="1" applyFill="1" applyBorder="1" applyAlignment="1">
      <alignment horizontal="left"/>
    </xf>
    <xf numFmtId="0" fontId="12" fillId="9" borderId="59" xfId="0" applyFont="1" applyFill="1" applyBorder="1" applyAlignment="1">
      <alignment horizontal="left" vertical="center"/>
    </xf>
    <xf numFmtId="0" fontId="10" fillId="5" borderId="107" xfId="0" applyFont="1" applyFill="1" applyBorder="1" applyAlignment="1">
      <alignment horizontal="left" vertical="center"/>
    </xf>
    <xf numFmtId="0" fontId="64" fillId="0" borderId="107" xfId="0" applyFont="1" applyFill="1" applyBorder="1" applyAlignment="1">
      <alignment horizontal="center" vertical="center"/>
    </xf>
    <xf numFmtId="0" fontId="63" fillId="0" borderId="107" xfId="0" applyFont="1" applyFill="1" applyBorder="1" applyAlignment="1">
      <alignment horizontal="center" vertical="center"/>
    </xf>
    <xf numFmtId="0" fontId="11" fillId="6" borderId="81" xfId="0" applyFont="1" applyFill="1" applyBorder="1" applyAlignment="1">
      <alignment horizontal="left" vertical="center"/>
    </xf>
    <xf numFmtId="49" fontId="16" fillId="27" borderId="175" xfId="0" applyNumberFormat="1" applyFont="1" applyFill="1" applyBorder="1" applyAlignment="1">
      <alignment horizontal="center"/>
    </xf>
    <xf numFmtId="0" fontId="15" fillId="5" borderId="173" xfId="0" applyFont="1" applyFill="1" applyBorder="1" applyAlignment="1">
      <alignment horizontal="center" vertical="center"/>
    </xf>
    <xf numFmtId="0" fontId="21" fillId="5" borderId="81" xfId="0" applyFont="1" applyFill="1" applyBorder="1" applyAlignment="1">
      <alignment horizontal="center" vertical="center"/>
    </xf>
    <xf numFmtId="0" fontId="12" fillId="10" borderId="175" xfId="0" applyFont="1" applyFill="1" applyBorder="1" applyAlignment="1">
      <alignment horizontal="center" vertical="center"/>
    </xf>
    <xf numFmtId="1" fontId="26" fillId="5" borderId="173" xfId="0" applyNumberFormat="1" applyFont="1" applyFill="1" applyBorder="1" applyAlignment="1">
      <alignment horizontal="center" vertical="center"/>
    </xf>
    <xf numFmtId="0" fontId="65" fillId="0" borderId="0" xfId="0" applyFont="1"/>
    <xf numFmtId="0" fontId="66" fillId="0" borderId="0" xfId="0" applyFont="1"/>
    <xf numFmtId="0" fontId="27" fillId="0" borderId="0" xfId="0" applyFont="1" applyBorder="1"/>
    <xf numFmtId="164" fontId="11" fillId="0" borderId="12" xfId="0" applyNumberFormat="1" applyFont="1" applyFill="1" applyBorder="1" applyAlignment="1">
      <alignment horizontal="left" vertical="center"/>
    </xf>
    <xf numFmtId="0" fontId="12" fillId="10" borderId="177" xfId="0" applyFont="1" applyFill="1" applyBorder="1" applyAlignment="1">
      <alignment horizontal="center" vertical="center"/>
    </xf>
    <xf numFmtId="0" fontId="17" fillId="6" borderId="176" xfId="0" applyFont="1" applyFill="1" applyBorder="1" applyAlignment="1">
      <alignment horizontal="left" vertical="center"/>
    </xf>
    <xf numFmtId="0" fontId="12" fillId="0" borderId="176" xfId="0" applyFont="1" applyFill="1" applyBorder="1" applyAlignment="1">
      <alignment horizontal="center" vertical="center"/>
    </xf>
    <xf numFmtId="0" fontId="11" fillId="8" borderId="179" xfId="0" applyFont="1" applyFill="1" applyBorder="1" applyAlignment="1">
      <alignment horizontal="left" vertical="center"/>
    </xf>
    <xf numFmtId="0" fontId="10" fillId="6" borderId="176" xfId="1" applyFont="1" applyFill="1" applyBorder="1" applyAlignment="1">
      <alignment horizontal="left" vertical="center"/>
    </xf>
    <xf numFmtId="0" fontId="10" fillId="5" borderId="176" xfId="1" applyFont="1" applyFill="1" applyBorder="1" applyAlignment="1">
      <alignment horizontal="left" vertical="center"/>
    </xf>
    <xf numFmtId="0" fontId="12" fillId="7" borderId="177" xfId="0" applyFont="1" applyFill="1" applyBorder="1" applyAlignment="1">
      <alignment horizontal="center" vertical="center"/>
    </xf>
    <xf numFmtId="0" fontId="10" fillId="5" borderId="176" xfId="0" applyFont="1" applyFill="1" applyBorder="1" applyAlignment="1">
      <alignment horizontal="left" vertical="center"/>
    </xf>
    <xf numFmtId="0" fontId="10" fillId="6" borderId="176" xfId="0" applyFont="1" applyFill="1" applyBorder="1" applyAlignment="1">
      <alignment horizontal="left" vertical="center"/>
    </xf>
    <xf numFmtId="0" fontId="11" fillId="5" borderId="176" xfId="0" applyFont="1" applyFill="1" applyBorder="1" applyAlignment="1">
      <alignment horizontal="center" vertical="center"/>
    </xf>
    <xf numFmtId="0" fontId="11" fillId="0" borderId="179" xfId="0" applyFont="1" applyFill="1" applyBorder="1" applyAlignment="1">
      <alignment horizontal="left" vertical="center"/>
    </xf>
    <xf numFmtId="0" fontId="12" fillId="5" borderId="176" xfId="0" applyFont="1" applyFill="1" applyBorder="1" applyAlignment="1">
      <alignment horizontal="center" vertical="center"/>
    </xf>
    <xf numFmtId="0" fontId="11" fillId="6" borderId="176" xfId="0" applyFont="1" applyFill="1" applyBorder="1" applyAlignment="1">
      <alignment horizontal="left" vertical="center"/>
    </xf>
    <xf numFmtId="0" fontId="17" fillId="5" borderId="176" xfId="0" applyFont="1" applyFill="1" applyBorder="1" applyAlignment="1">
      <alignment horizontal="left" vertical="center"/>
    </xf>
    <xf numFmtId="0" fontId="10" fillId="0" borderId="176" xfId="0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left" vertical="center"/>
    </xf>
    <xf numFmtId="0" fontId="2" fillId="12" borderId="178" xfId="0" applyFont="1" applyFill="1" applyBorder="1" applyAlignment="1">
      <alignment horizontal="center" vertical="center"/>
    </xf>
    <xf numFmtId="0" fontId="2" fillId="12" borderId="176" xfId="0" applyFont="1" applyFill="1" applyBorder="1" applyAlignment="1">
      <alignment horizontal="center" vertical="center"/>
    </xf>
    <xf numFmtId="0" fontId="63" fillId="5" borderId="176" xfId="0" applyFont="1" applyFill="1" applyBorder="1" applyAlignment="1">
      <alignment horizontal="center" vertical="center"/>
    </xf>
    <xf numFmtId="0" fontId="63" fillId="12" borderId="176" xfId="0" applyFont="1" applyFill="1" applyBorder="1" applyAlignment="1">
      <alignment horizontal="center" vertical="center"/>
    </xf>
    <xf numFmtId="0" fontId="21" fillId="12" borderId="176" xfId="0" applyFont="1" applyFill="1" applyBorder="1" applyAlignment="1">
      <alignment horizontal="center" vertical="center"/>
    </xf>
    <xf numFmtId="0" fontId="24" fillId="5" borderId="176" xfId="0" applyFont="1" applyFill="1" applyBorder="1" applyAlignment="1">
      <alignment horizontal="center" vertical="center"/>
    </xf>
    <xf numFmtId="0" fontId="20" fillId="12" borderId="176" xfId="0" applyFont="1" applyFill="1" applyBorder="1" applyAlignment="1">
      <alignment horizontal="center" vertical="center"/>
    </xf>
    <xf numFmtId="0" fontId="8" fillId="12" borderId="180" xfId="0" applyFont="1" applyFill="1" applyBorder="1" applyAlignment="1">
      <alignment horizontal="center" vertical="center"/>
    </xf>
    <xf numFmtId="0" fontId="8" fillId="0" borderId="178" xfId="0" applyFont="1" applyFill="1" applyBorder="1" applyAlignment="1">
      <alignment horizontal="center"/>
    </xf>
    <xf numFmtId="0" fontId="11" fillId="5" borderId="176" xfId="1" applyFont="1" applyFill="1" applyBorder="1" applyAlignment="1">
      <alignment horizontal="center" vertical="center"/>
    </xf>
    <xf numFmtId="164" fontId="11" fillId="6" borderId="176" xfId="1" applyNumberFormat="1" applyFont="1" applyFill="1" applyBorder="1" applyAlignment="1">
      <alignment horizontal="left" vertical="center"/>
    </xf>
    <xf numFmtId="20" fontId="16" fillId="27" borderId="176" xfId="0" applyNumberFormat="1" applyFont="1" applyFill="1" applyBorder="1" applyAlignment="1">
      <alignment horizontal="center"/>
    </xf>
    <xf numFmtId="0" fontId="11" fillId="6" borderId="176" xfId="0" applyFont="1" applyFill="1" applyBorder="1" applyAlignment="1">
      <alignment horizontal="center" vertical="center"/>
    </xf>
    <xf numFmtId="0" fontId="21" fillId="5" borderId="176" xfId="0" applyFont="1" applyFill="1" applyBorder="1" applyAlignment="1">
      <alignment horizontal="center" vertical="center"/>
    </xf>
    <xf numFmtId="0" fontId="12" fillId="7" borderId="176" xfId="0" applyFont="1" applyFill="1" applyBorder="1" applyAlignment="1">
      <alignment horizontal="center" vertical="center"/>
    </xf>
    <xf numFmtId="1" fontId="26" fillId="6" borderId="176" xfId="0" applyNumberFormat="1" applyFont="1" applyFill="1" applyBorder="1" applyAlignment="1">
      <alignment horizontal="center" vertical="center"/>
    </xf>
    <xf numFmtId="20" fontId="8" fillId="5" borderId="180" xfId="0" applyNumberFormat="1" applyFont="1" applyFill="1" applyBorder="1" applyAlignment="1">
      <alignment horizontal="center" vertical="center"/>
    </xf>
    <xf numFmtId="0" fontId="11" fillId="8" borderId="176" xfId="0" applyFont="1" applyFill="1" applyBorder="1" applyAlignment="1">
      <alignment horizontal="left" vertical="center"/>
    </xf>
    <xf numFmtId="164" fontId="16" fillId="27" borderId="176" xfId="0" applyNumberFormat="1" applyFont="1" applyFill="1" applyBorder="1" applyAlignment="1">
      <alignment horizontal="center"/>
    </xf>
    <xf numFmtId="1" fontId="26" fillId="5" borderId="176" xfId="0" applyNumberFormat="1" applyFont="1" applyFill="1" applyBorder="1" applyAlignment="1">
      <alignment horizontal="center" vertical="center"/>
    </xf>
    <xf numFmtId="0" fontId="12" fillId="0" borderId="176" xfId="0" applyFont="1" applyFill="1" applyBorder="1" applyAlignment="1">
      <alignment horizontal="left" vertical="center"/>
    </xf>
    <xf numFmtId="0" fontId="12" fillId="10" borderId="176" xfId="0" applyFont="1" applyFill="1" applyBorder="1" applyAlignment="1">
      <alignment horizontal="center" vertical="center"/>
    </xf>
    <xf numFmtId="164" fontId="11" fillId="0" borderId="176" xfId="1" applyNumberFormat="1" applyFont="1" applyFill="1" applyBorder="1" applyAlignment="1">
      <alignment horizontal="left" vertical="center"/>
    </xf>
    <xf numFmtId="0" fontId="11" fillId="9" borderId="176" xfId="0" applyFont="1" applyFill="1" applyBorder="1" applyAlignment="1">
      <alignment horizontal="left" vertical="center"/>
    </xf>
    <xf numFmtId="164" fontId="11" fillId="0" borderId="176" xfId="0" applyNumberFormat="1" applyFont="1" applyFill="1" applyBorder="1" applyAlignment="1">
      <alignment horizontal="left" vertical="center"/>
    </xf>
    <xf numFmtId="0" fontId="11" fillId="0" borderId="176" xfId="0" applyFont="1" applyFill="1" applyBorder="1" applyAlignment="1">
      <alignment horizontal="left" vertical="center"/>
    </xf>
    <xf numFmtId="164" fontId="11" fillId="11" borderId="176" xfId="1" applyNumberFormat="1" applyFont="1" applyFill="1" applyBorder="1" applyAlignment="1">
      <alignment horizontal="left" vertical="center"/>
    </xf>
    <xf numFmtId="164" fontId="18" fillId="27" borderId="176" xfId="0" applyNumberFormat="1" applyFont="1" applyFill="1" applyBorder="1" applyAlignment="1">
      <alignment horizontal="center"/>
    </xf>
    <xf numFmtId="164" fontId="11" fillId="9" borderId="176" xfId="0" applyNumberFormat="1" applyFont="1" applyFill="1" applyBorder="1" applyAlignment="1">
      <alignment horizontal="left" vertical="center"/>
    </xf>
    <xf numFmtId="165" fontId="16" fillId="27" borderId="176" xfId="0" applyNumberFormat="1" applyFont="1" applyFill="1" applyBorder="1" applyAlignment="1">
      <alignment horizontal="center"/>
    </xf>
    <xf numFmtId="164" fontId="11" fillId="6" borderId="176" xfId="0" applyNumberFormat="1" applyFont="1" applyFill="1" applyBorder="1" applyAlignment="1">
      <alignment horizontal="left" vertical="center"/>
    </xf>
    <xf numFmtId="0" fontId="12" fillId="6" borderId="176" xfId="0" applyFont="1" applyFill="1" applyBorder="1" applyAlignment="1">
      <alignment horizontal="left" vertical="center"/>
    </xf>
    <xf numFmtId="0" fontId="12" fillId="11" borderId="176" xfId="0" applyFont="1" applyFill="1" applyBorder="1" applyAlignment="1">
      <alignment horizontal="left" vertical="center"/>
    </xf>
    <xf numFmtId="49" fontId="16" fillId="27" borderId="176" xfId="0" applyNumberFormat="1" applyFont="1" applyFill="1" applyBorder="1" applyAlignment="1">
      <alignment horizontal="center"/>
    </xf>
    <xf numFmtId="20" fontId="8" fillId="0" borderId="180" xfId="0" applyNumberFormat="1" applyFont="1" applyFill="1" applyBorder="1" applyAlignment="1">
      <alignment horizontal="center" vertical="center"/>
    </xf>
    <xf numFmtId="0" fontId="10" fillId="6" borderId="176" xfId="1" applyFont="1" applyFill="1" applyBorder="1" applyAlignment="1">
      <alignment horizontal="left"/>
    </xf>
    <xf numFmtId="0" fontId="12" fillId="9" borderId="176" xfId="0" applyFont="1" applyFill="1" applyBorder="1" applyAlignment="1">
      <alignment horizontal="left" vertical="center"/>
    </xf>
    <xf numFmtId="0" fontId="8" fillId="0" borderId="182" xfId="0" applyFont="1" applyFill="1" applyBorder="1" applyAlignment="1">
      <alignment horizontal="center"/>
    </xf>
    <xf numFmtId="0" fontId="10" fillId="5" borderId="183" xfId="0" applyFont="1" applyFill="1" applyBorder="1" applyAlignment="1">
      <alignment horizontal="left" vertical="center"/>
    </xf>
    <xf numFmtId="0" fontId="11" fillId="5" borderId="183" xfId="0" applyFont="1" applyFill="1" applyBorder="1" applyAlignment="1">
      <alignment horizontal="center" vertical="center"/>
    </xf>
    <xf numFmtId="0" fontId="12" fillId="0" borderId="183" xfId="0" applyFont="1" applyFill="1" applyBorder="1" applyAlignment="1">
      <alignment horizontal="center" vertical="center"/>
    </xf>
    <xf numFmtId="0" fontId="11" fillId="8" borderId="183" xfId="0" applyFont="1" applyFill="1" applyBorder="1" applyAlignment="1">
      <alignment horizontal="left" vertical="center"/>
    </xf>
    <xf numFmtId="49" fontId="16" fillId="27" borderId="183" xfId="0" applyNumberFormat="1" applyFont="1" applyFill="1" applyBorder="1" applyAlignment="1">
      <alignment horizontal="center"/>
    </xf>
    <xf numFmtId="0" fontId="21" fillId="5" borderId="183" xfId="0" applyFont="1" applyFill="1" applyBorder="1" applyAlignment="1">
      <alignment horizontal="center" vertical="center"/>
    </xf>
    <xf numFmtId="0" fontId="12" fillId="10" borderId="183" xfId="0" applyFont="1" applyFill="1" applyBorder="1" applyAlignment="1">
      <alignment horizontal="center" vertical="center"/>
    </xf>
    <xf numFmtId="1" fontId="26" fillId="5" borderId="183" xfId="0" applyNumberFormat="1" applyFont="1" applyFill="1" applyBorder="1" applyAlignment="1">
      <alignment horizontal="center" vertical="center"/>
    </xf>
    <xf numFmtId="20" fontId="8" fillId="0" borderId="181" xfId="0" applyNumberFormat="1" applyFont="1" applyFill="1" applyBorder="1" applyAlignment="1">
      <alignment horizontal="center" vertical="center"/>
    </xf>
    <xf numFmtId="0" fontId="11" fillId="5" borderId="11" xfId="1" applyFont="1" applyFill="1" applyBorder="1" applyAlignment="1">
      <alignment horizontal="center" vertical="center"/>
    </xf>
    <xf numFmtId="164" fontId="5" fillId="45" borderId="11" xfId="0" applyNumberFormat="1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 vertical="center"/>
    </xf>
    <xf numFmtId="164" fontId="11" fillId="6" borderId="179" xfId="1" applyNumberFormat="1" applyFont="1" applyFill="1" applyBorder="1" applyAlignment="1">
      <alignment horizontal="left" vertical="center"/>
    </xf>
    <xf numFmtId="20" fontId="5" fillId="45" borderId="176" xfId="0" applyNumberFormat="1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 vertical="center"/>
    </xf>
    <xf numFmtId="0" fontId="11" fillId="5" borderId="179" xfId="0" applyFont="1" applyFill="1" applyBorder="1" applyAlignment="1">
      <alignment horizontal="left" vertical="center"/>
    </xf>
    <xf numFmtId="164" fontId="11" fillId="11" borderId="179" xfId="1" applyNumberFormat="1" applyFont="1" applyFill="1" applyBorder="1" applyAlignment="1">
      <alignment horizontal="left" vertical="center"/>
    </xf>
    <xf numFmtId="164" fontId="5" fillId="45" borderId="176" xfId="0" applyNumberFormat="1" applyFont="1" applyFill="1" applyBorder="1" applyAlignment="1">
      <alignment horizontal="center"/>
    </xf>
    <xf numFmtId="20" fontId="5" fillId="45" borderId="177" xfId="0" applyNumberFormat="1" applyFont="1" applyFill="1" applyBorder="1" applyAlignment="1">
      <alignment horizontal="center"/>
    </xf>
    <xf numFmtId="20" fontId="5" fillId="45" borderId="184" xfId="0" applyNumberFormat="1" applyFont="1" applyFill="1" applyBorder="1" applyAlignment="1">
      <alignment horizontal="center"/>
    </xf>
    <xf numFmtId="0" fontId="11" fillId="5" borderId="185" xfId="0" applyFont="1" applyFill="1" applyBorder="1" applyAlignment="1">
      <alignment horizontal="center" vertical="center"/>
    </xf>
    <xf numFmtId="0" fontId="21" fillId="5" borderId="185" xfId="0" applyFont="1" applyFill="1" applyBorder="1" applyAlignment="1">
      <alignment horizontal="center" vertical="center"/>
    </xf>
    <xf numFmtId="0" fontId="12" fillId="10" borderId="186" xfId="0" applyFont="1" applyFill="1" applyBorder="1" applyAlignment="1">
      <alignment horizontal="center" vertical="center"/>
    </xf>
    <xf numFmtId="1" fontId="26" fillId="6" borderId="185" xfId="0" applyNumberFormat="1" applyFont="1" applyFill="1" applyBorder="1" applyAlignment="1">
      <alignment horizontal="center" vertical="center"/>
    </xf>
    <xf numFmtId="20" fontId="8" fillId="5" borderId="187" xfId="0" applyNumberFormat="1" applyFont="1" applyFill="1" applyBorder="1" applyAlignment="1">
      <alignment horizontal="center" vertical="center"/>
    </xf>
    <xf numFmtId="0" fontId="8" fillId="0" borderId="188" xfId="0" applyFont="1" applyFill="1" applyBorder="1" applyAlignment="1">
      <alignment horizontal="center"/>
    </xf>
    <xf numFmtId="0" fontId="21" fillId="5" borderId="189" xfId="0" applyFont="1" applyFill="1" applyBorder="1" applyAlignment="1">
      <alignment horizontal="center" vertical="center"/>
    </xf>
    <xf numFmtId="1" fontId="26" fillId="5" borderId="185" xfId="0" applyNumberFormat="1" applyFont="1" applyFill="1" applyBorder="1" applyAlignment="1">
      <alignment horizontal="center" vertical="center"/>
    </xf>
    <xf numFmtId="0" fontId="17" fillId="5" borderId="185" xfId="0" applyFont="1" applyFill="1" applyBorder="1" applyAlignment="1">
      <alignment horizontal="left" vertical="center"/>
    </xf>
    <xf numFmtId="164" fontId="5" fillId="45" borderId="185" xfId="0" applyNumberFormat="1" applyFont="1" applyFill="1" applyBorder="1" applyAlignment="1">
      <alignment horizontal="center"/>
    </xf>
    <xf numFmtId="0" fontId="12" fillId="10" borderId="190" xfId="0" applyFont="1" applyFill="1" applyBorder="1" applyAlignment="1">
      <alignment horizontal="center" vertical="center"/>
    </xf>
    <xf numFmtId="0" fontId="10" fillId="6" borderId="185" xfId="0" applyFont="1" applyFill="1" applyBorder="1" applyAlignment="1">
      <alignment horizontal="left" vertical="center"/>
    </xf>
    <xf numFmtId="0" fontId="11" fillId="9" borderId="189" xfId="0" applyFont="1" applyFill="1" applyBorder="1" applyAlignment="1">
      <alignment horizontal="left" vertical="center"/>
    </xf>
    <xf numFmtId="20" fontId="5" fillId="45" borderId="185" xfId="0" applyNumberFormat="1" applyFont="1" applyFill="1" applyBorder="1" applyAlignment="1">
      <alignment horizontal="center"/>
    </xf>
    <xf numFmtId="0" fontId="11" fillId="6" borderId="185" xfId="0" applyFont="1" applyFill="1" applyBorder="1" applyAlignment="1">
      <alignment horizontal="center" vertical="center"/>
    </xf>
    <xf numFmtId="0" fontId="12" fillId="7" borderId="190" xfId="0" applyFont="1" applyFill="1" applyBorder="1" applyAlignment="1">
      <alignment horizontal="center" vertical="center"/>
    </xf>
    <xf numFmtId="0" fontId="11" fillId="6" borderId="189" xfId="0" applyFont="1" applyFill="1" applyBorder="1" applyAlignment="1">
      <alignment horizontal="left" vertical="center"/>
    </xf>
    <xf numFmtId="165" fontId="5" fillId="45" borderId="185" xfId="0" applyNumberFormat="1" applyFont="1" applyFill="1" applyBorder="1" applyAlignment="1">
      <alignment horizontal="center"/>
    </xf>
    <xf numFmtId="0" fontId="11" fillId="8" borderId="189" xfId="0" applyFont="1" applyFill="1" applyBorder="1" applyAlignment="1">
      <alignment horizontal="left" vertical="center"/>
    </xf>
    <xf numFmtId="0" fontId="11" fillId="0" borderId="189" xfId="0" applyFont="1" applyFill="1" applyBorder="1" applyAlignment="1">
      <alignment horizontal="left" vertical="center"/>
    </xf>
    <xf numFmtId="0" fontId="10" fillId="5" borderId="185" xfId="1" applyFont="1" applyFill="1" applyBorder="1" applyAlignment="1">
      <alignment horizontal="left" vertical="center"/>
    </xf>
    <xf numFmtId="0" fontId="11" fillId="5" borderId="185" xfId="1" applyFont="1" applyFill="1" applyBorder="1" applyAlignment="1">
      <alignment horizontal="center" vertical="center"/>
    </xf>
    <xf numFmtId="0" fontId="19" fillId="0" borderId="189" xfId="0" applyFont="1" applyFill="1" applyBorder="1"/>
    <xf numFmtId="164" fontId="11" fillId="0" borderId="189" xfId="1" applyNumberFormat="1" applyFont="1" applyFill="1" applyBorder="1" applyAlignment="1">
      <alignment horizontal="left" vertical="center"/>
    </xf>
    <xf numFmtId="0" fontId="10" fillId="5" borderId="185" xfId="0" applyFont="1" applyFill="1" applyBorder="1" applyAlignment="1">
      <alignment horizontal="left" vertical="center"/>
    </xf>
    <xf numFmtId="164" fontId="11" fillId="11" borderId="189" xfId="1" applyNumberFormat="1" applyFont="1" applyFill="1" applyBorder="1" applyAlignment="1">
      <alignment horizontal="left" vertical="center"/>
    </xf>
    <xf numFmtId="0" fontId="11" fillId="5" borderId="53" xfId="0" applyFont="1" applyFill="1" applyBorder="1" applyAlignment="1">
      <alignment horizontal="center" vertical="center"/>
    </xf>
    <xf numFmtId="0" fontId="11" fillId="6" borderId="55" xfId="0" applyFont="1" applyFill="1" applyBorder="1" applyAlignment="1">
      <alignment horizontal="left" vertical="center"/>
    </xf>
    <xf numFmtId="165" fontId="5" fillId="45" borderId="32" xfId="0" applyNumberFormat="1" applyFont="1" applyFill="1" applyBorder="1" applyAlignment="1">
      <alignment horizontal="center"/>
    </xf>
    <xf numFmtId="20" fontId="5" fillId="45" borderId="190" xfId="0" applyNumberFormat="1" applyFont="1" applyFill="1" applyBorder="1" applyAlignment="1">
      <alignment horizontal="center"/>
    </xf>
    <xf numFmtId="0" fontId="10" fillId="6" borderId="185" xfId="1" applyFont="1" applyFill="1" applyBorder="1" applyAlignment="1">
      <alignment horizontal="left" vertical="center"/>
    </xf>
    <xf numFmtId="164" fontId="11" fillId="9" borderId="189" xfId="0" applyNumberFormat="1" applyFont="1" applyFill="1" applyBorder="1" applyAlignment="1">
      <alignment horizontal="left" vertical="center"/>
    </xf>
    <xf numFmtId="0" fontId="11" fillId="5" borderId="189" xfId="0" applyFont="1" applyFill="1" applyBorder="1" applyAlignment="1">
      <alignment horizontal="center" vertical="center"/>
    </xf>
    <xf numFmtId="0" fontId="12" fillId="5" borderId="185" xfId="0" applyFont="1" applyFill="1" applyBorder="1" applyAlignment="1">
      <alignment horizontal="center" vertical="center"/>
    </xf>
    <xf numFmtId="0" fontId="12" fillId="6" borderId="189" xfId="0" applyFont="1" applyFill="1" applyBorder="1" applyAlignment="1">
      <alignment horizontal="left" vertical="center"/>
    </xf>
    <xf numFmtId="0" fontId="10" fillId="0" borderId="185" xfId="0" applyFont="1" applyFill="1" applyBorder="1" applyAlignment="1">
      <alignment horizontal="left" vertical="center"/>
    </xf>
    <xf numFmtId="49" fontId="5" fillId="45" borderId="185" xfId="0" applyNumberFormat="1" applyFont="1" applyFill="1" applyBorder="1" applyAlignment="1">
      <alignment horizontal="center"/>
    </xf>
    <xf numFmtId="20" fontId="8" fillId="0" borderId="187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12" fillId="11" borderId="189" xfId="0" applyFont="1" applyFill="1" applyBorder="1" applyAlignment="1">
      <alignment horizontal="left" vertical="center"/>
    </xf>
    <xf numFmtId="49" fontId="5" fillId="45" borderId="11" xfId="0" applyNumberFormat="1" applyFont="1" applyFill="1" applyBorder="1" applyAlignment="1">
      <alignment horizontal="center"/>
    </xf>
    <xf numFmtId="0" fontId="12" fillId="11" borderId="12" xfId="0" applyFont="1" applyFill="1" applyBorder="1" applyAlignment="1">
      <alignment horizontal="left" vertical="center"/>
    </xf>
    <xf numFmtId="0" fontId="17" fillId="0" borderId="185" xfId="0" applyFont="1" applyFill="1" applyBorder="1" applyAlignment="1">
      <alignment horizontal="left" vertical="center"/>
    </xf>
    <xf numFmtId="0" fontId="11" fillId="0" borderId="185" xfId="1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/>
    </xf>
    <xf numFmtId="0" fontId="10" fillId="5" borderId="192" xfId="0" applyFont="1" applyFill="1" applyBorder="1" applyAlignment="1">
      <alignment horizontal="left" vertical="center"/>
    </xf>
    <xf numFmtId="0" fontId="11" fillId="5" borderId="192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left" vertical="center"/>
    </xf>
    <xf numFmtId="49" fontId="5" fillId="45" borderId="192" xfId="0" applyNumberFormat="1" applyFont="1" applyFill="1" applyBorder="1" applyAlignment="1">
      <alignment horizontal="center"/>
    </xf>
    <xf numFmtId="0" fontId="21" fillId="5" borderId="192" xfId="0" applyFont="1" applyFill="1" applyBorder="1" applyAlignment="1">
      <alignment horizontal="center" vertical="center"/>
    </xf>
    <xf numFmtId="0" fontId="12" fillId="10" borderId="193" xfId="0" applyFont="1" applyFill="1" applyBorder="1" applyAlignment="1">
      <alignment horizontal="center" vertical="center"/>
    </xf>
    <xf numFmtId="1" fontId="26" fillId="5" borderId="192" xfId="0" applyNumberFormat="1" applyFont="1" applyFill="1" applyBorder="1" applyAlignment="1">
      <alignment horizontal="center" vertical="center"/>
    </xf>
    <xf numFmtId="20" fontId="8" fillId="0" borderId="194" xfId="0" applyNumberFormat="1" applyFont="1" applyFill="1" applyBorder="1" applyAlignment="1">
      <alignment horizontal="center" vertical="center"/>
    </xf>
    <xf numFmtId="0" fontId="65" fillId="5" borderId="0" xfId="0" applyFont="1" applyFill="1"/>
    <xf numFmtId="1" fontId="67" fillId="0" borderId="0" xfId="0" applyNumberFormat="1" applyFont="1" applyAlignment="1">
      <alignment horizontal="center"/>
    </xf>
    <xf numFmtId="0" fontId="66" fillId="5" borderId="0" xfId="0" applyFont="1" applyFill="1"/>
    <xf numFmtId="0" fontId="11" fillId="5" borderId="195" xfId="0" applyFont="1" applyFill="1" applyBorder="1" applyAlignment="1">
      <alignment horizontal="center" vertical="center"/>
    </xf>
    <xf numFmtId="0" fontId="17" fillId="6" borderId="195" xfId="0" applyFont="1" applyFill="1" applyBorder="1" applyAlignment="1">
      <alignment horizontal="left" vertical="center"/>
    </xf>
    <xf numFmtId="0" fontId="12" fillId="5" borderId="195" xfId="0" applyFont="1" applyFill="1" applyBorder="1" applyAlignment="1">
      <alignment horizontal="center" vertical="center"/>
    </xf>
    <xf numFmtId="0" fontId="10" fillId="6" borderId="195" xfId="1" applyFont="1" applyFill="1" applyBorder="1" applyAlignment="1">
      <alignment horizontal="left" vertical="center"/>
    </xf>
    <xf numFmtId="0" fontId="11" fillId="5" borderId="195" xfId="1" applyFont="1" applyFill="1" applyBorder="1" applyAlignment="1">
      <alignment horizontal="center" vertical="center"/>
    </xf>
    <xf numFmtId="0" fontId="10" fillId="5" borderId="195" xfId="1" applyFont="1" applyFill="1" applyBorder="1" applyAlignment="1">
      <alignment horizontal="left" vertical="center"/>
    </xf>
    <xf numFmtId="0" fontId="17" fillId="0" borderId="195" xfId="0" applyFont="1" applyFill="1" applyBorder="1" applyAlignment="1">
      <alignment horizontal="left" vertical="center"/>
    </xf>
    <xf numFmtId="0" fontId="11" fillId="0" borderId="195" xfId="1" applyFont="1" applyFill="1" applyBorder="1" applyAlignment="1">
      <alignment horizontal="center" vertical="center"/>
    </xf>
    <xf numFmtId="0" fontId="10" fillId="5" borderId="195" xfId="0" applyFont="1" applyFill="1" applyBorder="1" applyAlignment="1">
      <alignment horizontal="left" vertical="center"/>
    </xf>
    <xf numFmtId="0" fontId="10" fillId="6" borderId="195" xfId="0" applyFont="1" applyFill="1" applyBorder="1" applyAlignment="1">
      <alignment horizontal="left" vertical="center"/>
    </xf>
    <xf numFmtId="0" fontId="11" fillId="6" borderId="195" xfId="0" applyFont="1" applyFill="1" applyBorder="1" applyAlignment="1">
      <alignment horizontal="left" vertical="center"/>
    </xf>
    <xf numFmtId="0" fontId="17" fillId="5" borderId="195" xfId="0" applyFont="1" applyFill="1" applyBorder="1" applyAlignment="1">
      <alignment horizontal="left" vertical="center"/>
    </xf>
    <xf numFmtId="0" fontId="10" fillId="0" borderId="195" xfId="0" applyFont="1" applyFill="1" applyBorder="1" applyAlignment="1">
      <alignment horizontal="left" vertical="center"/>
    </xf>
    <xf numFmtId="0" fontId="12" fillId="0" borderId="195" xfId="0" applyFont="1" applyFill="1" applyBorder="1" applyAlignment="1">
      <alignment horizontal="center" vertical="center"/>
    </xf>
    <xf numFmtId="0" fontId="2" fillId="12" borderId="196" xfId="0" applyFont="1" applyFill="1" applyBorder="1" applyAlignment="1">
      <alignment horizontal="center" vertical="center"/>
    </xf>
    <xf numFmtId="0" fontId="2" fillId="12" borderId="195" xfId="0" applyFont="1" applyFill="1" applyBorder="1" applyAlignment="1">
      <alignment horizontal="center" vertical="center"/>
    </xf>
    <xf numFmtId="0" fontId="63" fillId="5" borderId="195" xfId="0" applyFont="1" applyFill="1" applyBorder="1" applyAlignment="1">
      <alignment horizontal="center" vertical="center"/>
    </xf>
    <xf numFmtId="0" fontId="63" fillId="12" borderId="195" xfId="0" applyFont="1" applyFill="1" applyBorder="1" applyAlignment="1">
      <alignment horizontal="center" vertical="center"/>
    </xf>
    <xf numFmtId="0" fontId="21" fillId="12" borderId="195" xfId="0" applyFont="1" applyFill="1" applyBorder="1" applyAlignment="1">
      <alignment horizontal="center" vertical="center"/>
    </xf>
    <xf numFmtId="0" fontId="24" fillId="5" borderId="195" xfId="0" applyFont="1" applyFill="1" applyBorder="1" applyAlignment="1">
      <alignment horizontal="center" vertical="center"/>
    </xf>
    <xf numFmtId="0" fontId="20" fillId="12" borderId="195" xfId="0" applyFont="1" applyFill="1" applyBorder="1" applyAlignment="1">
      <alignment horizontal="center" vertical="center"/>
    </xf>
    <xf numFmtId="0" fontId="8" fillId="12" borderId="197" xfId="0" applyFont="1" applyFill="1" applyBorder="1" applyAlignment="1">
      <alignment horizontal="center" vertical="center"/>
    </xf>
    <xf numFmtId="0" fontId="8" fillId="0" borderId="196" xfId="0" applyFont="1" applyFill="1" applyBorder="1" applyAlignment="1">
      <alignment horizontal="center"/>
    </xf>
    <xf numFmtId="0" fontId="11" fillId="8" borderId="195" xfId="0" applyFont="1" applyFill="1" applyBorder="1" applyAlignment="1">
      <alignment horizontal="left" vertical="center"/>
    </xf>
    <xf numFmtId="20" fontId="16" fillId="48" borderId="195" xfId="0" applyNumberFormat="1" applyFont="1" applyFill="1" applyBorder="1" applyAlignment="1">
      <alignment horizontal="center"/>
    </xf>
    <xf numFmtId="0" fontId="11" fillId="6" borderId="195" xfId="0" applyFont="1" applyFill="1" applyBorder="1" applyAlignment="1">
      <alignment horizontal="center" vertical="center"/>
    </xf>
    <xf numFmtId="0" fontId="21" fillId="5" borderId="195" xfId="0" applyFont="1" applyFill="1" applyBorder="1" applyAlignment="1">
      <alignment horizontal="center" vertical="center"/>
    </xf>
    <xf numFmtId="0" fontId="12" fillId="7" borderId="195" xfId="0" applyFont="1" applyFill="1" applyBorder="1" applyAlignment="1">
      <alignment horizontal="center" vertical="center"/>
    </xf>
    <xf numFmtId="1" fontId="26" fillId="43" borderId="195" xfId="0" applyNumberFormat="1" applyFont="1" applyFill="1" applyBorder="1" applyAlignment="1">
      <alignment horizontal="center" vertical="center"/>
    </xf>
    <xf numFmtId="20" fontId="8" fillId="5" borderId="197" xfId="0" applyNumberFormat="1" applyFont="1" applyFill="1" applyBorder="1" applyAlignment="1">
      <alignment horizontal="center" vertical="center"/>
    </xf>
    <xf numFmtId="164" fontId="11" fillId="6" borderId="195" xfId="1" applyNumberFormat="1" applyFont="1" applyFill="1" applyBorder="1" applyAlignment="1">
      <alignment horizontal="left" vertical="center"/>
    </xf>
    <xf numFmtId="164" fontId="16" fillId="48" borderId="195" xfId="0" applyNumberFormat="1" applyFont="1" applyFill="1" applyBorder="1" applyAlignment="1">
      <alignment horizontal="center"/>
    </xf>
    <xf numFmtId="1" fontId="26" fillId="5" borderId="195" xfId="0" applyNumberFormat="1" applyFont="1" applyFill="1" applyBorder="1" applyAlignment="1">
      <alignment horizontal="center" vertical="center"/>
    </xf>
    <xf numFmtId="164" fontId="11" fillId="11" borderId="195" xfId="1" applyNumberFormat="1" applyFont="1" applyFill="1" applyBorder="1" applyAlignment="1">
      <alignment horizontal="left" vertical="center"/>
    </xf>
    <xf numFmtId="0" fontId="12" fillId="10" borderId="195" xfId="0" applyFont="1" applyFill="1" applyBorder="1" applyAlignment="1">
      <alignment horizontal="center" vertical="center"/>
    </xf>
    <xf numFmtId="1" fontId="26" fillId="6" borderId="195" xfId="0" applyNumberFormat="1" applyFont="1" applyFill="1" applyBorder="1" applyAlignment="1">
      <alignment horizontal="center" vertical="center"/>
    </xf>
    <xf numFmtId="164" fontId="11" fillId="0" borderId="195" xfId="1" applyNumberFormat="1" applyFont="1" applyFill="1" applyBorder="1" applyAlignment="1">
      <alignment horizontal="left" vertical="center"/>
    </xf>
    <xf numFmtId="0" fontId="12" fillId="0" borderId="195" xfId="0" applyFont="1" applyFill="1" applyBorder="1" applyAlignment="1">
      <alignment horizontal="left" vertical="center"/>
    </xf>
    <xf numFmtId="0" fontId="11" fillId="0" borderId="195" xfId="0" applyFont="1" applyFill="1" applyBorder="1" applyAlignment="1">
      <alignment horizontal="left" vertical="center"/>
    </xf>
    <xf numFmtId="0" fontId="11" fillId="9" borderId="195" xfId="0" applyFont="1" applyFill="1" applyBorder="1" applyAlignment="1">
      <alignment horizontal="left" vertical="center"/>
    </xf>
    <xf numFmtId="0" fontId="19" fillId="0" borderId="195" xfId="0" applyFont="1" applyFill="1" applyBorder="1"/>
    <xf numFmtId="165" fontId="16" fillId="48" borderId="195" xfId="0" applyNumberFormat="1" applyFont="1" applyFill="1" applyBorder="1" applyAlignment="1">
      <alignment horizontal="center"/>
    </xf>
    <xf numFmtId="0" fontId="12" fillId="6" borderId="195" xfId="0" applyFont="1" applyFill="1" applyBorder="1" applyAlignment="1">
      <alignment horizontal="left" vertical="center"/>
    </xf>
    <xf numFmtId="164" fontId="11" fillId="9" borderId="195" xfId="0" applyNumberFormat="1" applyFont="1" applyFill="1" applyBorder="1" applyAlignment="1">
      <alignment horizontal="left" vertical="center"/>
    </xf>
    <xf numFmtId="49" fontId="16" fillId="48" borderId="195" xfId="0" applyNumberFormat="1" applyFont="1" applyFill="1" applyBorder="1" applyAlignment="1">
      <alignment horizontal="center"/>
    </xf>
    <xf numFmtId="20" fontId="8" fillId="0" borderId="197" xfId="0" applyNumberFormat="1" applyFont="1" applyFill="1" applyBorder="1" applyAlignment="1">
      <alignment horizontal="center" vertical="center"/>
    </xf>
    <xf numFmtId="0" fontId="12" fillId="11" borderId="195" xfId="0" applyFont="1" applyFill="1" applyBorder="1" applyAlignment="1">
      <alignment horizontal="left" vertical="center"/>
    </xf>
    <xf numFmtId="0" fontId="10" fillId="6" borderId="195" xfId="1" applyFont="1" applyFill="1" applyBorder="1" applyAlignment="1">
      <alignment horizontal="left"/>
    </xf>
    <xf numFmtId="0" fontId="12" fillId="9" borderId="195" xfId="0" applyFont="1" applyFill="1" applyBorder="1" applyAlignment="1">
      <alignment horizontal="left" vertical="center"/>
    </xf>
    <xf numFmtId="0" fontId="8" fillId="0" borderId="199" xfId="0" applyFont="1" applyFill="1" applyBorder="1" applyAlignment="1">
      <alignment horizontal="center"/>
    </xf>
    <xf numFmtId="0" fontId="10" fillId="5" borderId="200" xfId="0" applyFont="1" applyFill="1" applyBorder="1" applyAlignment="1">
      <alignment horizontal="left" vertical="center"/>
    </xf>
    <xf numFmtId="0" fontId="11" fillId="5" borderId="200" xfId="0" applyFont="1" applyFill="1" applyBorder="1" applyAlignment="1">
      <alignment horizontal="center" vertical="center"/>
    </xf>
    <xf numFmtId="0" fontId="12" fillId="0" borderId="200" xfId="0" applyFont="1" applyFill="1" applyBorder="1" applyAlignment="1">
      <alignment horizontal="center" vertical="center"/>
    </xf>
    <xf numFmtId="164" fontId="11" fillId="9" borderId="200" xfId="0" applyNumberFormat="1" applyFont="1" applyFill="1" applyBorder="1" applyAlignment="1">
      <alignment horizontal="left" vertical="center"/>
    </xf>
    <xf numFmtId="49" fontId="16" fillId="48" borderId="200" xfId="0" applyNumberFormat="1" applyFont="1" applyFill="1" applyBorder="1" applyAlignment="1">
      <alignment horizontal="center"/>
    </xf>
    <xf numFmtId="0" fontId="21" fillId="5" borderId="200" xfId="0" applyFont="1" applyFill="1" applyBorder="1" applyAlignment="1">
      <alignment horizontal="center" vertical="center"/>
    </xf>
    <xf numFmtId="0" fontId="12" fillId="10" borderId="200" xfId="0" applyFont="1" applyFill="1" applyBorder="1" applyAlignment="1">
      <alignment horizontal="center" vertical="center"/>
    </xf>
    <xf numFmtId="1" fontId="26" fillId="5" borderId="200" xfId="0" applyNumberFormat="1" applyFont="1" applyFill="1" applyBorder="1" applyAlignment="1">
      <alignment horizontal="center" vertical="center"/>
    </xf>
    <xf numFmtId="20" fontId="8" fillId="0" borderId="198" xfId="0" applyNumberFormat="1" applyFont="1" applyFill="1" applyBorder="1" applyAlignment="1">
      <alignment horizontal="center" vertical="center"/>
    </xf>
    <xf numFmtId="0" fontId="12" fillId="0" borderId="201" xfId="0" applyFont="1" applyFill="1" applyBorder="1" applyAlignment="1">
      <alignment horizontal="center" vertical="center"/>
    </xf>
    <xf numFmtId="164" fontId="11" fillId="6" borderId="201" xfId="1" applyNumberFormat="1" applyFont="1" applyFill="1" applyBorder="1" applyAlignment="1">
      <alignment horizontal="left" vertical="center"/>
    </xf>
    <xf numFmtId="0" fontId="12" fillId="5" borderId="201" xfId="0" applyFont="1" applyFill="1" applyBorder="1" applyAlignment="1">
      <alignment horizontal="center" vertical="center"/>
    </xf>
    <xf numFmtId="0" fontId="11" fillId="5" borderId="201" xfId="1" applyFont="1" applyFill="1" applyBorder="1" applyAlignment="1">
      <alignment horizontal="center" vertical="center"/>
    </xf>
    <xf numFmtId="0" fontId="17" fillId="5" borderId="201" xfId="0" applyFont="1" applyFill="1" applyBorder="1" applyAlignment="1">
      <alignment horizontal="left" vertical="center"/>
    </xf>
    <xf numFmtId="0" fontId="11" fillId="5" borderId="201" xfId="0" applyFont="1" applyFill="1" applyBorder="1" applyAlignment="1">
      <alignment horizontal="center" vertical="center"/>
    </xf>
    <xf numFmtId="0" fontId="10" fillId="6" borderId="201" xfId="0" applyFont="1" applyFill="1" applyBorder="1" applyAlignment="1">
      <alignment horizontal="left" vertical="center"/>
    </xf>
    <xf numFmtId="0" fontId="10" fillId="5" borderId="201" xfId="1" applyFont="1" applyFill="1" applyBorder="1" applyAlignment="1">
      <alignment horizontal="left" vertical="center"/>
    </xf>
    <xf numFmtId="0" fontId="10" fillId="5" borderId="201" xfId="0" applyFont="1" applyFill="1" applyBorder="1" applyAlignment="1">
      <alignment horizontal="left" vertical="center"/>
    </xf>
    <xf numFmtId="0" fontId="11" fillId="0" borderId="201" xfId="0" applyFont="1" applyFill="1" applyBorder="1" applyAlignment="1">
      <alignment horizontal="left" vertical="center"/>
    </xf>
    <xf numFmtId="0" fontId="17" fillId="6" borderId="201" xfId="0" applyFont="1" applyFill="1" applyBorder="1" applyAlignment="1">
      <alignment horizontal="left" vertical="center"/>
    </xf>
    <xf numFmtId="0" fontId="11" fillId="9" borderId="201" xfId="0" applyFont="1" applyFill="1" applyBorder="1" applyAlignment="1">
      <alignment horizontal="left" vertical="center"/>
    </xf>
    <xf numFmtId="0" fontId="2" fillId="12" borderId="202" xfId="0" applyFont="1" applyFill="1" applyBorder="1" applyAlignment="1">
      <alignment horizontal="center" vertical="center"/>
    </xf>
    <xf numFmtId="0" fontId="17" fillId="12" borderId="201" xfId="0" applyFont="1" applyFill="1" applyBorder="1" applyAlignment="1">
      <alignment horizontal="center" vertical="center"/>
    </xf>
    <xf numFmtId="0" fontId="2" fillId="5" borderId="201" xfId="0" applyFont="1" applyFill="1" applyBorder="1" applyAlignment="1">
      <alignment horizontal="center" vertical="center"/>
    </xf>
    <xf numFmtId="0" fontId="2" fillId="12" borderId="201" xfId="0" applyFont="1" applyFill="1" applyBorder="1" applyAlignment="1">
      <alignment horizontal="center" vertical="center"/>
    </xf>
    <xf numFmtId="0" fontId="21" fillId="12" borderId="201" xfId="0" applyFont="1" applyFill="1" applyBorder="1" applyAlignment="1">
      <alignment horizontal="center" vertical="center"/>
    </xf>
    <xf numFmtId="0" fontId="16" fillId="12" borderId="201" xfId="0" applyFont="1" applyFill="1" applyBorder="1" applyAlignment="1">
      <alignment horizontal="center" vertical="center"/>
    </xf>
    <xf numFmtId="0" fontId="20" fillId="12" borderId="201" xfId="0" applyFont="1" applyFill="1" applyBorder="1" applyAlignment="1">
      <alignment horizontal="center" vertical="center"/>
    </xf>
    <xf numFmtId="0" fontId="8" fillId="12" borderId="203" xfId="0" applyFont="1" applyFill="1" applyBorder="1" applyAlignment="1">
      <alignment horizontal="center" vertical="center"/>
    </xf>
    <xf numFmtId="0" fontId="8" fillId="0" borderId="202" xfId="0" applyFont="1" applyFill="1" applyBorder="1" applyAlignment="1">
      <alignment horizontal="center"/>
    </xf>
    <xf numFmtId="164" fontId="11" fillId="11" borderId="201" xfId="1" applyNumberFormat="1" applyFont="1" applyFill="1" applyBorder="1" applyAlignment="1">
      <alignment horizontal="left" vertical="center"/>
    </xf>
    <xf numFmtId="20" fontId="16" fillId="27" borderId="201" xfId="0" applyNumberFormat="1" applyFont="1" applyFill="1" applyBorder="1" applyAlignment="1">
      <alignment horizontal="center"/>
    </xf>
    <xf numFmtId="0" fontId="11" fillId="6" borderId="201" xfId="0" applyFont="1" applyFill="1" applyBorder="1" applyAlignment="1">
      <alignment horizontal="center" vertical="center"/>
    </xf>
    <xf numFmtId="0" fontId="18" fillId="5" borderId="201" xfId="0" applyFont="1" applyFill="1" applyBorder="1" applyAlignment="1">
      <alignment horizontal="center" vertical="center"/>
    </xf>
    <xf numFmtId="0" fontId="12" fillId="7" borderId="201" xfId="0" applyFont="1" applyFill="1" applyBorder="1" applyAlignment="1">
      <alignment horizontal="center" vertical="center"/>
    </xf>
    <xf numFmtId="1" fontId="15" fillId="5" borderId="201" xfId="0" applyNumberFormat="1" applyFont="1" applyFill="1" applyBorder="1" applyAlignment="1">
      <alignment horizontal="center" vertical="center"/>
    </xf>
    <xf numFmtId="20" fontId="8" fillId="5" borderId="203" xfId="0" applyNumberFormat="1" applyFont="1" applyFill="1" applyBorder="1" applyAlignment="1">
      <alignment horizontal="center" vertical="center"/>
    </xf>
    <xf numFmtId="164" fontId="11" fillId="0" borderId="201" xfId="1" applyNumberFormat="1" applyFont="1" applyFill="1" applyBorder="1" applyAlignment="1">
      <alignment horizontal="left" vertical="center"/>
    </xf>
    <xf numFmtId="164" fontId="16" fillId="27" borderId="201" xfId="0" applyNumberFormat="1" applyFont="1" applyFill="1" applyBorder="1" applyAlignment="1">
      <alignment horizontal="center"/>
    </xf>
    <xf numFmtId="0" fontId="10" fillId="6" borderId="201" xfId="1" applyFont="1" applyFill="1" applyBorder="1" applyAlignment="1">
      <alignment horizontal="left" vertical="center"/>
    </xf>
    <xf numFmtId="0" fontId="12" fillId="10" borderId="201" xfId="0" applyFont="1" applyFill="1" applyBorder="1" applyAlignment="1">
      <alignment horizontal="center" vertical="center"/>
    </xf>
    <xf numFmtId="0" fontId="11" fillId="8" borderId="201" xfId="0" applyFont="1" applyFill="1" applyBorder="1" applyAlignment="1">
      <alignment horizontal="left" vertical="center"/>
    </xf>
    <xf numFmtId="0" fontId="11" fillId="6" borderId="201" xfId="0" applyFont="1" applyFill="1" applyBorder="1" applyAlignment="1">
      <alignment horizontal="left" vertical="center"/>
    </xf>
    <xf numFmtId="0" fontId="19" fillId="0" borderId="201" xfId="0" applyFont="1" applyFill="1" applyBorder="1"/>
    <xf numFmtId="0" fontId="11" fillId="5" borderId="201" xfId="0" applyFont="1" applyFill="1" applyBorder="1" applyAlignment="1">
      <alignment horizontal="left" vertical="center"/>
    </xf>
    <xf numFmtId="164" fontId="11" fillId="0" borderId="201" xfId="0" applyNumberFormat="1" applyFont="1" applyFill="1" applyBorder="1" applyAlignment="1">
      <alignment horizontal="left" vertical="center"/>
    </xf>
    <xf numFmtId="165" fontId="16" fillId="27" borderId="201" xfId="0" applyNumberFormat="1" applyFont="1" applyFill="1" applyBorder="1" applyAlignment="1">
      <alignment horizontal="center"/>
    </xf>
    <xf numFmtId="1" fontId="15" fillId="39" borderId="201" xfId="0" applyNumberFormat="1" applyFont="1" applyFill="1" applyBorder="1" applyAlignment="1">
      <alignment horizontal="center" vertical="center"/>
    </xf>
    <xf numFmtId="164" fontId="11" fillId="9" borderId="201" xfId="0" applyNumberFormat="1" applyFont="1" applyFill="1" applyBorder="1" applyAlignment="1">
      <alignment horizontal="left" vertical="center"/>
    </xf>
    <xf numFmtId="0" fontId="12" fillId="6" borderId="201" xfId="0" applyFont="1" applyFill="1" applyBorder="1" applyAlignment="1">
      <alignment horizontal="left" vertical="center"/>
    </xf>
    <xf numFmtId="20" fontId="8" fillId="0" borderId="203" xfId="0" applyNumberFormat="1" applyFont="1" applyFill="1" applyBorder="1" applyAlignment="1">
      <alignment horizontal="center" vertical="center"/>
    </xf>
    <xf numFmtId="0" fontId="10" fillId="0" borderId="201" xfId="0" applyFont="1" applyFill="1" applyBorder="1" applyAlignment="1">
      <alignment horizontal="left" vertical="center"/>
    </xf>
    <xf numFmtId="0" fontId="12" fillId="11" borderId="201" xfId="0" applyFont="1" applyFill="1" applyBorder="1" applyAlignment="1">
      <alignment horizontal="left" vertical="center"/>
    </xf>
    <xf numFmtId="49" fontId="16" fillId="27" borderId="201" xfId="0" applyNumberFormat="1" applyFont="1" applyFill="1" applyBorder="1" applyAlignment="1">
      <alignment horizontal="center"/>
    </xf>
    <xf numFmtId="0" fontId="17" fillId="0" borderId="201" xfId="0" applyFont="1" applyFill="1" applyBorder="1" applyAlignment="1">
      <alignment horizontal="left" vertical="center"/>
    </xf>
    <xf numFmtId="0" fontId="11" fillId="0" borderId="201" xfId="1" applyFont="1" applyFill="1" applyBorder="1" applyAlignment="1">
      <alignment horizontal="center" vertical="center"/>
    </xf>
    <xf numFmtId="0" fontId="10" fillId="6" borderId="200" xfId="1" applyFont="1" applyFill="1" applyBorder="1" applyAlignment="1">
      <alignment horizontal="left"/>
    </xf>
    <xf numFmtId="0" fontId="12" fillId="5" borderId="200" xfId="0" applyFont="1" applyFill="1" applyBorder="1" applyAlignment="1">
      <alignment horizontal="center" vertical="center"/>
    </xf>
    <xf numFmtId="0" fontId="12" fillId="9" borderId="200" xfId="0" applyFont="1" applyFill="1" applyBorder="1" applyAlignment="1">
      <alignment horizontal="left" vertical="center"/>
    </xf>
    <xf numFmtId="49" fontId="16" fillId="27" borderId="200" xfId="0" applyNumberFormat="1" applyFont="1" applyFill="1" applyBorder="1" applyAlignment="1">
      <alignment horizontal="center"/>
    </xf>
    <xf numFmtId="0" fontId="11" fillId="6" borderId="200" xfId="0" applyFont="1" applyFill="1" applyBorder="1" applyAlignment="1">
      <alignment horizontal="center" vertical="center"/>
    </xf>
    <xf numFmtId="0" fontId="18" fillId="5" borderId="200" xfId="0" applyFont="1" applyFill="1" applyBorder="1" applyAlignment="1">
      <alignment horizontal="center" vertical="center"/>
    </xf>
    <xf numFmtId="0" fontId="12" fillId="7" borderId="200" xfId="0" applyFont="1" applyFill="1" applyBorder="1" applyAlignment="1">
      <alignment horizontal="center" vertical="center"/>
    </xf>
    <xf numFmtId="1" fontId="15" fillId="5" borderId="200" xfId="0" applyNumberFormat="1" applyFont="1" applyFill="1" applyBorder="1" applyAlignment="1">
      <alignment horizontal="center" vertical="center"/>
    </xf>
    <xf numFmtId="0" fontId="68" fillId="0" borderId="0" xfId="0" applyFont="1"/>
    <xf numFmtId="0" fontId="2" fillId="12" borderId="204" xfId="0" applyFont="1" applyFill="1" applyBorder="1" applyAlignment="1">
      <alignment horizontal="center" vertical="center"/>
    </xf>
    <xf numFmtId="0" fontId="17" fillId="12" borderId="205" xfId="0" applyFont="1" applyFill="1" applyBorder="1" applyAlignment="1">
      <alignment horizontal="center" vertical="center"/>
    </xf>
    <xf numFmtId="0" fontId="2" fillId="5" borderId="205" xfId="0" applyFont="1" applyFill="1" applyBorder="1" applyAlignment="1">
      <alignment horizontal="center" vertical="center"/>
    </xf>
    <xf numFmtId="0" fontId="2" fillId="12" borderId="205" xfId="0" applyFont="1" applyFill="1" applyBorder="1" applyAlignment="1">
      <alignment horizontal="center" vertical="center"/>
    </xf>
    <xf numFmtId="0" fontId="21" fillId="12" borderId="205" xfId="0" applyFont="1" applyFill="1" applyBorder="1" applyAlignment="1">
      <alignment horizontal="center" vertical="center"/>
    </xf>
    <xf numFmtId="0" fontId="20" fillId="12" borderId="205" xfId="0" applyFont="1" applyFill="1" applyBorder="1" applyAlignment="1">
      <alignment horizontal="center" vertical="center"/>
    </xf>
    <xf numFmtId="0" fontId="8" fillId="12" borderId="206" xfId="0" applyFont="1" applyFill="1" applyBorder="1" applyAlignment="1">
      <alignment horizontal="center" vertical="center"/>
    </xf>
    <xf numFmtId="0" fontId="8" fillId="0" borderId="204" xfId="0" applyFont="1" applyFill="1" applyBorder="1" applyAlignment="1">
      <alignment horizontal="center"/>
    </xf>
    <xf numFmtId="0" fontId="10" fillId="5" borderId="205" xfId="1" applyFont="1" applyFill="1" applyBorder="1" applyAlignment="1">
      <alignment horizontal="left" vertical="center"/>
    </xf>
    <xf numFmtId="0" fontId="11" fillId="5" borderId="205" xfId="1" applyFont="1" applyFill="1" applyBorder="1" applyAlignment="1">
      <alignment horizontal="center" vertical="center"/>
    </xf>
    <xf numFmtId="0" fontId="12" fillId="0" borderId="205" xfId="0" applyFont="1" applyFill="1" applyBorder="1" applyAlignment="1">
      <alignment horizontal="center" vertical="center"/>
    </xf>
    <xf numFmtId="0" fontId="11" fillId="8" borderId="205" xfId="0" applyFont="1" applyFill="1" applyBorder="1" applyAlignment="1">
      <alignment horizontal="left" vertical="center"/>
    </xf>
    <xf numFmtId="20" fontId="16" fillId="5" borderId="205" xfId="0" applyNumberFormat="1" applyFont="1" applyFill="1" applyBorder="1" applyAlignment="1">
      <alignment horizontal="center"/>
    </xf>
    <xf numFmtId="0" fontId="11" fillId="5" borderId="205" xfId="0" applyFont="1" applyFill="1" applyBorder="1" applyAlignment="1">
      <alignment horizontal="center" vertical="center"/>
    </xf>
    <xf numFmtId="0" fontId="21" fillId="5" borderId="205" xfId="0" applyFont="1" applyFill="1" applyBorder="1" applyAlignment="1">
      <alignment horizontal="center" vertical="center"/>
    </xf>
    <xf numFmtId="0" fontId="12" fillId="7" borderId="205" xfId="0" applyFont="1" applyFill="1" applyBorder="1" applyAlignment="1">
      <alignment horizontal="center" vertical="center"/>
    </xf>
    <xf numFmtId="1" fontId="26" fillId="6" borderId="205" xfId="0" applyNumberFormat="1" applyFont="1" applyFill="1" applyBorder="1" applyAlignment="1">
      <alignment horizontal="center" vertical="center"/>
    </xf>
    <xf numFmtId="20" fontId="8" fillId="5" borderId="206" xfId="0" applyNumberFormat="1" applyFont="1" applyFill="1" applyBorder="1" applyAlignment="1">
      <alignment horizontal="center" vertical="center"/>
    </xf>
    <xf numFmtId="0" fontId="10" fillId="6" borderId="205" xfId="0" applyFont="1" applyFill="1" applyBorder="1" applyAlignment="1">
      <alignment horizontal="left" vertical="center"/>
    </xf>
    <xf numFmtId="0" fontId="11" fillId="6" borderId="205" xfId="0" applyFont="1" applyFill="1" applyBorder="1" applyAlignment="1">
      <alignment horizontal="center" vertical="center"/>
    </xf>
    <xf numFmtId="1" fontId="26" fillId="5" borderId="205" xfId="0" applyNumberFormat="1" applyFont="1" applyFill="1" applyBorder="1" applyAlignment="1">
      <alignment horizontal="center" vertical="center"/>
    </xf>
    <xf numFmtId="0" fontId="17" fillId="5" borderId="205" xfId="0" applyFont="1" applyFill="1" applyBorder="1" applyAlignment="1">
      <alignment horizontal="left" vertical="center"/>
    </xf>
    <xf numFmtId="0" fontId="12" fillId="0" borderId="205" xfId="0" applyFont="1" applyFill="1" applyBorder="1" applyAlignment="1">
      <alignment horizontal="left" vertical="center"/>
    </xf>
    <xf numFmtId="164" fontId="16" fillId="5" borderId="205" xfId="0" applyNumberFormat="1" applyFont="1" applyFill="1" applyBorder="1" applyAlignment="1">
      <alignment horizontal="center"/>
    </xf>
    <xf numFmtId="0" fontId="12" fillId="10" borderId="205" xfId="0" applyFont="1" applyFill="1" applyBorder="1" applyAlignment="1">
      <alignment horizontal="center" vertical="center"/>
    </xf>
    <xf numFmtId="164" fontId="11" fillId="0" borderId="205" xfId="1" applyNumberFormat="1" applyFont="1" applyFill="1" applyBorder="1" applyAlignment="1">
      <alignment horizontal="left" vertical="center"/>
    </xf>
    <xf numFmtId="0" fontId="10" fillId="6" borderId="205" xfId="1" applyFont="1" applyFill="1" applyBorder="1" applyAlignment="1">
      <alignment horizontal="left" vertical="center"/>
    </xf>
    <xf numFmtId="0" fontId="11" fillId="6" borderId="205" xfId="0" applyFont="1" applyFill="1" applyBorder="1" applyAlignment="1">
      <alignment horizontal="left" vertical="center"/>
    </xf>
    <xf numFmtId="0" fontId="17" fillId="6" borderId="205" xfId="0" applyFont="1" applyFill="1" applyBorder="1" applyAlignment="1">
      <alignment horizontal="left" vertical="center"/>
    </xf>
    <xf numFmtId="0" fontId="12" fillId="5" borderId="205" xfId="0" applyFont="1" applyFill="1" applyBorder="1" applyAlignment="1">
      <alignment horizontal="center" vertical="center"/>
    </xf>
    <xf numFmtId="0" fontId="11" fillId="9" borderId="205" xfId="0" applyFont="1" applyFill="1" applyBorder="1" applyAlignment="1">
      <alignment horizontal="left" vertical="center"/>
    </xf>
    <xf numFmtId="0" fontId="11" fillId="5" borderId="205" xfId="0" applyFont="1" applyFill="1" applyBorder="1" applyAlignment="1">
      <alignment horizontal="left" vertical="center"/>
    </xf>
    <xf numFmtId="0" fontId="11" fillId="0" borderId="205" xfId="0" applyFont="1" applyFill="1" applyBorder="1" applyAlignment="1">
      <alignment horizontal="left" vertical="center"/>
    </xf>
    <xf numFmtId="0" fontId="19" fillId="0" borderId="205" xfId="0" applyFont="1" applyFill="1" applyBorder="1"/>
    <xf numFmtId="0" fontId="10" fillId="5" borderId="205" xfId="0" applyFont="1" applyFill="1" applyBorder="1" applyAlignment="1">
      <alignment horizontal="left" vertical="center"/>
    </xf>
    <xf numFmtId="164" fontId="11" fillId="0" borderId="205" xfId="0" applyNumberFormat="1" applyFont="1" applyFill="1" applyBorder="1" applyAlignment="1">
      <alignment horizontal="left" vertical="center"/>
    </xf>
    <xf numFmtId="165" fontId="16" fillId="5" borderId="205" xfId="0" applyNumberFormat="1" applyFont="1" applyFill="1" applyBorder="1" applyAlignment="1">
      <alignment horizontal="center"/>
    </xf>
    <xf numFmtId="164" fontId="11" fillId="6" borderId="205" xfId="0" applyNumberFormat="1" applyFont="1" applyFill="1" applyBorder="1" applyAlignment="1">
      <alignment horizontal="left" vertical="center"/>
    </xf>
    <xf numFmtId="20" fontId="8" fillId="0" borderId="206" xfId="0" applyNumberFormat="1" applyFont="1" applyFill="1" applyBorder="1" applyAlignment="1">
      <alignment horizontal="center" vertical="center"/>
    </xf>
    <xf numFmtId="0" fontId="10" fillId="0" borderId="205" xfId="0" applyFont="1" applyFill="1" applyBorder="1" applyAlignment="1">
      <alignment horizontal="left" vertical="center"/>
    </xf>
    <xf numFmtId="164" fontId="11" fillId="9" borderId="205" xfId="0" applyNumberFormat="1" applyFont="1" applyFill="1" applyBorder="1" applyAlignment="1">
      <alignment horizontal="left" vertical="center"/>
    </xf>
    <xf numFmtId="0" fontId="12" fillId="11" borderId="205" xfId="0" applyFont="1" applyFill="1" applyBorder="1" applyAlignment="1">
      <alignment horizontal="left" vertical="center"/>
    </xf>
    <xf numFmtId="49" fontId="16" fillId="5" borderId="205" xfId="0" applyNumberFormat="1" applyFont="1" applyFill="1" applyBorder="1" applyAlignment="1">
      <alignment horizontal="center"/>
    </xf>
    <xf numFmtId="0" fontId="17" fillId="0" borderId="205" xfId="0" applyFont="1" applyFill="1" applyBorder="1" applyAlignment="1">
      <alignment horizontal="left" vertical="center"/>
    </xf>
    <xf numFmtId="0" fontId="11" fillId="0" borderId="205" xfId="1" applyFont="1" applyFill="1" applyBorder="1" applyAlignment="1">
      <alignment horizontal="center" vertical="center"/>
    </xf>
    <xf numFmtId="0" fontId="8" fillId="0" borderId="207" xfId="0" applyFont="1" applyFill="1" applyBorder="1" applyAlignment="1">
      <alignment horizontal="center"/>
    </xf>
    <xf numFmtId="0" fontId="10" fillId="6" borderId="208" xfId="1" applyFont="1" applyFill="1" applyBorder="1" applyAlignment="1">
      <alignment horizontal="left"/>
    </xf>
    <xf numFmtId="0" fontId="12" fillId="5" borderId="208" xfId="0" applyFont="1" applyFill="1" applyBorder="1" applyAlignment="1">
      <alignment horizontal="center" vertical="center"/>
    </xf>
    <xf numFmtId="0" fontId="12" fillId="0" borderId="208" xfId="0" applyFont="1" applyFill="1" applyBorder="1" applyAlignment="1">
      <alignment horizontal="center" vertical="center"/>
    </xf>
    <xf numFmtId="0" fontId="12" fillId="9" borderId="208" xfId="0" applyFont="1" applyFill="1" applyBorder="1" applyAlignment="1">
      <alignment horizontal="left" vertical="center"/>
    </xf>
    <xf numFmtId="49" fontId="16" fillId="5" borderId="208" xfId="0" applyNumberFormat="1" applyFont="1" applyFill="1" applyBorder="1" applyAlignment="1">
      <alignment horizontal="center"/>
    </xf>
    <xf numFmtId="0" fontId="11" fillId="6" borderId="208" xfId="0" applyFont="1" applyFill="1" applyBorder="1" applyAlignment="1">
      <alignment horizontal="center" vertical="center"/>
    </xf>
    <xf numFmtId="0" fontId="21" fillId="5" borderId="208" xfId="0" applyFont="1" applyFill="1" applyBorder="1" applyAlignment="1">
      <alignment horizontal="center" vertical="center"/>
    </xf>
    <xf numFmtId="0" fontId="12" fillId="7" borderId="208" xfId="0" applyFont="1" applyFill="1" applyBorder="1" applyAlignment="1">
      <alignment horizontal="center" vertical="center"/>
    </xf>
    <xf numFmtId="1" fontId="26" fillId="5" borderId="208" xfId="0" applyNumberFormat="1" applyFont="1" applyFill="1" applyBorder="1" applyAlignment="1">
      <alignment horizontal="center" vertical="center"/>
    </xf>
    <xf numFmtId="20" fontId="8" fillId="0" borderId="209" xfId="0" applyNumberFormat="1" applyFont="1" applyFill="1" applyBorder="1" applyAlignment="1">
      <alignment horizontal="center" vertical="center"/>
    </xf>
    <xf numFmtId="164" fontId="11" fillId="11" borderId="211" xfId="1" applyNumberFormat="1" applyFont="1" applyFill="1" applyBorder="1" applyAlignment="1">
      <alignment horizontal="left" vertical="center"/>
    </xf>
    <xf numFmtId="0" fontId="12" fillId="10" borderId="210" xfId="0" applyFont="1" applyFill="1" applyBorder="1" applyAlignment="1">
      <alignment horizontal="center" vertical="center"/>
    </xf>
    <xf numFmtId="0" fontId="12" fillId="7" borderId="210" xfId="0" applyFont="1" applyFill="1" applyBorder="1" applyAlignment="1">
      <alignment horizontal="center" vertical="center"/>
    </xf>
    <xf numFmtId="164" fontId="11" fillId="6" borderId="205" xfId="1" applyNumberFormat="1" applyFont="1" applyFill="1" applyBorder="1" applyAlignment="1">
      <alignment horizontal="left" vertical="center"/>
    </xf>
    <xf numFmtId="0" fontId="11" fillId="8" borderId="211" xfId="0" applyFont="1" applyFill="1" applyBorder="1" applyAlignment="1">
      <alignment horizontal="left" vertical="center"/>
    </xf>
    <xf numFmtId="0" fontId="19" fillId="0" borderId="211" xfId="0" applyFont="1" applyFill="1" applyBorder="1"/>
    <xf numFmtId="0" fontId="12" fillId="0" borderId="211" xfId="0" applyFont="1" applyFill="1" applyBorder="1" applyAlignment="1">
      <alignment horizontal="left" vertical="center"/>
    </xf>
    <xf numFmtId="0" fontId="11" fillId="0" borderId="211" xfId="0" applyFont="1" applyFill="1" applyBorder="1" applyAlignment="1">
      <alignment horizontal="left" vertical="center"/>
    </xf>
    <xf numFmtId="0" fontId="11" fillId="9" borderId="211" xfId="0" applyFont="1" applyFill="1" applyBorder="1" applyAlignment="1">
      <alignment horizontal="left" vertical="center"/>
    </xf>
    <xf numFmtId="0" fontId="11" fillId="5" borderId="211" xfId="0" applyFont="1" applyFill="1" applyBorder="1" applyAlignment="1">
      <alignment horizontal="left" vertical="center"/>
    </xf>
    <xf numFmtId="0" fontId="11" fillId="6" borderId="211" xfId="0" applyFont="1" applyFill="1" applyBorder="1" applyAlignment="1">
      <alignment horizontal="left" vertical="center"/>
    </xf>
    <xf numFmtId="164" fontId="5" fillId="45" borderId="205" xfId="0" applyNumberFormat="1" applyFont="1" applyFill="1" applyBorder="1" applyAlignment="1">
      <alignment horizontal="center"/>
    </xf>
    <xf numFmtId="20" fontId="5" fillId="45" borderId="205" xfId="0" applyNumberFormat="1" applyFont="1" applyFill="1" applyBorder="1" applyAlignment="1">
      <alignment horizontal="center"/>
    </xf>
    <xf numFmtId="164" fontId="11" fillId="0" borderId="211" xfId="0" applyNumberFormat="1" applyFont="1" applyFill="1" applyBorder="1" applyAlignment="1">
      <alignment horizontal="left" vertical="center"/>
    </xf>
    <xf numFmtId="0" fontId="11" fillId="9" borderId="212" xfId="0" applyFont="1" applyFill="1" applyBorder="1" applyAlignment="1">
      <alignment horizontal="left" vertical="center"/>
    </xf>
    <xf numFmtId="164" fontId="11" fillId="0" borderId="211" xfId="1" applyNumberFormat="1" applyFont="1" applyFill="1" applyBorder="1" applyAlignment="1">
      <alignment horizontal="left" vertical="center"/>
    </xf>
    <xf numFmtId="165" fontId="5" fillId="45" borderId="205" xfId="0" applyNumberFormat="1" applyFont="1" applyFill="1" applyBorder="1" applyAlignment="1">
      <alignment horizontal="center"/>
    </xf>
    <xf numFmtId="164" fontId="11" fillId="9" borderId="211" xfId="0" applyNumberFormat="1" applyFont="1" applyFill="1" applyBorder="1" applyAlignment="1">
      <alignment horizontal="left" vertical="center"/>
    </xf>
    <xf numFmtId="0" fontId="12" fillId="6" borderId="211" xfId="0" applyFont="1" applyFill="1" applyBorder="1" applyAlignment="1">
      <alignment horizontal="left" vertical="center"/>
    </xf>
    <xf numFmtId="20" fontId="5" fillId="45" borderId="210" xfId="0" applyNumberFormat="1" applyFont="1" applyFill="1" applyBorder="1" applyAlignment="1">
      <alignment horizontal="center"/>
    </xf>
    <xf numFmtId="49" fontId="5" fillId="45" borderId="205" xfId="0" applyNumberFormat="1" applyFont="1" applyFill="1" applyBorder="1" applyAlignment="1">
      <alignment horizontal="center"/>
    </xf>
    <xf numFmtId="0" fontId="10" fillId="5" borderId="211" xfId="0" applyFont="1" applyFill="1" applyBorder="1" applyAlignment="1">
      <alignment horizontal="left" vertical="center"/>
    </xf>
    <xf numFmtId="0" fontId="11" fillId="5" borderId="211" xfId="0" applyFont="1" applyFill="1" applyBorder="1" applyAlignment="1">
      <alignment horizontal="center" vertical="center"/>
    </xf>
    <xf numFmtId="164" fontId="11" fillId="6" borderId="211" xfId="0" applyNumberFormat="1" applyFont="1" applyFill="1" applyBorder="1" applyAlignment="1">
      <alignment horizontal="left" vertical="center"/>
    </xf>
    <xf numFmtId="0" fontId="69" fillId="39" borderId="211" xfId="0" applyFont="1" applyFill="1" applyBorder="1" applyAlignment="1">
      <alignment horizontal="left" vertical="center"/>
    </xf>
    <xf numFmtId="0" fontId="12" fillId="11" borderId="211" xfId="0" applyFont="1" applyFill="1" applyBorder="1" applyAlignment="1">
      <alignment horizontal="left" vertical="center"/>
    </xf>
    <xf numFmtId="0" fontId="10" fillId="6" borderId="205" xfId="1" applyFont="1" applyFill="1" applyBorder="1" applyAlignment="1">
      <alignment horizontal="left"/>
    </xf>
    <xf numFmtId="0" fontId="12" fillId="9" borderId="211" xfId="0" applyFont="1" applyFill="1" applyBorder="1" applyAlignment="1">
      <alignment horizontal="left" vertical="center"/>
    </xf>
    <xf numFmtId="0" fontId="10" fillId="6" borderId="213" xfId="0" applyFont="1" applyFill="1" applyBorder="1" applyAlignment="1">
      <alignment horizontal="left" vertical="center"/>
    </xf>
    <xf numFmtId="0" fontId="11" fillId="5" borderId="208" xfId="0" applyFont="1" applyFill="1" applyBorder="1" applyAlignment="1">
      <alignment horizontal="center" vertical="center"/>
    </xf>
    <xf numFmtId="0" fontId="11" fillId="9" borderId="213" xfId="0" applyFont="1" applyFill="1" applyBorder="1" applyAlignment="1">
      <alignment horizontal="left" vertical="center"/>
    </xf>
    <xf numFmtId="164" fontId="5" fillId="45" borderId="208" xfId="0" applyNumberFormat="1" applyFont="1" applyFill="1" applyBorder="1" applyAlignment="1">
      <alignment horizontal="center"/>
    </xf>
    <xf numFmtId="0" fontId="12" fillId="50" borderId="214" xfId="0" applyFont="1" applyFill="1" applyBorder="1" applyAlignment="1">
      <alignment horizontal="center" vertical="center"/>
    </xf>
    <xf numFmtId="0" fontId="2" fillId="12" borderId="216" xfId="0" applyFont="1" applyFill="1" applyBorder="1" applyAlignment="1">
      <alignment horizontal="center" vertical="center"/>
    </xf>
    <xf numFmtId="0" fontId="17" fillId="5" borderId="217" xfId="0" applyFont="1" applyFill="1" applyBorder="1" applyAlignment="1">
      <alignment horizontal="center" vertical="center"/>
    </xf>
    <xf numFmtId="0" fontId="2" fillId="5" borderId="217" xfId="0" applyFont="1" applyFill="1" applyBorder="1" applyAlignment="1">
      <alignment horizontal="center" vertical="center"/>
    </xf>
    <xf numFmtId="0" fontId="2" fillId="12" borderId="217" xfId="0" applyFont="1" applyFill="1" applyBorder="1" applyAlignment="1">
      <alignment horizontal="center" vertical="center"/>
    </xf>
    <xf numFmtId="0" fontId="2" fillId="12" borderId="218" xfId="0" applyFont="1" applyFill="1" applyBorder="1" applyAlignment="1">
      <alignment horizontal="center" vertical="center"/>
    </xf>
    <xf numFmtId="0" fontId="21" fillId="12" borderId="219" xfId="0" applyFont="1" applyFill="1" applyBorder="1" applyAlignment="1">
      <alignment horizontal="center" vertical="center"/>
    </xf>
    <xf numFmtId="0" fontId="2" fillId="5" borderId="220" xfId="0" applyFont="1" applyFill="1" applyBorder="1" applyAlignment="1">
      <alignment horizontal="center" vertical="center"/>
    </xf>
    <xf numFmtId="0" fontId="20" fillId="12" borderId="217" xfId="0" applyFont="1" applyFill="1" applyBorder="1" applyAlignment="1">
      <alignment horizontal="center" vertical="center"/>
    </xf>
    <xf numFmtId="0" fontId="8" fillId="12" borderId="221" xfId="0" applyFont="1" applyFill="1" applyBorder="1" applyAlignment="1">
      <alignment horizontal="center" vertical="center"/>
    </xf>
    <xf numFmtId="20" fontId="5" fillId="5" borderId="13" xfId="0" applyNumberFormat="1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center"/>
    </xf>
    <xf numFmtId="1" fontId="26" fillId="5" borderId="11" xfId="0" applyNumberFormat="1" applyFont="1" applyFill="1" applyBorder="1" applyAlignment="1">
      <alignment horizontal="center" vertical="center"/>
    </xf>
    <xf numFmtId="20" fontId="8" fillId="5" borderId="16" xfId="0" applyNumberFormat="1" applyFont="1" applyFill="1" applyBorder="1" applyAlignment="1">
      <alignment horizontal="center" vertical="center"/>
    </xf>
    <xf numFmtId="0" fontId="8" fillId="0" borderId="222" xfId="0" applyFont="1" applyFill="1" applyBorder="1" applyAlignment="1">
      <alignment horizontal="center"/>
    </xf>
    <xf numFmtId="0" fontId="10" fillId="6" borderId="223" xfId="0" applyFont="1" applyFill="1" applyBorder="1" applyAlignment="1">
      <alignment horizontal="left" vertical="center"/>
    </xf>
    <xf numFmtId="0" fontId="11" fillId="5" borderId="223" xfId="0" applyFont="1" applyFill="1" applyBorder="1" applyAlignment="1">
      <alignment horizontal="center" vertical="center"/>
    </xf>
    <xf numFmtId="0" fontId="12" fillId="0" borderId="224" xfId="0" applyFont="1" applyFill="1" applyBorder="1" applyAlignment="1">
      <alignment horizontal="center" vertical="center"/>
    </xf>
    <xf numFmtId="0" fontId="11" fillId="8" borderId="225" xfId="0" applyFont="1" applyFill="1" applyBorder="1" applyAlignment="1">
      <alignment horizontal="left" vertical="center"/>
    </xf>
    <xf numFmtId="20" fontId="5" fillId="5" borderId="226" xfId="0" applyNumberFormat="1" applyFont="1" applyFill="1" applyBorder="1" applyAlignment="1">
      <alignment horizontal="center"/>
    </xf>
    <xf numFmtId="0" fontId="11" fillId="6" borderId="227" xfId="0" applyFont="1" applyFill="1" applyBorder="1" applyAlignment="1">
      <alignment horizontal="center" vertical="center"/>
    </xf>
    <xf numFmtId="0" fontId="21" fillId="5" borderId="224" xfId="0" applyFont="1" applyFill="1" applyBorder="1" applyAlignment="1">
      <alignment horizontal="center" vertical="center"/>
    </xf>
    <xf numFmtId="0" fontId="12" fillId="10" borderId="228" xfId="0" applyFont="1" applyFill="1" applyBorder="1" applyAlignment="1">
      <alignment horizontal="center" vertical="center"/>
    </xf>
    <xf numFmtId="1" fontId="26" fillId="5" borderId="224" xfId="0" applyNumberFormat="1" applyFont="1" applyFill="1" applyBorder="1" applyAlignment="1">
      <alignment horizontal="center" vertical="center"/>
    </xf>
    <xf numFmtId="20" fontId="8" fillId="5" borderId="229" xfId="0" applyNumberFormat="1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/>
    </xf>
    <xf numFmtId="0" fontId="17" fillId="5" borderId="224" xfId="0" applyFont="1" applyFill="1" applyBorder="1" applyAlignment="1">
      <alignment horizontal="left" vertical="center"/>
    </xf>
    <xf numFmtId="0" fontId="11" fillId="5" borderId="224" xfId="0" applyFont="1" applyFill="1" applyBorder="1" applyAlignment="1">
      <alignment horizontal="center" vertical="center"/>
    </xf>
    <xf numFmtId="0" fontId="11" fillId="0" borderId="225" xfId="0" applyFont="1" applyFill="1" applyBorder="1" applyAlignment="1">
      <alignment horizontal="left" vertical="center"/>
    </xf>
    <xf numFmtId="164" fontId="5" fillId="5" borderId="230" xfId="0" applyNumberFormat="1" applyFont="1" applyFill="1" applyBorder="1" applyAlignment="1">
      <alignment horizontal="center"/>
    </xf>
    <xf numFmtId="0" fontId="12" fillId="7" borderId="227" xfId="0" applyFont="1" applyFill="1" applyBorder="1" applyAlignment="1">
      <alignment horizontal="center" vertical="center"/>
    </xf>
    <xf numFmtId="0" fontId="10" fillId="5" borderId="224" xfId="1" applyFont="1" applyFill="1" applyBorder="1" applyAlignment="1">
      <alignment horizontal="left" vertical="center"/>
    </xf>
    <xf numFmtId="0" fontId="11" fillId="5" borderId="224" xfId="1" applyFont="1" applyFill="1" applyBorder="1" applyAlignment="1">
      <alignment horizontal="center" vertical="center"/>
    </xf>
    <xf numFmtId="0" fontId="19" fillId="0" borderId="225" xfId="0" applyFont="1" applyFill="1" applyBorder="1"/>
    <xf numFmtId="0" fontId="11" fillId="5" borderId="227" xfId="0" applyFont="1" applyFill="1" applyBorder="1" applyAlignment="1">
      <alignment horizontal="center" vertical="center"/>
    </xf>
    <xf numFmtId="0" fontId="12" fillId="10" borderId="227" xfId="0" applyFont="1" applyFill="1" applyBorder="1" applyAlignment="1">
      <alignment horizontal="center" vertical="center"/>
    </xf>
    <xf numFmtId="1" fontId="26" fillId="6" borderId="224" xfId="0" applyNumberFormat="1" applyFont="1" applyFill="1" applyBorder="1" applyAlignment="1">
      <alignment horizontal="center" vertical="center"/>
    </xf>
    <xf numFmtId="0" fontId="10" fillId="6" borderId="224" xfId="1" applyFont="1" applyFill="1" applyBorder="1" applyAlignment="1">
      <alignment horizontal="left" vertical="center"/>
    </xf>
    <xf numFmtId="20" fontId="5" fillId="5" borderId="230" xfId="0" applyNumberFormat="1" applyFont="1" applyFill="1" applyBorder="1" applyAlignment="1">
      <alignment horizontal="center"/>
    </xf>
    <xf numFmtId="0" fontId="10" fillId="6" borderId="224" xfId="0" applyFont="1" applyFill="1" applyBorder="1" applyAlignment="1">
      <alignment horizontal="left" vertical="center"/>
    </xf>
    <xf numFmtId="0" fontId="11" fillId="5" borderId="225" xfId="0" applyFont="1" applyFill="1" applyBorder="1" applyAlignment="1">
      <alignment horizontal="left" vertical="center"/>
    </xf>
    <xf numFmtId="0" fontId="17" fillId="6" borderId="224" xfId="0" applyFont="1" applyFill="1" applyBorder="1" applyAlignment="1">
      <alignment horizontal="left" vertical="center"/>
    </xf>
    <xf numFmtId="0" fontId="12" fillId="5" borderId="224" xfId="0" applyFont="1" applyFill="1" applyBorder="1" applyAlignment="1">
      <alignment horizontal="center" vertical="center"/>
    </xf>
    <xf numFmtId="0" fontId="10" fillId="5" borderId="224" xfId="0" applyFont="1" applyFill="1" applyBorder="1" applyAlignment="1">
      <alignment horizontal="left" vertical="center"/>
    </xf>
    <xf numFmtId="0" fontId="11" fillId="9" borderId="225" xfId="0" applyFont="1" applyFill="1" applyBorder="1" applyAlignment="1">
      <alignment horizontal="left" vertical="center"/>
    </xf>
    <xf numFmtId="0" fontId="11" fillId="6" borderId="225" xfId="0" applyFont="1" applyFill="1" applyBorder="1" applyAlignment="1">
      <alignment horizontal="left" vertical="center"/>
    </xf>
    <xf numFmtId="164" fontId="11" fillId="0" borderId="225" xfId="0" applyNumberFormat="1" applyFont="1" applyFill="1" applyBorder="1" applyAlignment="1">
      <alignment horizontal="left" vertical="center"/>
    </xf>
    <xf numFmtId="164" fontId="11" fillId="0" borderId="225" xfId="1" applyNumberFormat="1" applyFont="1" applyFill="1" applyBorder="1" applyAlignment="1">
      <alignment horizontal="left" vertical="center"/>
    </xf>
    <xf numFmtId="165" fontId="5" fillId="5" borderId="230" xfId="0" applyNumberFormat="1" applyFont="1" applyFill="1" applyBorder="1" applyAlignment="1">
      <alignment horizontal="center"/>
    </xf>
    <xf numFmtId="20" fontId="8" fillId="0" borderId="229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left" vertical="center"/>
    </xf>
    <xf numFmtId="164" fontId="11" fillId="6" borderId="225" xfId="0" applyNumberFormat="1" applyFont="1" applyFill="1" applyBorder="1" applyAlignment="1">
      <alignment horizontal="left" vertical="center"/>
    </xf>
    <xf numFmtId="0" fontId="10" fillId="6" borderId="53" xfId="1" applyFont="1" applyFill="1" applyBorder="1" applyAlignment="1">
      <alignment horizontal="left" vertical="center"/>
    </xf>
    <xf numFmtId="0" fontId="11" fillId="5" borderId="53" xfId="1" applyFont="1" applyFill="1" applyBorder="1" applyAlignment="1">
      <alignment horizontal="center" vertical="center"/>
    </xf>
    <xf numFmtId="164" fontId="11" fillId="9" borderId="55" xfId="0" applyNumberFormat="1" applyFont="1" applyFill="1" applyBorder="1" applyAlignment="1">
      <alignment horizontal="left" vertical="center"/>
    </xf>
    <xf numFmtId="164" fontId="11" fillId="9" borderId="225" xfId="0" applyNumberFormat="1" applyFont="1" applyFill="1" applyBorder="1" applyAlignment="1">
      <alignment horizontal="left" vertical="center"/>
    </xf>
    <xf numFmtId="0" fontId="12" fillId="11" borderId="225" xfId="0" applyFont="1" applyFill="1" applyBorder="1" applyAlignment="1">
      <alignment horizontal="left" vertical="center"/>
    </xf>
    <xf numFmtId="164" fontId="11" fillId="11" borderId="225" xfId="1" applyNumberFormat="1" applyFont="1" applyFill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center"/>
    </xf>
    <xf numFmtId="49" fontId="5" fillId="5" borderId="230" xfId="0" applyNumberFormat="1" applyFont="1" applyFill="1" applyBorder="1" applyAlignment="1">
      <alignment horizontal="center"/>
    </xf>
    <xf numFmtId="0" fontId="11" fillId="0" borderId="224" xfId="1" applyFont="1" applyFill="1" applyBorder="1" applyAlignment="1">
      <alignment horizontal="center" vertical="center"/>
    </xf>
    <xf numFmtId="164" fontId="11" fillId="6" borderId="12" xfId="0" applyNumberFormat="1" applyFont="1" applyFill="1" applyBorder="1" applyAlignment="1">
      <alignment horizontal="left" vertical="center"/>
    </xf>
    <xf numFmtId="0" fontId="8" fillId="0" borderId="216" xfId="0" applyFont="1" applyFill="1" applyBorder="1" applyAlignment="1">
      <alignment horizontal="center"/>
    </xf>
    <xf numFmtId="0" fontId="10" fillId="6" borderId="35" xfId="1" applyFont="1" applyFill="1" applyBorder="1" applyAlignment="1">
      <alignment horizontal="left" vertical="center"/>
    </xf>
    <xf numFmtId="0" fontId="11" fillId="5" borderId="36" xfId="1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left" vertical="center"/>
    </xf>
    <xf numFmtId="49" fontId="5" fillId="5" borderId="219" xfId="0" applyNumberFormat="1" applyFont="1" applyFill="1" applyBorder="1" applyAlignment="1">
      <alignment horizontal="center"/>
    </xf>
    <xf numFmtId="0" fontId="11" fillId="5" borderId="220" xfId="0" applyFont="1" applyFill="1" applyBorder="1" applyAlignment="1">
      <alignment horizontal="center" vertical="center"/>
    </xf>
    <xf numFmtId="0" fontId="21" fillId="5" borderId="217" xfId="0" applyFont="1" applyFill="1" applyBorder="1" applyAlignment="1">
      <alignment horizontal="center" vertical="center"/>
    </xf>
    <xf numFmtId="0" fontId="12" fillId="10" borderId="220" xfId="0" applyFont="1" applyFill="1" applyBorder="1" applyAlignment="1">
      <alignment horizontal="center" vertical="center"/>
    </xf>
    <xf numFmtId="1" fontId="26" fillId="6" borderId="217" xfId="0" applyNumberFormat="1" applyFont="1" applyFill="1" applyBorder="1" applyAlignment="1">
      <alignment horizontal="center" vertical="center"/>
    </xf>
    <xf numFmtId="20" fontId="8" fillId="0" borderId="221" xfId="0" applyNumberFormat="1" applyFont="1" applyFill="1" applyBorder="1" applyAlignment="1">
      <alignment horizontal="center" vertical="center"/>
    </xf>
    <xf numFmtId="0" fontId="21" fillId="5" borderId="174" xfId="0" applyFont="1" applyFill="1" applyBorder="1" applyAlignment="1">
      <alignment horizontal="center" vertical="center"/>
    </xf>
    <xf numFmtId="0" fontId="2" fillId="12" borderId="222" xfId="0" applyFont="1" applyFill="1" applyBorder="1" applyAlignment="1">
      <alignment horizontal="center" vertical="center"/>
    </xf>
    <xf numFmtId="0" fontId="17" fillId="5" borderId="224" xfId="0" applyFont="1" applyFill="1" applyBorder="1" applyAlignment="1">
      <alignment horizontal="center" vertical="center"/>
    </xf>
    <xf numFmtId="0" fontId="2" fillId="5" borderId="224" xfId="0" applyFont="1" applyFill="1" applyBorder="1" applyAlignment="1">
      <alignment horizontal="center" vertical="center"/>
    </xf>
    <xf numFmtId="0" fontId="2" fillId="12" borderId="224" xfId="0" applyFont="1" applyFill="1" applyBorder="1" applyAlignment="1">
      <alignment horizontal="center" vertical="center"/>
    </xf>
    <xf numFmtId="0" fontId="21" fillId="12" borderId="224" xfId="0" applyFont="1" applyFill="1" applyBorder="1" applyAlignment="1">
      <alignment horizontal="center" vertical="center"/>
    </xf>
    <xf numFmtId="0" fontId="20" fillId="12" borderId="224" xfId="0" applyFont="1" applyFill="1" applyBorder="1" applyAlignment="1">
      <alignment horizontal="center" vertical="center"/>
    </xf>
    <xf numFmtId="0" fontId="8" fillId="12" borderId="229" xfId="0" applyFont="1" applyFill="1" applyBorder="1" applyAlignment="1">
      <alignment horizontal="center" vertical="center"/>
    </xf>
    <xf numFmtId="164" fontId="11" fillId="0" borderId="224" xfId="1" applyNumberFormat="1" applyFont="1" applyFill="1" applyBorder="1" applyAlignment="1">
      <alignment horizontal="left" vertical="center"/>
    </xf>
    <xf numFmtId="164" fontId="16" fillId="27" borderId="224" xfId="0" applyNumberFormat="1" applyFont="1" applyFill="1" applyBorder="1" applyAlignment="1">
      <alignment horizontal="center"/>
    </xf>
    <xf numFmtId="0" fontId="11" fillId="6" borderId="224" xfId="0" applyFont="1" applyFill="1" applyBorder="1" applyAlignment="1">
      <alignment horizontal="center" vertical="center"/>
    </xf>
    <xf numFmtId="0" fontId="12" fillId="7" borderId="224" xfId="0" applyFont="1" applyFill="1" applyBorder="1" applyAlignment="1">
      <alignment horizontal="center" vertical="center"/>
    </xf>
    <xf numFmtId="0" fontId="11" fillId="9" borderId="224" xfId="0" applyFont="1" applyFill="1" applyBorder="1" applyAlignment="1">
      <alignment horizontal="left" vertical="center"/>
    </xf>
    <xf numFmtId="0" fontId="12" fillId="10" borderId="224" xfId="0" applyFont="1" applyFill="1" applyBorder="1" applyAlignment="1">
      <alignment horizontal="center" vertical="center"/>
    </xf>
    <xf numFmtId="0" fontId="11" fillId="8" borderId="224" xfId="0" applyFont="1" applyFill="1" applyBorder="1" applyAlignment="1">
      <alignment horizontal="left" vertical="center"/>
    </xf>
    <xf numFmtId="0" fontId="11" fillId="5" borderId="224" xfId="0" applyFont="1" applyFill="1" applyBorder="1" applyAlignment="1">
      <alignment horizontal="left" vertical="center"/>
    </xf>
    <xf numFmtId="0" fontId="11" fillId="0" borderId="224" xfId="0" applyFont="1" applyFill="1" applyBorder="1" applyAlignment="1">
      <alignment horizontal="left" vertical="center"/>
    </xf>
    <xf numFmtId="0" fontId="19" fillId="0" borderId="224" xfId="0" applyFont="1" applyFill="1" applyBorder="1"/>
    <xf numFmtId="20" fontId="16" fillId="27" borderId="224" xfId="0" applyNumberFormat="1" applyFont="1" applyFill="1" applyBorder="1" applyAlignment="1">
      <alignment horizontal="center"/>
    </xf>
    <xf numFmtId="0" fontId="11" fillId="6" borderId="224" xfId="0" applyFont="1" applyFill="1" applyBorder="1" applyAlignment="1">
      <alignment horizontal="left" vertical="center"/>
    </xf>
    <xf numFmtId="164" fontId="11" fillId="0" borderId="224" xfId="0" applyNumberFormat="1" applyFont="1" applyFill="1" applyBorder="1" applyAlignment="1">
      <alignment horizontal="left" vertical="center"/>
    </xf>
    <xf numFmtId="165" fontId="16" fillId="27" borderId="224" xfId="0" applyNumberFormat="1" applyFont="1" applyFill="1" applyBorder="1" applyAlignment="1">
      <alignment horizontal="center"/>
    </xf>
    <xf numFmtId="164" fontId="11" fillId="9" borderId="224" xfId="0" applyNumberFormat="1" applyFont="1" applyFill="1" applyBorder="1" applyAlignment="1">
      <alignment horizontal="left" vertical="center"/>
    </xf>
    <xf numFmtId="0" fontId="12" fillId="11" borderId="224" xfId="0" applyFont="1" applyFill="1" applyBorder="1" applyAlignment="1">
      <alignment horizontal="left" vertical="center"/>
    </xf>
    <xf numFmtId="49" fontId="16" fillId="27" borderId="224" xfId="0" applyNumberFormat="1" applyFont="1" applyFill="1" applyBorder="1" applyAlignment="1">
      <alignment horizontal="center"/>
    </xf>
    <xf numFmtId="0" fontId="10" fillId="6" borderId="224" xfId="1" applyFont="1" applyFill="1" applyBorder="1" applyAlignment="1">
      <alignment horizontal="left"/>
    </xf>
    <xf numFmtId="0" fontId="12" fillId="9" borderId="224" xfId="0" applyFont="1" applyFill="1" applyBorder="1" applyAlignment="1">
      <alignment horizontal="left" vertical="center"/>
    </xf>
    <xf numFmtId="0" fontId="10" fillId="5" borderId="217" xfId="1" applyFont="1" applyFill="1" applyBorder="1" applyAlignment="1">
      <alignment horizontal="left" vertical="center"/>
    </xf>
    <xf numFmtId="0" fontId="11" fillId="5" borderId="217" xfId="1" applyFont="1" applyFill="1" applyBorder="1" applyAlignment="1">
      <alignment horizontal="center" vertical="center"/>
    </xf>
    <xf numFmtId="0" fontId="12" fillId="0" borderId="217" xfId="0" applyFont="1" applyFill="1" applyBorder="1" applyAlignment="1">
      <alignment horizontal="center" vertical="center"/>
    </xf>
    <xf numFmtId="0" fontId="11" fillId="8" borderId="217" xfId="0" applyFont="1" applyFill="1" applyBorder="1" applyAlignment="1">
      <alignment horizontal="left" vertical="center"/>
    </xf>
    <xf numFmtId="49" fontId="16" fillId="27" borderId="217" xfId="0" applyNumberFormat="1" applyFont="1" applyFill="1" applyBorder="1" applyAlignment="1">
      <alignment horizontal="center"/>
    </xf>
    <xf numFmtId="0" fontId="11" fillId="5" borderId="217" xfId="0" applyFont="1" applyFill="1" applyBorder="1" applyAlignment="1">
      <alignment horizontal="center" vertical="center"/>
    </xf>
    <xf numFmtId="0" fontId="12" fillId="10" borderId="217" xfId="0" applyFont="1" applyFill="1" applyBorder="1" applyAlignment="1">
      <alignment horizontal="center" vertical="center"/>
    </xf>
    <xf numFmtId="1" fontId="26" fillId="5" borderId="217" xfId="0" applyNumberFormat="1" applyFont="1" applyFill="1" applyBorder="1" applyAlignment="1">
      <alignment horizontal="center" vertical="center"/>
    </xf>
    <xf numFmtId="49" fontId="16" fillId="16" borderId="235" xfId="0" applyNumberFormat="1" applyFont="1" applyFill="1" applyBorder="1" applyAlignment="1">
      <alignment horizontal="center"/>
    </xf>
    <xf numFmtId="0" fontId="19" fillId="5" borderId="224" xfId="0" applyFont="1" applyFill="1" applyBorder="1"/>
    <xf numFmtId="49" fontId="18" fillId="16" borderId="235" xfId="0" applyNumberFormat="1" applyFont="1" applyFill="1" applyBorder="1" applyAlignment="1">
      <alignment horizontal="center"/>
    </xf>
    <xf numFmtId="0" fontId="2" fillId="12" borderId="163" xfId="0" applyFont="1" applyFill="1" applyBorder="1" applyAlignment="1">
      <alignment horizontal="center" vertical="center"/>
    </xf>
    <xf numFmtId="0" fontId="17" fillId="5" borderId="164" xfId="0" applyFont="1" applyFill="1" applyBorder="1" applyAlignment="1">
      <alignment horizontal="center" vertical="center"/>
    </xf>
    <xf numFmtId="0" fontId="2" fillId="5" borderId="164" xfId="0" applyFont="1" applyFill="1" applyBorder="1" applyAlignment="1">
      <alignment horizontal="center" vertical="center"/>
    </xf>
    <xf numFmtId="0" fontId="2" fillId="12" borderId="164" xfId="0" applyFont="1" applyFill="1" applyBorder="1" applyAlignment="1">
      <alignment horizontal="center" vertical="center"/>
    </xf>
    <xf numFmtId="0" fontId="21" fillId="12" borderId="164" xfId="0" applyFont="1" applyFill="1" applyBorder="1" applyAlignment="1">
      <alignment horizontal="center" vertical="center"/>
    </xf>
    <xf numFmtId="0" fontId="20" fillId="12" borderId="164" xfId="0" applyFont="1" applyFill="1" applyBorder="1" applyAlignment="1">
      <alignment horizontal="center" vertical="center"/>
    </xf>
    <xf numFmtId="0" fontId="8" fillId="12" borderId="172" xfId="0" applyFont="1" applyFill="1" applyBorder="1" applyAlignment="1">
      <alignment horizontal="center" vertical="center"/>
    </xf>
    <xf numFmtId="0" fontId="12" fillId="0" borderId="224" xfId="0" applyFont="1" applyFill="1" applyBorder="1" applyAlignment="1">
      <alignment horizontal="left" vertical="center"/>
    </xf>
    <xf numFmtId="164" fontId="11" fillId="6" borderId="224" xfId="0" applyNumberFormat="1" applyFont="1" applyFill="1" applyBorder="1" applyAlignment="1">
      <alignment horizontal="left" vertical="center"/>
    </xf>
    <xf numFmtId="0" fontId="12" fillId="6" borderId="224" xfId="0" applyFont="1" applyFill="1" applyBorder="1" applyAlignment="1">
      <alignment horizontal="left" vertical="center"/>
    </xf>
    <xf numFmtId="0" fontId="8" fillId="0" borderId="263" xfId="0" applyFont="1" applyFill="1" applyBorder="1" applyAlignment="1">
      <alignment horizontal="center"/>
    </xf>
    <xf numFmtId="0" fontId="10" fillId="5" borderId="264" xfId="0" applyFont="1" applyFill="1" applyBorder="1" applyAlignment="1">
      <alignment horizontal="left" vertical="center"/>
    </xf>
    <xf numFmtId="0" fontId="11" fillId="5" borderId="264" xfId="0" applyFont="1" applyFill="1" applyBorder="1" applyAlignment="1">
      <alignment horizontal="center" vertical="center"/>
    </xf>
    <xf numFmtId="0" fontId="12" fillId="0" borderId="264" xfId="0" applyFont="1" applyFill="1" applyBorder="1" applyAlignment="1">
      <alignment horizontal="center" vertical="center"/>
    </xf>
    <xf numFmtId="164" fontId="11" fillId="9" borderId="264" xfId="0" applyNumberFormat="1" applyFont="1" applyFill="1" applyBorder="1" applyAlignment="1">
      <alignment horizontal="left" vertical="center"/>
    </xf>
    <xf numFmtId="49" fontId="16" fillId="27" borderId="264" xfId="0" applyNumberFormat="1" applyFont="1" applyFill="1" applyBorder="1" applyAlignment="1">
      <alignment horizontal="center"/>
    </xf>
    <xf numFmtId="0" fontId="21" fillId="5" borderId="264" xfId="0" applyFont="1" applyFill="1" applyBorder="1" applyAlignment="1">
      <alignment horizontal="center" vertical="center"/>
    </xf>
    <xf numFmtId="0" fontId="12" fillId="10" borderId="264" xfId="0" applyFont="1" applyFill="1" applyBorder="1" applyAlignment="1">
      <alignment horizontal="center" vertical="center"/>
    </xf>
    <xf numFmtId="1" fontId="26" fillId="5" borderId="264" xfId="0" applyNumberFormat="1" applyFont="1" applyFill="1" applyBorder="1" applyAlignment="1">
      <alignment horizontal="center" vertical="center"/>
    </xf>
    <xf numFmtId="20" fontId="8" fillId="0" borderId="258" xfId="0" applyNumberFormat="1" applyFont="1" applyFill="1" applyBorder="1" applyAlignment="1">
      <alignment horizontal="center" vertical="center"/>
    </xf>
    <xf numFmtId="20" fontId="5" fillId="27" borderId="224" xfId="0" applyNumberFormat="1" applyFont="1" applyFill="1" applyBorder="1" applyAlignment="1">
      <alignment horizontal="center"/>
    </xf>
    <xf numFmtId="164" fontId="5" fillId="27" borderId="224" xfId="0" applyNumberFormat="1" applyFont="1" applyFill="1" applyBorder="1" applyAlignment="1">
      <alignment horizontal="center"/>
    </xf>
    <xf numFmtId="164" fontId="11" fillId="6" borderId="224" xfId="1" applyNumberFormat="1" applyFont="1" applyFill="1" applyBorder="1" applyAlignment="1">
      <alignment horizontal="left" vertical="center"/>
    </xf>
    <xf numFmtId="164" fontId="14" fillId="27" borderId="224" xfId="0" applyNumberFormat="1" applyFont="1" applyFill="1" applyBorder="1" applyAlignment="1">
      <alignment horizontal="center"/>
    </xf>
    <xf numFmtId="165" fontId="5" fillId="27" borderId="224" xfId="0" applyNumberFormat="1" applyFont="1" applyFill="1" applyBorder="1" applyAlignment="1">
      <alignment horizontal="center"/>
    </xf>
    <xf numFmtId="164" fontId="11" fillId="11" borderId="224" xfId="1" applyNumberFormat="1" applyFont="1" applyFill="1" applyBorder="1" applyAlignment="1">
      <alignment horizontal="left" vertical="center"/>
    </xf>
    <xf numFmtId="49" fontId="5" fillId="27" borderId="224" xfId="0" applyNumberFormat="1" applyFont="1" applyFill="1" applyBorder="1" applyAlignment="1">
      <alignment horizontal="center"/>
    </xf>
    <xf numFmtId="0" fontId="11" fillId="8" borderId="264" xfId="0" applyFont="1" applyFill="1" applyBorder="1" applyAlignment="1">
      <alignment horizontal="left" vertical="center"/>
    </xf>
    <xf numFmtId="49" fontId="5" fillId="27" borderId="264" xfId="0" applyNumberFormat="1" applyFont="1" applyFill="1" applyBorder="1" applyAlignment="1">
      <alignment horizontal="center"/>
    </xf>
    <xf numFmtId="0" fontId="21" fillId="5" borderId="0" xfId="0" applyFont="1" applyFill="1" applyBorder="1" applyAlignment="1">
      <alignment horizontal="center" vertical="center"/>
    </xf>
    <xf numFmtId="1" fontId="15" fillId="5" borderId="224" xfId="0" applyNumberFormat="1" applyFont="1" applyFill="1" applyBorder="1" applyAlignment="1">
      <alignment horizontal="center" vertical="center"/>
    </xf>
    <xf numFmtId="20" fontId="14" fillId="27" borderId="224" xfId="0" applyNumberFormat="1" applyFont="1" applyFill="1" applyBorder="1" applyAlignment="1">
      <alignment horizontal="center"/>
    </xf>
    <xf numFmtId="0" fontId="34" fillId="0" borderId="224" xfId="0" applyFont="1" applyFill="1" applyBorder="1" applyAlignment="1">
      <alignment horizontal="left" vertical="center"/>
    </xf>
    <xf numFmtId="1" fontId="15" fillId="5" borderId="264" xfId="0" applyNumberFormat="1" applyFont="1" applyFill="1" applyBorder="1" applyAlignment="1">
      <alignment horizontal="center" vertical="center"/>
    </xf>
    <xf numFmtId="0" fontId="38" fillId="0" borderId="1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 vertical="center"/>
    </xf>
    <xf numFmtId="0" fontId="60" fillId="2" borderId="2" xfId="0" applyFont="1" applyFill="1" applyBorder="1" applyAlignment="1">
      <alignment horizontal="center" vertical="center"/>
    </xf>
    <xf numFmtId="0" fontId="60" fillId="2" borderId="3" xfId="0" applyFont="1" applyFill="1" applyBorder="1" applyAlignment="1">
      <alignment horizontal="center" vertical="center"/>
    </xf>
    <xf numFmtId="0" fontId="62" fillId="2" borderId="163" xfId="0" applyFont="1" applyFill="1" applyBorder="1" applyAlignment="1">
      <alignment horizontal="center" vertical="center"/>
    </xf>
    <xf numFmtId="0" fontId="62" fillId="2" borderId="164" xfId="0" applyFont="1" applyFill="1" applyBorder="1" applyAlignment="1">
      <alignment horizontal="center" vertical="center"/>
    </xf>
    <xf numFmtId="0" fontId="62" fillId="2" borderId="172" xfId="0" applyFont="1" applyFill="1" applyBorder="1" applyAlignment="1">
      <alignment horizontal="center" vertical="center"/>
    </xf>
    <xf numFmtId="0" fontId="1" fillId="2" borderId="163" xfId="0" applyFont="1" applyFill="1" applyBorder="1" applyAlignment="1">
      <alignment horizontal="center" vertical="center"/>
    </xf>
    <xf numFmtId="0" fontId="1" fillId="2" borderId="164" xfId="0" applyFont="1" applyFill="1" applyBorder="1" applyAlignment="1">
      <alignment horizontal="center" vertical="center"/>
    </xf>
    <xf numFmtId="0" fontId="1" fillId="2" borderId="172" xfId="0" applyFont="1" applyFill="1" applyBorder="1" applyAlignment="1">
      <alignment horizontal="center" vertical="center"/>
    </xf>
    <xf numFmtId="0" fontId="20" fillId="16" borderId="71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0" fontId="5" fillId="0" borderId="75" xfId="0" applyFont="1" applyFill="1" applyBorder="1" applyAlignment="1">
      <alignment horizontal="center" vertical="center"/>
    </xf>
    <xf numFmtId="0" fontId="20" fillId="16" borderId="61" xfId="0" applyFont="1" applyFill="1" applyBorder="1" applyAlignment="1">
      <alignment horizontal="center"/>
    </xf>
    <xf numFmtId="0" fontId="5" fillId="0" borderId="55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left"/>
    </xf>
    <xf numFmtId="0" fontId="2" fillId="0" borderId="57" xfId="0" applyFont="1" applyFill="1" applyBorder="1" applyAlignment="1">
      <alignment horizontal="left"/>
    </xf>
    <xf numFmtId="0" fontId="2" fillId="0" borderId="59" xfId="0" applyFont="1" applyFill="1" applyBorder="1" applyAlignment="1">
      <alignment horizontal="center"/>
    </xf>
    <xf numFmtId="0" fontId="2" fillId="0" borderId="76" xfId="0" applyFont="1" applyFill="1" applyBorder="1" applyAlignment="1">
      <alignment horizontal="center"/>
    </xf>
    <xf numFmtId="0" fontId="2" fillId="0" borderId="77" xfId="0" applyFont="1" applyFill="1" applyBorder="1" applyAlignment="1">
      <alignment horizontal="center"/>
    </xf>
    <xf numFmtId="0" fontId="1" fillId="14" borderId="78" xfId="0" applyFont="1" applyFill="1" applyBorder="1" applyAlignment="1">
      <alignment horizontal="center" vertical="center"/>
    </xf>
    <xf numFmtId="0" fontId="1" fillId="14" borderId="79" xfId="0" applyFont="1" applyFill="1" applyBorder="1" applyAlignment="1">
      <alignment horizontal="center" vertical="center"/>
    </xf>
    <xf numFmtId="0" fontId="1" fillId="14" borderId="80" xfId="0" applyFont="1" applyFill="1" applyBorder="1" applyAlignment="1">
      <alignment horizontal="center" vertical="center"/>
    </xf>
    <xf numFmtId="0" fontId="1" fillId="14" borderId="35" xfId="0" applyFont="1" applyFill="1" applyBorder="1" applyAlignment="1">
      <alignment horizontal="center" vertical="center"/>
    </xf>
    <xf numFmtId="0" fontId="1" fillId="14" borderId="74" xfId="0" applyFont="1" applyFill="1" applyBorder="1" applyAlignment="1">
      <alignment horizontal="center" vertical="center"/>
    </xf>
    <xf numFmtId="0" fontId="1" fillId="14" borderId="75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34" fillId="38" borderId="114" xfId="0" applyFont="1" applyFill="1" applyBorder="1" applyAlignment="1">
      <alignment horizontal="center" vertical="center" textRotation="90"/>
    </xf>
    <xf numFmtId="0" fontId="34" fillId="10" borderId="65" xfId="0" applyFont="1" applyFill="1" applyBorder="1" applyAlignment="1">
      <alignment horizontal="center"/>
    </xf>
    <xf numFmtId="0" fontId="34" fillId="10" borderId="151" xfId="0" applyFont="1" applyFill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34" fillId="37" borderId="114" xfId="0" applyFont="1" applyFill="1" applyBorder="1" applyAlignment="1">
      <alignment horizontal="center" vertical="center" textRotation="90"/>
    </xf>
    <xf numFmtId="0" fontId="34" fillId="10" borderId="136" xfId="0" applyFont="1" applyFill="1" applyBorder="1" applyAlignment="1">
      <alignment horizontal="center"/>
    </xf>
    <xf numFmtId="0" fontId="34" fillId="10" borderId="137" xfId="0" applyFont="1" applyFill="1" applyBorder="1" applyAlignment="1">
      <alignment horizontal="center"/>
    </xf>
    <xf numFmtId="0" fontId="52" fillId="2" borderId="146" xfId="0" applyFont="1" applyFill="1" applyBorder="1" applyAlignment="1">
      <alignment horizontal="center" vertical="center"/>
    </xf>
    <xf numFmtId="0" fontId="52" fillId="2" borderId="66" xfId="0" applyFont="1" applyFill="1" applyBorder="1" applyAlignment="1">
      <alignment horizontal="center" vertical="center"/>
    </xf>
    <xf numFmtId="0" fontId="52" fillId="2" borderId="147" xfId="0" applyFont="1" applyFill="1" applyBorder="1" applyAlignment="1">
      <alignment horizontal="center" vertical="center"/>
    </xf>
    <xf numFmtId="0" fontId="52" fillId="2" borderId="96" xfId="0" applyFont="1" applyFill="1" applyBorder="1" applyAlignment="1">
      <alignment horizontal="center" vertical="center"/>
    </xf>
    <xf numFmtId="0" fontId="52" fillId="2" borderId="148" xfId="0" applyFont="1" applyFill="1" applyBorder="1" applyAlignment="1">
      <alignment horizontal="center" vertical="center"/>
    </xf>
    <xf numFmtId="0" fontId="52" fillId="2" borderId="149" xfId="0" applyFont="1" applyFill="1" applyBorder="1" applyAlignment="1">
      <alignment horizontal="center" vertical="center"/>
    </xf>
    <xf numFmtId="0" fontId="58" fillId="5" borderId="162" xfId="0" applyFont="1" applyFill="1" applyBorder="1" applyAlignment="1">
      <alignment horizontal="center" vertical="center"/>
    </xf>
    <xf numFmtId="0" fontId="58" fillId="5" borderId="79" xfId="0" applyFont="1" applyFill="1" applyBorder="1" applyAlignment="1">
      <alignment horizontal="center" vertical="center"/>
    </xf>
    <xf numFmtId="0" fontId="58" fillId="5" borderId="80" xfId="0" applyFont="1" applyFill="1" applyBorder="1" applyAlignment="1">
      <alignment horizontal="center" vertical="center"/>
    </xf>
    <xf numFmtId="0" fontId="58" fillId="5" borderId="68" xfId="0" applyFont="1" applyFill="1" applyBorder="1" applyAlignment="1">
      <alignment horizontal="center" vertical="center"/>
    </xf>
    <xf numFmtId="0" fontId="58" fillId="5" borderId="0" xfId="0" applyFont="1" applyFill="1" applyBorder="1" applyAlignment="1">
      <alignment horizontal="center" vertical="center"/>
    </xf>
    <xf numFmtId="0" fontId="58" fillId="5" borderId="69" xfId="0" applyFont="1" applyFill="1" applyBorder="1" applyAlignment="1">
      <alignment horizontal="center" vertical="center"/>
    </xf>
    <xf numFmtId="0" fontId="58" fillId="5" borderId="73" xfId="0" applyFont="1" applyFill="1" applyBorder="1" applyAlignment="1">
      <alignment horizontal="center" vertical="center"/>
    </xf>
    <xf numFmtId="0" fontId="58" fillId="5" borderId="74" xfId="0" applyFont="1" applyFill="1" applyBorder="1" applyAlignment="1">
      <alignment horizontal="center" vertical="center"/>
    </xf>
    <xf numFmtId="0" fontId="58" fillId="5" borderId="75" xfId="0" applyFont="1" applyFill="1" applyBorder="1" applyAlignment="1">
      <alignment horizontal="center" vertical="center"/>
    </xf>
    <xf numFmtId="0" fontId="59" fillId="44" borderId="146" xfId="0" applyFont="1" applyFill="1" applyBorder="1" applyAlignment="1">
      <alignment horizontal="center" vertical="center"/>
    </xf>
    <xf numFmtId="0" fontId="59" fillId="44" borderId="66" xfId="0" applyFont="1" applyFill="1" applyBorder="1" applyAlignment="1">
      <alignment horizontal="center" vertical="center"/>
    </xf>
    <xf numFmtId="0" fontId="59" fillId="44" borderId="147" xfId="0" applyFont="1" applyFill="1" applyBorder="1" applyAlignment="1">
      <alignment horizontal="center" vertical="center"/>
    </xf>
    <xf numFmtId="0" fontId="59" fillId="44" borderId="96" xfId="0" applyFont="1" applyFill="1" applyBorder="1" applyAlignment="1">
      <alignment horizontal="center" vertical="center"/>
    </xf>
    <xf numFmtId="0" fontId="59" fillId="44" borderId="148" xfId="0" applyFont="1" applyFill="1" applyBorder="1" applyAlignment="1">
      <alignment horizontal="center" vertical="center"/>
    </xf>
    <xf numFmtId="0" fontId="59" fillId="44" borderId="149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0" fillId="5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" fontId="20" fillId="5" borderId="82" xfId="0" applyNumberFormat="1" applyFont="1" applyFill="1" applyBorder="1" applyAlignment="1">
      <alignment horizontal="center"/>
    </xf>
    <xf numFmtId="1" fontId="20" fillId="5" borderId="83" xfId="0" applyNumberFormat="1" applyFont="1" applyFill="1" applyBorder="1" applyAlignment="1">
      <alignment horizontal="center"/>
    </xf>
    <xf numFmtId="0" fontId="20" fillId="20" borderId="84" xfId="0" applyFont="1" applyFill="1" applyBorder="1" applyAlignment="1">
      <alignment horizontal="center"/>
    </xf>
    <xf numFmtId="0" fontId="20" fillId="0" borderId="84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/>
    </xf>
    <xf numFmtId="0" fontId="3" fillId="7" borderId="82" xfId="0" applyFont="1" applyFill="1" applyBorder="1" applyAlignment="1">
      <alignment horizontal="center"/>
    </xf>
    <xf numFmtId="0" fontId="3" fillId="21" borderId="8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/>
    </xf>
    <xf numFmtId="0" fontId="3" fillId="21" borderId="86" xfId="0" applyFont="1" applyFill="1" applyBorder="1" applyAlignment="1">
      <alignment horizontal="center" vertical="center"/>
    </xf>
    <xf numFmtId="0" fontId="3" fillId="22" borderId="87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22" borderId="6" xfId="0" applyFont="1" applyFill="1" applyBorder="1" applyAlignment="1">
      <alignment horizontal="center"/>
    </xf>
    <xf numFmtId="0" fontId="3" fillId="22" borderId="231" xfId="0" applyFont="1" applyFill="1" applyBorder="1" applyAlignment="1">
      <alignment horizontal="center"/>
    </xf>
    <xf numFmtId="0" fontId="3" fillId="43" borderId="5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18" fillId="14" borderId="163" xfId="0" applyFont="1" applyFill="1" applyBorder="1" applyAlignment="1">
      <alignment horizontal="center"/>
    </xf>
    <xf numFmtId="0" fontId="11" fillId="14" borderId="164" xfId="0" applyFont="1" applyFill="1" applyBorder="1" applyAlignment="1">
      <alignment horizontal="center"/>
    </xf>
    <xf numFmtId="0" fontId="71" fillId="14" borderId="164" xfId="1" applyFont="1" applyFill="1" applyBorder="1" applyAlignment="1">
      <alignment horizontal="left"/>
    </xf>
    <xf numFmtId="0" fontId="26" fillId="5" borderId="164" xfId="1" applyFont="1" applyFill="1" applyBorder="1" applyAlignment="1">
      <alignment horizontal="center"/>
    </xf>
    <xf numFmtId="0" fontId="2" fillId="0" borderId="164" xfId="0" applyFont="1" applyFill="1" applyBorder="1" applyAlignment="1">
      <alignment horizontal="center"/>
    </xf>
    <xf numFmtId="164" fontId="11" fillId="6" borderId="165" xfId="1" applyNumberFormat="1" applyFont="1" applyFill="1" applyBorder="1" applyAlignment="1">
      <alignment horizontal="left"/>
    </xf>
    <xf numFmtId="1" fontId="15" fillId="5" borderId="166" xfId="0" applyNumberFormat="1" applyFont="1" applyFill="1" applyBorder="1" applyAlignment="1">
      <alignment horizontal="center"/>
    </xf>
    <xf numFmtId="1" fontId="11" fillId="49" borderId="167" xfId="0" applyNumberFormat="1" applyFont="1" applyFill="1" applyBorder="1" applyAlignment="1">
      <alignment horizontal="center"/>
    </xf>
    <xf numFmtId="164" fontId="18" fillId="51" borderId="168" xfId="0" applyNumberFormat="1" applyFont="1" applyFill="1" applyBorder="1" applyAlignment="1">
      <alignment horizontal="center"/>
    </xf>
    <xf numFmtId="1" fontId="18" fillId="23" borderId="168" xfId="0" applyNumberFormat="1" applyFont="1" applyFill="1" applyBorder="1" applyAlignment="1" applyProtection="1">
      <alignment horizontal="center"/>
      <protection hidden="1"/>
    </xf>
    <xf numFmtId="0" fontId="11" fillId="5" borderId="169" xfId="0" applyFont="1" applyFill="1" applyBorder="1" applyAlignment="1">
      <alignment horizontal="center"/>
    </xf>
    <xf numFmtId="0" fontId="72" fillId="0" borderId="166" xfId="0" applyFont="1" applyFill="1" applyBorder="1" applyAlignment="1">
      <alignment horizontal="center"/>
    </xf>
    <xf numFmtId="0" fontId="3" fillId="7" borderId="170" xfId="0" applyFont="1" applyFill="1" applyBorder="1" applyAlignment="1">
      <alignment horizontal="center" vertical="center"/>
    </xf>
    <xf numFmtId="0" fontId="3" fillId="10" borderId="170" xfId="0" applyFont="1" applyFill="1" applyBorder="1" applyAlignment="1">
      <alignment horizontal="center" vertical="center"/>
    </xf>
    <xf numFmtId="0" fontId="3" fillId="5" borderId="274" xfId="0" applyFont="1" applyFill="1" applyBorder="1" applyAlignment="1">
      <alignment horizontal="center" vertical="center"/>
    </xf>
    <xf numFmtId="0" fontId="3" fillId="5" borderId="170" xfId="0" applyFont="1" applyFill="1" applyBorder="1" applyAlignment="1">
      <alignment horizontal="center" vertical="center"/>
    </xf>
    <xf numFmtId="20" fontId="73" fillId="5" borderId="171" xfId="0" applyNumberFormat="1" applyFont="1" applyFill="1" applyBorder="1" applyAlignment="1">
      <alignment horizontal="center"/>
    </xf>
    <xf numFmtId="164" fontId="3" fillId="5" borderId="164" xfId="0" applyNumberFormat="1" applyFont="1" applyFill="1" applyBorder="1" applyAlignment="1">
      <alignment horizontal="center"/>
    </xf>
    <xf numFmtId="20" fontId="3" fillId="5" borderId="164" xfId="0" applyNumberFormat="1" applyFont="1" applyFill="1" applyBorder="1" applyAlignment="1">
      <alignment horizontal="center"/>
    </xf>
    <xf numFmtId="164" fontId="3" fillId="5" borderId="165" xfId="0" applyNumberFormat="1" applyFont="1" applyFill="1" applyBorder="1" applyAlignment="1">
      <alignment horizontal="center"/>
    </xf>
    <xf numFmtId="164" fontId="3" fillId="5" borderId="262" xfId="0" applyNumberFormat="1" applyFont="1" applyFill="1" applyBorder="1" applyAlignment="1">
      <alignment horizontal="center"/>
    </xf>
    <xf numFmtId="164" fontId="3" fillId="5" borderId="172" xfId="0" applyNumberFormat="1" applyFont="1" applyFill="1" applyBorder="1" applyAlignment="1">
      <alignment horizontal="center"/>
    </xf>
    <xf numFmtId="0" fontId="18" fillId="14" borderId="222" xfId="0" applyFont="1" applyFill="1" applyBorder="1" applyAlignment="1">
      <alignment horizontal="center"/>
    </xf>
    <xf numFmtId="0" fontId="11" fillId="14" borderId="224" xfId="0" applyFont="1" applyFill="1" applyBorder="1" applyAlignment="1">
      <alignment horizontal="center"/>
    </xf>
    <xf numFmtId="0" fontId="71" fillId="14" borderId="224" xfId="1" applyFont="1" applyFill="1" applyBorder="1" applyAlignment="1">
      <alignment horizontal="left"/>
    </xf>
    <xf numFmtId="0" fontId="26" fillId="5" borderId="224" xfId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11" fillId="11" borderId="225" xfId="1" applyNumberFormat="1" applyFont="1" applyFill="1" applyBorder="1" applyAlignment="1">
      <alignment horizontal="left"/>
    </xf>
    <xf numFmtId="1" fontId="15" fillId="5" borderId="233" xfId="0" applyNumberFormat="1" applyFont="1" applyFill="1" applyBorder="1" applyAlignment="1">
      <alignment horizontal="center"/>
    </xf>
    <xf numFmtId="1" fontId="11" fillId="5" borderId="232" xfId="0" applyNumberFormat="1" applyFont="1" applyFill="1" applyBorder="1" applyAlignment="1">
      <alignment horizontal="center"/>
    </xf>
    <xf numFmtId="164" fontId="18" fillId="16" borderId="88" xfId="0" applyNumberFormat="1" applyFont="1" applyFill="1" applyBorder="1" applyAlignment="1">
      <alignment horizontal="center"/>
    </xf>
    <xf numFmtId="1" fontId="18" fillId="23" borderId="235" xfId="0" applyNumberFormat="1" applyFont="1" applyFill="1" applyBorder="1" applyAlignment="1" applyProtection="1">
      <alignment horizontal="center"/>
      <protection hidden="1"/>
    </xf>
    <xf numFmtId="0" fontId="11" fillId="5" borderId="244" xfId="0" applyFont="1" applyFill="1" applyBorder="1" applyAlignment="1">
      <alignment horizontal="center"/>
    </xf>
    <xf numFmtId="0" fontId="72" fillId="0" borderId="233" xfId="0" applyFont="1" applyFill="1" applyBorder="1" applyAlignment="1">
      <alignment horizontal="center"/>
    </xf>
    <xf numFmtId="0" fontId="3" fillId="10" borderId="245" xfId="0" applyFont="1" applyFill="1" applyBorder="1" applyAlignment="1">
      <alignment horizontal="center" vertical="center"/>
    </xf>
    <xf numFmtId="0" fontId="3" fillId="5" borderId="245" xfId="0" applyFont="1" applyFill="1" applyBorder="1" applyAlignment="1">
      <alignment horizontal="center" vertical="center"/>
    </xf>
    <xf numFmtId="0" fontId="3" fillId="5" borderId="245" xfId="0" applyFont="1" applyFill="1" applyBorder="1" applyAlignment="1">
      <alignment horizontal="center"/>
    </xf>
    <xf numFmtId="0" fontId="3" fillId="7" borderId="245" xfId="0" applyFont="1" applyFill="1" applyBorder="1" applyAlignment="1">
      <alignment horizontal="center" vertical="center"/>
    </xf>
    <xf numFmtId="20" fontId="73" fillId="5" borderId="237" xfId="0" applyNumberFormat="1" applyFont="1" applyFill="1" applyBorder="1" applyAlignment="1">
      <alignment horizontal="center"/>
    </xf>
    <xf numFmtId="49" fontId="3" fillId="5" borderId="224" xfId="0" applyNumberFormat="1" applyFont="1" applyFill="1" applyBorder="1" applyAlignment="1">
      <alignment horizontal="center"/>
    </xf>
    <xf numFmtId="164" fontId="3" fillId="5" borderId="224" xfId="0" applyNumberFormat="1" applyFont="1" applyFill="1" applyBorder="1" applyAlignment="1">
      <alignment horizontal="center"/>
    </xf>
    <xf numFmtId="20" fontId="3" fillId="5" borderId="224" xfId="0" applyNumberFormat="1" applyFont="1" applyFill="1" applyBorder="1" applyAlignment="1">
      <alignment horizontal="center"/>
    </xf>
    <xf numFmtId="164" fontId="3" fillId="5" borderId="225" xfId="0" applyNumberFormat="1" applyFont="1" applyFill="1" applyBorder="1" applyAlignment="1">
      <alignment horizontal="center"/>
    </xf>
    <xf numFmtId="49" fontId="3" fillId="5" borderId="238" xfId="0" applyNumberFormat="1" applyFont="1" applyFill="1" applyBorder="1" applyAlignment="1">
      <alignment horizontal="center"/>
    </xf>
    <xf numFmtId="164" fontId="3" fillId="5" borderId="229" xfId="0" applyNumberFormat="1" applyFont="1" applyFill="1" applyBorder="1" applyAlignment="1">
      <alignment horizontal="center"/>
    </xf>
    <xf numFmtId="0" fontId="19" fillId="0" borderId="12" xfId="0" applyFont="1" applyFill="1" applyBorder="1" applyAlignment="1"/>
    <xf numFmtId="20" fontId="73" fillId="5" borderId="239" xfId="0" applyNumberFormat="1" applyFont="1" applyFill="1" applyBorder="1" applyAlignment="1">
      <alignment horizontal="center"/>
    </xf>
    <xf numFmtId="20" fontId="3" fillId="5" borderId="225" xfId="0" applyNumberFormat="1" applyFont="1" applyFill="1" applyBorder="1" applyAlignment="1">
      <alignment horizontal="center"/>
    </xf>
    <xf numFmtId="164" fontId="3" fillId="5" borderId="238" xfId="0" applyNumberFormat="1" applyFont="1" applyFill="1" applyBorder="1" applyAlignment="1">
      <alignment horizontal="center"/>
    </xf>
    <xf numFmtId="0" fontId="18" fillId="5" borderId="222" xfId="0" applyFont="1" applyFill="1" applyBorder="1" applyAlignment="1">
      <alignment horizontal="center"/>
    </xf>
    <xf numFmtId="0" fontId="11" fillId="0" borderId="224" xfId="0" applyFont="1" applyFill="1" applyBorder="1" applyAlignment="1">
      <alignment horizontal="center"/>
    </xf>
    <xf numFmtId="0" fontId="71" fillId="5" borderId="224" xfId="1" applyFont="1" applyFill="1" applyBorder="1" applyAlignment="1">
      <alignment horizontal="left"/>
    </xf>
    <xf numFmtId="164" fontId="11" fillId="11" borderId="12" xfId="1" applyNumberFormat="1" applyFont="1" applyFill="1" applyBorder="1" applyAlignment="1">
      <alignment horizontal="left"/>
    </xf>
    <xf numFmtId="164" fontId="18" fillId="51" borderId="88" xfId="0" applyNumberFormat="1" applyFont="1" applyFill="1" applyBorder="1" applyAlignment="1">
      <alignment horizontal="center"/>
    </xf>
    <xf numFmtId="49" fontId="73" fillId="5" borderId="237" xfId="0" applyNumberFormat="1" applyFont="1" applyFill="1" applyBorder="1" applyAlignment="1">
      <alignment horizontal="center"/>
    </xf>
    <xf numFmtId="0" fontId="18" fillId="0" borderId="222" xfId="0" applyFont="1" applyFill="1" applyBorder="1" applyAlignment="1">
      <alignment horizontal="center"/>
    </xf>
    <xf numFmtId="0" fontId="71" fillId="5" borderId="275" xfId="1" applyFont="1" applyFill="1" applyBorder="1" applyAlignment="1">
      <alignment horizontal="left"/>
    </xf>
    <xf numFmtId="0" fontId="26" fillId="5" borderId="275" xfId="1" applyFont="1" applyFill="1" applyBorder="1" applyAlignment="1">
      <alignment horizontal="center"/>
    </xf>
    <xf numFmtId="0" fontId="2" fillId="5" borderId="224" xfId="0" applyFont="1" applyFill="1" applyBorder="1" applyAlignment="1">
      <alignment horizontal="center"/>
    </xf>
    <xf numFmtId="164" fontId="11" fillId="0" borderId="224" xfId="0" applyNumberFormat="1" applyFont="1" applyFill="1" applyBorder="1" applyAlignment="1">
      <alignment horizontal="left"/>
    </xf>
    <xf numFmtId="0" fontId="3" fillId="5" borderId="276" xfId="0" applyFont="1" applyFill="1" applyBorder="1" applyAlignment="1">
      <alignment horizontal="center" vertical="center"/>
    </xf>
    <xf numFmtId="0" fontId="3" fillId="10" borderId="276" xfId="0" applyFont="1" applyFill="1" applyBorder="1" applyAlignment="1">
      <alignment horizontal="center" vertical="center"/>
    </xf>
    <xf numFmtId="0" fontId="3" fillId="10" borderId="277" xfId="0" applyFont="1" applyFill="1" applyBorder="1" applyAlignment="1">
      <alignment horizontal="center" vertical="center"/>
    </xf>
    <xf numFmtId="20" fontId="73" fillId="5" borderId="278" xfId="0" applyNumberFormat="1" applyFont="1" applyFill="1" applyBorder="1" applyAlignment="1">
      <alignment horizontal="center"/>
    </xf>
    <xf numFmtId="164" fontId="3" fillId="5" borderId="275" xfId="0" applyNumberFormat="1" applyFont="1" applyFill="1" applyBorder="1" applyAlignment="1">
      <alignment horizontal="center"/>
    </xf>
    <xf numFmtId="20" fontId="3" fillId="5" borderId="275" xfId="0" applyNumberFormat="1" applyFont="1" applyFill="1" applyBorder="1" applyAlignment="1">
      <alignment horizontal="center"/>
    </xf>
    <xf numFmtId="20" fontId="3" fillId="5" borderId="279" xfId="0" applyNumberFormat="1" applyFont="1" applyFill="1" applyBorder="1" applyAlignment="1">
      <alignment horizontal="center"/>
    </xf>
    <xf numFmtId="49" fontId="3" fillId="5" borderId="280" xfId="0" applyNumberFormat="1" applyFont="1" applyFill="1" applyBorder="1" applyAlignment="1">
      <alignment horizontal="center"/>
    </xf>
    <xf numFmtId="49" fontId="3" fillId="5" borderId="275" xfId="0" applyNumberFormat="1" applyFont="1" applyFill="1" applyBorder="1" applyAlignment="1">
      <alignment horizontal="center"/>
    </xf>
    <xf numFmtId="49" fontId="3" fillId="5" borderId="281" xfId="0" applyNumberFormat="1" applyFont="1" applyFill="1" applyBorder="1" applyAlignment="1">
      <alignment horizontal="center"/>
    </xf>
    <xf numFmtId="0" fontId="2" fillId="0" borderId="224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left"/>
    </xf>
    <xf numFmtId="0" fontId="3" fillId="7" borderId="276" xfId="0" applyFont="1" applyFill="1" applyBorder="1" applyAlignment="1">
      <alignment horizontal="center" vertical="center"/>
    </xf>
    <xf numFmtId="0" fontId="3" fillId="5" borderId="277" xfId="0" applyFont="1" applyFill="1" applyBorder="1" applyAlignment="1">
      <alignment horizontal="center" vertical="center"/>
    </xf>
    <xf numFmtId="164" fontId="3" fillId="5" borderId="280" xfId="0" applyNumberFormat="1" applyFont="1" applyFill="1" applyBorder="1" applyAlignment="1">
      <alignment horizontal="center"/>
    </xf>
    <xf numFmtId="164" fontId="3" fillId="5" borderId="281" xfId="0" applyNumberFormat="1" applyFont="1" applyFill="1" applyBorder="1" applyAlignment="1">
      <alignment horizontal="center"/>
    </xf>
    <xf numFmtId="0" fontId="19" fillId="0" borderId="224" xfId="0" applyFont="1" applyFill="1" applyBorder="1" applyAlignment="1"/>
    <xf numFmtId="164" fontId="18" fillId="16" borderId="235" xfId="0" applyNumberFormat="1" applyFont="1" applyFill="1" applyBorder="1" applyAlignment="1">
      <alignment horizontal="center"/>
    </xf>
    <xf numFmtId="0" fontId="71" fillId="6" borderId="275" xfId="0" applyFont="1" applyFill="1" applyBorder="1" applyAlignment="1">
      <alignment horizontal="left"/>
    </xf>
    <xf numFmtId="0" fontId="26" fillId="5" borderId="224" xfId="0" applyFont="1" applyFill="1" applyBorder="1" applyAlignment="1">
      <alignment horizontal="center"/>
    </xf>
    <xf numFmtId="164" fontId="11" fillId="0" borderId="240" xfId="0" applyNumberFormat="1" applyFont="1" applyFill="1" applyBorder="1" applyAlignment="1">
      <alignment horizontal="left"/>
    </xf>
    <xf numFmtId="0" fontId="74" fillId="5" borderId="276" xfId="0" applyFont="1" applyFill="1" applyBorder="1" applyAlignment="1">
      <alignment horizontal="center" vertical="center"/>
    </xf>
    <xf numFmtId="49" fontId="73" fillId="5" borderId="278" xfId="0" applyNumberFormat="1" applyFont="1" applyFill="1" applyBorder="1" applyAlignment="1">
      <alignment horizontal="center"/>
    </xf>
    <xf numFmtId="164" fontId="3" fillId="5" borderId="276" xfId="0" applyNumberFormat="1" applyFont="1" applyFill="1" applyBorder="1" applyAlignment="1">
      <alignment horizontal="center"/>
    </xf>
    <xf numFmtId="0" fontId="19" fillId="0" borderId="225" xfId="0" applyFont="1" applyFill="1" applyBorder="1" applyAlignment="1"/>
    <xf numFmtId="0" fontId="3" fillId="5" borderId="241" xfId="0" applyFont="1" applyFill="1" applyBorder="1" applyAlignment="1">
      <alignment horizontal="center" vertical="center"/>
    </xf>
    <xf numFmtId="0" fontId="3" fillId="13" borderId="276" xfId="0" applyFont="1" applyFill="1" applyBorder="1" applyAlignment="1">
      <alignment horizontal="center" vertical="center"/>
    </xf>
    <xf numFmtId="164" fontId="11" fillId="6" borderId="225" xfId="1" applyNumberFormat="1" applyFont="1" applyFill="1" applyBorder="1" applyAlignment="1">
      <alignment horizontal="left"/>
    </xf>
    <xf numFmtId="0" fontId="19" fillId="5" borderId="225" xfId="0" applyFont="1" applyFill="1" applyBorder="1" applyAlignment="1"/>
    <xf numFmtId="0" fontId="19" fillId="5" borderId="12" xfId="0" applyFont="1" applyFill="1" applyBorder="1" applyAlignment="1"/>
    <xf numFmtId="0" fontId="3" fillId="10" borderId="241" xfId="0" applyFont="1" applyFill="1" applyBorder="1" applyAlignment="1">
      <alignment horizontal="center" vertical="center"/>
    </xf>
    <xf numFmtId="0" fontId="19" fillId="5" borderId="224" xfId="0" applyFont="1" applyFill="1" applyBorder="1" applyAlignment="1"/>
    <xf numFmtId="0" fontId="2" fillId="0" borderId="275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left"/>
    </xf>
    <xf numFmtId="1" fontId="15" fillId="5" borderId="282" xfId="0" applyNumberFormat="1" applyFont="1" applyFill="1" applyBorder="1" applyAlignment="1">
      <alignment horizontal="center"/>
    </xf>
    <xf numFmtId="0" fontId="18" fillId="24" borderId="283" xfId="0" applyFont="1" applyFill="1" applyBorder="1" applyAlignment="1">
      <alignment horizontal="center"/>
    </xf>
    <xf numFmtId="1" fontId="18" fillId="7" borderId="275" xfId="0" applyNumberFormat="1" applyFont="1" applyFill="1" applyBorder="1" applyAlignment="1">
      <alignment horizontal="center"/>
    </xf>
    <xf numFmtId="0" fontId="75" fillId="5" borderId="275" xfId="0" applyFont="1" applyFill="1" applyBorder="1" applyAlignment="1">
      <alignment horizontal="center"/>
    </xf>
    <xf numFmtId="0" fontId="21" fillId="5" borderId="275" xfId="0" applyFont="1" applyFill="1" applyBorder="1" applyAlignment="1">
      <alignment horizontal="center"/>
    </xf>
    <xf numFmtId="0" fontId="21" fillId="25" borderId="275" xfId="0" applyFont="1" applyFill="1" applyBorder="1" applyAlignment="1">
      <alignment horizontal="center"/>
    </xf>
    <xf numFmtId="0" fontId="18" fillId="25" borderId="279" xfId="0" applyFont="1" applyFill="1" applyBorder="1" applyAlignment="1">
      <alignment horizontal="center"/>
    </xf>
    <xf numFmtId="1" fontId="30" fillId="5" borderId="282" xfId="0" applyNumberFormat="1" applyFont="1" applyFill="1" applyBorder="1" applyAlignment="1">
      <alignment horizontal="center"/>
    </xf>
    <xf numFmtId="1" fontId="11" fillId="5" borderId="284" xfId="0" applyNumberFormat="1" applyFont="1" applyFill="1" applyBorder="1" applyAlignment="1">
      <alignment horizontal="center"/>
    </xf>
    <xf numFmtId="49" fontId="18" fillId="25" borderId="285" xfId="0" applyNumberFormat="1" applyFont="1" applyFill="1" applyBorder="1" applyAlignment="1">
      <alignment horizontal="center"/>
    </xf>
    <xf numFmtId="0" fontId="16" fillId="25" borderId="285" xfId="0" applyFont="1" applyFill="1" applyBorder="1" applyAlignment="1">
      <alignment horizontal="center"/>
    </xf>
    <xf numFmtId="1" fontId="12" fillId="5" borderId="242" xfId="0" applyNumberFormat="1" applyFont="1" applyFill="1" applyBorder="1" applyAlignment="1">
      <alignment horizontal="center"/>
    </xf>
    <xf numFmtId="1" fontId="3" fillId="43" borderId="282" xfId="0" applyNumberFormat="1" applyFont="1" applyFill="1" applyBorder="1" applyAlignment="1">
      <alignment horizontal="center"/>
    </xf>
    <xf numFmtId="0" fontId="76" fillId="4" borderId="276" xfId="0" applyFont="1" applyFill="1" applyBorder="1" applyAlignment="1">
      <alignment horizontal="center" vertical="center"/>
    </xf>
    <xf numFmtId="0" fontId="76" fillId="4" borderId="277" xfId="0" applyFont="1" applyFill="1" applyBorder="1" applyAlignment="1">
      <alignment horizontal="center" vertical="center"/>
    </xf>
    <xf numFmtId="164" fontId="76" fillId="5" borderId="278" xfId="0" applyNumberFormat="1" applyFont="1" applyFill="1" applyBorder="1" applyAlignment="1">
      <alignment horizontal="center"/>
    </xf>
    <xf numFmtId="0" fontId="3" fillId="5" borderId="275" xfId="0" applyFont="1" applyFill="1" applyBorder="1" applyAlignment="1">
      <alignment horizontal="center"/>
    </xf>
    <xf numFmtId="49" fontId="76" fillId="5" borderId="275" xfId="0" applyNumberFormat="1" applyFont="1" applyFill="1" applyBorder="1" applyAlignment="1">
      <alignment horizontal="center"/>
    </xf>
    <xf numFmtId="0" fontId="3" fillId="5" borderId="279" xfId="0" applyFont="1" applyFill="1" applyBorder="1" applyAlignment="1">
      <alignment horizontal="center"/>
    </xf>
    <xf numFmtId="0" fontId="3" fillId="5" borderId="280" xfId="0" applyFont="1" applyFill="1" applyBorder="1" applyAlignment="1">
      <alignment horizontal="center"/>
    </xf>
    <xf numFmtId="0" fontId="3" fillId="5" borderId="281" xfId="0" applyFont="1" applyFill="1" applyBorder="1" applyAlignment="1">
      <alignment horizontal="center"/>
    </xf>
    <xf numFmtId="0" fontId="3" fillId="22" borderId="87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2" borderId="6" xfId="0" applyFont="1" applyFill="1" applyBorder="1" applyAlignment="1">
      <alignment horizontal="center" vertical="center"/>
    </xf>
    <xf numFmtId="0" fontId="3" fillId="22" borderId="231" xfId="0" applyFont="1" applyFill="1" applyBorder="1" applyAlignment="1">
      <alignment horizontal="center" vertical="center"/>
    </xf>
    <xf numFmtId="0" fontId="3" fillId="43" borderId="5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26" fillId="5" borderId="11" xfId="1" applyFont="1" applyFill="1" applyBorder="1" applyAlignment="1">
      <alignment horizontal="center"/>
    </xf>
    <xf numFmtId="1" fontId="15" fillId="5" borderId="15" xfId="0" applyNumberFormat="1" applyFont="1" applyFill="1" applyBorder="1" applyAlignment="1">
      <alignment horizontal="center"/>
    </xf>
    <xf numFmtId="1" fontId="11" fillId="49" borderId="93" xfId="0" applyNumberFormat="1" applyFont="1" applyFill="1" applyBorder="1" applyAlignment="1">
      <alignment horizontal="center"/>
    </xf>
    <xf numFmtId="1" fontId="18" fillId="43" borderId="88" xfId="0" applyNumberFormat="1" applyFont="1" applyFill="1" applyBorder="1" applyAlignment="1" applyProtection="1">
      <alignment horizontal="center"/>
      <protection hidden="1"/>
    </xf>
    <xf numFmtId="0" fontId="11" fillId="5" borderId="89" xfId="0" applyFont="1" applyFill="1" applyBorder="1" applyAlignment="1">
      <alignment horizontal="center"/>
    </xf>
    <xf numFmtId="0" fontId="72" fillId="0" borderId="15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20" fontId="3" fillId="5" borderId="237" xfId="0" applyNumberFormat="1" applyFont="1" applyFill="1" applyBorder="1" applyAlignment="1">
      <alignment horizontal="center"/>
    </xf>
    <xf numFmtId="20" fontId="3" fillId="5" borderId="11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164" fontId="3" fillId="5" borderId="12" xfId="0" applyNumberFormat="1" applyFont="1" applyFill="1" applyBorder="1" applyAlignment="1">
      <alignment horizontal="center"/>
    </xf>
    <xf numFmtId="20" fontId="3" fillId="5" borderId="234" xfId="0" applyNumberFormat="1" applyFont="1" applyFill="1" applyBorder="1" applyAlignment="1">
      <alignment horizontal="center"/>
    </xf>
    <xf numFmtId="164" fontId="3" fillId="5" borderId="16" xfId="0" applyNumberFormat="1" applyFont="1" applyFill="1" applyBorder="1" applyAlignment="1">
      <alignment horizontal="center"/>
    </xf>
    <xf numFmtId="0" fontId="70" fillId="14" borderId="224" xfId="0" applyFont="1" applyFill="1" applyBorder="1" applyAlignment="1">
      <alignment horizontal="left"/>
    </xf>
    <xf numFmtId="0" fontId="12" fillId="0" borderId="225" xfId="0" applyFont="1" applyFill="1" applyBorder="1" applyAlignment="1">
      <alignment horizontal="left"/>
    </xf>
    <xf numFmtId="164" fontId="18" fillId="51" borderId="235" xfId="0" applyNumberFormat="1" applyFont="1" applyFill="1" applyBorder="1" applyAlignment="1">
      <alignment horizontal="center"/>
    </xf>
    <xf numFmtId="0" fontId="74" fillId="13" borderId="245" xfId="0" applyFont="1" applyFill="1" applyBorder="1" applyAlignment="1">
      <alignment horizontal="center" vertical="center"/>
    </xf>
    <xf numFmtId="0" fontId="74" fillId="5" borderId="245" xfId="0" applyFont="1" applyFill="1" applyBorder="1" applyAlignment="1">
      <alignment horizontal="center" vertical="center"/>
    </xf>
    <xf numFmtId="164" fontId="76" fillId="5" borderId="237" xfId="0" applyNumberFormat="1" applyFont="1" applyFill="1" applyBorder="1" applyAlignment="1">
      <alignment horizontal="center"/>
    </xf>
    <xf numFmtId="164" fontId="76" fillId="5" borderId="224" xfId="0" applyNumberFormat="1" applyFont="1" applyFill="1" applyBorder="1" applyAlignment="1">
      <alignment horizontal="center"/>
    </xf>
    <xf numFmtId="20" fontId="3" fillId="5" borderId="238" xfId="0" applyNumberFormat="1" applyFont="1" applyFill="1" applyBorder="1" applyAlignment="1">
      <alignment horizontal="center"/>
    </xf>
    <xf numFmtId="0" fontId="11" fillId="14" borderId="11" xfId="0" applyFont="1" applyFill="1" applyBorder="1" applyAlignment="1">
      <alignment horizontal="center"/>
    </xf>
    <xf numFmtId="0" fontId="71" fillId="14" borderId="224" xfId="0" applyFont="1" applyFill="1" applyBorder="1" applyAlignment="1">
      <alignment horizontal="left"/>
    </xf>
    <xf numFmtId="0" fontId="11" fillId="8" borderId="225" xfId="0" applyFont="1" applyFill="1" applyBorder="1" applyAlignment="1">
      <alignment horizontal="left"/>
    </xf>
    <xf numFmtId="20" fontId="3" fillId="5" borderId="229" xfId="0" applyNumberFormat="1" applyFont="1" applyFill="1" applyBorder="1" applyAlignment="1">
      <alignment horizontal="center"/>
    </xf>
    <xf numFmtId="0" fontId="71" fillId="6" borderId="224" xfId="0" applyFont="1" applyFill="1" applyBorder="1" applyAlignment="1">
      <alignment horizontal="left"/>
    </xf>
    <xf numFmtId="0" fontId="11" fillId="9" borderId="225" xfId="0" applyFont="1" applyFill="1" applyBorder="1" applyAlignment="1">
      <alignment horizontal="left"/>
    </xf>
    <xf numFmtId="0" fontId="3" fillId="50" borderId="24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/>
    </xf>
    <xf numFmtId="20" fontId="3" fillId="5" borderId="245" xfId="0" applyNumberFormat="1" applyFont="1" applyFill="1" applyBorder="1" applyAlignment="1">
      <alignment horizontal="center"/>
    </xf>
    <xf numFmtId="0" fontId="71" fillId="5" borderId="224" xfId="0" applyFont="1" applyFill="1" applyBorder="1" applyAlignment="1">
      <alignment horizontal="left"/>
    </xf>
    <xf numFmtId="0" fontId="11" fillId="0" borderId="224" xfId="0" applyFont="1" applyFill="1" applyBorder="1" applyAlignment="1">
      <alignment horizontal="left"/>
    </xf>
    <xf numFmtId="0" fontId="11" fillId="9" borderId="12" xfId="0" applyFont="1" applyFill="1" applyBorder="1" applyAlignment="1">
      <alignment horizontal="left"/>
    </xf>
    <xf numFmtId="164" fontId="3" fillId="5" borderId="245" xfId="0" applyNumberFormat="1" applyFont="1" applyFill="1" applyBorder="1" applyAlignment="1">
      <alignment horizontal="center"/>
    </xf>
    <xf numFmtId="20" fontId="3" fillId="5" borderId="281" xfId="0" applyNumberFormat="1" applyFont="1" applyFill="1" applyBorder="1" applyAlignment="1">
      <alignment horizontal="center"/>
    </xf>
    <xf numFmtId="164" fontId="11" fillId="0" borderId="12" xfId="0" applyNumberFormat="1" applyFont="1" applyFill="1" applyBorder="1" applyAlignment="1">
      <alignment horizontal="left"/>
    </xf>
    <xf numFmtId="0" fontId="71" fillId="5" borderId="275" xfId="0" applyFont="1" applyFill="1" applyBorder="1" applyAlignment="1">
      <alignment horizontal="left"/>
    </xf>
    <xf numFmtId="20" fontId="3" fillId="5" borderId="278" xfId="0" applyNumberFormat="1" applyFont="1" applyFill="1" applyBorder="1" applyAlignment="1">
      <alignment horizontal="center"/>
    </xf>
    <xf numFmtId="164" fontId="76" fillId="5" borderId="276" xfId="0" applyNumberFormat="1" applyFont="1" applyFill="1" applyBorder="1" applyAlignment="1">
      <alignment horizontal="center"/>
    </xf>
    <xf numFmtId="0" fontId="11" fillId="0" borderId="225" xfId="0" applyFont="1" applyFill="1" applyBorder="1" applyAlignment="1">
      <alignment horizontal="left"/>
    </xf>
    <xf numFmtId="164" fontId="11" fillId="0" borderId="225" xfId="0" applyNumberFormat="1" applyFont="1" applyFill="1" applyBorder="1" applyAlignment="1">
      <alignment horizontal="left"/>
    </xf>
    <xf numFmtId="20" fontId="3" fillId="5" borderId="250" xfId="0" applyNumberFormat="1" applyFont="1" applyFill="1" applyBorder="1" applyAlignment="1">
      <alignment horizontal="center"/>
    </xf>
    <xf numFmtId="0" fontId="11" fillId="0" borderId="240" xfId="0" applyFont="1" applyFill="1" applyBorder="1" applyAlignment="1">
      <alignment horizontal="left"/>
    </xf>
    <xf numFmtId="0" fontId="11" fillId="8" borderId="240" xfId="0" applyFont="1" applyFill="1" applyBorder="1" applyAlignment="1">
      <alignment horizontal="left"/>
    </xf>
    <xf numFmtId="0" fontId="69" fillId="39" borderId="240" xfId="0" applyFont="1" applyFill="1" applyBorder="1" applyAlignment="1">
      <alignment horizontal="left"/>
    </xf>
    <xf numFmtId="49" fontId="3" fillId="5" borderId="279" xfId="0" applyNumberFormat="1" applyFont="1" applyFill="1" applyBorder="1" applyAlignment="1">
      <alignment horizontal="center"/>
    </xf>
    <xf numFmtId="0" fontId="18" fillId="24" borderId="260" xfId="0" applyFont="1" applyFill="1" applyBorder="1" applyAlignment="1">
      <alignment horizontal="center"/>
    </xf>
    <xf numFmtId="1" fontId="18" fillId="7" borderId="247" xfId="0" applyNumberFormat="1" applyFont="1" applyFill="1" applyBorder="1" applyAlignment="1">
      <alignment horizontal="center"/>
    </xf>
    <xf numFmtId="0" fontId="75" fillId="5" borderId="247" xfId="0" applyFont="1" applyFill="1" applyBorder="1" applyAlignment="1">
      <alignment horizontal="center"/>
    </xf>
    <xf numFmtId="0" fontId="21" fillId="5" borderId="247" xfId="0" applyFont="1" applyFill="1" applyBorder="1" applyAlignment="1">
      <alignment horizontal="center"/>
    </xf>
    <xf numFmtId="0" fontId="21" fillId="25" borderId="247" xfId="0" applyFont="1" applyFill="1" applyBorder="1" applyAlignment="1">
      <alignment horizontal="center"/>
    </xf>
    <xf numFmtId="0" fontId="18" fillId="25" borderId="251" xfId="0" applyFont="1" applyFill="1" applyBorder="1" applyAlignment="1">
      <alignment horizontal="center"/>
    </xf>
    <xf numFmtId="1" fontId="30" fillId="5" borderId="248" xfId="0" applyNumberFormat="1" applyFont="1" applyFill="1" applyBorder="1" applyAlignment="1">
      <alignment horizontal="center"/>
    </xf>
    <xf numFmtId="1" fontId="18" fillId="5" borderId="243" xfId="0" applyNumberFormat="1" applyFont="1" applyFill="1" applyBorder="1" applyAlignment="1">
      <alignment horizontal="center"/>
    </xf>
    <xf numFmtId="49" fontId="18" fillId="25" borderId="252" xfId="0" applyNumberFormat="1" applyFont="1" applyFill="1" applyBorder="1" applyAlignment="1">
      <alignment horizontal="center"/>
    </xf>
    <xf numFmtId="0" fontId="16" fillId="25" borderId="252" xfId="0" applyFont="1" applyFill="1" applyBorder="1" applyAlignment="1">
      <alignment horizontal="center"/>
    </xf>
    <xf numFmtId="1" fontId="12" fillId="5" borderId="253" xfId="0" applyNumberFormat="1" applyFont="1" applyFill="1" applyBorder="1" applyAlignment="1">
      <alignment horizontal="center"/>
    </xf>
    <xf numFmtId="1" fontId="3" fillId="4" borderId="248" xfId="0" applyNumberFormat="1" applyFont="1" applyFill="1" applyBorder="1" applyAlignment="1">
      <alignment horizontal="center"/>
    </xf>
    <xf numFmtId="0" fontId="76" fillId="4" borderId="254" xfId="0" applyFont="1" applyFill="1" applyBorder="1" applyAlignment="1">
      <alignment horizontal="center" vertical="center"/>
    </xf>
    <xf numFmtId="164" fontId="76" fillId="5" borderId="256" xfId="0" applyNumberFormat="1" applyFont="1" applyFill="1" applyBorder="1" applyAlignment="1">
      <alignment horizontal="center"/>
    </xf>
    <xf numFmtId="0" fontId="3" fillId="5" borderId="247" xfId="0" applyFont="1" applyFill="1" applyBorder="1" applyAlignment="1">
      <alignment horizontal="center"/>
    </xf>
    <xf numFmtId="49" fontId="76" fillId="5" borderId="247" xfId="0" applyNumberFormat="1" applyFont="1" applyFill="1" applyBorder="1" applyAlignment="1">
      <alignment horizontal="center"/>
    </xf>
    <xf numFmtId="20" fontId="3" fillId="5" borderId="247" xfId="0" applyNumberFormat="1" applyFont="1" applyFill="1" applyBorder="1" applyAlignment="1">
      <alignment horizontal="center"/>
    </xf>
    <xf numFmtId="0" fontId="3" fillId="5" borderId="251" xfId="0" applyFont="1" applyFill="1" applyBorder="1" applyAlignment="1">
      <alignment horizontal="center"/>
    </xf>
    <xf numFmtId="0" fontId="3" fillId="5" borderId="257" xfId="0" applyFont="1" applyFill="1" applyBorder="1" applyAlignment="1">
      <alignment horizontal="center"/>
    </xf>
    <xf numFmtId="0" fontId="3" fillId="5" borderId="249" xfId="0" applyFont="1" applyFill="1" applyBorder="1" applyAlignment="1">
      <alignment horizontal="center"/>
    </xf>
    <xf numFmtId="164" fontId="11" fillId="0" borderId="12" xfId="1" applyNumberFormat="1" applyFont="1" applyFill="1" applyBorder="1" applyAlignment="1">
      <alignment horizontal="left"/>
    </xf>
    <xf numFmtId="1" fontId="11" fillId="49" borderId="232" xfId="0" applyNumberFormat="1" applyFont="1" applyFill="1" applyBorder="1" applyAlignment="1">
      <alignment horizontal="center"/>
    </xf>
    <xf numFmtId="0" fontId="74" fillId="13" borderId="14" xfId="0" applyFont="1" applyFill="1" applyBorder="1" applyAlignment="1">
      <alignment horizontal="center" vertical="center"/>
    </xf>
    <xf numFmtId="164" fontId="76" fillId="5" borderId="90" xfId="0" applyNumberFormat="1" applyFont="1" applyFill="1" applyBorder="1" applyAlignment="1">
      <alignment horizontal="center"/>
    </xf>
    <xf numFmtId="49" fontId="3" fillId="5" borderId="11" xfId="0" applyNumberFormat="1" applyFont="1" applyFill="1" applyBorder="1" applyAlignment="1">
      <alignment horizontal="center"/>
    </xf>
    <xf numFmtId="164" fontId="3" fillId="5" borderId="234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1" fillId="5" borderId="225" xfId="0" applyFont="1" applyFill="1" applyBorder="1" applyAlignment="1">
      <alignment horizontal="left"/>
    </xf>
    <xf numFmtId="0" fontId="70" fillId="5" borderId="224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center"/>
    </xf>
    <xf numFmtId="0" fontId="11" fillId="6" borderId="225" xfId="0" applyFont="1" applyFill="1" applyBorder="1" applyAlignment="1">
      <alignment horizontal="left"/>
    </xf>
    <xf numFmtId="0" fontId="3" fillId="5" borderId="225" xfId="0" applyFont="1" applyFill="1" applyBorder="1" applyAlignment="1">
      <alignment horizontal="center"/>
    </xf>
    <xf numFmtId="164" fontId="11" fillId="0" borderId="225" xfId="1" applyNumberFormat="1" applyFont="1" applyFill="1" applyBorder="1" applyAlignment="1">
      <alignment horizontal="left"/>
    </xf>
    <xf numFmtId="0" fontId="11" fillId="40" borderId="244" xfId="0" applyFont="1" applyFill="1" applyBorder="1" applyAlignment="1">
      <alignment horizontal="center"/>
    </xf>
    <xf numFmtId="0" fontId="3" fillId="13" borderId="247" xfId="0" applyFont="1" applyFill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 vertical="center"/>
    </xf>
    <xf numFmtId="0" fontId="11" fillId="6" borderId="224" xfId="0" applyFont="1" applyFill="1" applyBorder="1" applyAlignment="1">
      <alignment horizontal="left"/>
    </xf>
    <xf numFmtId="0" fontId="3" fillId="5" borderId="246" xfId="0" applyFont="1" applyFill="1" applyBorder="1" applyAlignment="1">
      <alignment horizontal="center" vertical="center"/>
    </xf>
    <xf numFmtId="49" fontId="74" fillId="5" borderId="229" xfId="0" applyNumberFormat="1" applyFont="1" applyFill="1" applyBorder="1" applyAlignment="1">
      <alignment horizontal="center"/>
    </xf>
    <xf numFmtId="0" fontId="3" fillId="10" borderId="246" xfId="0" applyFont="1" applyFill="1" applyBorder="1" applyAlignment="1">
      <alignment horizontal="center" vertical="center"/>
    </xf>
    <xf numFmtId="0" fontId="70" fillId="6" borderId="224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/>
    </xf>
    <xf numFmtId="164" fontId="26" fillId="5" borderId="12" xfId="0" applyNumberFormat="1" applyFont="1" applyFill="1" applyBorder="1" applyAlignment="1">
      <alignment horizontal="left"/>
    </xf>
    <xf numFmtId="0" fontId="74" fillId="5" borderId="246" xfId="0" applyFont="1" applyFill="1" applyBorder="1" applyAlignment="1">
      <alignment horizontal="center" vertical="center"/>
    </xf>
    <xf numFmtId="0" fontId="71" fillId="5" borderId="286" xfId="0" applyFont="1" applyFill="1" applyBorder="1" applyAlignment="1">
      <alignment horizontal="left"/>
    </xf>
    <xf numFmtId="0" fontId="26" fillId="5" borderId="286" xfId="0" applyFont="1" applyFill="1" applyBorder="1" applyAlignment="1">
      <alignment horizontal="center"/>
    </xf>
    <xf numFmtId="0" fontId="11" fillId="6" borderId="287" xfId="0" applyFont="1" applyFill="1" applyBorder="1" applyAlignment="1">
      <alignment horizontal="left"/>
    </xf>
    <xf numFmtId="1" fontId="15" fillId="5" borderId="91" xfId="0" applyNumberFormat="1" applyFont="1" applyFill="1" applyBorder="1" applyAlignment="1">
      <alignment horizontal="center"/>
    </xf>
    <xf numFmtId="1" fontId="11" fillId="5" borderId="288" xfId="0" applyNumberFormat="1" applyFont="1" applyFill="1" applyBorder="1" applyAlignment="1">
      <alignment horizontal="center"/>
    </xf>
    <xf numFmtId="164" fontId="18" fillId="16" borderId="100" xfId="0" applyNumberFormat="1" applyFont="1" applyFill="1" applyBorder="1" applyAlignment="1">
      <alignment horizontal="center"/>
    </xf>
    <xf numFmtId="1" fontId="18" fillId="23" borderId="100" xfId="0" applyNumberFormat="1" applyFont="1" applyFill="1" applyBorder="1" applyAlignment="1" applyProtection="1">
      <alignment horizontal="center"/>
      <protection hidden="1"/>
    </xf>
    <xf numFmtId="0" fontId="11" fillId="5" borderId="289" xfId="0" applyFont="1" applyFill="1" applyBorder="1" applyAlignment="1">
      <alignment horizontal="center"/>
    </xf>
    <xf numFmtId="0" fontId="72" fillId="0" borderId="91" xfId="0" applyFont="1" applyFill="1" applyBorder="1" applyAlignment="1">
      <alignment horizontal="center"/>
    </xf>
    <xf numFmtId="0" fontId="3" fillId="5" borderId="210" xfId="0" applyFont="1" applyFill="1" applyBorder="1" applyAlignment="1">
      <alignment horizontal="center" vertical="center"/>
    </xf>
    <xf numFmtId="0" fontId="3" fillId="10" borderId="210" xfId="0" applyFont="1" applyFill="1" applyBorder="1" applyAlignment="1">
      <alignment horizontal="center" vertical="center"/>
    </xf>
    <xf numFmtId="0" fontId="3" fillId="5" borderId="105" xfId="0" applyFont="1" applyFill="1" applyBorder="1" applyAlignment="1">
      <alignment horizontal="center" vertical="center"/>
    </xf>
    <xf numFmtId="164" fontId="76" fillId="5" borderId="101" xfId="0" applyNumberFormat="1" applyFont="1" applyFill="1" applyBorder="1" applyAlignment="1">
      <alignment horizontal="center"/>
    </xf>
    <xf numFmtId="164" fontId="76" fillId="5" borderId="205" xfId="0" applyNumberFormat="1" applyFont="1" applyFill="1" applyBorder="1" applyAlignment="1">
      <alignment horizontal="center"/>
    </xf>
    <xf numFmtId="164" fontId="3" fillId="5" borderId="205" xfId="0" applyNumberFormat="1" applyFont="1" applyFill="1" applyBorder="1" applyAlignment="1">
      <alignment horizontal="center"/>
    </xf>
    <xf numFmtId="20" fontId="3" fillId="5" borderId="211" xfId="0" applyNumberFormat="1" applyFont="1" applyFill="1" applyBorder="1" applyAlignment="1">
      <alignment horizontal="center"/>
    </xf>
    <xf numFmtId="20" fontId="3" fillId="5" borderId="290" xfId="0" applyNumberFormat="1" applyFont="1" applyFill="1" applyBorder="1" applyAlignment="1">
      <alignment horizontal="center"/>
    </xf>
    <xf numFmtId="20" fontId="3" fillId="5" borderId="205" xfId="0" applyNumberFormat="1" applyFont="1" applyFill="1" applyBorder="1" applyAlignment="1">
      <alignment horizontal="center"/>
    </xf>
    <xf numFmtId="20" fontId="3" fillId="5" borderId="206" xfId="0" applyNumberFormat="1" applyFont="1" applyFill="1" applyBorder="1" applyAlignment="1">
      <alignment horizontal="center"/>
    </xf>
    <xf numFmtId="0" fontId="18" fillId="0" borderId="204" xfId="0" applyFont="1" applyFill="1" applyBorder="1" applyAlignment="1">
      <alignment horizontal="center"/>
    </xf>
    <xf numFmtId="0" fontId="70" fillId="5" borderId="286" xfId="0" applyFont="1" applyFill="1" applyBorder="1" applyAlignment="1">
      <alignment horizontal="left"/>
    </xf>
    <xf numFmtId="0" fontId="3" fillId="5" borderId="224" xfId="0" applyFont="1" applyFill="1" applyBorder="1" applyAlignment="1">
      <alignment horizontal="center" vertical="center"/>
    </xf>
    <xf numFmtId="0" fontId="3" fillId="10" borderId="236" xfId="0" applyFont="1" applyFill="1" applyBorder="1" applyAlignment="1">
      <alignment horizontal="center" vertical="center"/>
    </xf>
    <xf numFmtId="164" fontId="76" fillId="5" borderId="245" xfId="0" applyNumberFormat="1" applyFont="1" applyFill="1" applyBorder="1" applyAlignment="1">
      <alignment horizontal="center"/>
    </xf>
    <xf numFmtId="49" fontId="3" fillId="5" borderId="225" xfId="0" applyNumberFormat="1" applyFont="1" applyFill="1" applyBorder="1" applyAlignment="1">
      <alignment horizontal="center"/>
    </xf>
    <xf numFmtId="164" fontId="74" fillId="5" borderId="225" xfId="0" applyNumberFormat="1" applyFont="1" applyFill="1" applyBorder="1" applyAlignment="1">
      <alignment horizontal="center"/>
    </xf>
    <xf numFmtId="0" fontId="3" fillId="5" borderId="236" xfId="0" applyFont="1" applyFill="1" applyBorder="1" applyAlignment="1">
      <alignment horizontal="center" vertical="center"/>
    </xf>
    <xf numFmtId="0" fontId="3" fillId="10" borderId="224" xfId="0" applyFont="1" applyFill="1" applyBorder="1" applyAlignment="1">
      <alignment horizontal="center" vertical="center"/>
    </xf>
    <xf numFmtId="0" fontId="74" fillId="5" borderId="236" xfId="0" applyFont="1" applyFill="1" applyBorder="1" applyAlignment="1">
      <alignment horizontal="center" vertical="center"/>
    </xf>
    <xf numFmtId="0" fontId="69" fillId="39" borderId="12" xfId="0" applyFont="1" applyFill="1" applyBorder="1" applyAlignment="1">
      <alignment horizontal="left"/>
    </xf>
    <xf numFmtId="49" fontId="3" fillId="5" borderId="229" xfId="0" applyNumberFormat="1" applyFont="1" applyFill="1" applyBorder="1" applyAlignment="1">
      <alignment horizontal="center"/>
    </xf>
    <xf numFmtId="0" fontId="18" fillId="13" borderId="222" xfId="0" applyFont="1" applyFill="1" applyBorder="1" applyAlignment="1">
      <alignment horizontal="center"/>
    </xf>
    <xf numFmtId="0" fontId="18" fillId="7" borderId="224" xfId="0" applyFont="1" applyFill="1" applyBorder="1" applyAlignment="1">
      <alignment horizontal="center"/>
    </xf>
    <xf numFmtId="0" fontId="21" fillId="5" borderId="224" xfId="0" applyFont="1" applyFill="1" applyBorder="1" applyAlignment="1">
      <alignment horizontal="center"/>
    </xf>
    <xf numFmtId="0" fontId="21" fillId="25" borderId="224" xfId="0" applyFont="1" applyFill="1" applyBorder="1" applyAlignment="1">
      <alignment horizontal="center"/>
    </xf>
    <xf numFmtId="0" fontId="18" fillId="25" borderId="225" xfId="0" applyFont="1" applyFill="1" applyBorder="1" applyAlignment="1">
      <alignment horizontal="center"/>
    </xf>
    <xf numFmtId="1" fontId="30" fillId="5" borderId="15" xfId="0" applyNumberFormat="1" applyFont="1" applyFill="1" applyBorder="1" applyAlignment="1">
      <alignment horizontal="center"/>
    </xf>
    <xf numFmtId="1" fontId="18" fillId="5" borderId="93" xfId="0" applyNumberFormat="1" applyFont="1" applyFill="1" applyBorder="1" applyAlignment="1">
      <alignment horizontal="center"/>
    </xf>
    <xf numFmtId="49" fontId="18" fillId="25" borderId="88" xfId="0" applyNumberFormat="1" applyFont="1" applyFill="1" applyBorder="1" applyAlignment="1">
      <alignment horizontal="center"/>
    </xf>
    <xf numFmtId="0" fontId="16" fillId="25" borderId="235" xfId="0" applyFont="1" applyFill="1" applyBorder="1" applyAlignment="1">
      <alignment horizontal="center"/>
    </xf>
    <xf numFmtId="1" fontId="12" fillId="5" borderId="244" xfId="0" applyNumberFormat="1" applyFont="1" applyFill="1" applyBorder="1" applyAlignment="1">
      <alignment horizontal="center"/>
    </xf>
    <xf numFmtId="0" fontId="76" fillId="4" borderId="245" xfId="0" applyFont="1" applyFill="1" applyBorder="1" applyAlignment="1">
      <alignment horizontal="center" vertical="center"/>
    </xf>
    <xf numFmtId="0" fontId="76" fillId="4" borderId="246" xfId="0" applyFont="1" applyFill="1" applyBorder="1" applyAlignment="1">
      <alignment horizontal="center" vertical="center"/>
    </xf>
    <xf numFmtId="0" fontId="3" fillId="5" borderId="224" xfId="0" applyFont="1" applyFill="1" applyBorder="1" applyAlignment="1">
      <alignment horizontal="center"/>
    </xf>
    <xf numFmtId="49" fontId="76" fillId="5" borderId="224" xfId="0" applyNumberFormat="1" applyFont="1" applyFill="1" applyBorder="1" applyAlignment="1">
      <alignment horizontal="center"/>
    </xf>
    <xf numFmtId="0" fontId="3" fillId="5" borderId="238" xfId="0" applyFont="1" applyFill="1" applyBorder="1" applyAlignment="1">
      <alignment horizontal="center"/>
    </xf>
    <xf numFmtId="0" fontId="70" fillId="14" borderId="164" xfId="0" applyFont="1" applyFill="1" applyBorder="1" applyAlignment="1">
      <alignment horizontal="left"/>
    </xf>
    <xf numFmtId="1" fontId="11" fillId="5" borderId="232" xfId="1" applyNumberFormat="1" applyFont="1" applyFill="1" applyBorder="1" applyAlignment="1">
      <alignment horizontal="center"/>
    </xf>
    <xf numFmtId="1" fontId="18" fillId="26" borderId="235" xfId="0" applyNumberFormat="1" applyFont="1" applyFill="1" applyBorder="1" applyAlignment="1" applyProtection="1">
      <alignment horizontal="center"/>
      <protection hidden="1"/>
    </xf>
    <xf numFmtId="0" fontId="74" fillId="13" borderId="276" xfId="0" applyFont="1" applyFill="1" applyBorder="1" applyAlignment="1">
      <alignment horizontal="center" vertical="center"/>
    </xf>
    <xf numFmtId="20" fontId="12" fillId="5" borderId="0" xfId="0" applyNumberFormat="1" applyFont="1" applyFill="1" applyBorder="1" applyAlignment="1">
      <alignment horizontal="center"/>
    </xf>
    <xf numFmtId="164" fontId="11" fillId="9" borderId="225" xfId="0" applyNumberFormat="1" applyFont="1" applyFill="1" applyBorder="1" applyAlignment="1">
      <alignment horizontal="left"/>
    </xf>
    <xf numFmtId="49" fontId="3" fillId="5" borderId="239" xfId="0" applyNumberFormat="1" applyFont="1" applyFill="1" applyBorder="1" applyAlignment="1">
      <alignment horizontal="center"/>
    </xf>
    <xf numFmtId="49" fontId="3" fillId="5" borderId="245" xfId="0" applyNumberFormat="1" applyFont="1" applyFill="1" applyBorder="1" applyAlignment="1">
      <alignment horizontal="center"/>
    </xf>
    <xf numFmtId="166" fontId="0" fillId="0" borderId="0" xfId="0" applyNumberFormat="1"/>
    <xf numFmtId="0" fontId="26" fillId="0" borderId="224" xfId="1" applyFont="1" applyFill="1" applyBorder="1" applyAlignment="1">
      <alignment horizontal="center"/>
    </xf>
    <xf numFmtId="20" fontId="3" fillId="5" borderId="239" xfId="0" applyNumberFormat="1" applyFont="1" applyFill="1" applyBorder="1" applyAlignment="1">
      <alignment horizontal="center"/>
    </xf>
    <xf numFmtId="0" fontId="71" fillId="6" borderId="224" xfId="1" applyFont="1" applyFill="1" applyBorder="1" applyAlignment="1">
      <alignment horizontal="left"/>
    </xf>
    <xf numFmtId="165" fontId="0" fillId="0" borderId="0" xfId="0" applyNumberFormat="1"/>
    <xf numFmtId="1" fontId="11" fillId="49" borderId="232" xfId="1" applyNumberFormat="1" applyFont="1" applyFill="1" applyBorder="1" applyAlignment="1">
      <alignment horizontal="center"/>
    </xf>
    <xf numFmtId="0" fontId="71" fillId="6" borderId="11" xfId="1" applyFont="1" applyFill="1" applyBorder="1" applyAlignment="1">
      <alignment horizontal="left"/>
    </xf>
    <xf numFmtId="0" fontId="3" fillId="5" borderId="250" xfId="0" applyFont="1" applyFill="1" applyBorder="1" applyAlignment="1">
      <alignment horizontal="center" vertical="center"/>
    </xf>
    <xf numFmtId="164" fontId="11" fillId="9" borderId="12" xfId="0" applyNumberFormat="1" applyFont="1" applyFill="1" applyBorder="1" applyAlignment="1">
      <alignment horizontal="left"/>
    </xf>
    <xf numFmtId="0" fontId="3" fillId="10" borderId="250" xfId="0" applyFont="1" applyFill="1" applyBorder="1" applyAlignment="1">
      <alignment horizontal="center" vertical="center"/>
    </xf>
    <xf numFmtId="0" fontId="70" fillId="0" borderId="224" xfId="0" applyFont="1" applyFill="1" applyBorder="1" applyAlignment="1">
      <alignment horizontal="left"/>
    </xf>
    <xf numFmtId="1" fontId="18" fillId="7" borderId="224" xfId="0" applyNumberFormat="1" applyFont="1" applyFill="1" applyBorder="1" applyAlignment="1">
      <alignment horizontal="center"/>
    </xf>
    <xf numFmtId="1" fontId="30" fillId="5" borderId="233" xfId="0" applyNumberFormat="1" applyFont="1" applyFill="1" applyBorder="1" applyAlignment="1">
      <alignment horizontal="center"/>
    </xf>
    <xf numFmtId="1" fontId="18" fillId="5" borderId="232" xfId="0" applyNumberFormat="1" applyFont="1" applyFill="1" applyBorder="1" applyAlignment="1">
      <alignment horizontal="center"/>
    </xf>
    <xf numFmtId="49" fontId="18" fillId="25" borderId="235" xfId="0" applyNumberFormat="1" applyFont="1" applyFill="1" applyBorder="1" applyAlignment="1">
      <alignment horizontal="center"/>
    </xf>
    <xf numFmtId="0" fontId="76" fillId="4" borderId="224" xfId="0" applyFont="1" applyFill="1" applyBorder="1" applyAlignment="1">
      <alignment horizontal="center" vertical="center"/>
    </xf>
    <xf numFmtId="0" fontId="76" fillId="4" borderId="236" xfId="0" applyFont="1" applyFill="1" applyBorder="1" applyAlignment="1">
      <alignment horizontal="center" vertical="center"/>
    </xf>
    <xf numFmtId="0" fontId="3" fillId="5" borderId="229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1" fontId="25" fillId="5" borderId="82" xfId="0" applyNumberFormat="1" applyFont="1" applyFill="1" applyBorder="1" applyAlignment="1">
      <alignment horizontal="center"/>
    </xf>
    <xf numFmtId="1" fontId="16" fillId="5" borderId="83" xfId="0" applyNumberFormat="1" applyFont="1" applyFill="1" applyBorder="1" applyAlignment="1">
      <alignment horizontal="center"/>
    </xf>
    <xf numFmtId="0" fontId="16" fillId="20" borderId="84" xfId="0" applyFont="1" applyFill="1" applyBorder="1" applyAlignment="1">
      <alignment horizontal="center"/>
    </xf>
    <xf numFmtId="0" fontId="16" fillId="0" borderId="84" xfId="0" applyFont="1" applyFill="1" applyBorder="1" applyAlignment="1">
      <alignment horizontal="center"/>
    </xf>
    <xf numFmtId="0" fontId="12" fillId="5" borderId="85" xfId="0" applyFont="1" applyFill="1" applyBorder="1" applyAlignment="1">
      <alignment horizontal="center"/>
    </xf>
    <xf numFmtId="0" fontId="71" fillId="14" borderId="164" xfId="0" applyFont="1" applyFill="1" applyBorder="1" applyAlignment="1">
      <alignment horizontal="left"/>
    </xf>
    <xf numFmtId="0" fontId="26" fillId="5" borderId="53" xfId="0" applyFont="1" applyFill="1" applyBorder="1" applyAlignment="1">
      <alignment horizontal="center"/>
    </xf>
    <xf numFmtId="0" fontId="11" fillId="6" borderId="55" xfId="0" applyFont="1" applyFill="1" applyBorder="1" applyAlignment="1">
      <alignment horizontal="left"/>
    </xf>
    <xf numFmtId="1" fontId="18" fillId="26" borderId="94" xfId="0" applyNumberFormat="1" applyFont="1" applyFill="1" applyBorder="1" applyAlignment="1" applyProtection="1">
      <alignment horizontal="center"/>
      <protection hidden="1"/>
    </xf>
    <xf numFmtId="49" fontId="3" fillId="5" borderId="237" xfId="0" applyNumberFormat="1" applyFont="1" applyFill="1" applyBorder="1" applyAlignment="1">
      <alignment horizontal="center"/>
    </xf>
    <xf numFmtId="164" fontId="3" fillId="5" borderId="32" xfId="0" applyNumberFormat="1" applyFont="1" applyFill="1" applyBorder="1" applyAlignment="1">
      <alignment horizontal="center"/>
    </xf>
    <xf numFmtId="49" fontId="3" fillId="5" borderId="32" xfId="0" applyNumberFormat="1" applyFont="1" applyFill="1" applyBorder="1" applyAlignment="1">
      <alignment horizontal="center"/>
    </xf>
    <xf numFmtId="20" fontId="3" fillId="5" borderId="32" xfId="0" applyNumberFormat="1" applyFont="1" applyFill="1" applyBorder="1" applyAlignment="1">
      <alignment horizontal="center"/>
    </xf>
    <xf numFmtId="0" fontId="12" fillId="6" borderId="225" xfId="0" applyFont="1" applyFill="1" applyBorder="1" applyAlignment="1">
      <alignment horizontal="left"/>
    </xf>
    <xf numFmtId="1" fontId="11" fillId="5" borderId="93" xfId="1" applyNumberFormat="1" applyFont="1" applyFill="1" applyBorder="1" applyAlignment="1">
      <alignment horizontal="center"/>
    </xf>
    <xf numFmtId="1" fontId="11" fillId="5" borderId="93" xfId="0" applyNumberFormat="1" applyFont="1" applyFill="1" applyBorder="1" applyAlignment="1">
      <alignment horizontal="center"/>
    </xf>
    <xf numFmtId="0" fontId="12" fillId="11" borderId="225" xfId="0" applyFont="1" applyFill="1" applyBorder="1" applyAlignment="1">
      <alignment horizontal="left"/>
    </xf>
    <xf numFmtId="0" fontId="11" fillId="8" borderId="11" xfId="0" applyFont="1" applyFill="1" applyBorder="1" applyAlignment="1">
      <alignment horizontal="left"/>
    </xf>
    <xf numFmtId="1" fontId="30" fillId="5" borderId="95" xfId="0" applyNumberFormat="1" applyFont="1" applyFill="1" applyBorder="1" applyAlignment="1">
      <alignment horizontal="center"/>
    </xf>
    <xf numFmtId="1" fontId="18" fillId="5" borderId="96" xfId="0" applyNumberFormat="1" applyFont="1" applyFill="1" applyBorder="1" applyAlignment="1">
      <alignment horizontal="center"/>
    </xf>
    <xf numFmtId="49" fontId="18" fillId="25" borderId="97" xfId="0" applyNumberFormat="1" applyFont="1" applyFill="1" applyBorder="1" applyAlignment="1">
      <alignment horizontal="center"/>
    </xf>
    <xf numFmtId="0" fontId="76" fillId="4" borderId="247" xfId="0" applyFont="1" applyFill="1" applyBorder="1" applyAlignment="1">
      <alignment horizontal="center" vertical="center"/>
    </xf>
    <xf numFmtId="0" fontId="76" fillId="4" borderId="255" xfId="0" applyFont="1" applyFill="1" applyBorder="1" applyAlignment="1">
      <alignment horizontal="center" vertical="center"/>
    </xf>
    <xf numFmtId="0" fontId="3" fillId="0" borderId="247" xfId="0" applyFont="1" applyFill="1" applyBorder="1" applyAlignment="1">
      <alignment horizontal="center"/>
    </xf>
    <xf numFmtId="49" fontId="76" fillId="0" borderId="247" xfId="0" applyNumberFormat="1" applyFont="1" applyFill="1" applyBorder="1" applyAlignment="1">
      <alignment horizontal="center"/>
    </xf>
    <xf numFmtId="0" fontId="3" fillId="0" borderId="251" xfId="0" applyFont="1" applyFill="1" applyBorder="1" applyAlignment="1">
      <alignment horizontal="center"/>
    </xf>
    <xf numFmtId="0" fontId="3" fillId="0" borderId="257" xfId="0" applyFont="1" applyFill="1" applyBorder="1" applyAlignment="1">
      <alignment horizontal="center"/>
    </xf>
    <xf numFmtId="0" fontId="3" fillId="5" borderId="258" xfId="0" applyFont="1" applyFill="1" applyBorder="1" applyAlignment="1">
      <alignment horizontal="center"/>
    </xf>
    <xf numFmtId="165" fontId="3" fillId="5" borderId="224" xfId="0" applyNumberFormat="1" applyFont="1" applyFill="1" applyBorder="1" applyAlignment="1">
      <alignment horizontal="center"/>
    </xf>
    <xf numFmtId="165" fontId="3" fillId="5" borderId="11" xfId="0" applyNumberFormat="1" applyFont="1" applyFill="1" applyBorder="1" applyAlignment="1">
      <alignment horizontal="center"/>
    </xf>
    <xf numFmtId="165" fontId="3" fillId="5" borderId="225" xfId="0" applyNumberFormat="1" applyFont="1" applyFill="1" applyBorder="1" applyAlignment="1">
      <alignment horizontal="center"/>
    </xf>
    <xf numFmtId="165" fontId="3" fillId="5" borderId="234" xfId="0" applyNumberFormat="1" applyFont="1" applyFill="1" applyBorder="1" applyAlignment="1">
      <alignment horizontal="center"/>
    </xf>
    <xf numFmtId="165" fontId="3" fillId="5" borderId="98" xfId="0" applyNumberFormat="1" applyFont="1" applyFill="1" applyBorder="1" applyAlignment="1">
      <alignment horizontal="center"/>
    </xf>
    <xf numFmtId="0" fontId="3" fillId="13" borderId="254" xfId="0" applyFont="1" applyFill="1" applyBorder="1" applyAlignment="1">
      <alignment horizontal="center" vertical="center"/>
    </xf>
    <xf numFmtId="165" fontId="3" fillId="5" borderId="238" xfId="0" applyNumberFormat="1" applyFont="1" applyFill="1" applyBorder="1" applyAlignment="1">
      <alignment horizontal="center"/>
    </xf>
    <xf numFmtId="0" fontId="18" fillId="14" borderId="10" xfId="0" applyFont="1" applyFill="1" applyBorder="1" applyAlignment="1">
      <alignment horizontal="center"/>
    </xf>
    <xf numFmtId="0" fontId="71" fillId="14" borderId="11" xfId="0" applyFont="1" applyFill="1" applyBorder="1" applyAlignment="1">
      <alignment horizontal="left"/>
    </xf>
    <xf numFmtId="0" fontId="26" fillId="5" borderId="225" xfId="0" applyFont="1" applyFill="1" applyBorder="1" applyAlignment="1">
      <alignment horizontal="center"/>
    </xf>
    <xf numFmtId="164" fontId="11" fillId="6" borderId="225" xfId="0" applyNumberFormat="1" applyFont="1" applyFill="1" applyBorder="1" applyAlignment="1">
      <alignment horizontal="left"/>
    </xf>
    <xf numFmtId="49" fontId="3" fillId="5" borderId="98" xfId="0" applyNumberFormat="1" applyFont="1" applyFill="1" applyBorder="1" applyAlignment="1">
      <alignment horizontal="center"/>
    </xf>
    <xf numFmtId="165" fontId="3" fillId="5" borderId="229" xfId="0" applyNumberFormat="1" applyFont="1" applyFill="1" applyBorder="1" applyAlignment="1">
      <alignment horizontal="center"/>
    </xf>
    <xf numFmtId="165" fontId="3" fillId="5" borderId="245" xfId="0" applyNumberFormat="1" applyFont="1" applyFill="1" applyBorder="1" applyAlignment="1">
      <alignment horizontal="center"/>
    </xf>
    <xf numFmtId="165" fontId="3" fillId="5" borderId="259" xfId="0" applyNumberFormat="1" applyFont="1" applyFill="1" applyBorder="1" applyAlignment="1">
      <alignment horizontal="center"/>
    </xf>
    <xf numFmtId="0" fontId="26" fillId="5" borderId="275" xfId="0" applyFont="1" applyFill="1" applyBorder="1" applyAlignment="1">
      <alignment horizontal="center"/>
    </xf>
    <xf numFmtId="0" fontId="11" fillId="6" borderId="279" xfId="0" applyFont="1" applyFill="1" applyBorder="1" applyAlignment="1">
      <alignment horizontal="left"/>
    </xf>
    <xf numFmtId="1" fontId="15" fillId="5" borderId="99" xfId="0" applyNumberFormat="1" applyFont="1" applyFill="1" applyBorder="1" applyAlignment="1">
      <alignment horizontal="center"/>
    </xf>
    <xf numFmtId="0" fontId="3" fillId="5" borderId="291" xfId="0" applyFont="1" applyFill="1" applyBorder="1" applyAlignment="1">
      <alignment horizontal="center" vertical="center"/>
    </xf>
    <xf numFmtId="49" fontId="3" fillId="5" borderId="278" xfId="0" applyNumberFormat="1" applyFont="1" applyFill="1" applyBorder="1" applyAlignment="1">
      <alignment horizontal="center"/>
    </xf>
    <xf numFmtId="165" fontId="3" fillId="5" borderId="275" xfId="0" applyNumberFormat="1" applyFont="1" applyFill="1" applyBorder="1" applyAlignment="1">
      <alignment horizontal="center"/>
    </xf>
    <xf numFmtId="49" fontId="3" fillId="5" borderId="276" xfId="0" applyNumberFormat="1" applyFont="1" applyFill="1" applyBorder="1" applyAlignment="1">
      <alignment horizontal="center"/>
    </xf>
    <xf numFmtId="165" fontId="3" fillId="5" borderId="279" xfId="0" applyNumberFormat="1" applyFont="1" applyFill="1" applyBorder="1" applyAlignment="1">
      <alignment horizontal="center"/>
    </xf>
    <xf numFmtId="165" fontId="3" fillId="5" borderId="80" xfId="0" applyNumberFormat="1" applyFont="1" applyFill="1" applyBorder="1" applyAlignment="1">
      <alignment horizontal="center"/>
    </xf>
    <xf numFmtId="0" fontId="18" fillId="13" borderId="260" xfId="0" applyFont="1" applyFill="1" applyBorder="1" applyAlignment="1">
      <alignment horizontal="center"/>
    </xf>
    <xf numFmtId="0" fontId="3" fillId="5" borderId="261" xfId="0" applyFont="1" applyFill="1" applyBorder="1" applyAlignment="1">
      <alignment horizontal="center"/>
    </xf>
    <xf numFmtId="0" fontId="26" fillId="5" borderId="11" xfId="0" applyFont="1" applyFill="1" applyBorder="1" applyAlignment="1">
      <alignment horizontal="center"/>
    </xf>
    <xf numFmtId="1" fontId="18" fillId="26" borderId="88" xfId="0" applyNumberFormat="1" applyFont="1" applyFill="1" applyBorder="1" applyAlignment="1" applyProtection="1">
      <alignment horizontal="center"/>
      <protection hidden="1"/>
    </xf>
    <xf numFmtId="20" fontId="3" fillId="5" borderId="12" xfId="0" applyNumberFormat="1" applyFont="1" applyFill="1" applyBorder="1" applyAlignment="1">
      <alignment horizontal="center"/>
    </xf>
    <xf numFmtId="0" fontId="71" fillId="0" borderId="224" xfId="0" applyFont="1" applyFill="1" applyBorder="1" applyAlignment="1">
      <alignment horizontal="left"/>
    </xf>
    <xf numFmtId="0" fontId="71" fillId="0" borderId="12" xfId="0" applyFont="1" applyFill="1" applyBorder="1" applyAlignment="1">
      <alignment horizontal="left"/>
    </xf>
    <xf numFmtId="0" fontId="71" fillId="5" borderId="12" xfId="0" applyFont="1" applyFill="1" applyBorder="1" applyAlignment="1">
      <alignment horizontal="left"/>
    </xf>
    <xf numFmtId="0" fontId="71" fillId="6" borderId="12" xfId="0" applyFont="1" applyFill="1" applyBorder="1" applyAlignment="1">
      <alignment horizontal="left"/>
    </xf>
    <xf numFmtId="0" fontId="71" fillId="5" borderId="129" xfId="0" applyFont="1" applyFill="1" applyBorder="1" applyAlignment="1">
      <alignment horizontal="left"/>
    </xf>
    <xf numFmtId="0" fontId="26" fillId="5" borderId="129" xfId="0" applyFont="1" applyFill="1" applyBorder="1" applyAlignment="1">
      <alignment horizontal="center"/>
    </xf>
    <xf numFmtId="0" fontId="71" fillId="5" borderId="250" xfId="0" applyFont="1" applyFill="1" applyBorder="1" applyAlignment="1">
      <alignment horizontal="left"/>
    </xf>
    <xf numFmtId="0" fontId="26" fillId="5" borderId="250" xfId="0" applyFont="1" applyFill="1" applyBorder="1" applyAlignment="1">
      <alignment horizontal="center"/>
    </xf>
    <xf numFmtId="0" fontId="12" fillId="0" borderId="240" xfId="0" applyFont="1" applyFill="1" applyBorder="1" applyAlignment="1">
      <alignment horizontal="left"/>
    </xf>
    <xf numFmtId="0" fontId="71" fillId="5" borderId="0" xfId="0" applyFont="1" applyFill="1" applyBorder="1" applyAlignment="1">
      <alignment horizontal="left"/>
    </xf>
    <xf numFmtId="0" fontId="26" fillId="5" borderId="0" xfId="0" applyFont="1" applyFill="1" applyBorder="1" applyAlignment="1">
      <alignment horizontal="center"/>
    </xf>
    <xf numFmtId="0" fontId="2" fillId="0" borderId="174" xfId="0" applyFont="1" applyFill="1" applyBorder="1" applyAlignment="1">
      <alignment horizontal="center"/>
    </xf>
    <xf numFmtId="0" fontId="71" fillId="5" borderId="215" xfId="0" applyFont="1" applyFill="1" applyBorder="1" applyAlignment="1">
      <alignment horizontal="left"/>
    </xf>
    <xf numFmtId="0" fontId="26" fillId="5" borderId="215" xfId="0" applyFont="1" applyFill="1" applyBorder="1" applyAlignment="1">
      <alignment horizontal="center"/>
    </xf>
    <xf numFmtId="164" fontId="11" fillId="6" borderId="12" xfId="0" applyNumberFormat="1" applyFont="1" applyFill="1" applyBorder="1" applyAlignment="1">
      <alignment horizontal="left"/>
    </xf>
    <xf numFmtId="0" fontId="34" fillId="0" borderId="12" xfId="0" applyFont="1" applyFill="1" applyBorder="1" applyAlignment="1">
      <alignment horizontal="left"/>
    </xf>
    <xf numFmtId="0" fontId="72" fillId="0" borderId="282" xfId="0" applyFont="1" applyFill="1" applyBorder="1" applyAlignment="1">
      <alignment horizontal="center"/>
    </xf>
    <xf numFmtId="0" fontId="18" fillId="24" borderId="222" xfId="0" applyFont="1" applyFill="1" applyBorder="1" applyAlignment="1">
      <alignment horizontal="center"/>
    </xf>
    <xf numFmtId="0" fontId="75" fillId="5" borderId="224" xfId="0" applyFont="1" applyFill="1" applyBorder="1" applyAlignment="1">
      <alignment horizontal="center"/>
    </xf>
    <xf numFmtId="0" fontId="16" fillId="25" borderId="88" xfId="0" applyFont="1" applyFill="1" applyBorder="1" applyAlignment="1">
      <alignment horizontal="center"/>
    </xf>
    <xf numFmtId="0" fontId="2" fillId="5" borderId="164" xfId="0" applyFont="1" applyFill="1" applyBorder="1" applyAlignment="1">
      <alignment horizontal="center"/>
    </xf>
    <xf numFmtId="0" fontId="12" fillId="9" borderId="292" xfId="0" applyFont="1" applyFill="1" applyBorder="1" applyAlignment="1">
      <alignment horizontal="left"/>
    </xf>
    <xf numFmtId="1" fontId="11" fillId="49" borderId="167" xfId="1" applyNumberFormat="1" applyFont="1" applyFill="1" applyBorder="1" applyAlignment="1">
      <alignment horizontal="center"/>
    </xf>
    <xf numFmtId="49" fontId="18" fillId="16" borderId="293" xfId="0" applyNumberFormat="1" applyFont="1" applyFill="1" applyBorder="1" applyAlignment="1">
      <alignment horizontal="center"/>
    </xf>
    <xf numFmtId="1" fontId="18" fillId="43" borderId="293" xfId="0" applyNumberFormat="1" applyFont="1" applyFill="1" applyBorder="1" applyAlignment="1" applyProtection="1">
      <alignment horizontal="center"/>
      <protection hidden="1"/>
    </xf>
    <xf numFmtId="0" fontId="11" fillId="5" borderId="294" xfId="0" applyFont="1" applyFill="1" applyBorder="1" applyAlignment="1">
      <alignment horizontal="center"/>
    </xf>
    <xf numFmtId="0" fontId="72" fillId="0" borderId="295" xfId="0" applyFont="1" applyFill="1" applyBorder="1" applyAlignment="1">
      <alignment horizontal="center"/>
    </xf>
    <xf numFmtId="49" fontId="3" fillId="5" borderId="171" xfId="0" applyNumberFormat="1" applyFont="1" applyFill="1" applyBorder="1" applyAlignment="1">
      <alignment horizontal="center"/>
    </xf>
    <xf numFmtId="49" fontId="76" fillId="5" borderId="170" xfId="0" applyNumberFormat="1" applyFont="1" applyFill="1" applyBorder="1" applyAlignment="1">
      <alignment horizontal="center"/>
    </xf>
    <xf numFmtId="49" fontId="3" fillId="5" borderId="164" xfId="0" applyNumberFormat="1" applyFont="1" applyFill="1" applyBorder="1" applyAlignment="1">
      <alignment horizontal="center"/>
    </xf>
    <xf numFmtId="49" fontId="3" fillId="5" borderId="165" xfId="0" applyNumberFormat="1" applyFont="1" applyFill="1" applyBorder="1" applyAlignment="1">
      <alignment horizontal="center"/>
    </xf>
    <xf numFmtId="49" fontId="76" fillId="5" borderId="262" xfId="0" applyNumberFormat="1" applyFont="1" applyFill="1" applyBorder="1" applyAlignment="1">
      <alignment horizontal="center"/>
    </xf>
    <xf numFmtId="49" fontId="3" fillId="5" borderId="172" xfId="0" applyNumberFormat="1" applyFont="1" applyFill="1" applyBorder="1" applyAlignment="1">
      <alignment horizontal="center"/>
    </xf>
    <xf numFmtId="0" fontId="12" fillId="6" borderId="296" xfId="0" applyFont="1" applyFill="1" applyBorder="1" applyAlignment="1">
      <alignment horizontal="left"/>
    </xf>
    <xf numFmtId="1" fontId="12" fillId="5" borderId="93" xfId="0" applyNumberFormat="1" applyFont="1" applyFill="1" applyBorder="1" applyAlignment="1">
      <alignment horizontal="center"/>
    </xf>
    <xf numFmtId="49" fontId="18" fillId="16" borderId="88" xfId="0" applyNumberFormat="1" applyFont="1" applyFill="1" applyBorder="1" applyAlignment="1">
      <alignment horizontal="center"/>
    </xf>
    <xf numFmtId="0" fontId="3" fillId="5" borderId="130" xfId="0" applyFont="1" applyFill="1" applyBorder="1" applyAlignment="1">
      <alignment horizontal="center" vertical="center"/>
    </xf>
    <xf numFmtId="0" fontId="3" fillId="5" borderId="90" xfId="0" applyFont="1" applyFill="1" applyBorder="1" applyAlignment="1">
      <alignment horizontal="center"/>
    </xf>
    <xf numFmtId="49" fontId="3" fillId="5" borderId="14" xfId="0" applyNumberFormat="1" applyFont="1" applyFill="1" applyBorder="1" applyAlignment="1">
      <alignment horizontal="center"/>
    </xf>
    <xf numFmtId="49" fontId="3" fillId="5" borderId="12" xfId="0" applyNumberFormat="1" applyFont="1" applyFill="1" applyBorder="1" applyAlignment="1">
      <alignment horizontal="center"/>
    </xf>
    <xf numFmtId="49" fontId="3" fillId="5" borderId="234" xfId="0" applyNumberFormat="1" applyFont="1" applyFill="1" applyBorder="1" applyAlignment="1">
      <alignment horizontal="center"/>
    </xf>
    <xf numFmtId="49" fontId="3" fillId="5" borderId="16" xfId="0" applyNumberFormat="1" applyFont="1" applyFill="1" applyBorder="1" applyAlignment="1">
      <alignment horizontal="center"/>
    </xf>
    <xf numFmtId="0" fontId="12" fillId="6" borderId="279" xfId="0" applyFont="1" applyFill="1" applyBorder="1" applyAlignment="1">
      <alignment horizontal="left"/>
    </xf>
    <xf numFmtId="49" fontId="76" fillId="5" borderId="238" xfId="0" applyNumberFormat="1" applyFont="1" applyFill="1" applyBorder="1" applyAlignment="1">
      <alignment horizontal="center"/>
    </xf>
    <xf numFmtId="49" fontId="3" fillId="5" borderId="259" xfId="0" applyNumberFormat="1" applyFont="1" applyFill="1" applyBorder="1" applyAlignment="1">
      <alignment horizontal="center"/>
    </xf>
    <xf numFmtId="0" fontId="18" fillId="24" borderId="263" xfId="0" applyFont="1" applyFill="1" applyBorder="1" applyAlignment="1">
      <alignment horizontal="center"/>
    </xf>
    <xf numFmtId="1" fontId="18" fillId="7" borderId="264" xfId="0" applyNumberFormat="1" applyFont="1" applyFill="1" applyBorder="1" applyAlignment="1">
      <alignment horizontal="center"/>
    </xf>
    <xf numFmtId="0" fontId="75" fillId="5" borderId="264" xfId="0" applyFont="1" applyFill="1" applyBorder="1" applyAlignment="1">
      <alignment horizontal="center"/>
    </xf>
    <xf numFmtId="0" fontId="21" fillId="5" borderId="264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18" fillId="25" borderId="265" xfId="0" applyFont="1" applyFill="1" applyBorder="1" applyAlignment="1">
      <alignment horizontal="center"/>
    </xf>
    <xf numFmtId="1" fontId="30" fillId="5" borderId="266" xfId="0" applyNumberFormat="1" applyFont="1" applyFill="1" applyBorder="1" applyAlignment="1">
      <alignment horizontal="center"/>
    </xf>
    <xf numFmtId="1" fontId="18" fillId="5" borderId="267" xfId="0" applyNumberFormat="1" applyFont="1" applyFill="1" applyBorder="1" applyAlignment="1">
      <alignment horizontal="center"/>
    </xf>
    <xf numFmtId="49" fontId="18" fillId="25" borderId="268" xfId="0" applyNumberFormat="1" applyFont="1" applyFill="1" applyBorder="1" applyAlignment="1">
      <alignment horizontal="center"/>
    </xf>
    <xf numFmtId="0" fontId="16" fillId="25" borderId="268" xfId="0" applyFont="1" applyFill="1" applyBorder="1" applyAlignment="1">
      <alignment horizontal="center"/>
    </xf>
    <xf numFmtId="1" fontId="12" fillId="5" borderId="269" xfId="0" applyNumberFormat="1" applyFont="1" applyFill="1" applyBorder="1" applyAlignment="1">
      <alignment horizontal="center"/>
    </xf>
    <xf numFmtId="1" fontId="3" fillId="4" borderId="266" xfId="0" applyNumberFormat="1" applyFont="1" applyFill="1" applyBorder="1" applyAlignment="1">
      <alignment horizontal="center"/>
    </xf>
    <xf numFmtId="0" fontId="76" fillId="4" borderId="270" xfId="0" applyFont="1" applyFill="1" applyBorder="1" applyAlignment="1">
      <alignment horizontal="center" vertical="center"/>
    </xf>
    <xf numFmtId="0" fontId="76" fillId="4" borderId="271" xfId="0" applyFont="1" applyFill="1" applyBorder="1" applyAlignment="1">
      <alignment horizontal="center" vertical="center"/>
    </xf>
    <xf numFmtId="164" fontId="76" fillId="5" borderId="272" xfId="0" applyNumberFormat="1" applyFont="1" applyFill="1" applyBorder="1" applyAlignment="1">
      <alignment horizontal="center"/>
    </xf>
    <xf numFmtId="0" fontId="3" fillId="5" borderId="264" xfId="0" applyFont="1" applyFill="1" applyBorder="1" applyAlignment="1">
      <alignment horizontal="center"/>
    </xf>
    <xf numFmtId="49" fontId="76" fillId="5" borderId="264" xfId="0" applyNumberFormat="1" applyFont="1" applyFill="1" applyBorder="1" applyAlignment="1">
      <alignment horizontal="center"/>
    </xf>
    <xf numFmtId="0" fontId="3" fillId="5" borderId="265" xfId="0" applyFont="1" applyFill="1" applyBorder="1" applyAlignment="1">
      <alignment horizontal="center"/>
    </xf>
    <xf numFmtId="0" fontId="3" fillId="5" borderId="273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77" fillId="5" borderId="0" xfId="1" applyFont="1" applyFill="1" applyBorder="1" applyAlignment="1">
      <alignment horizontal="left"/>
    </xf>
    <xf numFmtId="0" fontId="32" fillId="5" borderId="0" xfId="1" applyFont="1" applyFill="1" applyBorder="1" applyAlignment="1">
      <alignment horizontal="center"/>
    </xf>
    <xf numFmtId="0" fontId="22" fillId="0" borderId="0" xfId="0" applyFont="1" applyAlignment="1"/>
    <xf numFmtId="164" fontId="33" fillId="0" borderId="0" xfId="1" applyNumberFormat="1" applyFont="1" applyFill="1" applyBorder="1" applyAlignment="1">
      <alignment horizontal="left"/>
    </xf>
    <xf numFmtId="1" fontId="36" fillId="5" borderId="0" xfId="1" applyNumberFormat="1" applyFont="1" applyFill="1" applyBorder="1" applyAlignment="1">
      <alignment horizontal="center"/>
    </xf>
    <xf numFmtId="1" fontId="33" fillId="5" borderId="0" xfId="1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/>
    </xf>
    <xf numFmtId="49" fontId="80" fillId="0" borderId="0" xfId="0" applyNumberFormat="1" applyFont="1" applyFill="1" applyBorder="1" applyAlignment="1">
      <alignment horizontal="center"/>
    </xf>
    <xf numFmtId="49" fontId="78" fillId="0" borderId="0" xfId="0" applyNumberFormat="1" applyFont="1" applyFill="1" applyBorder="1" applyAlignment="1">
      <alignment horizontal="center"/>
    </xf>
    <xf numFmtId="0" fontId="79" fillId="5" borderId="0" xfId="0" applyFont="1" applyFill="1" applyBorder="1" applyAlignment="1">
      <alignment horizontal="center"/>
    </xf>
    <xf numFmtId="0" fontId="81" fillId="0" borderId="110" xfId="0" applyFont="1" applyFill="1" applyBorder="1" applyAlignment="1">
      <alignment horizontal="center"/>
    </xf>
    <xf numFmtId="0" fontId="81" fillId="0" borderId="111" xfId="0" applyFont="1" applyFill="1" applyBorder="1" applyAlignment="1">
      <alignment horizontal="center"/>
    </xf>
    <xf numFmtId="0" fontId="81" fillId="0" borderId="112" xfId="0" applyFont="1" applyFill="1" applyBorder="1" applyAlignment="1">
      <alignment horizontal="center"/>
    </xf>
    <xf numFmtId="1" fontId="40" fillId="5" borderId="0" xfId="0" applyNumberFormat="1" applyFont="1" applyFill="1" applyAlignment="1">
      <alignment horizontal="center"/>
    </xf>
    <xf numFmtId="1" fontId="39" fillId="5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8" fillId="0" borderId="113" xfId="0" applyFont="1" applyFill="1" applyBorder="1" applyAlignment="1">
      <alignment horizontal="center"/>
    </xf>
    <xf numFmtId="0" fontId="39" fillId="5" borderId="114" xfId="0" applyFont="1" applyFill="1" applyBorder="1" applyAlignment="1">
      <alignment horizontal="center"/>
    </xf>
    <xf numFmtId="0" fontId="38" fillId="28" borderId="114" xfId="0" applyFont="1" applyFill="1" applyBorder="1" applyAlignment="1">
      <alignment horizontal="center"/>
    </xf>
    <xf numFmtId="0" fontId="38" fillId="29" borderId="114" xfId="0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/>
    </xf>
    <xf numFmtId="0" fontId="79" fillId="30" borderId="114" xfId="0" applyFont="1" applyFill="1" applyBorder="1" applyAlignment="1">
      <alignment horizontal="center" vertical="center"/>
    </xf>
    <xf numFmtId="0" fontId="38" fillId="2" borderId="115" xfId="0" applyFont="1" applyFill="1" applyBorder="1" applyAlignment="1">
      <alignment horizontal="center" vertical="center"/>
    </xf>
    <xf numFmtId="0" fontId="38" fillId="2" borderId="116" xfId="0" applyFont="1" applyFill="1" applyBorder="1" applyAlignment="1">
      <alignment horizontal="center" vertical="center"/>
    </xf>
    <xf numFmtId="0" fontId="38" fillId="5" borderId="116" xfId="0" applyFont="1" applyFill="1" applyBorder="1" applyAlignment="1">
      <alignment horizontal="center" vertical="center"/>
    </xf>
    <xf numFmtId="0" fontId="38" fillId="31" borderId="117" xfId="0" applyFont="1" applyFill="1" applyBorder="1" applyAlignment="1">
      <alignment horizontal="center" vertical="center"/>
    </xf>
    <xf numFmtId="0" fontId="38" fillId="32" borderId="115" xfId="0" applyFont="1" applyFill="1" applyBorder="1" applyAlignment="1">
      <alignment horizontal="center" vertical="center"/>
    </xf>
    <xf numFmtId="0" fontId="38" fillId="27" borderId="116" xfId="0" applyFont="1" applyFill="1" applyBorder="1" applyAlignment="1">
      <alignment horizontal="center" vertical="center"/>
    </xf>
    <xf numFmtId="0" fontId="38" fillId="5" borderId="117" xfId="0" applyFont="1" applyFill="1" applyBorder="1" applyAlignment="1">
      <alignment horizontal="center" vertical="center"/>
    </xf>
    <xf numFmtId="0" fontId="38" fillId="5" borderId="118" xfId="0" applyFont="1" applyFill="1" applyBorder="1" applyAlignment="1">
      <alignment horizontal="center" vertical="center"/>
    </xf>
    <xf numFmtId="0" fontId="38" fillId="46" borderId="118" xfId="0" applyFont="1" applyFill="1" applyBorder="1" applyAlignment="1">
      <alignment horizontal="center" vertical="center"/>
    </xf>
    <xf numFmtId="0" fontId="81" fillId="0" borderId="119" xfId="0" applyFont="1" applyFill="1" applyBorder="1" applyAlignment="1">
      <alignment horizontal="center"/>
    </xf>
    <xf numFmtId="0" fontId="81" fillId="0" borderId="120" xfId="0" applyFont="1" applyFill="1" applyBorder="1" applyAlignment="1">
      <alignment horizontal="center"/>
    </xf>
    <xf numFmtId="0" fontId="81" fillId="0" borderId="121" xfId="0" applyFont="1" applyFill="1" applyBorder="1" applyAlignment="1">
      <alignment horizontal="center"/>
    </xf>
    <xf numFmtId="1" fontId="41" fillId="5" borderId="0" xfId="0" applyNumberFormat="1" applyFont="1" applyFill="1" applyBorder="1" applyAlignment="1">
      <alignment horizontal="center"/>
    </xf>
    <xf numFmtId="1" fontId="42" fillId="5" borderId="0" xfId="0" applyNumberFormat="1" applyFont="1" applyFill="1" applyBorder="1" applyAlignment="1">
      <alignment horizontal="center"/>
    </xf>
    <xf numFmtId="0" fontId="38" fillId="0" borderId="114" xfId="0" applyFont="1" applyFill="1" applyBorder="1" applyAlignment="1">
      <alignment horizontal="center"/>
    </xf>
    <xf numFmtId="1" fontId="38" fillId="33" borderId="114" xfId="0" applyNumberFormat="1" applyFont="1" applyFill="1" applyBorder="1" applyAlignment="1">
      <alignment horizontal="center"/>
    </xf>
    <xf numFmtId="0" fontId="38" fillId="5" borderId="114" xfId="0" applyFont="1" applyFill="1" applyBorder="1" applyAlignment="1">
      <alignment horizontal="center" vertical="center"/>
    </xf>
    <xf numFmtId="0" fontId="38" fillId="34" borderId="114" xfId="0" applyFont="1" applyFill="1" applyBorder="1" applyAlignment="1">
      <alignment horizontal="center" vertical="center"/>
    </xf>
    <xf numFmtId="0" fontId="38" fillId="0" borderId="122" xfId="0" applyFont="1" applyFill="1" applyBorder="1" applyAlignment="1">
      <alignment horizontal="center" vertical="center"/>
    </xf>
    <xf numFmtId="0" fontId="38" fillId="0" borderId="123" xfId="0" applyFont="1" applyFill="1" applyBorder="1" applyAlignment="1">
      <alignment horizontal="center" vertical="center"/>
    </xf>
    <xf numFmtId="0" fontId="38" fillId="5" borderId="123" xfId="0" applyFont="1" applyFill="1" applyBorder="1" applyAlignment="1">
      <alignment horizontal="center" vertical="center"/>
    </xf>
    <xf numFmtId="0" fontId="38" fillId="0" borderId="124" xfId="0" applyFont="1" applyBorder="1" applyAlignment="1">
      <alignment horizontal="center" vertical="center"/>
    </xf>
    <xf numFmtId="0" fontId="38" fillId="0" borderId="122" xfId="0" applyFont="1" applyBorder="1" applyAlignment="1">
      <alignment horizontal="center" vertical="center"/>
    </xf>
    <xf numFmtId="0" fontId="38" fillId="5" borderId="124" xfId="0" applyFont="1" applyFill="1" applyBorder="1" applyAlignment="1">
      <alignment horizontal="center" vertical="center"/>
    </xf>
    <xf numFmtId="0" fontId="38" fillId="5" borderId="125" xfId="0" applyFont="1" applyFill="1" applyBorder="1" applyAlignment="1">
      <alignment horizontal="center" vertical="center"/>
    </xf>
    <xf numFmtId="0" fontId="38" fillId="47" borderId="125" xfId="0" applyFont="1" applyFill="1" applyBorder="1" applyAlignment="1">
      <alignment horizontal="center" vertical="center"/>
    </xf>
    <xf numFmtId="0" fontId="81" fillId="35" borderId="110" xfId="0" applyFont="1" applyFill="1" applyBorder="1" applyAlignment="1">
      <alignment horizontal="center"/>
    </xf>
    <xf numFmtId="0" fontId="81" fillId="35" borderId="111" xfId="0" applyFont="1" applyFill="1" applyBorder="1" applyAlignment="1">
      <alignment horizontal="center"/>
    </xf>
    <xf numFmtId="0" fontId="81" fillId="35" borderId="112" xfId="0" applyFont="1" applyFill="1" applyBorder="1" applyAlignment="1">
      <alignment horizontal="center"/>
    </xf>
    <xf numFmtId="0" fontId="79" fillId="34" borderId="114" xfId="0" applyFont="1" applyFill="1" applyBorder="1" applyAlignment="1">
      <alignment horizontal="center" vertical="center"/>
    </xf>
    <xf numFmtId="0" fontId="38" fillId="7" borderId="122" xfId="0" applyFont="1" applyFill="1" applyBorder="1" applyAlignment="1">
      <alignment horizontal="center" vertical="center"/>
    </xf>
    <xf numFmtId="0" fontId="81" fillId="35" borderId="119" xfId="0" applyFont="1" applyFill="1" applyBorder="1" applyAlignment="1">
      <alignment horizontal="center"/>
    </xf>
    <xf numFmtId="0" fontId="81" fillId="35" borderId="120" xfId="0" applyFont="1" applyFill="1" applyBorder="1" applyAlignment="1">
      <alignment horizontal="center"/>
    </xf>
    <xf numFmtId="0" fontId="81" fillId="35" borderId="121" xfId="0" applyFont="1" applyFill="1" applyBorder="1" applyAlignment="1">
      <alignment horizontal="center"/>
    </xf>
    <xf numFmtId="0" fontId="38" fillId="36" borderId="114" xfId="0" applyFont="1" applyFill="1" applyBorder="1" applyAlignment="1">
      <alignment horizontal="center" vertical="center"/>
    </xf>
    <xf numFmtId="0" fontId="79" fillId="0" borderId="0" xfId="0" applyFont="1" applyAlignment="1">
      <alignment horizontal="center"/>
    </xf>
    <xf numFmtId="1" fontId="38" fillId="0" borderId="122" xfId="0" applyNumberFormat="1" applyFont="1" applyFill="1" applyBorder="1" applyAlignment="1">
      <alignment horizontal="center" vertical="center"/>
    </xf>
    <xf numFmtId="1" fontId="38" fillId="5" borderId="122" xfId="0" applyNumberFormat="1" applyFont="1" applyFill="1" applyBorder="1" applyAlignment="1">
      <alignment horizontal="center" vertical="center"/>
    </xf>
    <xf numFmtId="1" fontId="38" fillId="5" borderId="125" xfId="0" applyNumberFormat="1" applyFont="1" applyFill="1" applyBorder="1" applyAlignment="1">
      <alignment horizontal="center" vertical="center"/>
    </xf>
    <xf numFmtId="1" fontId="38" fillId="47" borderId="125" xfId="0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/>
    </xf>
    <xf numFmtId="0" fontId="82" fillId="5" borderId="0" xfId="0" applyFont="1" applyFill="1" applyAlignment="1">
      <alignment horizontal="left"/>
    </xf>
    <xf numFmtId="0" fontId="22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66" xfId="0" applyFont="1" applyFill="1" applyBorder="1" applyAlignment="1">
      <alignment horizontal="center"/>
    </xf>
    <xf numFmtId="0" fontId="79" fillId="0" borderId="0" xfId="0" applyFont="1" applyFill="1" applyAlignment="1">
      <alignment horizontal="center" vertical="center"/>
    </xf>
    <xf numFmtId="0" fontId="79" fillId="5" borderId="0" xfId="0" applyFont="1" applyFill="1" applyAlignment="1">
      <alignment horizontal="center"/>
    </xf>
    <xf numFmtId="0" fontId="83" fillId="5" borderId="0" xfId="0" applyFont="1" applyFill="1"/>
    <xf numFmtId="0" fontId="45" fillId="0" borderId="0" xfId="0" applyFont="1" applyFill="1" applyAlignment="1"/>
    <xf numFmtId="0" fontId="46" fillId="0" borderId="0" xfId="0" applyFont="1" applyFill="1" applyAlignment="1"/>
    <xf numFmtId="0" fontId="84" fillId="5" borderId="0" xfId="0" applyFont="1" applyFill="1" applyAlignment="1">
      <alignment horizontal="left"/>
    </xf>
    <xf numFmtId="0" fontId="85" fillId="5" borderId="0" xfId="0" applyFont="1" applyFill="1" applyAlignment="1"/>
    <xf numFmtId="0" fontId="85" fillId="0" borderId="0" xfId="0" applyFont="1" applyFill="1" applyAlignment="1"/>
    <xf numFmtId="0" fontId="47" fillId="0" borderId="0" xfId="0" applyFont="1" applyFill="1" applyAlignment="1">
      <alignment horizontal="left"/>
    </xf>
    <xf numFmtId="1" fontId="48" fillId="5" borderId="0" xfId="0" applyNumberFormat="1" applyFont="1" applyFill="1" applyAlignment="1">
      <alignment horizontal="center"/>
    </xf>
    <xf numFmtId="1" fontId="47" fillId="5" borderId="0" xfId="0" applyNumberFormat="1" applyFont="1" applyFill="1" applyAlignment="1">
      <alignment horizontal="center"/>
    </xf>
    <xf numFmtId="0" fontId="49" fillId="0" borderId="0" xfId="0" applyFont="1" applyFill="1" applyAlignment="1"/>
    <xf numFmtId="0" fontId="47" fillId="5" borderId="0" xfId="0" applyFont="1" applyFill="1" applyAlignment="1"/>
    <xf numFmtId="0" fontId="86" fillId="0" borderId="0" xfId="0" applyFont="1" applyFill="1" applyAlignment="1"/>
    <xf numFmtId="0" fontId="86" fillId="0" borderId="0" xfId="0" applyFont="1" applyFill="1" applyAlignment="1">
      <alignment horizontal="center"/>
    </xf>
    <xf numFmtId="0" fontId="86" fillId="5" borderId="0" xfId="0" applyFont="1" applyFill="1" applyAlignment="1">
      <alignment horizontal="center"/>
    </xf>
    <xf numFmtId="0" fontId="86" fillId="0" borderId="0" xfId="0" applyFont="1" applyAlignment="1">
      <alignment horizontal="center"/>
    </xf>
    <xf numFmtId="0" fontId="46" fillId="5" borderId="0" xfId="0" applyFont="1" applyFill="1" applyAlignment="1"/>
  </cellXfs>
  <cellStyles count="2">
    <cellStyle name="Normální" xfId="0" builtinId="0"/>
    <cellStyle name="normální_Lis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66675</xdr:colOff>
      <xdr:row>12</xdr:row>
      <xdr:rowOff>9525</xdr:rowOff>
    </xdr:to>
    <xdr:sp macro="" textlink="">
      <xdr:nvSpPr>
        <xdr:cNvPr id="2" name="TextovéPole 1"/>
        <xdr:cNvSpPr txBox="1">
          <a:spLocks noChangeArrowheads="1"/>
        </xdr:cNvSpPr>
      </xdr:nvSpPr>
      <xdr:spPr bwMode="auto">
        <a:xfrm>
          <a:off x="0" y="1958340"/>
          <a:ext cx="66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7"/>
  <sheetViews>
    <sheetView tabSelected="1" workbookViewId="0">
      <selection activeCell="AR16" sqref="AR16"/>
    </sheetView>
  </sheetViews>
  <sheetFormatPr defaultRowHeight="15" customHeight="1" x14ac:dyDescent="0.35"/>
  <cols>
    <col min="1" max="1" width="2.44140625" style="1606" customWidth="1"/>
    <col min="2" max="2" width="3.109375" style="1607" customWidth="1"/>
    <col min="3" max="3" width="19.5546875" style="1608" customWidth="1"/>
    <col min="4" max="4" width="1.88671875" style="1620" customWidth="1"/>
    <col min="5" max="5" width="3.44140625" style="1607" customWidth="1"/>
    <col min="6" max="6" width="13.88671875" style="1611" customWidth="1"/>
    <col min="7" max="7" width="3.109375" style="1612" customWidth="1"/>
    <col min="8" max="8" width="3.44140625" style="1613" customWidth="1"/>
    <col min="9" max="9" width="6.88671875" style="1614" customWidth="1"/>
    <col min="10" max="10" width="6.33203125" style="1614" customWidth="1"/>
    <col min="11" max="11" width="3" style="1615" customWidth="1"/>
    <col min="12" max="12" width="7" style="1616" bestFit="1" customWidth="1"/>
    <col min="13" max="27" width="2.6640625" style="1617" customWidth="1"/>
    <col min="28" max="34" width="4.6640625" style="1617" customWidth="1"/>
    <col min="35" max="35" width="4.6640625" style="1618" customWidth="1"/>
    <col min="36" max="37" width="4.6640625" style="1619" customWidth="1"/>
    <col min="38" max="38" width="4.6640625" style="1617" customWidth="1"/>
    <col min="39" max="42" width="4.6640625" style="1618" customWidth="1"/>
    <col min="43" max="43" width="13.5546875" customWidth="1"/>
  </cols>
  <sheetData>
    <row r="1" spans="1:42" ht="15" customHeight="1" thickTop="1" thickBot="1" x14ac:dyDescent="0.4">
      <c r="A1" s="1096" t="s">
        <v>1</v>
      </c>
      <c r="B1" s="1097" t="s">
        <v>7</v>
      </c>
      <c r="C1" s="1098" t="s">
        <v>2</v>
      </c>
      <c r="D1" s="1099" t="s">
        <v>3</v>
      </c>
      <c r="E1" s="1097" t="s">
        <v>4</v>
      </c>
      <c r="F1" s="1100" t="s">
        <v>5</v>
      </c>
      <c r="G1" s="1101" t="s">
        <v>326</v>
      </c>
      <c r="H1" s="1102" t="s">
        <v>327</v>
      </c>
      <c r="I1" s="1103" t="s">
        <v>328</v>
      </c>
      <c r="J1" s="1104" t="s">
        <v>329</v>
      </c>
      <c r="K1" s="1105" t="s">
        <v>330</v>
      </c>
      <c r="L1" s="1106" t="s">
        <v>9</v>
      </c>
      <c r="M1" s="1107" t="s">
        <v>331</v>
      </c>
      <c r="N1" s="1108" t="s">
        <v>332</v>
      </c>
      <c r="O1" s="1108" t="s">
        <v>333</v>
      </c>
      <c r="P1" s="1108" t="s">
        <v>334</v>
      </c>
      <c r="Q1" s="1108" t="s">
        <v>335</v>
      </c>
      <c r="R1" s="1108" t="s">
        <v>336</v>
      </c>
      <c r="S1" s="1108" t="s">
        <v>337</v>
      </c>
      <c r="T1" s="1108" t="s">
        <v>338</v>
      </c>
      <c r="U1" s="1108" t="s">
        <v>339</v>
      </c>
      <c r="V1" s="1108" t="s">
        <v>340</v>
      </c>
      <c r="W1" s="1108" t="s">
        <v>341</v>
      </c>
      <c r="X1" s="1108" t="s">
        <v>342</v>
      </c>
      <c r="Y1" s="1108" t="s">
        <v>343</v>
      </c>
      <c r="Z1" s="1108" t="s">
        <v>344</v>
      </c>
      <c r="AA1" s="1109" t="s">
        <v>345</v>
      </c>
      <c r="AB1" s="1110" t="s">
        <v>346</v>
      </c>
      <c r="AC1" s="1111" t="s">
        <v>347</v>
      </c>
      <c r="AD1" s="1111" t="s">
        <v>348</v>
      </c>
      <c r="AE1" s="1111" t="s">
        <v>349</v>
      </c>
      <c r="AF1" s="1111" t="s">
        <v>350</v>
      </c>
      <c r="AG1" s="1111" t="s">
        <v>351</v>
      </c>
      <c r="AH1" s="1111" t="s">
        <v>352</v>
      </c>
      <c r="AI1" s="1112" t="s">
        <v>353</v>
      </c>
      <c r="AJ1" s="1111" t="s">
        <v>354</v>
      </c>
      <c r="AK1" s="1113" t="s">
        <v>355</v>
      </c>
      <c r="AL1" s="1114" t="s">
        <v>356</v>
      </c>
      <c r="AM1" s="1112" t="s">
        <v>357</v>
      </c>
      <c r="AN1" s="1115" t="s">
        <v>358</v>
      </c>
      <c r="AO1" s="1115" t="s">
        <v>359</v>
      </c>
      <c r="AP1" s="1116" t="s">
        <v>360</v>
      </c>
    </row>
    <row r="2" spans="1:42" ht="15" customHeight="1" thickTop="1" x14ac:dyDescent="0.35">
      <c r="A2" s="1117">
        <v>1</v>
      </c>
      <c r="B2" s="1118" t="s">
        <v>14</v>
      </c>
      <c r="C2" s="1119" t="s">
        <v>12</v>
      </c>
      <c r="D2" s="1120">
        <v>1998</v>
      </c>
      <c r="E2" s="1121">
        <f t="shared" ref="E2:E19" si="0">SUM(2018-D2)</f>
        <v>20</v>
      </c>
      <c r="F2" s="1122" t="s">
        <v>13</v>
      </c>
      <c r="G2" s="1123"/>
      <c r="H2" s="1124">
        <v>1</v>
      </c>
      <c r="I2" s="1125">
        <f>MIN(AA2:AA2:AO2)</f>
        <v>0.67152777777777783</v>
      </c>
      <c r="J2" s="1126">
        <f t="shared" ref="J2:J19" si="1">IF(COUNTIF(M2:AA2,"&gt;=0")&lt;11,SUM(M2:AA2),SUM(LARGE(M2:AA2,1),LARGE(M2:AA2,2),LARGE(M2:AA2,3),LARGE(M2:AA2,4),LARGE(M2:AA2,5),LARGE(M2:AA2,6),LARGE(M2:AA2,7),LARGE(M2:AA2,8),LARGE(M2:AA2,9),LARGE(M2:AA2,10)))</f>
        <v>99</v>
      </c>
      <c r="K2" s="1127">
        <f t="shared" ref="K2:K19" si="2">SUM(COUNTIF(M2:AA2,"&gt;-1"))</f>
        <v>10</v>
      </c>
      <c r="L2" s="1128">
        <f t="shared" ref="L2:L19" si="3">SUM(M2:AA2)</f>
        <v>99</v>
      </c>
      <c r="M2" s="1129">
        <v>10</v>
      </c>
      <c r="N2" s="1129">
        <v>10</v>
      </c>
      <c r="O2" s="1129">
        <v>10</v>
      </c>
      <c r="P2" s="1129">
        <v>10</v>
      </c>
      <c r="Q2" s="1129">
        <v>10</v>
      </c>
      <c r="R2" s="1129">
        <v>10</v>
      </c>
      <c r="S2" s="1129">
        <v>10</v>
      </c>
      <c r="T2" s="1130">
        <v>9</v>
      </c>
      <c r="U2" s="1131"/>
      <c r="V2" s="1129">
        <v>10</v>
      </c>
      <c r="W2" s="1132"/>
      <c r="X2" s="1132"/>
      <c r="Y2" s="1132"/>
      <c r="Z2" s="1129">
        <v>10</v>
      </c>
      <c r="AA2" s="1132"/>
      <c r="AB2" s="1133">
        <v>0.70972222222222225</v>
      </c>
      <c r="AC2" s="1134">
        <v>0.6958333333333333</v>
      </c>
      <c r="AD2" s="1134">
        <v>0.68263888888888891</v>
      </c>
      <c r="AE2" s="1135">
        <v>0.6743055555555556</v>
      </c>
      <c r="AF2" s="1135">
        <v>0.67152777777777783</v>
      </c>
      <c r="AG2" s="1135">
        <v>0.69097222222222221</v>
      </c>
      <c r="AH2" s="1134">
        <v>0.68263888888888891</v>
      </c>
      <c r="AI2" s="1135">
        <v>0.70416666666666661</v>
      </c>
      <c r="AJ2" s="1134"/>
      <c r="AK2" s="1136">
        <v>0.72499999999999998</v>
      </c>
      <c r="AL2" s="1137"/>
      <c r="AM2" s="1134"/>
      <c r="AN2" s="1134"/>
      <c r="AO2" s="1134">
        <v>0.70763888888888893</v>
      </c>
      <c r="AP2" s="1138"/>
    </row>
    <row r="3" spans="1:42" ht="15" customHeight="1" x14ac:dyDescent="0.35">
      <c r="A3" s="1139">
        <v>2</v>
      </c>
      <c r="B3" s="1140" t="s">
        <v>14</v>
      </c>
      <c r="C3" s="1141" t="s">
        <v>60</v>
      </c>
      <c r="D3" s="1142">
        <v>2002</v>
      </c>
      <c r="E3" s="1143">
        <f t="shared" si="0"/>
        <v>16</v>
      </c>
      <c r="F3" s="1144" t="s">
        <v>61</v>
      </c>
      <c r="G3" s="1145"/>
      <c r="H3" s="1146">
        <v>13</v>
      </c>
      <c r="I3" s="1147">
        <f>MIN(AB3:AB3:AP3)</f>
        <v>0.87638888888888899</v>
      </c>
      <c r="J3" s="1148">
        <f t="shared" si="1"/>
        <v>55</v>
      </c>
      <c r="K3" s="1149">
        <f t="shared" si="2"/>
        <v>7</v>
      </c>
      <c r="L3" s="1150">
        <f t="shared" si="3"/>
        <v>55</v>
      </c>
      <c r="M3" s="1151">
        <v>8</v>
      </c>
      <c r="N3" s="1151">
        <v>6</v>
      </c>
      <c r="O3" s="1151">
        <v>7</v>
      </c>
      <c r="P3" s="1152"/>
      <c r="Q3" s="1152"/>
      <c r="R3" s="1151">
        <v>9</v>
      </c>
      <c r="S3" s="1152"/>
      <c r="T3" s="1152"/>
      <c r="U3" s="1153"/>
      <c r="V3" s="1151">
        <v>7</v>
      </c>
      <c r="W3" s="1154">
        <v>10</v>
      </c>
      <c r="X3" s="1152"/>
      <c r="Y3" s="1152"/>
      <c r="Z3" s="1151">
        <v>8</v>
      </c>
      <c r="AA3" s="1152"/>
      <c r="AB3" s="1155">
        <v>0.90972222222222221</v>
      </c>
      <c r="AC3" s="1156" t="s">
        <v>143</v>
      </c>
      <c r="AD3" s="1157">
        <v>0.98541666666666661</v>
      </c>
      <c r="AE3" s="1158"/>
      <c r="AF3" s="1158"/>
      <c r="AG3" s="1158">
        <v>0.87638888888888899</v>
      </c>
      <c r="AH3" s="1157"/>
      <c r="AI3" s="1158"/>
      <c r="AJ3" s="1157"/>
      <c r="AK3" s="1159">
        <v>0.90833333333333333</v>
      </c>
      <c r="AL3" s="1160" t="s">
        <v>144</v>
      </c>
      <c r="AM3" s="1157"/>
      <c r="AN3" s="1157"/>
      <c r="AO3" s="1157">
        <v>0.93472222222222223</v>
      </c>
      <c r="AP3" s="1161"/>
    </row>
    <row r="4" spans="1:42" ht="15" customHeight="1" x14ac:dyDescent="0.35">
      <c r="A4" s="1139">
        <v>3</v>
      </c>
      <c r="B4" s="1140" t="s">
        <v>14</v>
      </c>
      <c r="C4" s="1141" t="s">
        <v>666</v>
      </c>
      <c r="D4" s="1142">
        <v>2000</v>
      </c>
      <c r="E4" s="1143">
        <f t="shared" si="0"/>
        <v>18</v>
      </c>
      <c r="F4" s="1162" t="s">
        <v>785</v>
      </c>
      <c r="G4" s="1145"/>
      <c r="H4" s="1146">
        <v>8</v>
      </c>
      <c r="I4" s="1147">
        <f>MIN(AB4:AB4:AP4)</f>
        <v>0.76874999999999993</v>
      </c>
      <c r="J4" s="1148">
        <f t="shared" si="1"/>
        <v>44</v>
      </c>
      <c r="K4" s="1149">
        <f t="shared" si="2"/>
        <v>5</v>
      </c>
      <c r="L4" s="1150">
        <f t="shared" si="3"/>
        <v>44</v>
      </c>
      <c r="M4" s="1152"/>
      <c r="N4" s="1152"/>
      <c r="O4" s="1152"/>
      <c r="P4" s="1152"/>
      <c r="Q4" s="1152"/>
      <c r="R4" s="1152"/>
      <c r="S4" s="1152"/>
      <c r="T4" s="1151">
        <v>8</v>
      </c>
      <c r="U4" s="1151">
        <v>8</v>
      </c>
      <c r="V4" s="1151">
        <v>9</v>
      </c>
      <c r="W4" s="1152"/>
      <c r="X4" s="1152"/>
      <c r="Y4" s="1154">
        <v>10</v>
      </c>
      <c r="Z4" s="1152"/>
      <c r="AA4" s="1151">
        <v>9</v>
      </c>
      <c r="AB4" s="1163"/>
      <c r="AC4" s="1157"/>
      <c r="AD4" s="1157"/>
      <c r="AE4" s="1158"/>
      <c r="AF4" s="1158"/>
      <c r="AG4" s="1158"/>
      <c r="AH4" s="1157"/>
      <c r="AI4" s="1158">
        <v>0.79375000000000007</v>
      </c>
      <c r="AJ4" s="1158">
        <v>0.77083333333333337</v>
      </c>
      <c r="AK4" s="1164">
        <v>0.78749999999999998</v>
      </c>
      <c r="AL4" s="1165"/>
      <c r="AM4" s="1157"/>
      <c r="AN4" s="1157">
        <v>0.91319444444444453</v>
      </c>
      <c r="AO4" s="1157"/>
      <c r="AP4" s="1161">
        <v>0.76874999999999993</v>
      </c>
    </row>
    <row r="5" spans="1:42" ht="15" customHeight="1" x14ac:dyDescent="0.35">
      <c r="A5" s="1166">
        <v>4</v>
      </c>
      <c r="B5" s="1167" t="s">
        <v>14</v>
      </c>
      <c r="C5" s="1168" t="s">
        <v>650</v>
      </c>
      <c r="D5" s="1142">
        <v>1990</v>
      </c>
      <c r="E5" s="1143">
        <f t="shared" si="0"/>
        <v>28</v>
      </c>
      <c r="F5" s="1169" t="s">
        <v>61</v>
      </c>
      <c r="G5" s="1145"/>
      <c r="H5" s="1146">
        <v>2</v>
      </c>
      <c r="I5" s="1170">
        <f>MIN(AB5:AB5:AP5)</f>
        <v>0.68611111111111101</v>
      </c>
      <c r="J5" s="1148">
        <f t="shared" si="1"/>
        <v>29</v>
      </c>
      <c r="K5" s="1149">
        <f t="shared" si="2"/>
        <v>3</v>
      </c>
      <c r="L5" s="1150">
        <f t="shared" si="3"/>
        <v>29</v>
      </c>
      <c r="M5" s="1152"/>
      <c r="N5" s="1152"/>
      <c r="O5" s="1152"/>
      <c r="P5" s="1152"/>
      <c r="Q5" s="1152"/>
      <c r="R5" s="1152"/>
      <c r="S5" s="1151">
        <v>9</v>
      </c>
      <c r="T5" s="1154">
        <v>10</v>
      </c>
      <c r="U5" s="1152"/>
      <c r="V5" s="1152"/>
      <c r="W5" s="1152"/>
      <c r="X5" s="1152"/>
      <c r="Y5" s="1152"/>
      <c r="Z5" s="1152"/>
      <c r="AA5" s="1154">
        <v>10</v>
      </c>
      <c r="AB5" s="1171"/>
      <c r="AC5" s="1157"/>
      <c r="AD5" s="1157"/>
      <c r="AE5" s="1158"/>
      <c r="AF5" s="1158"/>
      <c r="AG5" s="1158"/>
      <c r="AH5" s="1157">
        <v>0.68819444444444444</v>
      </c>
      <c r="AI5" s="1158">
        <v>0.68611111111111101</v>
      </c>
      <c r="AJ5" s="1158"/>
      <c r="AK5" s="1164"/>
      <c r="AL5" s="1165"/>
      <c r="AM5" s="1157"/>
      <c r="AN5" s="1157"/>
      <c r="AO5" s="1157"/>
      <c r="AP5" s="1161">
        <v>0.68819444444444444</v>
      </c>
    </row>
    <row r="6" spans="1:42" ht="15" customHeight="1" x14ac:dyDescent="0.35">
      <c r="A6" s="1172">
        <v>5</v>
      </c>
      <c r="B6" s="1167" t="s">
        <v>14</v>
      </c>
      <c r="C6" s="1173" t="s">
        <v>733</v>
      </c>
      <c r="D6" s="1174">
        <v>1994</v>
      </c>
      <c r="E6" s="1175">
        <f t="shared" si="0"/>
        <v>24</v>
      </c>
      <c r="F6" s="1176" t="s">
        <v>54</v>
      </c>
      <c r="G6" s="1145"/>
      <c r="H6" s="1146">
        <v>17</v>
      </c>
      <c r="I6" s="271" t="s">
        <v>751</v>
      </c>
      <c r="J6" s="1148">
        <f t="shared" si="1"/>
        <v>23</v>
      </c>
      <c r="K6" s="1149">
        <f t="shared" si="2"/>
        <v>3</v>
      </c>
      <c r="L6" s="1150">
        <f t="shared" si="3"/>
        <v>23</v>
      </c>
      <c r="M6" s="1177"/>
      <c r="N6" s="1177"/>
      <c r="O6" s="1177"/>
      <c r="P6" s="1177"/>
      <c r="Q6" s="1177"/>
      <c r="R6" s="1177"/>
      <c r="S6" s="1177"/>
      <c r="T6" s="1177"/>
      <c r="U6" s="1152"/>
      <c r="V6" s="1152"/>
      <c r="W6" s="1178">
        <v>9</v>
      </c>
      <c r="X6" s="1152"/>
      <c r="Y6" s="1177"/>
      <c r="Z6" s="1178">
        <v>7</v>
      </c>
      <c r="AA6" s="1179">
        <v>7</v>
      </c>
      <c r="AB6" s="1180"/>
      <c r="AC6" s="1181"/>
      <c r="AD6" s="1181"/>
      <c r="AE6" s="1182"/>
      <c r="AF6" s="1182"/>
      <c r="AG6" s="1182"/>
      <c r="AH6" s="1181"/>
      <c r="AI6" s="1182"/>
      <c r="AJ6" s="1182"/>
      <c r="AK6" s="1183"/>
      <c r="AL6" s="1184" t="s">
        <v>734</v>
      </c>
      <c r="AM6" s="1181"/>
      <c r="AN6" s="1181"/>
      <c r="AO6" s="1185" t="s">
        <v>751</v>
      </c>
      <c r="AP6" s="1186" t="s">
        <v>620</v>
      </c>
    </row>
    <row r="7" spans="1:42" ht="15" customHeight="1" x14ac:dyDescent="0.35">
      <c r="A7" s="1166">
        <v>6</v>
      </c>
      <c r="B7" s="1167" t="s">
        <v>14</v>
      </c>
      <c r="C7" s="1173" t="s">
        <v>453</v>
      </c>
      <c r="D7" s="1174">
        <v>2000</v>
      </c>
      <c r="E7" s="1187">
        <f t="shared" si="0"/>
        <v>18</v>
      </c>
      <c r="F7" s="1188" t="s">
        <v>16</v>
      </c>
      <c r="G7" s="1145"/>
      <c r="H7" s="1146">
        <v>3</v>
      </c>
      <c r="I7" s="1170">
        <f>MIN(AB7:AB7:AP7)</f>
        <v>0.69444444444444453</v>
      </c>
      <c r="J7" s="1148">
        <f t="shared" si="1"/>
        <v>19</v>
      </c>
      <c r="K7" s="1149">
        <f t="shared" si="2"/>
        <v>2</v>
      </c>
      <c r="L7" s="1150">
        <f t="shared" si="3"/>
        <v>19</v>
      </c>
      <c r="M7" s="1177"/>
      <c r="N7" s="1177"/>
      <c r="O7" s="1177"/>
      <c r="P7" s="1177"/>
      <c r="Q7" s="1177"/>
      <c r="R7" s="1177"/>
      <c r="S7" s="1152"/>
      <c r="T7" s="1177"/>
      <c r="U7" s="1189">
        <v>10</v>
      </c>
      <c r="V7" s="1177"/>
      <c r="W7" s="1177"/>
      <c r="X7" s="1152"/>
      <c r="Y7" s="1177"/>
      <c r="Z7" s="1178">
        <v>9</v>
      </c>
      <c r="AA7" s="1190"/>
      <c r="AB7" s="1180"/>
      <c r="AC7" s="1181"/>
      <c r="AD7" s="1181"/>
      <c r="AE7" s="1182"/>
      <c r="AF7" s="1182"/>
      <c r="AG7" s="1182"/>
      <c r="AH7" s="1181"/>
      <c r="AI7" s="1182"/>
      <c r="AJ7" s="1182">
        <v>0.69444444444444453</v>
      </c>
      <c r="AK7" s="1183"/>
      <c r="AL7" s="1191"/>
      <c r="AM7" s="1181"/>
      <c r="AN7" s="1181"/>
      <c r="AO7" s="1181">
        <v>0.72013888888888899</v>
      </c>
      <c r="AP7" s="1192"/>
    </row>
    <row r="8" spans="1:42" ht="15" customHeight="1" x14ac:dyDescent="0.35">
      <c r="A8" s="1172">
        <v>7</v>
      </c>
      <c r="B8" s="1167" t="s">
        <v>14</v>
      </c>
      <c r="C8" s="1173" t="s">
        <v>670</v>
      </c>
      <c r="D8" s="1174">
        <v>2000</v>
      </c>
      <c r="E8" s="1187">
        <f t="shared" si="0"/>
        <v>18</v>
      </c>
      <c r="F8" s="1193"/>
      <c r="G8" s="1145" t="s">
        <v>682</v>
      </c>
      <c r="H8" s="1146">
        <v>14</v>
      </c>
      <c r="I8" s="1194">
        <f>MIN(AB8:AB8:AP8)</f>
        <v>0.92986111111111114</v>
      </c>
      <c r="J8" s="1148">
        <f t="shared" si="1"/>
        <v>19</v>
      </c>
      <c r="K8" s="1149">
        <f t="shared" si="2"/>
        <v>3</v>
      </c>
      <c r="L8" s="1150">
        <f t="shared" si="3"/>
        <v>19</v>
      </c>
      <c r="M8" s="1177"/>
      <c r="N8" s="1177"/>
      <c r="O8" s="1177"/>
      <c r="P8" s="1177"/>
      <c r="Q8" s="1177"/>
      <c r="R8" s="1177"/>
      <c r="S8" s="1177"/>
      <c r="T8" s="1178">
        <v>7</v>
      </c>
      <c r="U8" s="1178">
        <v>6</v>
      </c>
      <c r="V8" s="1178">
        <v>6</v>
      </c>
      <c r="W8" s="1177"/>
      <c r="X8" s="1152"/>
      <c r="Y8" s="1177"/>
      <c r="Z8" s="1177"/>
      <c r="AA8" s="1190"/>
      <c r="AB8" s="1180"/>
      <c r="AC8" s="1181"/>
      <c r="AD8" s="1181"/>
      <c r="AE8" s="1158"/>
      <c r="AF8" s="1182"/>
      <c r="AG8" s="1182"/>
      <c r="AH8" s="1181"/>
      <c r="AI8" s="1182">
        <v>0.99375000000000002</v>
      </c>
      <c r="AJ8" s="1182">
        <v>0.9555555555555556</v>
      </c>
      <c r="AK8" s="1183">
        <v>0.92986111111111114</v>
      </c>
      <c r="AL8" s="1191"/>
      <c r="AM8" s="1181"/>
      <c r="AN8" s="1181"/>
      <c r="AO8" s="1181"/>
      <c r="AP8" s="1192"/>
    </row>
    <row r="9" spans="1:42" ht="15" customHeight="1" x14ac:dyDescent="0.35">
      <c r="A9" s="1166">
        <v>8</v>
      </c>
      <c r="B9" s="1167" t="s">
        <v>14</v>
      </c>
      <c r="C9" s="1195" t="s">
        <v>581</v>
      </c>
      <c r="D9" s="1196">
        <v>1998</v>
      </c>
      <c r="E9" s="1187">
        <f t="shared" si="0"/>
        <v>20</v>
      </c>
      <c r="F9" s="1197" t="s">
        <v>54</v>
      </c>
      <c r="G9" s="1145" t="s">
        <v>579</v>
      </c>
      <c r="H9" s="1146">
        <v>4</v>
      </c>
      <c r="I9" s="1194">
        <f>MIN(AB9:AB9:AP9)</f>
        <v>0.72013888888888899</v>
      </c>
      <c r="J9" s="1148">
        <f t="shared" si="1"/>
        <v>18</v>
      </c>
      <c r="K9" s="1149">
        <f t="shared" si="2"/>
        <v>2</v>
      </c>
      <c r="L9" s="1150">
        <f t="shared" si="3"/>
        <v>18</v>
      </c>
      <c r="M9" s="1177"/>
      <c r="N9" s="1177"/>
      <c r="O9" s="1152"/>
      <c r="P9" s="1151">
        <v>9</v>
      </c>
      <c r="Q9" s="1178">
        <v>9</v>
      </c>
      <c r="R9" s="1152"/>
      <c r="S9" s="1198"/>
      <c r="T9" s="1177"/>
      <c r="U9" s="1177"/>
      <c r="V9" s="1177"/>
      <c r="W9" s="1177"/>
      <c r="X9" s="1152"/>
      <c r="Y9" s="1177"/>
      <c r="Z9" s="1177"/>
      <c r="AA9" s="1177"/>
      <c r="AB9" s="1199"/>
      <c r="AC9" s="1200"/>
      <c r="AD9" s="1181"/>
      <c r="AE9" s="1181">
        <v>0.74444444444444446</v>
      </c>
      <c r="AF9" s="1182">
        <v>0.72013888888888899</v>
      </c>
      <c r="AG9" s="1182"/>
      <c r="AH9" s="1181"/>
      <c r="AI9" s="1182"/>
      <c r="AJ9" s="1182"/>
      <c r="AK9" s="1183"/>
      <c r="AL9" s="1191"/>
      <c r="AM9" s="1181"/>
      <c r="AN9" s="1181"/>
      <c r="AO9" s="1181"/>
      <c r="AP9" s="1192"/>
    </row>
    <row r="10" spans="1:42" ht="15" customHeight="1" x14ac:dyDescent="0.35">
      <c r="A10" s="1172">
        <v>9</v>
      </c>
      <c r="B10" s="1167" t="s">
        <v>14</v>
      </c>
      <c r="C10" s="1173" t="s">
        <v>34</v>
      </c>
      <c r="D10" s="1174">
        <v>2002</v>
      </c>
      <c r="E10" s="1187">
        <f t="shared" si="0"/>
        <v>16</v>
      </c>
      <c r="F10" s="1201" t="s">
        <v>705</v>
      </c>
      <c r="G10" s="1145" t="s">
        <v>362</v>
      </c>
      <c r="H10" s="1146">
        <v>10</v>
      </c>
      <c r="I10" s="1194">
        <f>MIN(AB10:AB10:AP10)</f>
        <v>0.79652777777777783</v>
      </c>
      <c r="J10" s="1148">
        <f t="shared" si="1"/>
        <v>17</v>
      </c>
      <c r="K10" s="1149">
        <f t="shared" si="2"/>
        <v>2</v>
      </c>
      <c r="L10" s="1150">
        <f t="shared" si="3"/>
        <v>17</v>
      </c>
      <c r="M10" s="1178">
        <v>9</v>
      </c>
      <c r="N10" s="1177"/>
      <c r="O10" s="1177"/>
      <c r="P10" s="1177"/>
      <c r="Q10" s="1177"/>
      <c r="R10" s="1177"/>
      <c r="S10" s="1177"/>
      <c r="T10" s="1177"/>
      <c r="U10" s="1177"/>
      <c r="V10" s="1178">
        <v>8</v>
      </c>
      <c r="W10" s="1177"/>
      <c r="X10" s="1152"/>
      <c r="Y10" s="1177"/>
      <c r="Z10" s="1177"/>
      <c r="AA10" s="1202"/>
      <c r="AB10" s="1180">
        <v>0.8305555555555556</v>
      </c>
      <c r="AC10" s="1200"/>
      <c r="AD10" s="1181"/>
      <c r="AE10" s="1182"/>
      <c r="AF10" s="1182"/>
      <c r="AG10" s="1182"/>
      <c r="AH10" s="1181"/>
      <c r="AI10" s="1182"/>
      <c r="AJ10" s="1182"/>
      <c r="AK10" s="1183">
        <v>0.79652777777777783</v>
      </c>
      <c r="AL10" s="1191"/>
      <c r="AM10" s="1181"/>
      <c r="AN10" s="1181"/>
      <c r="AO10" s="1181"/>
      <c r="AP10" s="1192"/>
    </row>
    <row r="11" spans="1:42" ht="15" customHeight="1" x14ac:dyDescent="0.35">
      <c r="A11" s="1166">
        <v>10</v>
      </c>
      <c r="B11" s="1167" t="s">
        <v>14</v>
      </c>
      <c r="C11" s="1173" t="s">
        <v>148</v>
      </c>
      <c r="D11" s="1174">
        <v>2000</v>
      </c>
      <c r="E11" s="1175">
        <f t="shared" si="0"/>
        <v>18</v>
      </c>
      <c r="F11" s="1144" t="s">
        <v>61</v>
      </c>
      <c r="G11" s="1145"/>
      <c r="H11" s="1146">
        <v>15</v>
      </c>
      <c r="I11" s="1194">
        <f>MIN(AB11:AB11:AP11)</f>
        <v>0.94374999999999998</v>
      </c>
      <c r="J11" s="1148">
        <f t="shared" si="1"/>
        <v>17</v>
      </c>
      <c r="K11" s="1149">
        <f t="shared" si="2"/>
        <v>3</v>
      </c>
      <c r="L11" s="1150">
        <f t="shared" si="3"/>
        <v>17</v>
      </c>
      <c r="M11" s="1177"/>
      <c r="N11" s="1203">
        <v>0</v>
      </c>
      <c r="O11" s="1178">
        <v>9</v>
      </c>
      <c r="P11" s="1177"/>
      <c r="Q11" s="1177"/>
      <c r="R11" s="1178">
        <v>8</v>
      </c>
      <c r="S11" s="1177"/>
      <c r="T11" s="1177"/>
      <c r="U11" s="1177"/>
      <c r="V11" s="1177"/>
      <c r="W11" s="1177"/>
      <c r="X11" s="1152"/>
      <c r="Y11" s="1177"/>
      <c r="Z11" s="1177"/>
      <c r="AA11" s="1202"/>
      <c r="AB11" s="1180"/>
      <c r="AC11" s="1200" t="s">
        <v>149</v>
      </c>
      <c r="AD11" s="1181">
        <v>0.94374999999999998</v>
      </c>
      <c r="AE11" s="1182"/>
      <c r="AF11" s="1182"/>
      <c r="AG11" s="1182">
        <v>0.9458333333333333</v>
      </c>
      <c r="AH11" s="1181"/>
      <c r="AI11" s="1182"/>
      <c r="AJ11" s="1182"/>
      <c r="AK11" s="1183"/>
      <c r="AL11" s="1191"/>
      <c r="AM11" s="1181"/>
      <c r="AN11" s="1181"/>
      <c r="AO11" s="1181"/>
      <c r="AP11" s="1192"/>
    </row>
    <row r="12" spans="1:42" ht="15" customHeight="1" x14ac:dyDescent="0.35">
      <c r="A12" s="1172">
        <v>11</v>
      </c>
      <c r="B12" s="1167" t="s">
        <v>14</v>
      </c>
      <c r="C12" s="1173" t="s">
        <v>101</v>
      </c>
      <c r="D12" s="1174">
        <v>2003</v>
      </c>
      <c r="E12" s="1187">
        <f t="shared" si="0"/>
        <v>15</v>
      </c>
      <c r="F12" s="1204" t="s">
        <v>68</v>
      </c>
      <c r="G12" s="1145" t="s">
        <v>362</v>
      </c>
      <c r="H12" s="1146">
        <v>16</v>
      </c>
      <c r="I12" s="1194">
        <f>MIN(AB12:AB12:AP12)</f>
        <v>0.94374999999999998</v>
      </c>
      <c r="J12" s="1148">
        <f t="shared" si="1"/>
        <v>15</v>
      </c>
      <c r="K12" s="1149">
        <f t="shared" si="2"/>
        <v>2</v>
      </c>
      <c r="L12" s="1150">
        <f t="shared" si="3"/>
        <v>15</v>
      </c>
      <c r="M12" s="1178">
        <v>7</v>
      </c>
      <c r="N12" s="1177"/>
      <c r="O12" s="1178">
        <v>8</v>
      </c>
      <c r="P12" s="1177"/>
      <c r="Q12" s="1177"/>
      <c r="R12" s="1177"/>
      <c r="S12" s="1177"/>
      <c r="T12" s="1177"/>
      <c r="U12" s="1177"/>
      <c r="V12" s="1177"/>
      <c r="W12" s="1177"/>
      <c r="X12" s="1152"/>
      <c r="Y12" s="1177"/>
      <c r="Z12" s="1177"/>
      <c r="AA12" s="1202"/>
      <c r="AB12" s="1199" t="s">
        <v>102</v>
      </c>
      <c r="AC12" s="1200"/>
      <c r="AD12" s="1181">
        <v>0.94374999999999998</v>
      </c>
      <c r="AE12" s="1182"/>
      <c r="AF12" s="1182"/>
      <c r="AG12" s="1182"/>
      <c r="AH12" s="1181"/>
      <c r="AI12" s="1182"/>
      <c r="AJ12" s="1182"/>
      <c r="AK12" s="1183"/>
      <c r="AL12" s="1191"/>
      <c r="AM12" s="1181"/>
      <c r="AN12" s="1181"/>
      <c r="AO12" s="1181"/>
      <c r="AP12" s="1192"/>
    </row>
    <row r="13" spans="1:42" ht="15" customHeight="1" x14ac:dyDescent="0.35">
      <c r="A13" s="1172">
        <v>12</v>
      </c>
      <c r="B13" s="1167" t="s">
        <v>14</v>
      </c>
      <c r="C13" s="1173" t="s">
        <v>125</v>
      </c>
      <c r="D13" s="1174">
        <v>1998</v>
      </c>
      <c r="E13" s="1175">
        <f t="shared" si="0"/>
        <v>20</v>
      </c>
      <c r="F13" s="1205" t="s">
        <v>126</v>
      </c>
      <c r="G13" s="1145" t="s">
        <v>361</v>
      </c>
      <c r="H13" s="1146">
        <v>5</v>
      </c>
      <c r="I13" s="1194">
        <f>MIN(AB13:AB13:AP13)</f>
        <v>0.72152777777777777</v>
      </c>
      <c r="J13" s="1148">
        <f t="shared" si="1"/>
        <v>9</v>
      </c>
      <c r="K13" s="1149">
        <f t="shared" si="2"/>
        <v>1</v>
      </c>
      <c r="L13" s="1150">
        <f t="shared" si="3"/>
        <v>9</v>
      </c>
      <c r="M13" s="1177"/>
      <c r="N13" s="1178">
        <v>9</v>
      </c>
      <c r="O13" s="1177"/>
      <c r="P13" s="1177"/>
      <c r="Q13" s="1177"/>
      <c r="R13" s="1177"/>
      <c r="S13" s="1177"/>
      <c r="T13" s="1177"/>
      <c r="U13" s="1177"/>
      <c r="V13" s="1177"/>
      <c r="W13" s="1177"/>
      <c r="X13" s="1152"/>
      <c r="Y13" s="1177"/>
      <c r="Z13" s="1177"/>
      <c r="AA13" s="1202"/>
      <c r="AB13" s="1180"/>
      <c r="AC13" s="1200">
        <v>0.72152777777777777</v>
      </c>
      <c r="AD13" s="1181"/>
      <c r="AE13" s="1182"/>
      <c r="AF13" s="1182"/>
      <c r="AG13" s="1182"/>
      <c r="AH13" s="1181"/>
      <c r="AI13" s="1182"/>
      <c r="AJ13" s="1182"/>
      <c r="AK13" s="1183"/>
      <c r="AL13" s="1191"/>
      <c r="AM13" s="1181"/>
      <c r="AN13" s="1181"/>
      <c r="AO13" s="1181"/>
      <c r="AP13" s="1192"/>
    </row>
    <row r="14" spans="1:42" ht="15" customHeight="1" x14ac:dyDescent="0.35">
      <c r="A14" s="1166">
        <v>13</v>
      </c>
      <c r="B14" s="1167" t="s">
        <v>14</v>
      </c>
      <c r="C14" s="1173" t="s">
        <v>701</v>
      </c>
      <c r="D14" s="1174">
        <v>2003</v>
      </c>
      <c r="E14" s="1187">
        <f t="shared" si="0"/>
        <v>15</v>
      </c>
      <c r="F14" s="1201" t="s">
        <v>685</v>
      </c>
      <c r="G14" s="1145" t="s">
        <v>700</v>
      </c>
      <c r="H14" s="1146">
        <v>6</v>
      </c>
      <c r="I14" s="1194">
        <f>MIN(AB14:AB14:AP14)</f>
        <v>0.75277777777777777</v>
      </c>
      <c r="J14" s="1148">
        <f t="shared" si="1"/>
        <v>9</v>
      </c>
      <c r="K14" s="1149">
        <f t="shared" si="2"/>
        <v>1</v>
      </c>
      <c r="L14" s="1150">
        <f t="shared" si="3"/>
        <v>9</v>
      </c>
      <c r="M14" s="1177"/>
      <c r="N14" s="1177"/>
      <c r="O14" s="1177"/>
      <c r="P14" s="1177"/>
      <c r="Q14" s="1177"/>
      <c r="R14" s="1177"/>
      <c r="S14" s="1177"/>
      <c r="T14" s="1177"/>
      <c r="U14" s="1178">
        <v>9</v>
      </c>
      <c r="V14" s="1177"/>
      <c r="W14" s="1177"/>
      <c r="X14" s="1152"/>
      <c r="Y14" s="1177"/>
      <c r="Z14" s="1177"/>
      <c r="AA14" s="1202"/>
      <c r="AB14" s="1180"/>
      <c r="AC14" s="1200"/>
      <c r="AD14" s="1181"/>
      <c r="AE14" s="1182"/>
      <c r="AF14" s="1182"/>
      <c r="AG14" s="1182"/>
      <c r="AH14" s="1181"/>
      <c r="AI14" s="1182"/>
      <c r="AJ14" s="1182">
        <v>0.75277777777777777</v>
      </c>
      <c r="AK14" s="1183"/>
      <c r="AL14" s="1191"/>
      <c r="AM14" s="1181"/>
      <c r="AN14" s="1181"/>
      <c r="AO14" s="1157"/>
      <c r="AP14" s="1192"/>
    </row>
    <row r="15" spans="1:42" ht="15" customHeight="1" x14ac:dyDescent="0.35">
      <c r="A15" s="1172">
        <v>14</v>
      </c>
      <c r="B15" s="1167" t="s">
        <v>14</v>
      </c>
      <c r="C15" s="1173" t="s">
        <v>752</v>
      </c>
      <c r="D15" s="1174">
        <v>2003</v>
      </c>
      <c r="E15" s="1175">
        <f t="shared" si="0"/>
        <v>15</v>
      </c>
      <c r="F15" s="1206" t="s">
        <v>151</v>
      </c>
      <c r="G15" s="1145" t="s">
        <v>801</v>
      </c>
      <c r="H15" s="1146">
        <v>18</v>
      </c>
      <c r="I15" s="979" t="s">
        <v>90</v>
      </c>
      <c r="J15" s="1148">
        <f t="shared" si="1"/>
        <v>9</v>
      </c>
      <c r="K15" s="1149">
        <f t="shared" si="2"/>
        <v>1</v>
      </c>
      <c r="L15" s="1150">
        <f t="shared" si="3"/>
        <v>9</v>
      </c>
      <c r="M15" s="1177"/>
      <c r="N15" s="1177"/>
      <c r="O15" s="1177"/>
      <c r="P15" s="1177"/>
      <c r="Q15" s="1177"/>
      <c r="R15" s="1177"/>
      <c r="S15" s="1177"/>
      <c r="T15" s="1177"/>
      <c r="U15" s="1177"/>
      <c r="V15" s="1177"/>
      <c r="W15" s="1177"/>
      <c r="X15" s="1152"/>
      <c r="Y15" s="1178">
        <v>9</v>
      </c>
      <c r="Z15" s="1177"/>
      <c r="AA15" s="1202"/>
      <c r="AB15" s="1180"/>
      <c r="AC15" s="1200"/>
      <c r="AD15" s="1181"/>
      <c r="AE15" s="1182"/>
      <c r="AF15" s="1182"/>
      <c r="AG15" s="1182"/>
      <c r="AH15" s="1181"/>
      <c r="AI15" s="1182"/>
      <c r="AJ15" s="1182"/>
      <c r="AK15" s="1183"/>
      <c r="AL15" s="1165"/>
      <c r="AM15" s="1185"/>
      <c r="AN15" s="1185" t="s">
        <v>90</v>
      </c>
      <c r="AO15" s="1181"/>
      <c r="AP15" s="1192"/>
    </row>
    <row r="16" spans="1:42" ht="15" customHeight="1" x14ac:dyDescent="0.35">
      <c r="A16" s="1172">
        <v>15</v>
      </c>
      <c r="B16" s="1167" t="s">
        <v>14</v>
      </c>
      <c r="C16" s="1173" t="s">
        <v>127</v>
      </c>
      <c r="D16" s="1174">
        <v>1998</v>
      </c>
      <c r="E16" s="1175">
        <f t="shared" si="0"/>
        <v>20</v>
      </c>
      <c r="F16" s="1206" t="s">
        <v>126</v>
      </c>
      <c r="G16" s="1145" t="s">
        <v>361</v>
      </c>
      <c r="H16" s="1146">
        <v>7</v>
      </c>
      <c r="I16" s="1194">
        <f>MIN(AB16:AB16:AP16)</f>
        <v>0.76111111111111107</v>
      </c>
      <c r="J16" s="1148">
        <f t="shared" si="1"/>
        <v>8</v>
      </c>
      <c r="K16" s="1149">
        <f t="shared" si="2"/>
        <v>1</v>
      </c>
      <c r="L16" s="1150">
        <f t="shared" si="3"/>
        <v>8</v>
      </c>
      <c r="M16" s="1177"/>
      <c r="N16" s="1178">
        <v>8</v>
      </c>
      <c r="O16" s="1177"/>
      <c r="P16" s="1177"/>
      <c r="Q16" s="1177"/>
      <c r="R16" s="1177"/>
      <c r="S16" s="1177"/>
      <c r="T16" s="1177"/>
      <c r="U16" s="1177"/>
      <c r="V16" s="1177"/>
      <c r="W16" s="1177"/>
      <c r="X16" s="1152"/>
      <c r="Y16" s="1177"/>
      <c r="Z16" s="1177"/>
      <c r="AA16" s="1202"/>
      <c r="AB16" s="1180"/>
      <c r="AC16" s="1200">
        <v>0.76111111111111107</v>
      </c>
      <c r="AD16" s="1181"/>
      <c r="AE16" s="1182"/>
      <c r="AF16" s="1182"/>
      <c r="AG16" s="1182"/>
      <c r="AH16" s="1181"/>
      <c r="AI16" s="1182"/>
      <c r="AJ16" s="1182"/>
      <c r="AK16" s="1183"/>
      <c r="AL16" s="1191"/>
      <c r="AM16" s="1181"/>
      <c r="AN16" s="1181"/>
      <c r="AO16" s="1181"/>
      <c r="AP16" s="1192"/>
    </row>
    <row r="17" spans="1:42" ht="15" customHeight="1" x14ac:dyDescent="0.35">
      <c r="A17" s="1166">
        <v>16</v>
      </c>
      <c r="B17" s="1167" t="s">
        <v>14</v>
      </c>
      <c r="C17" s="1173" t="s">
        <v>786</v>
      </c>
      <c r="D17" s="1174">
        <v>2002</v>
      </c>
      <c r="E17" s="1175">
        <f t="shared" si="0"/>
        <v>16</v>
      </c>
      <c r="F17" s="1206" t="s">
        <v>151</v>
      </c>
      <c r="G17" s="1145" t="s">
        <v>802</v>
      </c>
      <c r="H17" s="1146">
        <v>9</v>
      </c>
      <c r="I17" s="1194">
        <f>MIN(AB17:AB17:AP17)</f>
        <v>0.77986111111111101</v>
      </c>
      <c r="J17" s="1148">
        <f t="shared" si="1"/>
        <v>8</v>
      </c>
      <c r="K17" s="1149">
        <f t="shared" si="2"/>
        <v>1</v>
      </c>
      <c r="L17" s="1150">
        <f t="shared" si="3"/>
        <v>8</v>
      </c>
      <c r="M17" s="1177"/>
      <c r="N17" s="1177"/>
      <c r="O17" s="1177"/>
      <c r="P17" s="1177"/>
      <c r="Q17" s="1177"/>
      <c r="R17" s="1177"/>
      <c r="S17" s="1177"/>
      <c r="T17" s="1177"/>
      <c r="U17" s="1177"/>
      <c r="V17" s="1177"/>
      <c r="W17" s="1177"/>
      <c r="X17" s="1152"/>
      <c r="Y17" s="1152"/>
      <c r="Z17" s="1177"/>
      <c r="AA17" s="1207">
        <v>8</v>
      </c>
      <c r="AB17" s="1180"/>
      <c r="AC17" s="1200"/>
      <c r="AD17" s="1181"/>
      <c r="AE17" s="1182"/>
      <c r="AF17" s="1182"/>
      <c r="AG17" s="1182"/>
      <c r="AH17" s="1181"/>
      <c r="AI17" s="1182"/>
      <c r="AJ17" s="1182"/>
      <c r="AK17" s="1183"/>
      <c r="AL17" s="1191"/>
      <c r="AM17" s="1156"/>
      <c r="AN17" s="1156"/>
      <c r="AO17" s="1181"/>
      <c r="AP17" s="1192">
        <v>0.77986111111111101</v>
      </c>
    </row>
    <row r="18" spans="1:42" ht="15" customHeight="1" x14ac:dyDescent="0.35">
      <c r="A18" s="1172">
        <v>17</v>
      </c>
      <c r="B18" s="1167" t="s">
        <v>14</v>
      </c>
      <c r="C18" s="1173" t="s">
        <v>129</v>
      </c>
      <c r="D18" s="1174">
        <v>2000</v>
      </c>
      <c r="E18" s="1175">
        <f t="shared" si="0"/>
        <v>18</v>
      </c>
      <c r="F18" s="1208" t="s">
        <v>126</v>
      </c>
      <c r="G18" s="1145" t="s">
        <v>361</v>
      </c>
      <c r="H18" s="1146">
        <v>11</v>
      </c>
      <c r="I18" s="1147">
        <f>MIN(AB18:AB18:AP18)</f>
        <v>0.7993055555555556</v>
      </c>
      <c r="J18" s="1148">
        <f t="shared" si="1"/>
        <v>7</v>
      </c>
      <c r="K18" s="1149">
        <f t="shared" si="2"/>
        <v>1</v>
      </c>
      <c r="L18" s="1150">
        <f t="shared" si="3"/>
        <v>7</v>
      </c>
      <c r="M18" s="1177"/>
      <c r="N18" s="1178">
        <v>7</v>
      </c>
      <c r="O18" s="1177"/>
      <c r="P18" s="1177"/>
      <c r="Q18" s="1177"/>
      <c r="R18" s="1177"/>
      <c r="S18" s="1177"/>
      <c r="T18" s="1177"/>
      <c r="U18" s="1177"/>
      <c r="V18" s="1177"/>
      <c r="W18" s="1177"/>
      <c r="X18" s="1152"/>
      <c r="Y18" s="1177"/>
      <c r="Z18" s="1177"/>
      <c r="AA18" s="1190"/>
      <c r="AB18" s="1180"/>
      <c r="AC18" s="1181">
        <v>0.7993055555555556</v>
      </c>
      <c r="AD18" s="1181"/>
      <c r="AE18" s="1182"/>
      <c r="AF18" s="1182"/>
      <c r="AG18" s="1182"/>
      <c r="AH18" s="1181"/>
      <c r="AI18" s="1182"/>
      <c r="AJ18" s="1182"/>
      <c r="AK18" s="1183"/>
      <c r="AL18" s="1191"/>
      <c r="AM18" s="1181"/>
      <c r="AN18" s="1181"/>
      <c r="AO18" s="1181"/>
      <c r="AP18" s="1192"/>
    </row>
    <row r="19" spans="1:42" ht="15" customHeight="1" x14ac:dyDescent="0.35">
      <c r="A19" s="1172">
        <v>18</v>
      </c>
      <c r="B19" s="1167" t="s">
        <v>14</v>
      </c>
      <c r="C19" s="1173" t="s">
        <v>686</v>
      </c>
      <c r="D19" s="1174">
        <v>2003</v>
      </c>
      <c r="E19" s="1209">
        <f t="shared" si="0"/>
        <v>15</v>
      </c>
      <c r="F19" s="1210" t="s">
        <v>616</v>
      </c>
      <c r="G19" s="1211" t="s">
        <v>700</v>
      </c>
      <c r="H19" s="1146">
        <v>12</v>
      </c>
      <c r="I19" s="1147">
        <f>MIN(AB19:AB19:AP19)</f>
        <v>0.8520833333333333</v>
      </c>
      <c r="J19" s="1148">
        <f t="shared" si="1"/>
        <v>7</v>
      </c>
      <c r="K19" s="1149">
        <f t="shared" si="2"/>
        <v>1</v>
      </c>
      <c r="L19" s="1150">
        <f t="shared" si="3"/>
        <v>7</v>
      </c>
      <c r="M19" s="1177"/>
      <c r="N19" s="1177"/>
      <c r="O19" s="1177"/>
      <c r="P19" s="1177"/>
      <c r="Q19" s="1177"/>
      <c r="R19" s="1177"/>
      <c r="S19" s="1177"/>
      <c r="T19" s="1177"/>
      <c r="U19" s="1178">
        <v>7</v>
      </c>
      <c r="V19" s="1177"/>
      <c r="W19" s="1152"/>
      <c r="X19" s="1177"/>
      <c r="Y19" s="1177"/>
      <c r="Z19" s="1177"/>
      <c r="AA19" s="1190"/>
      <c r="AB19" s="1180"/>
      <c r="AC19" s="1181"/>
      <c r="AD19" s="1181"/>
      <c r="AE19" s="1182"/>
      <c r="AF19" s="1182"/>
      <c r="AG19" s="1182"/>
      <c r="AH19" s="1181"/>
      <c r="AI19" s="1182"/>
      <c r="AJ19" s="1182">
        <v>0.8520833333333333</v>
      </c>
      <c r="AK19" s="1183"/>
      <c r="AL19" s="1191"/>
      <c r="AM19" s="1181"/>
      <c r="AN19" s="1181"/>
      <c r="AO19" s="1181"/>
      <c r="AP19" s="1192"/>
    </row>
    <row r="20" spans="1:42" ht="15" customHeight="1" thickBot="1" x14ac:dyDescent="0.4">
      <c r="A20" s="1212">
        <v>18</v>
      </c>
      <c r="B20" s="1213" t="s">
        <v>14</v>
      </c>
      <c r="C20" s="1214" t="s">
        <v>363</v>
      </c>
      <c r="D20" s="1215"/>
      <c r="E20" s="1216"/>
      <c r="F20" s="1217"/>
      <c r="G20" s="1218"/>
      <c r="H20" s="1219"/>
      <c r="I20" s="1220"/>
      <c r="J20" s="1221"/>
      <c r="K20" s="1222"/>
      <c r="L20" s="1223"/>
      <c r="M20" s="1224">
        <f>COUNTIF(M2:M19,"&gt;-1")</f>
        <v>4</v>
      </c>
      <c r="N20" s="1224">
        <f>COUNTIF(N2:N19,"&gt;-1")</f>
        <v>6</v>
      </c>
      <c r="O20" s="1224">
        <f t="shared" ref="O20:Z20" si="4">COUNTIF(O2:O19,"&gt;-1")</f>
        <v>4</v>
      </c>
      <c r="P20" s="1224">
        <f t="shared" si="4"/>
        <v>2</v>
      </c>
      <c r="Q20" s="1224">
        <f t="shared" si="4"/>
        <v>2</v>
      </c>
      <c r="R20" s="1224">
        <f t="shared" si="4"/>
        <v>3</v>
      </c>
      <c r="S20" s="1224">
        <f t="shared" si="4"/>
        <v>2</v>
      </c>
      <c r="T20" s="1224">
        <f t="shared" si="4"/>
        <v>4</v>
      </c>
      <c r="U20" s="1224">
        <f t="shared" si="4"/>
        <v>5</v>
      </c>
      <c r="V20" s="1224">
        <f t="shared" si="4"/>
        <v>5</v>
      </c>
      <c r="W20" s="1224">
        <f t="shared" si="4"/>
        <v>2</v>
      </c>
      <c r="X20" s="1224">
        <f t="shared" si="4"/>
        <v>0</v>
      </c>
      <c r="Y20" s="1224">
        <f t="shared" si="4"/>
        <v>2</v>
      </c>
      <c r="Z20" s="1224">
        <f t="shared" si="4"/>
        <v>4</v>
      </c>
      <c r="AA20" s="1225">
        <f t="shared" ref="AA20" si="5">COUNTIF(AA2:AA5,"&gt;-1")</f>
        <v>2</v>
      </c>
      <c r="AB20" s="1226"/>
      <c r="AC20" s="1227"/>
      <c r="AD20" s="1228"/>
      <c r="AE20" s="1227"/>
      <c r="AF20" s="1227"/>
      <c r="AG20" s="1227"/>
      <c r="AH20" s="1227"/>
      <c r="AI20" s="1227"/>
      <c r="AJ20" s="1227"/>
      <c r="AK20" s="1229"/>
      <c r="AL20" s="1230"/>
      <c r="AM20" s="1227"/>
      <c r="AN20" s="1227"/>
      <c r="AO20" s="1227"/>
      <c r="AP20" s="1231"/>
    </row>
    <row r="21" spans="1:42" s="1238" customFormat="1" ht="15" customHeight="1" thickTop="1" thickBot="1" x14ac:dyDescent="0.4">
      <c r="A21" s="1096" t="s">
        <v>1</v>
      </c>
      <c r="B21" s="1097" t="s">
        <v>7</v>
      </c>
      <c r="C21" s="1098" t="s">
        <v>2</v>
      </c>
      <c r="D21" s="1099" t="s">
        <v>3</v>
      </c>
      <c r="E21" s="1097" t="s">
        <v>4</v>
      </c>
      <c r="F21" s="1100" t="s">
        <v>5</v>
      </c>
      <c r="G21" s="1101" t="s">
        <v>326</v>
      </c>
      <c r="H21" s="1102" t="s">
        <v>327</v>
      </c>
      <c r="I21" s="1103" t="s">
        <v>328</v>
      </c>
      <c r="J21" s="1104" t="s">
        <v>329</v>
      </c>
      <c r="K21" s="1105" t="s">
        <v>330</v>
      </c>
      <c r="L21" s="1106" t="s">
        <v>9</v>
      </c>
      <c r="M21" s="1107" t="s">
        <v>331</v>
      </c>
      <c r="N21" s="1108" t="s">
        <v>332</v>
      </c>
      <c r="O21" s="1108" t="s">
        <v>333</v>
      </c>
      <c r="P21" s="1108" t="s">
        <v>334</v>
      </c>
      <c r="Q21" s="1108" t="s">
        <v>335</v>
      </c>
      <c r="R21" s="1108" t="s">
        <v>336</v>
      </c>
      <c r="S21" s="1108" t="s">
        <v>337</v>
      </c>
      <c r="T21" s="1108" t="s">
        <v>338</v>
      </c>
      <c r="U21" s="1108" t="s">
        <v>339</v>
      </c>
      <c r="V21" s="1108" t="s">
        <v>340</v>
      </c>
      <c r="W21" s="1108" t="s">
        <v>341</v>
      </c>
      <c r="X21" s="1108" t="s">
        <v>342</v>
      </c>
      <c r="Y21" s="1108" t="s">
        <v>343</v>
      </c>
      <c r="Z21" s="1108" t="s">
        <v>344</v>
      </c>
      <c r="AA21" s="1109" t="s">
        <v>345</v>
      </c>
      <c r="AB21" s="1232" t="s">
        <v>346</v>
      </c>
      <c r="AC21" s="1233" t="s">
        <v>347</v>
      </c>
      <c r="AD21" s="1233" t="s">
        <v>348</v>
      </c>
      <c r="AE21" s="1233" t="s">
        <v>349</v>
      </c>
      <c r="AF21" s="1233" t="s">
        <v>350</v>
      </c>
      <c r="AG21" s="1233" t="s">
        <v>351</v>
      </c>
      <c r="AH21" s="1233" t="s">
        <v>352</v>
      </c>
      <c r="AI21" s="1233" t="s">
        <v>353</v>
      </c>
      <c r="AJ21" s="1233" t="s">
        <v>354</v>
      </c>
      <c r="AK21" s="1234" t="s">
        <v>355</v>
      </c>
      <c r="AL21" s="1235" t="s">
        <v>356</v>
      </c>
      <c r="AM21" s="1236" t="s">
        <v>357</v>
      </c>
      <c r="AN21" s="1236" t="s">
        <v>358</v>
      </c>
      <c r="AO21" s="1236" t="s">
        <v>359</v>
      </c>
      <c r="AP21" s="1237" t="s">
        <v>360</v>
      </c>
    </row>
    <row r="22" spans="1:42" ht="15" customHeight="1" thickTop="1" x14ac:dyDescent="0.35">
      <c r="A22" s="1117">
        <v>1</v>
      </c>
      <c r="B22" s="1118" t="s">
        <v>17</v>
      </c>
      <c r="C22" s="1119" t="s">
        <v>15</v>
      </c>
      <c r="D22" s="1239">
        <v>1982</v>
      </c>
      <c r="E22" s="1143">
        <f t="shared" ref="E22:E43" si="6">SUM(2018-D22)</f>
        <v>36</v>
      </c>
      <c r="F22" s="1188" t="s">
        <v>16</v>
      </c>
      <c r="G22" s="1240"/>
      <c r="H22" s="1241">
        <v>1</v>
      </c>
      <c r="I22" s="1170">
        <f>MIN(AB22:AB22:AP22)</f>
        <v>0.65486111111111112</v>
      </c>
      <c r="J22" s="1242">
        <f t="shared" ref="J22:J43" si="7">IF(COUNTIF(M22:AA22,"&gt;=0")&lt;11,SUM(M22:AA22),SUM(LARGE(M22:AA22,1),LARGE(M22:AA22,2),LARGE(M22:AA22,3),LARGE(M22:AA22,4),LARGE(M22:AA22,5),LARGE(M22:AA22,6),LARGE(M22:AA22,7),LARGE(M22:AA22,8),LARGE(M22:AA22,9),LARGE(M22:AA22,10)))</f>
        <v>100</v>
      </c>
      <c r="K22" s="1243">
        <f t="shared" ref="K22:K43" si="8">SUM(COUNTIF(M22:AA22,"&gt;-1"))</f>
        <v>10</v>
      </c>
      <c r="L22" s="1244">
        <f t="shared" ref="L22:L43" si="9">SUM(M22:AA22)</f>
        <v>100</v>
      </c>
      <c r="M22" s="1245">
        <v>10</v>
      </c>
      <c r="N22" s="1245">
        <v>10</v>
      </c>
      <c r="O22" s="1245">
        <v>10</v>
      </c>
      <c r="P22" s="1245">
        <v>10</v>
      </c>
      <c r="Q22" s="1245">
        <v>10</v>
      </c>
      <c r="R22" s="1245">
        <v>10</v>
      </c>
      <c r="S22" s="1245">
        <v>10</v>
      </c>
      <c r="T22" s="1246"/>
      <c r="U22" s="1177"/>
      <c r="V22" s="1245">
        <v>10</v>
      </c>
      <c r="W22" s="1245">
        <v>10</v>
      </c>
      <c r="X22" s="1152"/>
      <c r="Y22" s="1152"/>
      <c r="Z22" s="1245">
        <v>10</v>
      </c>
      <c r="AA22" s="1152"/>
      <c r="AB22" s="1247">
        <v>0.71388888888888891</v>
      </c>
      <c r="AC22" s="1248">
        <v>0.69930555555555562</v>
      </c>
      <c r="AD22" s="1249">
        <v>0.69791666666666663</v>
      </c>
      <c r="AE22" s="1249">
        <v>0.67499999999999993</v>
      </c>
      <c r="AF22" s="1249">
        <v>0.68055555555555547</v>
      </c>
      <c r="AG22" s="1249">
        <v>0.67083333333333339</v>
      </c>
      <c r="AH22" s="1158">
        <v>0.65486111111111112</v>
      </c>
      <c r="AI22" s="1248"/>
      <c r="AJ22" s="1249"/>
      <c r="AK22" s="1250">
        <v>0.66597222222222219</v>
      </c>
      <c r="AL22" s="1251">
        <v>0.66111111111111109</v>
      </c>
      <c r="AM22" s="1249"/>
      <c r="AN22" s="1249"/>
      <c r="AO22" s="1248">
        <v>0.66875000000000007</v>
      </c>
      <c r="AP22" s="1252"/>
    </row>
    <row r="23" spans="1:42" ht="15" customHeight="1" x14ac:dyDescent="0.35">
      <c r="A23" s="1139">
        <v>2</v>
      </c>
      <c r="B23" s="1140" t="s">
        <v>17</v>
      </c>
      <c r="C23" s="1253" t="s">
        <v>23</v>
      </c>
      <c r="D23" s="1196">
        <v>1981</v>
      </c>
      <c r="E23" s="1143">
        <f t="shared" si="6"/>
        <v>37</v>
      </c>
      <c r="F23" s="1254" t="s">
        <v>24</v>
      </c>
      <c r="G23" s="1145" t="s">
        <v>362</v>
      </c>
      <c r="H23" s="1146">
        <v>2</v>
      </c>
      <c r="I23" s="1255">
        <f>MIN(AB23:AB23:AP23)</f>
        <v>0.67638888888888893</v>
      </c>
      <c r="J23" s="1148">
        <f t="shared" si="7"/>
        <v>92</v>
      </c>
      <c r="K23" s="1149">
        <f t="shared" si="8"/>
        <v>11</v>
      </c>
      <c r="L23" s="1150">
        <f t="shared" si="9"/>
        <v>101</v>
      </c>
      <c r="M23" s="1256">
        <v>9</v>
      </c>
      <c r="N23" s="1151">
        <v>9</v>
      </c>
      <c r="O23" s="1151">
        <v>9</v>
      </c>
      <c r="P23" s="1257"/>
      <c r="Q23" s="1151">
        <v>9</v>
      </c>
      <c r="R23" s="1151">
        <v>9</v>
      </c>
      <c r="S23" s="1151">
        <v>9</v>
      </c>
      <c r="T23" s="1152"/>
      <c r="U23" s="1151">
        <v>9</v>
      </c>
      <c r="V23" s="1151">
        <v>9</v>
      </c>
      <c r="W23" s="1152"/>
      <c r="X23" s="1152"/>
      <c r="Y23" s="1154">
        <v>10</v>
      </c>
      <c r="Z23" s="1151">
        <v>9</v>
      </c>
      <c r="AA23" s="1154">
        <v>10</v>
      </c>
      <c r="AB23" s="1258">
        <v>0.75555555555555554</v>
      </c>
      <c r="AC23" s="1259">
        <v>0.73958333333333337</v>
      </c>
      <c r="AD23" s="1157">
        <v>0.71319444444444446</v>
      </c>
      <c r="AE23" s="1158"/>
      <c r="AF23" s="1158">
        <v>0.70763888888888893</v>
      </c>
      <c r="AG23" s="1157">
        <v>0.72430555555555554</v>
      </c>
      <c r="AH23" s="1158">
        <v>0.70972222222222225</v>
      </c>
      <c r="AI23" s="1156"/>
      <c r="AJ23" s="1157">
        <v>0.7006944444444444</v>
      </c>
      <c r="AK23" s="1164">
        <v>0.69791666666666663</v>
      </c>
      <c r="AL23" s="1260"/>
      <c r="AM23" s="1157"/>
      <c r="AN23" s="1157">
        <v>0.68194444444444446</v>
      </c>
      <c r="AO23" s="1157">
        <v>0.67638888888888893</v>
      </c>
      <c r="AP23" s="1161">
        <v>0.68541666666666667</v>
      </c>
    </row>
    <row r="24" spans="1:42" ht="15" customHeight="1" x14ac:dyDescent="0.35">
      <c r="A24" s="1139">
        <v>3</v>
      </c>
      <c r="B24" s="1261" t="s">
        <v>17</v>
      </c>
      <c r="C24" s="1262" t="s">
        <v>26</v>
      </c>
      <c r="D24" s="1196">
        <v>1980</v>
      </c>
      <c r="E24" s="1143">
        <f t="shared" si="6"/>
        <v>38</v>
      </c>
      <c r="F24" s="1263" t="s">
        <v>16</v>
      </c>
      <c r="G24" s="1145"/>
      <c r="H24" s="1146">
        <v>3</v>
      </c>
      <c r="I24" s="1255">
        <f>MIN(AB24:AB24:AP24)</f>
        <v>0.69652777777777775</v>
      </c>
      <c r="J24" s="1148">
        <f t="shared" si="7"/>
        <v>90</v>
      </c>
      <c r="K24" s="1149">
        <f t="shared" si="8"/>
        <v>14</v>
      </c>
      <c r="L24" s="1150">
        <f t="shared" si="9"/>
        <v>122</v>
      </c>
      <c r="M24" s="1256">
        <v>8</v>
      </c>
      <c r="N24" s="1256">
        <v>8</v>
      </c>
      <c r="O24" s="1256">
        <v>8</v>
      </c>
      <c r="P24" s="1151">
        <v>9</v>
      </c>
      <c r="Q24" s="1256">
        <v>8</v>
      </c>
      <c r="R24" s="1151">
        <v>8</v>
      </c>
      <c r="S24" s="1152"/>
      <c r="T24" s="1154">
        <v>10</v>
      </c>
      <c r="U24" s="1154">
        <v>10</v>
      </c>
      <c r="V24" s="1151">
        <v>8</v>
      </c>
      <c r="W24" s="1151">
        <v>9</v>
      </c>
      <c r="X24" s="1154">
        <v>10</v>
      </c>
      <c r="Y24" s="1151">
        <v>9</v>
      </c>
      <c r="Z24" s="1151">
        <v>8</v>
      </c>
      <c r="AA24" s="1151">
        <v>9</v>
      </c>
      <c r="AB24" s="1258">
        <v>0.7631944444444444</v>
      </c>
      <c r="AC24" s="1157">
        <v>0.74375000000000002</v>
      </c>
      <c r="AD24" s="1157">
        <v>0.71527777777777779</v>
      </c>
      <c r="AE24" s="1157">
        <v>0.7319444444444444</v>
      </c>
      <c r="AF24" s="1157">
        <v>0.71944444444444444</v>
      </c>
      <c r="AG24" s="1158">
        <v>0.73819444444444438</v>
      </c>
      <c r="AH24" s="1158"/>
      <c r="AI24" s="1158">
        <v>0.7055555555555556</v>
      </c>
      <c r="AJ24" s="1158">
        <v>0.69652777777777775</v>
      </c>
      <c r="AK24" s="1164">
        <v>0.7104166666666667</v>
      </c>
      <c r="AL24" s="1260">
        <v>0.71180555555555547</v>
      </c>
      <c r="AM24" s="1157">
        <v>0.72222222222222221</v>
      </c>
      <c r="AN24" s="1157">
        <v>0.72152777777777777</v>
      </c>
      <c r="AO24" s="1157">
        <v>0.73472222222222217</v>
      </c>
      <c r="AP24" s="1161">
        <v>0.72638888888888886</v>
      </c>
    </row>
    <row r="25" spans="1:42" ht="15" customHeight="1" x14ac:dyDescent="0.35">
      <c r="A25" s="1172">
        <v>4</v>
      </c>
      <c r="B25" s="1167" t="s">
        <v>17</v>
      </c>
      <c r="C25" s="1168" t="s">
        <v>44</v>
      </c>
      <c r="D25" s="1142">
        <v>1986</v>
      </c>
      <c r="E25" s="1143">
        <f t="shared" si="6"/>
        <v>32</v>
      </c>
      <c r="F25" s="1201" t="s">
        <v>45</v>
      </c>
      <c r="G25" s="1145"/>
      <c r="H25" s="1146">
        <v>4</v>
      </c>
      <c r="I25" s="1194">
        <f>MIN(AB25:AB25:AP25)</f>
        <v>0.7416666666666667</v>
      </c>
      <c r="J25" s="1148">
        <f t="shared" si="7"/>
        <v>73</v>
      </c>
      <c r="K25" s="1149">
        <f t="shared" si="8"/>
        <v>13</v>
      </c>
      <c r="L25" s="1150">
        <f t="shared" si="9"/>
        <v>89</v>
      </c>
      <c r="M25" s="1151">
        <v>7</v>
      </c>
      <c r="N25" s="1256">
        <v>6</v>
      </c>
      <c r="O25" s="1256">
        <v>6</v>
      </c>
      <c r="P25" s="1151">
        <v>8</v>
      </c>
      <c r="Q25" s="1151">
        <v>7</v>
      </c>
      <c r="R25" s="1151">
        <v>6</v>
      </c>
      <c r="S25" s="1256">
        <v>4</v>
      </c>
      <c r="T25" s="1151">
        <v>6</v>
      </c>
      <c r="U25" s="1151">
        <v>8</v>
      </c>
      <c r="V25" s="1151">
        <v>7</v>
      </c>
      <c r="W25" s="1151">
        <v>8</v>
      </c>
      <c r="X25" s="1151">
        <v>9</v>
      </c>
      <c r="Y25" s="1152"/>
      <c r="Z25" s="1151">
        <v>7</v>
      </c>
      <c r="AA25" s="1152"/>
      <c r="AB25" s="1247">
        <v>0.85</v>
      </c>
      <c r="AC25" s="1157">
        <v>0.84305555555555556</v>
      </c>
      <c r="AD25" s="1158">
        <v>0.87986111111111109</v>
      </c>
      <c r="AE25" s="1157">
        <v>0.77638888888888891</v>
      </c>
      <c r="AF25" s="1157">
        <v>0.7680555555555556</v>
      </c>
      <c r="AG25" s="1158">
        <v>0.8569444444444444</v>
      </c>
      <c r="AH25" s="1157">
        <v>0.87847222222222221</v>
      </c>
      <c r="AI25" s="1158">
        <v>0.90486111111111101</v>
      </c>
      <c r="AJ25" s="1157">
        <v>0.75347222222222221</v>
      </c>
      <c r="AK25" s="1159">
        <v>0.74444444444444446</v>
      </c>
      <c r="AL25" s="1165">
        <v>0.75416666666666676</v>
      </c>
      <c r="AM25" s="1158">
        <v>0.74722222222222223</v>
      </c>
      <c r="AN25" s="1157"/>
      <c r="AO25" s="1158">
        <v>0.7416666666666667</v>
      </c>
      <c r="AP25" s="1264"/>
    </row>
    <row r="26" spans="1:42" ht="15" customHeight="1" x14ac:dyDescent="0.35">
      <c r="A26" s="1172">
        <v>5</v>
      </c>
      <c r="B26" s="1167" t="s">
        <v>17</v>
      </c>
      <c r="C26" s="1265" t="s">
        <v>582</v>
      </c>
      <c r="D26" s="1196">
        <v>1980</v>
      </c>
      <c r="E26" s="1143">
        <f t="shared" si="6"/>
        <v>38</v>
      </c>
      <c r="F26" s="1266" t="s">
        <v>19</v>
      </c>
      <c r="G26" s="1145"/>
      <c r="H26" s="1146">
        <v>9</v>
      </c>
      <c r="I26" s="1194">
        <f>MIN(AB26:AB26:AP26)</f>
        <v>0.80555555555555547</v>
      </c>
      <c r="J26" s="1148">
        <f t="shared" si="7"/>
        <v>47</v>
      </c>
      <c r="K26" s="1149">
        <f t="shared" si="8"/>
        <v>9</v>
      </c>
      <c r="L26" s="1150">
        <f t="shared" si="9"/>
        <v>47</v>
      </c>
      <c r="M26" s="1152"/>
      <c r="N26" s="1152"/>
      <c r="O26" s="1152"/>
      <c r="P26" s="1151">
        <v>6</v>
      </c>
      <c r="Q26" s="1151">
        <v>5</v>
      </c>
      <c r="R26" s="1151">
        <v>2</v>
      </c>
      <c r="S26" s="1151">
        <v>6</v>
      </c>
      <c r="T26" s="1151">
        <v>8</v>
      </c>
      <c r="U26" s="1152"/>
      <c r="V26" s="1267">
        <v>0</v>
      </c>
      <c r="W26" s="1152"/>
      <c r="X26" s="1152"/>
      <c r="Y26" s="1151">
        <v>8</v>
      </c>
      <c r="Z26" s="1151">
        <v>6</v>
      </c>
      <c r="AA26" s="1151">
        <v>6</v>
      </c>
      <c r="AB26" s="1171"/>
      <c r="AC26" s="1157"/>
      <c r="AD26" s="1157"/>
      <c r="AE26" s="1157">
        <v>0.81388888888888899</v>
      </c>
      <c r="AF26" s="1158">
        <v>0.82430555555555562</v>
      </c>
      <c r="AG26" s="1158">
        <v>0.97777777777777775</v>
      </c>
      <c r="AH26" s="1158">
        <v>0.82152777777777775</v>
      </c>
      <c r="AI26" s="1158">
        <v>0.80555555555555547</v>
      </c>
      <c r="AJ26" s="1157"/>
      <c r="AK26" s="1159" t="s">
        <v>149</v>
      </c>
      <c r="AL26" s="1160"/>
      <c r="AM26" s="1158"/>
      <c r="AN26" s="1157">
        <v>0.80833333333333324</v>
      </c>
      <c r="AO26" s="1158">
        <v>0.82152777777777775</v>
      </c>
      <c r="AP26" s="1161">
        <v>0.99513888888888891</v>
      </c>
    </row>
    <row r="27" spans="1:42" ht="15" customHeight="1" x14ac:dyDescent="0.35">
      <c r="A27" s="1172">
        <v>6</v>
      </c>
      <c r="B27" s="1167" t="s">
        <v>17</v>
      </c>
      <c r="C27" s="1168" t="s">
        <v>65</v>
      </c>
      <c r="D27" s="1142">
        <v>1985</v>
      </c>
      <c r="E27" s="1143">
        <f t="shared" si="6"/>
        <v>33</v>
      </c>
      <c r="F27" s="1268" t="s">
        <v>43</v>
      </c>
      <c r="G27" s="1145"/>
      <c r="H27" s="1146">
        <v>18</v>
      </c>
      <c r="I27" s="1194">
        <f>MIN(AB27:AB27:AP27)</f>
        <v>0.90486111111111101</v>
      </c>
      <c r="J27" s="1148">
        <f t="shared" si="7"/>
        <v>46</v>
      </c>
      <c r="K27" s="1149">
        <f t="shared" si="8"/>
        <v>12</v>
      </c>
      <c r="L27" s="1150">
        <f t="shared" si="9"/>
        <v>51</v>
      </c>
      <c r="M27" s="1151">
        <v>5</v>
      </c>
      <c r="N27" s="1151">
        <v>3</v>
      </c>
      <c r="O27" s="1256">
        <v>2</v>
      </c>
      <c r="P27" s="1256">
        <v>3</v>
      </c>
      <c r="Q27" s="1151">
        <v>3</v>
      </c>
      <c r="R27" s="1151">
        <v>3</v>
      </c>
      <c r="S27" s="1151">
        <v>3</v>
      </c>
      <c r="T27" s="1151">
        <v>5</v>
      </c>
      <c r="U27" s="1152"/>
      <c r="V27" s="1151">
        <v>3</v>
      </c>
      <c r="W27" s="1151">
        <v>7</v>
      </c>
      <c r="X27" s="1151">
        <v>7</v>
      </c>
      <c r="Y27" s="1152"/>
      <c r="Z27" s="1152"/>
      <c r="AA27" s="1151">
        <v>7</v>
      </c>
      <c r="AB27" s="1247">
        <v>0.97499999999999998</v>
      </c>
      <c r="AC27" s="1157">
        <v>0.95347222222222217</v>
      </c>
      <c r="AD27" s="1157">
        <v>0.92013888888888884</v>
      </c>
      <c r="AE27" s="1157">
        <v>0.91527777777777775</v>
      </c>
      <c r="AF27" s="1158">
        <v>0.90486111111111101</v>
      </c>
      <c r="AG27" s="1269">
        <v>0.94097222222222221</v>
      </c>
      <c r="AH27" s="1269">
        <v>0.91666666666666663</v>
      </c>
      <c r="AI27" s="1158">
        <v>0.90625</v>
      </c>
      <c r="AJ27" s="1158"/>
      <c r="AK27" s="1164">
        <v>0.9243055555555556</v>
      </c>
      <c r="AL27" s="1260">
        <v>0.94097222222222221</v>
      </c>
      <c r="AM27" s="1158">
        <v>0.93958333333333333</v>
      </c>
      <c r="AN27" s="1157"/>
      <c r="AO27" s="1158"/>
      <c r="AP27" s="1264">
        <v>0.92499999999999993</v>
      </c>
    </row>
    <row r="28" spans="1:42" ht="15" customHeight="1" x14ac:dyDescent="0.35">
      <c r="A28" s="1172">
        <v>7</v>
      </c>
      <c r="B28" s="1167" t="s">
        <v>17</v>
      </c>
      <c r="C28" s="1270" t="s">
        <v>557</v>
      </c>
      <c r="D28" s="1196">
        <v>1982</v>
      </c>
      <c r="E28" s="1143">
        <f t="shared" si="6"/>
        <v>36</v>
      </c>
      <c r="F28" s="1271" t="s">
        <v>24</v>
      </c>
      <c r="G28" s="1145"/>
      <c r="H28" s="1146">
        <v>7</v>
      </c>
      <c r="I28" s="1194">
        <f>MIN(AB28:AB28:AP28)</f>
        <v>0.78611111111111109</v>
      </c>
      <c r="J28" s="1148">
        <f t="shared" si="7"/>
        <v>43</v>
      </c>
      <c r="K28" s="1149">
        <f t="shared" si="8"/>
        <v>6</v>
      </c>
      <c r="L28" s="1150">
        <f t="shared" si="9"/>
        <v>43</v>
      </c>
      <c r="M28" s="1152"/>
      <c r="N28" s="1152"/>
      <c r="O28" s="1151">
        <v>7</v>
      </c>
      <c r="P28" s="1151">
        <v>7</v>
      </c>
      <c r="Q28" s="1151">
        <v>6</v>
      </c>
      <c r="R28" s="1151">
        <v>7</v>
      </c>
      <c r="S28" s="1151">
        <v>7</v>
      </c>
      <c r="T28" s="1151">
        <v>9</v>
      </c>
      <c r="U28" s="1152"/>
      <c r="V28" s="1152"/>
      <c r="W28" s="1152"/>
      <c r="X28" s="1152"/>
      <c r="Y28" s="1152"/>
      <c r="Z28" s="1152"/>
      <c r="AA28" s="1152"/>
      <c r="AB28" s="1247"/>
      <c r="AC28" s="1259"/>
      <c r="AD28" s="1158">
        <v>0.8222222222222223</v>
      </c>
      <c r="AE28" s="1158">
        <v>0.80902777777777779</v>
      </c>
      <c r="AF28" s="1158">
        <v>0.80902777777777779</v>
      </c>
      <c r="AG28" s="1158">
        <v>0.80486111111111114</v>
      </c>
      <c r="AH28" s="1157">
        <v>0.79305555555555562</v>
      </c>
      <c r="AI28" s="1158">
        <v>0.78611111111111109</v>
      </c>
      <c r="AJ28" s="1157"/>
      <c r="AK28" s="1159"/>
      <c r="AL28" s="1165"/>
      <c r="AM28" s="1158"/>
      <c r="AN28" s="1157"/>
      <c r="AO28" s="1158"/>
      <c r="AP28" s="1161"/>
    </row>
    <row r="29" spans="1:42" ht="15" customHeight="1" x14ac:dyDescent="0.35">
      <c r="A29" s="1172">
        <v>8</v>
      </c>
      <c r="B29" s="1167" t="s">
        <v>17</v>
      </c>
      <c r="C29" s="1168" t="s">
        <v>62</v>
      </c>
      <c r="D29" s="1142">
        <v>1983</v>
      </c>
      <c r="E29" s="1143">
        <f t="shared" si="6"/>
        <v>35</v>
      </c>
      <c r="F29" s="1272" t="s">
        <v>19</v>
      </c>
      <c r="G29" s="1145"/>
      <c r="H29" s="1146">
        <v>14</v>
      </c>
      <c r="I29" s="1194">
        <f>MIN(AB29:AB29:AP29)</f>
        <v>0.84305555555555556</v>
      </c>
      <c r="J29" s="1148">
        <f t="shared" si="7"/>
        <v>41</v>
      </c>
      <c r="K29" s="1149">
        <f t="shared" si="8"/>
        <v>8</v>
      </c>
      <c r="L29" s="1150">
        <f t="shared" si="9"/>
        <v>41</v>
      </c>
      <c r="M29" s="1151">
        <v>6</v>
      </c>
      <c r="N29" s="1152"/>
      <c r="O29" s="1151">
        <v>3</v>
      </c>
      <c r="P29" s="1152"/>
      <c r="Q29" s="1151">
        <v>4</v>
      </c>
      <c r="R29" s="1151">
        <v>5</v>
      </c>
      <c r="S29" s="1151">
        <v>5</v>
      </c>
      <c r="T29" s="1152"/>
      <c r="U29" s="1151">
        <v>6</v>
      </c>
      <c r="V29" s="1151">
        <v>4</v>
      </c>
      <c r="W29" s="1152"/>
      <c r="X29" s="1151">
        <v>8</v>
      </c>
      <c r="Y29" s="1152"/>
      <c r="Z29" s="1152"/>
      <c r="AA29" s="1152"/>
      <c r="AB29" s="1258">
        <v>0.91805555555555562</v>
      </c>
      <c r="AC29" s="1273"/>
      <c r="AD29" s="1157">
        <v>0.9145833333333333</v>
      </c>
      <c r="AE29" s="1157"/>
      <c r="AF29" s="1158">
        <v>0.8666666666666667</v>
      </c>
      <c r="AG29" s="1158">
        <v>0.86249999999999993</v>
      </c>
      <c r="AH29" s="1158">
        <v>0.86249999999999993</v>
      </c>
      <c r="AI29" s="1158"/>
      <c r="AJ29" s="1158">
        <v>0.84305555555555556</v>
      </c>
      <c r="AK29" s="1164">
        <v>0.8534722222222223</v>
      </c>
      <c r="AL29" s="1165"/>
      <c r="AM29" s="1158">
        <v>0.88680555555555562</v>
      </c>
      <c r="AN29" s="1158"/>
      <c r="AO29" s="1158"/>
      <c r="AP29" s="1264"/>
    </row>
    <row r="30" spans="1:42" ht="15" customHeight="1" x14ac:dyDescent="0.35">
      <c r="A30" s="1172">
        <v>9</v>
      </c>
      <c r="B30" s="1167" t="s">
        <v>17</v>
      </c>
      <c r="C30" s="1195" t="s">
        <v>668</v>
      </c>
      <c r="D30" s="1196">
        <v>1985</v>
      </c>
      <c r="E30" s="1187">
        <f t="shared" si="6"/>
        <v>33</v>
      </c>
      <c r="F30" s="1197" t="s">
        <v>24</v>
      </c>
      <c r="G30" s="1145"/>
      <c r="H30" s="1146">
        <v>13</v>
      </c>
      <c r="I30" s="1194">
        <f>MIN(AB30:AB30:AP30)</f>
        <v>0.84097222222222223</v>
      </c>
      <c r="J30" s="1148">
        <f t="shared" si="7"/>
        <v>20</v>
      </c>
      <c r="K30" s="1149">
        <f t="shared" si="8"/>
        <v>3</v>
      </c>
      <c r="L30" s="1150">
        <f t="shared" si="9"/>
        <v>20</v>
      </c>
      <c r="M30" s="1177"/>
      <c r="N30" s="1177"/>
      <c r="O30" s="1152"/>
      <c r="P30" s="1152"/>
      <c r="Q30" s="1177"/>
      <c r="R30" s="1152"/>
      <c r="S30" s="1198"/>
      <c r="T30" s="1178">
        <v>7</v>
      </c>
      <c r="U30" s="1178">
        <v>7</v>
      </c>
      <c r="V30" s="1152"/>
      <c r="W30" s="1177"/>
      <c r="X30" s="1177"/>
      <c r="Y30" s="1178">
        <v>6</v>
      </c>
      <c r="Z30" s="1177"/>
      <c r="AA30" s="1177"/>
      <c r="AB30" s="1199"/>
      <c r="AC30" s="1200"/>
      <c r="AD30" s="1182"/>
      <c r="AE30" s="1181"/>
      <c r="AF30" s="1182"/>
      <c r="AG30" s="1158"/>
      <c r="AH30" s="1182"/>
      <c r="AI30" s="1182">
        <v>0.85138888888888886</v>
      </c>
      <c r="AJ30" s="1181">
        <v>0.84097222222222223</v>
      </c>
      <c r="AK30" s="1183"/>
      <c r="AL30" s="1184"/>
      <c r="AM30" s="1182"/>
      <c r="AN30" s="1181">
        <v>0.85416666666666663</v>
      </c>
      <c r="AO30" s="1182"/>
      <c r="AP30" s="1274"/>
    </row>
    <row r="31" spans="1:42" ht="15" customHeight="1" x14ac:dyDescent="0.35">
      <c r="A31" s="1172">
        <v>10</v>
      </c>
      <c r="B31" s="1167" t="s">
        <v>17</v>
      </c>
      <c r="C31" s="1195" t="s">
        <v>135</v>
      </c>
      <c r="D31" s="1196">
        <v>1987</v>
      </c>
      <c r="E31" s="1187">
        <f t="shared" si="6"/>
        <v>31</v>
      </c>
      <c r="F31" s="1197" t="s">
        <v>136</v>
      </c>
      <c r="G31" s="1211"/>
      <c r="H31" s="1146">
        <v>16</v>
      </c>
      <c r="I31" s="1194">
        <f>MIN(AB31:AB31:AP31)</f>
        <v>0.87986111111111109</v>
      </c>
      <c r="J31" s="1148">
        <f t="shared" si="7"/>
        <v>19</v>
      </c>
      <c r="K31" s="1149">
        <f t="shared" si="8"/>
        <v>4</v>
      </c>
      <c r="L31" s="1150">
        <f t="shared" si="9"/>
        <v>19</v>
      </c>
      <c r="M31" s="1177"/>
      <c r="N31" s="1178">
        <v>4</v>
      </c>
      <c r="O31" s="1178">
        <v>5</v>
      </c>
      <c r="P31" s="1177"/>
      <c r="Q31" s="1177"/>
      <c r="R31" s="1177"/>
      <c r="S31" s="1198"/>
      <c r="T31" s="1177"/>
      <c r="U31" s="1178">
        <v>5</v>
      </c>
      <c r="V31" s="1152"/>
      <c r="W31" s="1177"/>
      <c r="X31" s="1177"/>
      <c r="Y31" s="1178">
        <v>5</v>
      </c>
      <c r="Z31" s="1177"/>
      <c r="AA31" s="1177"/>
      <c r="AB31" s="1199"/>
      <c r="AC31" s="1200">
        <v>0.92291666666666661</v>
      </c>
      <c r="AD31" s="1182">
        <v>0.88124999999999998</v>
      </c>
      <c r="AE31" s="1182"/>
      <c r="AF31" s="1182"/>
      <c r="AG31" s="1182"/>
      <c r="AH31" s="1182"/>
      <c r="AI31" s="1182"/>
      <c r="AJ31" s="1182">
        <v>0.87986111111111109</v>
      </c>
      <c r="AK31" s="1183"/>
      <c r="AL31" s="1184"/>
      <c r="AM31" s="1182"/>
      <c r="AN31" s="1181">
        <v>0.9243055555555556</v>
      </c>
      <c r="AO31" s="1182"/>
      <c r="AP31" s="1274"/>
    </row>
    <row r="32" spans="1:42" ht="15" customHeight="1" x14ac:dyDescent="0.35">
      <c r="A32" s="1172">
        <v>11</v>
      </c>
      <c r="B32" s="1167" t="s">
        <v>17</v>
      </c>
      <c r="C32" s="1195" t="s">
        <v>133</v>
      </c>
      <c r="D32" s="1196">
        <v>1981</v>
      </c>
      <c r="E32" s="1187">
        <f t="shared" si="6"/>
        <v>37</v>
      </c>
      <c r="F32" s="1275" t="s">
        <v>52</v>
      </c>
      <c r="G32" s="1211"/>
      <c r="H32" s="1146">
        <v>11</v>
      </c>
      <c r="I32" s="1194">
        <f>MIN(AB32:AB32:AP32)</f>
        <v>0.80902777777777779</v>
      </c>
      <c r="J32" s="1148">
        <f t="shared" si="7"/>
        <v>15</v>
      </c>
      <c r="K32" s="1149">
        <f t="shared" si="8"/>
        <v>3</v>
      </c>
      <c r="L32" s="1150">
        <f t="shared" si="9"/>
        <v>15</v>
      </c>
      <c r="M32" s="1177"/>
      <c r="N32" s="1178">
        <v>5</v>
      </c>
      <c r="O32" s="1177"/>
      <c r="P32" s="1177"/>
      <c r="Q32" s="1177"/>
      <c r="R32" s="1177"/>
      <c r="S32" s="1198"/>
      <c r="T32" s="1177"/>
      <c r="U32" s="1177"/>
      <c r="V32" s="1178">
        <v>5</v>
      </c>
      <c r="W32" s="1177"/>
      <c r="X32" s="1177"/>
      <c r="Y32" s="1177"/>
      <c r="Z32" s="1178">
        <v>5</v>
      </c>
      <c r="AA32" s="1177"/>
      <c r="AB32" s="1199"/>
      <c r="AC32" s="1200">
        <v>0.89097222222222217</v>
      </c>
      <c r="AD32" s="1182"/>
      <c r="AE32" s="1181"/>
      <c r="AF32" s="1182"/>
      <c r="AG32" s="1182"/>
      <c r="AH32" s="1182"/>
      <c r="AI32" s="1182"/>
      <c r="AJ32" s="1181"/>
      <c r="AK32" s="1183">
        <v>0.80902777777777779</v>
      </c>
      <c r="AL32" s="1184"/>
      <c r="AM32" s="1182"/>
      <c r="AN32" s="1181"/>
      <c r="AO32" s="1182">
        <v>0.84930555555555554</v>
      </c>
      <c r="AP32" s="1274"/>
    </row>
    <row r="33" spans="1:42" ht="15" customHeight="1" x14ac:dyDescent="0.35">
      <c r="A33" s="1172">
        <v>12</v>
      </c>
      <c r="B33" s="1167" t="s">
        <v>17</v>
      </c>
      <c r="C33" s="1276" t="s">
        <v>558</v>
      </c>
      <c r="D33" s="1196">
        <v>1979</v>
      </c>
      <c r="E33" s="1187">
        <f t="shared" si="6"/>
        <v>39</v>
      </c>
      <c r="F33" s="1268" t="s">
        <v>24</v>
      </c>
      <c r="G33" s="1211"/>
      <c r="H33" s="1146">
        <v>15</v>
      </c>
      <c r="I33" s="1194">
        <f>MIN(AB33:AB33:AP33)</f>
        <v>0.86111111111111116</v>
      </c>
      <c r="J33" s="1148">
        <f t="shared" si="7"/>
        <v>9</v>
      </c>
      <c r="K33" s="1149">
        <f t="shared" si="8"/>
        <v>2</v>
      </c>
      <c r="L33" s="1150">
        <f t="shared" si="9"/>
        <v>9</v>
      </c>
      <c r="M33" s="1177"/>
      <c r="N33" s="1177"/>
      <c r="O33" s="1178">
        <v>4</v>
      </c>
      <c r="P33" s="1178">
        <v>5</v>
      </c>
      <c r="Q33" s="1177"/>
      <c r="R33" s="1177"/>
      <c r="S33" s="1177"/>
      <c r="T33" s="1177"/>
      <c r="U33" s="1177"/>
      <c r="V33" s="1177"/>
      <c r="W33" s="1177"/>
      <c r="X33" s="1177"/>
      <c r="Y33" s="1177"/>
      <c r="Z33" s="1177"/>
      <c r="AA33" s="1177"/>
      <c r="AB33" s="1277"/>
      <c r="AC33" s="1278"/>
      <c r="AD33" s="1182">
        <v>0.89444444444444438</v>
      </c>
      <c r="AE33" s="1181">
        <v>0.86111111111111116</v>
      </c>
      <c r="AF33" s="1182"/>
      <c r="AG33" s="1182"/>
      <c r="AH33" s="1182"/>
      <c r="AI33" s="1182"/>
      <c r="AJ33" s="1185"/>
      <c r="AK33" s="1183"/>
      <c r="AL33" s="1184"/>
      <c r="AM33" s="1182"/>
      <c r="AN33" s="1181"/>
      <c r="AO33" s="1182"/>
      <c r="AP33" s="1274"/>
    </row>
    <row r="34" spans="1:42" ht="15" customHeight="1" x14ac:dyDescent="0.35">
      <c r="A34" s="1172">
        <v>13</v>
      </c>
      <c r="B34" s="1167" t="s">
        <v>17</v>
      </c>
      <c r="C34" s="1276" t="s">
        <v>561</v>
      </c>
      <c r="D34" s="1196">
        <v>1982</v>
      </c>
      <c r="E34" s="1187">
        <f t="shared" si="6"/>
        <v>36</v>
      </c>
      <c r="F34" s="1268" t="s">
        <v>24</v>
      </c>
      <c r="G34" s="1211"/>
      <c r="H34" s="1146">
        <v>17</v>
      </c>
      <c r="I34" s="1194">
        <f>MIN(AB34:AB34:AP34)</f>
        <v>0.90208333333333324</v>
      </c>
      <c r="J34" s="1148">
        <f t="shared" si="7"/>
        <v>9</v>
      </c>
      <c r="K34" s="1149">
        <f t="shared" si="8"/>
        <v>3</v>
      </c>
      <c r="L34" s="1150">
        <f t="shared" si="9"/>
        <v>9</v>
      </c>
      <c r="M34" s="1177"/>
      <c r="N34" s="1177"/>
      <c r="O34" s="1178">
        <v>1</v>
      </c>
      <c r="P34" s="1178">
        <v>4</v>
      </c>
      <c r="Q34" s="1177"/>
      <c r="R34" s="1178">
        <v>4</v>
      </c>
      <c r="S34" s="1177"/>
      <c r="T34" s="1177"/>
      <c r="U34" s="1177"/>
      <c r="V34" s="1177"/>
      <c r="W34" s="1177"/>
      <c r="X34" s="1177"/>
      <c r="Y34" s="1177"/>
      <c r="Z34" s="1177"/>
      <c r="AA34" s="1177"/>
      <c r="AB34" s="1277"/>
      <c r="AC34" s="1278"/>
      <c r="AD34" s="1182">
        <v>0.92152777777777783</v>
      </c>
      <c r="AE34" s="1181">
        <v>0.90208333333333324</v>
      </c>
      <c r="AF34" s="1182"/>
      <c r="AG34" s="1182">
        <v>0.90555555555555556</v>
      </c>
      <c r="AH34" s="1182"/>
      <c r="AI34" s="1182"/>
      <c r="AJ34" s="1181"/>
      <c r="AK34" s="1183"/>
      <c r="AL34" s="1184"/>
      <c r="AM34" s="1182"/>
      <c r="AN34" s="1181"/>
      <c r="AO34" s="1182"/>
      <c r="AP34" s="1274"/>
    </row>
    <row r="35" spans="1:42" ht="15" customHeight="1" x14ac:dyDescent="0.35">
      <c r="A35" s="1172">
        <v>14</v>
      </c>
      <c r="B35" s="1167" t="s">
        <v>17</v>
      </c>
      <c r="C35" s="1276" t="s">
        <v>651</v>
      </c>
      <c r="D35" s="1196">
        <v>1979</v>
      </c>
      <c r="E35" s="1187">
        <f t="shared" si="6"/>
        <v>39</v>
      </c>
      <c r="F35" s="1268" t="s">
        <v>151</v>
      </c>
      <c r="G35" s="1211" t="s">
        <v>664</v>
      </c>
      <c r="H35" s="1146">
        <v>5</v>
      </c>
      <c r="I35" s="1194">
        <f>MIN(AB35:AB35:AP35)</f>
        <v>0.74722222222222223</v>
      </c>
      <c r="J35" s="1148">
        <f t="shared" si="7"/>
        <v>8</v>
      </c>
      <c r="K35" s="1149">
        <f t="shared" si="8"/>
        <v>1</v>
      </c>
      <c r="L35" s="1150">
        <f t="shared" si="9"/>
        <v>8</v>
      </c>
      <c r="M35" s="1177"/>
      <c r="N35" s="1177"/>
      <c r="O35" s="1177"/>
      <c r="P35" s="1177"/>
      <c r="Q35" s="1177"/>
      <c r="R35" s="1177"/>
      <c r="S35" s="1178">
        <v>8</v>
      </c>
      <c r="T35" s="1177"/>
      <c r="U35" s="1177"/>
      <c r="V35" s="1177"/>
      <c r="W35" s="1177"/>
      <c r="X35" s="1177"/>
      <c r="Y35" s="1177"/>
      <c r="Z35" s="1177"/>
      <c r="AA35" s="1177"/>
      <c r="AB35" s="1277"/>
      <c r="AC35" s="1278"/>
      <c r="AD35" s="1182"/>
      <c r="AE35" s="1181"/>
      <c r="AF35" s="1182"/>
      <c r="AG35" s="1182"/>
      <c r="AH35" s="1182">
        <v>0.74722222222222223</v>
      </c>
      <c r="AI35" s="1182"/>
      <c r="AJ35" s="1181"/>
      <c r="AK35" s="1183"/>
      <c r="AL35" s="1184"/>
      <c r="AM35" s="1182"/>
      <c r="AN35" s="1181"/>
      <c r="AO35" s="1182"/>
      <c r="AP35" s="1274"/>
    </row>
    <row r="36" spans="1:42" ht="15" customHeight="1" x14ac:dyDescent="0.35">
      <c r="A36" s="1172">
        <v>15</v>
      </c>
      <c r="B36" s="1167" t="s">
        <v>17</v>
      </c>
      <c r="C36" s="1276" t="s">
        <v>787</v>
      </c>
      <c r="D36" s="1196">
        <v>1983</v>
      </c>
      <c r="E36" s="1187">
        <f t="shared" si="6"/>
        <v>35</v>
      </c>
      <c r="F36" s="1279" t="s">
        <v>24</v>
      </c>
      <c r="G36" s="1211"/>
      <c r="H36" s="1146">
        <v>8</v>
      </c>
      <c r="I36" s="1194">
        <f>MIN(AB36:AB36:AP36)</f>
        <v>0.79999999999999993</v>
      </c>
      <c r="J36" s="1148">
        <f t="shared" si="7"/>
        <v>8</v>
      </c>
      <c r="K36" s="1149">
        <f t="shared" si="8"/>
        <v>1</v>
      </c>
      <c r="L36" s="1150">
        <f t="shared" si="9"/>
        <v>8</v>
      </c>
      <c r="M36" s="1177"/>
      <c r="N36" s="1177"/>
      <c r="O36" s="1177"/>
      <c r="P36" s="1177"/>
      <c r="Q36" s="1177"/>
      <c r="R36" s="1177"/>
      <c r="S36" s="1177"/>
      <c r="T36" s="1177"/>
      <c r="U36" s="1177"/>
      <c r="V36" s="1177"/>
      <c r="W36" s="1177"/>
      <c r="X36" s="1177"/>
      <c r="Y36" s="1177"/>
      <c r="Z36" s="1177"/>
      <c r="AA36" s="1178">
        <v>8</v>
      </c>
      <c r="AB36" s="1277"/>
      <c r="AC36" s="1278"/>
      <c r="AD36" s="1182"/>
      <c r="AE36" s="1181"/>
      <c r="AF36" s="1182"/>
      <c r="AG36" s="1182"/>
      <c r="AH36" s="1182"/>
      <c r="AI36" s="1182"/>
      <c r="AJ36" s="1185"/>
      <c r="AK36" s="1183"/>
      <c r="AL36" s="1184"/>
      <c r="AM36" s="1182"/>
      <c r="AN36" s="1181"/>
      <c r="AO36" s="1182"/>
      <c r="AP36" s="1274">
        <v>0.79999999999999993</v>
      </c>
    </row>
    <row r="37" spans="1:42" ht="15" customHeight="1" x14ac:dyDescent="0.35">
      <c r="A37" s="1172">
        <v>16</v>
      </c>
      <c r="B37" s="1167" t="s">
        <v>17</v>
      </c>
      <c r="C37" s="1195" t="s">
        <v>128</v>
      </c>
      <c r="D37" s="1196">
        <v>1987</v>
      </c>
      <c r="E37" s="1187">
        <f t="shared" si="6"/>
        <v>31</v>
      </c>
      <c r="F37" s="1280" t="s">
        <v>126</v>
      </c>
      <c r="G37" s="1211"/>
      <c r="H37" s="1146">
        <v>6</v>
      </c>
      <c r="I37" s="1194">
        <f>MIN(AB37:AB37:AP37)</f>
        <v>0.76527777777777783</v>
      </c>
      <c r="J37" s="1148">
        <f t="shared" si="7"/>
        <v>7</v>
      </c>
      <c r="K37" s="1149">
        <f t="shared" si="8"/>
        <v>1</v>
      </c>
      <c r="L37" s="1150">
        <f t="shared" si="9"/>
        <v>7</v>
      </c>
      <c r="M37" s="1177"/>
      <c r="N37" s="1178">
        <v>7</v>
      </c>
      <c r="O37" s="1177"/>
      <c r="P37" s="1177"/>
      <c r="Q37" s="1177"/>
      <c r="R37" s="1177"/>
      <c r="S37" s="1198"/>
      <c r="T37" s="1177"/>
      <c r="U37" s="1177"/>
      <c r="V37" s="1177"/>
      <c r="W37" s="1177"/>
      <c r="X37" s="1177"/>
      <c r="Y37" s="1177"/>
      <c r="Z37" s="1177"/>
      <c r="AA37" s="1177"/>
      <c r="AB37" s="1199"/>
      <c r="AC37" s="1200">
        <v>0.76527777777777783</v>
      </c>
      <c r="AD37" s="1181"/>
      <c r="AE37" s="1181"/>
      <c r="AF37" s="1182"/>
      <c r="AG37" s="1182"/>
      <c r="AH37" s="1182"/>
      <c r="AI37" s="1182"/>
      <c r="AJ37" s="1181"/>
      <c r="AK37" s="1183"/>
      <c r="AL37" s="1184"/>
      <c r="AM37" s="1182"/>
      <c r="AN37" s="1181"/>
      <c r="AO37" s="1182"/>
      <c r="AP37" s="1274"/>
    </row>
    <row r="38" spans="1:42" ht="15" customHeight="1" x14ac:dyDescent="0.35">
      <c r="A38" s="1172">
        <v>17</v>
      </c>
      <c r="B38" s="1167" t="s">
        <v>17</v>
      </c>
      <c r="C38" s="1195" t="s">
        <v>747</v>
      </c>
      <c r="D38" s="1196">
        <v>1981</v>
      </c>
      <c r="E38" s="1187">
        <f t="shared" si="6"/>
        <v>37</v>
      </c>
      <c r="F38" s="1266" t="s">
        <v>19</v>
      </c>
      <c r="G38" s="1211"/>
      <c r="H38" s="1146">
        <v>12</v>
      </c>
      <c r="I38" s="1194">
        <f>MIN(AB38:AB38:AP38)</f>
        <v>0.83680555555555547</v>
      </c>
      <c r="J38" s="1148">
        <f t="shared" si="7"/>
        <v>7</v>
      </c>
      <c r="K38" s="1149">
        <f t="shared" si="8"/>
        <v>1</v>
      </c>
      <c r="L38" s="1150">
        <f t="shared" si="9"/>
        <v>7</v>
      </c>
      <c r="M38" s="1177"/>
      <c r="N38" s="1177"/>
      <c r="O38" s="1177"/>
      <c r="P38" s="1177"/>
      <c r="Q38" s="1177"/>
      <c r="R38" s="1177"/>
      <c r="S38" s="1198"/>
      <c r="T38" s="1177"/>
      <c r="U38" s="1177"/>
      <c r="V38" s="1177"/>
      <c r="W38" s="1177"/>
      <c r="X38" s="1177"/>
      <c r="Y38" s="1178">
        <v>7</v>
      </c>
      <c r="Z38" s="1177"/>
      <c r="AA38" s="1177"/>
      <c r="AB38" s="1199"/>
      <c r="AC38" s="1200"/>
      <c r="AD38" s="1182"/>
      <c r="AE38" s="1182"/>
      <c r="AF38" s="1182"/>
      <c r="AG38" s="1182"/>
      <c r="AH38" s="1182"/>
      <c r="AI38" s="1182"/>
      <c r="AJ38" s="1182"/>
      <c r="AK38" s="1281"/>
      <c r="AL38" s="1184"/>
      <c r="AM38" s="1182"/>
      <c r="AN38" s="1181">
        <v>0.83680555555555547</v>
      </c>
      <c r="AO38" s="1182"/>
      <c r="AP38" s="1274"/>
    </row>
    <row r="39" spans="1:42" ht="15" customHeight="1" x14ac:dyDescent="0.35">
      <c r="A39" s="1172">
        <v>18</v>
      </c>
      <c r="B39" s="1167" t="s">
        <v>17</v>
      </c>
      <c r="C39" s="1276" t="s">
        <v>706</v>
      </c>
      <c r="D39" s="1196">
        <v>1988</v>
      </c>
      <c r="E39" s="1187">
        <f t="shared" si="6"/>
        <v>30</v>
      </c>
      <c r="F39" s="1282"/>
      <c r="G39" s="1211" t="s">
        <v>722</v>
      </c>
      <c r="H39" s="1146">
        <v>10</v>
      </c>
      <c r="I39" s="1194">
        <f>MIN(AB39:AB39:AP39)</f>
        <v>0.80833333333333324</v>
      </c>
      <c r="J39" s="1148">
        <f t="shared" si="7"/>
        <v>6</v>
      </c>
      <c r="K39" s="1149">
        <f t="shared" si="8"/>
        <v>1</v>
      </c>
      <c r="L39" s="1150">
        <f t="shared" si="9"/>
        <v>6</v>
      </c>
      <c r="M39" s="1177"/>
      <c r="N39" s="1177"/>
      <c r="O39" s="1177"/>
      <c r="P39" s="1177"/>
      <c r="Q39" s="1177"/>
      <c r="R39" s="1177"/>
      <c r="S39" s="1177"/>
      <c r="T39" s="1177"/>
      <c r="U39" s="1177"/>
      <c r="V39" s="1178">
        <v>6</v>
      </c>
      <c r="W39" s="1177"/>
      <c r="X39" s="1177"/>
      <c r="Y39" s="1177"/>
      <c r="Z39" s="1177"/>
      <c r="AA39" s="1177"/>
      <c r="AB39" s="1277"/>
      <c r="AC39" s="1278"/>
      <c r="AD39" s="1182"/>
      <c r="AE39" s="1181"/>
      <c r="AF39" s="1182"/>
      <c r="AG39" s="1182"/>
      <c r="AH39" s="1182"/>
      <c r="AI39" s="1182"/>
      <c r="AJ39" s="1181"/>
      <c r="AK39" s="1183">
        <v>0.80833333333333324</v>
      </c>
      <c r="AL39" s="1184"/>
      <c r="AM39" s="1182"/>
      <c r="AN39" s="1181"/>
      <c r="AO39" s="1182"/>
      <c r="AP39" s="1274"/>
    </row>
    <row r="40" spans="1:42" ht="15" customHeight="1" x14ac:dyDescent="0.35">
      <c r="A40" s="1172">
        <v>19</v>
      </c>
      <c r="B40" s="1167" t="s">
        <v>17</v>
      </c>
      <c r="C40" s="1195" t="s">
        <v>583</v>
      </c>
      <c r="D40" s="1196">
        <v>1983</v>
      </c>
      <c r="E40" s="1187">
        <f t="shared" si="6"/>
        <v>35</v>
      </c>
      <c r="F40" s="1283" t="s">
        <v>16</v>
      </c>
      <c r="G40" s="1211"/>
      <c r="H40" s="1146">
        <v>19</v>
      </c>
      <c r="I40" s="1194">
        <f>MIN(AB40:AB40:AP40)</f>
        <v>0.93333333333333324</v>
      </c>
      <c r="J40" s="1148">
        <f t="shared" si="7"/>
        <v>4</v>
      </c>
      <c r="K40" s="1149">
        <f t="shared" si="8"/>
        <v>2</v>
      </c>
      <c r="L40" s="1150">
        <f t="shared" si="9"/>
        <v>4</v>
      </c>
      <c r="M40" s="1177"/>
      <c r="N40" s="1177"/>
      <c r="O40" s="1177"/>
      <c r="P40" s="1178">
        <v>2</v>
      </c>
      <c r="Q40" s="1178">
        <v>2</v>
      </c>
      <c r="R40" s="1177"/>
      <c r="S40" s="1198"/>
      <c r="T40" s="1177"/>
      <c r="U40" s="1177"/>
      <c r="V40" s="1177"/>
      <c r="W40" s="1177"/>
      <c r="X40" s="1177"/>
      <c r="Y40" s="1177"/>
      <c r="Z40" s="1177"/>
      <c r="AA40" s="1177"/>
      <c r="AB40" s="1199"/>
      <c r="AC40" s="1200"/>
      <c r="AD40" s="1181"/>
      <c r="AE40" s="1181">
        <v>0.9902777777777777</v>
      </c>
      <c r="AF40" s="1182">
        <v>0.93333333333333324</v>
      </c>
      <c r="AG40" s="1182"/>
      <c r="AH40" s="1182"/>
      <c r="AI40" s="1182"/>
      <c r="AJ40" s="1181"/>
      <c r="AK40" s="1183"/>
      <c r="AL40" s="1184"/>
      <c r="AM40" s="1182"/>
      <c r="AN40" s="1181"/>
      <c r="AO40" s="1182"/>
      <c r="AP40" s="1274"/>
    </row>
    <row r="41" spans="1:42" ht="15" customHeight="1" x14ac:dyDescent="0.35">
      <c r="A41" s="1172">
        <v>20</v>
      </c>
      <c r="B41" s="1167" t="s">
        <v>17</v>
      </c>
      <c r="C41" s="1276" t="s">
        <v>67</v>
      </c>
      <c r="D41" s="1196">
        <v>1981</v>
      </c>
      <c r="E41" s="1187">
        <f t="shared" si="6"/>
        <v>37</v>
      </c>
      <c r="F41" s="1282" t="s">
        <v>68</v>
      </c>
      <c r="G41" s="1211"/>
      <c r="H41" s="1146">
        <v>20</v>
      </c>
      <c r="I41" s="1194">
        <f>MIN(AB41:AB41:AP41)</f>
        <v>0.97916666666666663</v>
      </c>
      <c r="J41" s="1148">
        <f t="shared" si="7"/>
        <v>4</v>
      </c>
      <c r="K41" s="1149">
        <f t="shared" si="8"/>
        <v>1</v>
      </c>
      <c r="L41" s="1150">
        <f t="shared" si="9"/>
        <v>4</v>
      </c>
      <c r="M41" s="1178">
        <v>4</v>
      </c>
      <c r="N41" s="1177"/>
      <c r="O41" s="1177"/>
      <c r="P41" s="1177"/>
      <c r="Q41" s="1177"/>
      <c r="R41" s="1177"/>
      <c r="S41" s="1177"/>
      <c r="T41" s="1177"/>
      <c r="U41" s="1177"/>
      <c r="V41" s="1177"/>
      <c r="W41" s="1177"/>
      <c r="X41" s="1177"/>
      <c r="Y41" s="1177"/>
      <c r="Z41" s="1177"/>
      <c r="AA41" s="1177"/>
      <c r="AB41" s="1277">
        <v>0.97916666666666663</v>
      </c>
      <c r="AC41" s="1278"/>
      <c r="AD41" s="1182"/>
      <c r="AE41" s="1181"/>
      <c r="AF41" s="1182"/>
      <c r="AG41" s="1182"/>
      <c r="AH41" s="1182"/>
      <c r="AI41" s="1182"/>
      <c r="AJ41" s="1181"/>
      <c r="AK41" s="1183"/>
      <c r="AL41" s="1184"/>
      <c r="AM41" s="1182"/>
      <c r="AN41" s="1181"/>
      <c r="AO41" s="1182"/>
      <c r="AP41" s="1274"/>
    </row>
    <row r="42" spans="1:42" ht="15" customHeight="1" x14ac:dyDescent="0.35">
      <c r="A42" s="1172">
        <v>21</v>
      </c>
      <c r="B42" s="1167" t="s">
        <v>17</v>
      </c>
      <c r="C42" s="1195" t="s">
        <v>88</v>
      </c>
      <c r="D42" s="1196">
        <v>1980</v>
      </c>
      <c r="E42" s="1187">
        <f t="shared" si="6"/>
        <v>38</v>
      </c>
      <c r="F42" s="1197" t="s">
        <v>89</v>
      </c>
      <c r="G42" s="1211"/>
      <c r="H42" s="1146">
        <v>21</v>
      </c>
      <c r="I42" s="979" t="s">
        <v>90</v>
      </c>
      <c r="J42" s="1148">
        <f t="shared" si="7"/>
        <v>3</v>
      </c>
      <c r="K42" s="1149">
        <f t="shared" si="8"/>
        <v>1</v>
      </c>
      <c r="L42" s="1150">
        <f t="shared" si="9"/>
        <v>3</v>
      </c>
      <c r="M42" s="1178">
        <v>3</v>
      </c>
      <c r="N42" s="1177"/>
      <c r="O42" s="1177"/>
      <c r="P42" s="1177"/>
      <c r="Q42" s="1177"/>
      <c r="R42" s="1177"/>
      <c r="S42" s="1198"/>
      <c r="T42" s="1177"/>
      <c r="U42" s="1177"/>
      <c r="V42" s="1177"/>
      <c r="W42" s="1177"/>
      <c r="X42" s="1177"/>
      <c r="Y42" s="1177"/>
      <c r="Z42" s="1177"/>
      <c r="AA42" s="1177"/>
      <c r="AB42" s="1199" t="s">
        <v>90</v>
      </c>
      <c r="AC42" s="1200"/>
      <c r="AD42" s="1182"/>
      <c r="AE42" s="1181"/>
      <c r="AF42" s="1182"/>
      <c r="AG42" s="1182"/>
      <c r="AH42" s="1182"/>
      <c r="AI42" s="1182"/>
      <c r="AJ42" s="1181"/>
      <c r="AK42" s="1183"/>
      <c r="AL42" s="1184"/>
      <c r="AM42" s="1182"/>
      <c r="AN42" s="1181"/>
      <c r="AO42" s="1182"/>
      <c r="AP42" s="1274"/>
    </row>
    <row r="43" spans="1:42" ht="15" customHeight="1" x14ac:dyDescent="0.35">
      <c r="A43" s="1172">
        <v>22</v>
      </c>
      <c r="B43" s="1167" t="s">
        <v>17</v>
      </c>
      <c r="C43" s="1276" t="s">
        <v>717</v>
      </c>
      <c r="D43" s="1196">
        <v>1985</v>
      </c>
      <c r="E43" s="1187">
        <f t="shared" si="6"/>
        <v>33</v>
      </c>
      <c r="F43" s="1284" t="s">
        <v>718</v>
      </c>
      <c r="G43" s="1211" t="s">
        <v>722</v>
      </c>
      <c r="H43" s="1146">
        <v>22</v>
      </c>
      <c r="I43" s="979" t="s">
        <v>589</v>
      </c>
      <c r="J43" s="1148">
        <f t="shared" si="7"/>
        <v>2</v>
      </c>
      <c r="K43" s="1149">
        <f t="shared" si="8"/>
        <v>1</v>
      </c>
      <c r="L43" s="1150">
        <f t="shared" si="9"/>
        <v>2</v>
      </c>
      <c r="M43" s="1177"/>
      <c r="N43" s="1177"/>
      <c r="O43" s="1177"/>
      <c r="P43" s="1177"/>
      <c r="Q43" s="1177"/>
      <c r="R43" s="1177"/>
      <c r="S43" s="1177"/>
      <c r="T43" s="1177"/>
      <c r="U43" s="1177"/>
      <c r="V43" s="1178">
        <v>2</v>
      </c>
      <c r="W43" s="1177"/>
      <c r="X43" s="1177"/>
      <c r="Y43" s="1177"/>
      <c r="Z43" s="1177"/>
      <c r="AA43" s="1177"/>
      <c r="AB43" s="1277"/>
      <c r="AC43" s="1278"/>
      <c r="AD43" s="1182"/>
      <c r="AE43" s="1181"/>
      <c r="AF43" s="1182"/>
      <c r="AG43" s="1182"/>
      <c r="AH43" s="1182"/>
      <c r="AI43" s="1182"/>
      <c r="AJ43" s="1181"/>
      <c r="AK43" s="1285" t="s">
        <v>589</v>
      </c>
      <c r="AL43" s="1184"/>
      <c r="AM43" s="1182"/>
      <c r="AN43" s="1181"/>
      <c r="AO43" s="1182"/>
      <c r="AP43" s="1274"/>
    </row>
    <row r="44" spans="1:42" ht="15" customHeight="1" thickBot="1" x14ac:dyDescent="0.4">
      <c r="A44" s="1286">
        <v>22</v>
      </c>
      <c r="B44" s="1287" t="s">
        <v>17</v>
      </c>
      <c r="C44" s="1288" t="s">
        <v>364</v>
      </c>
      <c r="D44" s="1289"/>
      <c r="E44" s="1290"/>
      <c r="F44" s="1291"/>
      <c r="G44" s="1292"/>
      <c r="H44" s="1293"/>
      <c r="I44" s="1294"/>
      <c r="J44" s="1295"/>
      <c r="K44" s="1296"/>
      <c r="L44" s="1297"/>
      <c r="M44" s="1224">
        <f t="shared" ref="M44:Z44" si="10">COUNTIF(M22:M43,"&gt;-1")</f>
        <v>8</v>
      </c>
      <c r="N44" s="1224">
        <f t="shared" si="10"/>
        <v>8</v>
      </c>
      <c r="O44" s="1224">
        <f t="shared" si="10"/>
        <v>10</v>
      </c>
      <c r="P44" s="1224">
        <f t="shared" si="10"/>
        <v>9</v>
      </c>
      <c r="Q44" s="1224">
        <f t="shared" si="10"/>
        <v>9</v>
      </c>
      <c r="R44" s="1224">
        <f t="shared" si="10"/>
        <v>9</v>
      </c>
      <c r="S44" s="1224">
        <f t="shared" si="10"/>
        <v>8</v>
      </c>
      <c r="T44" s="1224">
        <f t="shared" si="10"/>
        <v>6</v>
      </c>
      <c r="U44" s="1224">
        <f t="shared" si="10"/>
        <v>6</v>
      </c>
      <c r="V44" s="1224">
        <f t="shared" si="10"/>
        <v>10</v>
      </c>
      <c r="W44" s="1224">
        <f t="shared" si="10"/>
        <v>4</v>
      </c>
      <c r="X44" s="1224">
        <f t="shared" si="10"/>
        <v>4</v>
      </c>
      <c r="Y44" s="1224">
        <f t="shared" si="10"/>
        <v>6</v>
      </c>
      <c r="Z44" s="1224">
        <f t="shared" si="10"/>
        <v>6</v>
      </c>
      <c r="AA44" s="1298">
        <f t="shared" ref="AA44" si="11">COUNTIF(AA22:AA29,"&gt;-1")</f>
        <v>4</v>
      </c>
      <c r="AB44" s="1299"/>
      <c r="AC44" s="1300"/>
      <c r="AD44" s="1301"/>
      <c r="AE44" s="1300"/>
      <c r="AF44" s="1300"/>
      <c r="AG44" s="1300"/>
      <c r="AH44" s="1302"/>
      <c r="AI44" s="1300"/>
      <c r="AJ44" s="1300"/>
      <c r="AK44" s="1303"/>
      <c r="AL44" s="1304"/>
      <c r="AM44" s="1300"/>
      <c r="AN44" s="1300"/>
      <c r="AO44" s="1300"/>
      <c r="AP44" s="1305"/>
    </row>
    <row r="45" spans="1:42" ht="15" customHeight="1" thickTop="1" thickBot="1" x14ac:dyDescent="0.4">
      <c r="A45" s="1096" t="s">
        <v>1</v>
      </c>
      <c r="B45" s="1097" t="s">
        <v>7</v>
      </c>
      <c r="C45" s="1098" t="s">
        <v>2</v>
      </c>
      <c r="D45" s="1099" t="s">
        <v>3</v>
      </c>
      <c r="E45" s="1097" t="s">
        <v>4</v>
      </c>
      <c r="F45" s="1100" t="s">
        <v>5</v>
      </c>
      <c r="G45" s="1101" t="s">
        <v>326</v>
      </c>
      <c r="H45" s="1102" t="s">
        <v>327</v>
      </c>
      <c r="I45" s="1103" t="s">
        <v>328</v>
      </c>
      <c r="J45" s="1104" t="s">
        <v>329</v>
      </c>
      <c r="K45" s="1105" t="s">
        <v>330</v>
      </c>
      <c r="L45" s="1106" t="s">
        <v>9</v>
      </c>
      <c r="M45" s="1107" t="s">
        <v>331</v>
      </c>
      <c r="N45" s="1108" t="s">
        <v>332</v>
      </c>
      <c r="O45" s="1108" t="s">
        <v>333</v>
      </c>
      <c r="P45" s="1108" t="s">
        <v>334</v>
      </c>
      <c r="Q45" s="1108" t="s">
        <v>335</v>
      </c>
      <c r="R45" s="1108" t="s">
        <v>336</v>
      </c>
      <c r="S45" s="1108" t="s">
        <v>337</v>
      </c>
      <c r="T45" s="1108" t="s">
        <v>338</v>
      </c>
      <c r="U45" s="1108" t="s">
        <v>339</v>
      </c>
      <c r="V45" s="1108" t="s">
        <v>340</v>
      </c>
      <c r="W45" s="1108" t="s">
        <v>341</v>
      </c>
      <c r="X45" s="1108" t="s">
        <v>342</v>
      </c>
      <c r="Y45" s="1108" t="s">
        <v>343</v>
      </c>
      <c r="Z45" s="1108" t="s">
        <v>344</v>
      </c>
      <c r="AA45" s="1109" t="s">
        <v>345</v>
      </c>
      <c r="AB45" s="1232" t="s">
        <v>346</v>
      </c>
      <c r="AC45" s="1233" t="s">
        <v>347</v>
      </c>
      <c r="AD45" s="1233" t="s">
        <v>348</v>
      </c>
      <c r="AE45" s="1233" t="s">
        <v>349</v>
      </c>
      <c r="AF45" s="1233" t="s">
        <v>350</v>
      </c>
      <c r="AG45" s="1233" t="s">
        <v>351</v>
      </c>
      <c r="AH45" s="1233" t="s">
        <v>352</v>
      </c>
      <c r="AI45" s="1233" t="s">
        <v>353</v>
      </c>
      <c r="AJ45" s="1233" t="s">
        <v>354</v>
      </c>
      <c r="AK45" s="1234" t="s">
        <v>355</v>
      </c>
      <c r="AL45" s="1235" t="s">
        <v>356</v>
      </c>
      <c r="AM45" s="1236" t="s">
        <v>357</v>
      </c>
      <c r="AN45" s="1236" t="s">
        <v>358</v>
      </c>
      <c r="AO45" s="1236" t="s">
        <v>359</v>
      </c>
      <c r="AP45" s="1237" t="s">
        <v>360</v>
      </c>
    </row>
    <row r="46" spans="1:42" ht="15" customHeight="1" thickTop="1" x14ac:dyDescent="0.35">
      <c r="A46" s="1117">
        <v>1</v>
      </c>
      <c r="B46" s="1118" t="s">
        <v>20</v>
      </c>
      <c r="C46" s="1119" t="s">
        <v>21</v>
      </c>
      <c r="D46" s="1239">
        <v>1978</v>
      </c>
      <c r="E46" s="1143">
        <f t="shared" ref="E46:E75" si="12">SUM(2018-D46)</f>
        <v>40</v>
      </c>
      <c r="F46" s="1306" t="s">
        <v>22</v>
      </c>
      <c r="G46" s="1145"/>
      <c r="H46" s="1307">
        <v>1</v>
      </c>
      <c r="I46" s="1255">
        <f>MIN(AB46:AB46:AP46)</f>
        <v>0.69166666666666676</v>
      </c>
      <c r="J46" s="1242">
        <f t="shared" ref="J46:J75" si="13">IF(COUNTIF(M46:AA46,"&gt;=0")&lt;11,SUM(M46:AA46),SUM(LARGE(M46:AA46,1),LARGE(M46:AA46,2),LARGE(M46:AA46,3),LARGE(M46:AA46,4),LARGE(M46:AA46,5),LARGE(M46:AA46,6),LARGE(M46:AA46,7),LARGE(M46:AA46,8),LARGE(M46:AA46,9),LARGE(M46:AA46,10)))</f>
        <v>100</v>
      </c>
      <c r="K46" s="1149">
        <f t="shared" ref="K46:K75" si="14">SUM(COUNTIF(M46:AA46,"&gt;-1"))</f>
        <v>11</v>
      </c>
      <c r="L46" s="1150">
        <f t="shared" ref="L46:L75" si="15">SUM(M46:AA46)</f>
        <v>109</v>
      </c>
      <c r="M46" s="1308">
        <v>9</v>
      </c>
      <c r="N46" s="1152"/>
      <c r="O46" s="1245">
        <v>10</v>
      </c>
      <c r="P46" s="1245">
        <v>10</v>
      </c>
      <c r="Q46" s="1245">
        <v>10</v>
      </c>
      <c r="R46" s="1245">
        <v>10</v>
      </c>
      <c r="S46" s="1245">
        <v>10</v>
      </c>
      <c r="T46" s="1245">
        <v>10</v>
      </c>
      <c r="U46" s="1189">
        <v>10</v>
      </c>
      <c r="V46" s="1246"/>
      <c r="W46" s="1152"/>
      <c r="X46" s="1245">
        <v>10</v>
      </c>
      <c r="Y46" s="1245">
        <v>10</v>
      </c>
      <c r="Z46" s="1154">
        <v>10</v>
      </c>
      <c r="AA46" s="1152"/>
      <c r="AB46" s="1309">
        <v>0.75277777777777777</v>
      </c>
      <c r="AC46" s="1310"/>
      <c r="AD46" s="1249">
        <v>0.71875</v>
      </c>
      <c r="AE46" s="1248">
        <v>0.71527777777777779</v>
      </c>
      <c r="AF46" s="1248">
        <v>0.7104166666666667</v>
      </c>
      <c r="AG46" s="1248">
        <v>0.7006944444444444</v>
      </c>
      <c r="AH46" s="1249">
        <v>0.70000000000000007</v>
      </c>
      <c r="AI46" s="1249">
        <v>0.70138888888888884</v>
      </c>
      <c r="AJ46" s="1249">
        <v>0.71111111111111114</v>
      </c>
      <c r="AK46" s="1250"/>
      <c r="AL46" s="1311"/>
      <c r="AM46" s="1249">
        <v>0.69652777777777775</v>
      </c>
      <c r="AN46" s="1249">
        <v>0.69513888888888886</v>
      </c>
      <c r="AO46" s="1249">
        <v>0.69166666666666676</v>
      </c>
      <c r="AP46" s="1252"/>
    </row>
    <row r="47" spans="1:42" ht="15" customHeight="1" x14ac:dyDescent="0.35">
      <c r="A47" s="1139">
        <v>2</v>
      </c>
      <c r="B47" s="1140" t="s">
        <v>20</v>
      </c>
      <c r="C47" s="1253" t="s">
        <v>554</v>
      </c>
      <c r="D47" s="1196">
        <v>1973</v>
      </c>
      <c r="E47" s="1143">
        <f t="shared" si="12"/>
        <v>45</v>
      </c>
      <c r="F47" s="1279" t="s">
        <v>555</v>
      </c>
      <c r="G47" s="1145"/>
      <c r="H47" s="1146">
        <v>5</v>
      </c>
      <c r="I47" s="1194">
        <f>MIN(AB47:AB47:AP47)</f>
        <v>0.73402777777777783</v>
      </c>
      <c r="J47" s="1148">
        <f t="shared" si="13"/>
        <v>84</v>
      </c>
      <c r="K47" s="1149">
        <f t="shared" si="14"/>
        <v>11</v>
      </c>
      <c r="L47" s="1150">
        <f t="shared" si="15"/>
        <v>91</v>
      </c>
      <c r="M47" s="1152"/>
      <c r="N47" s="1152"/>
      <c r="O47" s="1151">
        <v>8</v>
      </c>
      <c r="P47" s="1151">
        <v>9</v>
      </c>
      <c r="Q47" s="1256">
        <v>7</v>
      </c>
      <c r="R47" s="1151">
        <v>8</v>
      </c>
      <c r="S47" s="1151">
        <v>9</v>
      </c>
      <c r="T47" s="1151">
        <v>9</v>
      </c>
      <c r="U47" s="1151">
        <v>7</v>
      </c>
      <c r="V47" s="1151">
        <v>9</v>
      </c>
      <c r="W47" s="1154">
        <v>10</v>
      </c>
      <c r="X47" s="1151">
        <v>7</v>
      </c>
      <c r="Y47" s="1152"/>
      <c r="Z47" s="1151">
        <v>8</v>
      </c>
      <c r="AA47" s="1152"/>
      <c r="AB47" s="1258"/>
      <c r="AC47" s="1259"/>
      <c r="AD47" s="1158">
        <v>0.7583333333333333</v>
      </c>
      <c r="AE47" s="1158">
        <v>0.73749999999999993</v>
      </c>
      <c r="AF47" s="1157">
        <v>0.75208333333333333</v>
      </c>
      <c r="AG47" s="1158">
        <v>0.74861111111111101</v>
      </c>
      <c r="AH47" s="1157">
        <v>0.7583333333333333</v>
      </c>
      <c r="AI47" s="1157">
        <v>0.74236111111111114</v>
      </c>
      <c r="AJ47" s="1157">
        <v>0.74305555555555547</v>
      </c>
      <c r="AK47" s="1159">
        <v>0.73402777777777783</v>
      </c>
      <c r="AL47" s="1165">
        <v>0.74930555555555556</v>
      </c>
      <c r="AM47" s="1157">
        <v>0.74444444444444446</v>
      </c>
      <c r="AN47" s="1157"/>
      <c r="AO47" s="1157">
        <v>0.75486111111111109</v>
      </c>
      <c r="AP47" s="1161"/>
    </row>
    <row r="48" spans="1:42" ht="15" customHeight="1" x14ac:dyDescent="0.35">
      <c r="A48" s="1139">
        <v>3</v>
      </c>
      <c r="B48" s="1140" t="s">
        <v>20</v>
      </c>
      <c r="C48" s="1253" t="s">
        <v>18</v>
      </c>
      <c r="D48" s="1175">
        <v>1972</v>
      </c>
      <c r="E48" s="1143">
        <f t="shared" si="12"/>
        <v>46</v>
      </c>
      <c r="F48" s="1272" t="s">
        <v>19</v>
      </c>
      <c r="G48" s="1145"/>
      <c r="H48" s="1146">
        <v>3</v>
      </c>
      <c r="I48" s="1255">
        <f>MIN(AB48:AB48:AP48)</f>
        <v>0.70347222222222217</v>
      </c>
      <c r="J48" s="1148">
        <f t="shared" si="13"/>
        <v>83</v>
      </c>
      <c r="K48" s="1149">
        <f t="shared" si="14"/>
        <v>9</v>
      </c>
      <c r="L48" s="1150">
        <f t="shared" si="15"/>
        <v>83</v>
      </c>
      <c r="M48" s="1154">
        <v>10</v>
      </c>
      <c r="N48" s="1151">
        <v>9</v>
      </c>
      <c r="O48" s="1151">
        <v>9</v>
      </c>
      <c r="P48" s="1152"/>
      <c r="Q48" s="1151">
        <v>9</v>
      </c>
      <c r="R48" s="1152"/>
      <c r="S48" s="1152"/>
      <c r="T48" s="1152"/>
      <c r="U48" s="1151">
        <v>9</v>
      </c>
      <c r="V48" s="1154">
        <v>10</v>
      </c>
      <c r="W48" s="1152"/>
      <c r="X48" s="1151">
        <v>9</v>
      </c>
      <c r="Y48" s="1151">
        <v>9</v>
      </c>
      <c r="Z48" s="1151">
        <v>9</v>
      </c>
      <c r="AA48" s="1152"/>
      <c r="AB48" s="1258">
        <v>0.7416666666666667</v>
      </c>
      <c r="AC48" s="1259">
        <v>0.74652777777777779</v>
      </c>
      <c r="AD48" s="1158">
        <v>0.72638888888888886</v>
      </c>
      <c r="AE48" s="1157"/>
      <c r="AF48" s="1157">
        <v>0.71388888888888891</v>
      </c>
      <c r="AG48" s="1157"/>
      <c r="AH48" s="1158"/>
      <c r="AI48" s="1157"/>
      <c r="AJ48" s="1157">
        <v>0.73125000000000007</v>
      </c>
      <c r="AK48" s="1159">
        <v>0.7055555555555556</v>
      </c>
      <c r="AL48" s="1260"/>
      <c r="AM48" s="1157">
        <v>0.7104166666666667</v>
      </c>
      <c r="AN48" s="1157">
        <v>0.70347222222222217</v>
      </c>
      <c r="AO48" s="1158">
        <v>0.70416666666666661</v>
      </c>
      <c r="AP48" s="1161"/>
    </row>
    <row r="49" spans="1:42" ht="15" customHeight="1" x14ac:dyDescent="0.35">
      <c r="A49" s="1312">
        <v>4</v>
      </c>
      <c r="B49" s="1167" t="s">
        <v>20</v>
      </c>
      <c r="C49" s="1265" t="s">
        <v>28</v>
      </c>
      <c r="D49" s="1196">
        <v>1974</v>
      </c>
      <c r="E49" s="1143">
        <f t="shared" si="12"/>
        <v>44</v>
      </c>
      <c r="F49" s="1313" t="s">
        <v>24</v>
      </c>
      <c r="G49" s="1145"/>
      <c r="H49" s="1146">
        <v>6</v>
      </c>
      <c r="I49" s="1194">
        <f>MIN(AB49:AB49:AP49)</f>
        <v>0.73958333333333337</v>
      </c>
      <c r="J49" s="1148">
        <f t="shared" si="13"/>
        <v>73</v>
      </c>
      <c r="K49" s="1149">
        <f t="shared" si="14"/>
        <v>10</v>
      </c>
      <c r="L49" s="1150">
        <f t="shared" si="15"/>
        <v>73</v>
      </c>
      <c r="M49" s="1151">
        <v>7</v>
      </c>
      <c r="N49" s="1152"/>
      <c r="O49" s="1152"/>
      <c r="P49" s="1151">
        <v>6</v>
      </c>
      <c r="Q49" s="1257"/>
      <c r="R49" s="1151">
        <v>9</v>
      </c>
      <c r="S49" s="1152"/>
      <c r="T49" s="1151">
        <v>5</v>
      </c>
      <c r="U49" s="1151">
        <v>8</v>
      </c>
      <c r="V49" s="1151">
        <v>8</v>
      </c>
      <c r="W49" s="1151">
        <v>8</v>
      </c>
      <c r="X49" s="1151">
        <v>8</v>
      </c>
      <c r="Y49" s="1152"/>
      <c r="Z49" s="1151">
        <v>6</v>
      </c>
      <c r="AA49" s="1151">
        <v>8</v>
      </c>
      <c r="AB49" s="1258">
        <v>0.79513888888888884</v>
      </c>
      <c r="AC49" s="1158"/>
      <c r="AD49" s="1157"/>
      <c r="AE49" s="1158">
        <v>0.78472222222222221</v>
      </c>
      <c r="AF49" s="1157"/>
      <c r="AG49" s="1158">
        <v>0.7416666666666667</v>
      </c>
      <c r="AH49" s="1158"/>
      <c r="AI49" s="1157">
        <v>0.83472222222222225</v>
      </c>
      <c r="AJ49" s="1157">
        <v>0.7402777777777777</v>
      </c>
      <c r="AK49" s="1159">
        <v>0.77430555555555547</v>
      </c>
      <c r="AL49" s="1260">
        <v>0.78472222222222221</v>
      </c>
      <c r="AM49" s="1157">
        <v>0.73958333333333337</v>
      </c>
      <c r="AN49" s="1157"/>
      <c r="AO49" s="1157">
        <v>0.79722222222222217</v>
      </c>
      <c r="AP49" s="1161">
        <v>0.80069444444444438</v>
      </c>
    </row>
    <row r="50" spans="1:42" ht="15" customHeight="1" x14ac:dyDescent="0.35">
      <c r="A50" s="1172">
        <v>5</v>
      </c>
      <c r="B50" s="1167" t="s">
        <v>20</v>
      </c>
      <c r="C50" s="1314" t="s">
        <v>30</v>
      </c>
      <c r="D50" s="1196">
        <v>1977</v>
      </c>
      <c r="E50" s="1143">
        <f t="shared" si="12"/>
        <v>41</v>
      </c>
      <c r="F50" s="1263" t="s">
        <v>16</v>
      </c>
      <c r="G50" s="1145"/>
      <c r="H50" s="1146">
        <v>7</v>
      </c>
      <c r="I50" s="1194">
        <f>MIN(AB50:AB50:AP50)</f>
        <v>0.75555555555555554</v>
      </c>
      <c r="J50" s="1148">
        <f t="shared" si="13"/>
        <v>71</v>
      </c>
      <c r="K50" s="1149">
        <f t="shared" si="14"/>
        <v>12</v>
      </c>
      <c r="L50" s="1150">
        <f t="shared" si="15"/>
        <v>79</v>
      </c>
      <c r="M50" s="1256">
        <v>5</v>
      </c>
      <c r="N50" s="1151">
        <v>7</v>
      </c>
      <c r="O50" s="1151">
        <v>5</v>
      </c>
      <c r="P50" s="1256">
        <v>3</v>
      </c>
      <c r="Q50" s="1151">
        <v>6</v>
      </c>
      <c r="R50" s="1151">
        <v>5</v>
      </c>
      <c r="S50" s="1151">
        <v>8</v>
      </c>
      <c r="T50" s="1257"/>
      <c r="U50" s="1152"/>
      <c r="V50" s="1257"/>
      <c r="W50" s="1151">
        <v>9</v>
      </c>
      <c r="X50" s="1151">
        <v>6</v>
      </c>
      <c r="Y50" s="1151">
        <v>8</v>
      </c>
      <c r="Z50" s="1151">
        <v>7</v>
      </c>
      <c r="AA50" s="1154">
        <v>10</v>
      </c>
      <c r="AB50" s="1258">
        <v>0.81458333333333333</v>
      </c>
      <c r="AC50" s="1259">
        <v>0.8125</v>
      </c>
      <c r="AD50" s="1157">
        <v>0.82708333333333339</v>
      </c>
      <c r="AE50" s="1157">
        <v>0.84444444444444444</v>
      </c>
      <c r="AF50" s="1158">
        <v>0.7631944444444444</v>
      </c>
      <c r="AG50" s="1157">
        <v>0.81874999999999998</v>
      </c>
      <c r="AH50" s="1157">
        <v>0.76874999999999993</v>
      </c>
      <c r="AI50" s="1157"/>
      <c r="AJ50" s="1158"/>
      <c r="AK50" s="1164"/>
      <c r="AL50" s="1260">
        <v>0.76180555555555562</v>
      </c>
      <c r="AM50" s="1157">
        <v>0.75555555555555554</v>
      </c>
      <c r="AN50" s="1157">
        <v>0.78125</v>
      </c>
      <c r="AO50" s="1158">
        <v>0.77083333333333337</v>
      </c>
      <c r="AP50" s="1161">
        <v>0.77777777777777779</v>
      </c>
    </row>
    <row r="51" spans="1:42" ht="15" customHeight="1" x14ac:dyDescent="0.35">
      <c r="A51" s="1172">
        <v>6</v>
      </c>
      <c r="B51" s="1315" t="s">
        <v>20</v>
      </c>
      <c r="C51" s="1314" t="s">
        <v>32</v>
      </c>
      <c r="D51" s="1196">
        <v>1972</v>
      </c>
      <c r="E51" s="1143">
        <f t="shared" si="12"/>
        <v>46</v>
      </c>
      <c r="F51" s="1268" t="s">
        <v>24</v>
      </c>
      <c r="G51" s="1145"/>
      <c r="H51" s="1146">
        <v>8</v>
      </c>
      <c r="I51" s="1194">
        <f>MIN(AB51:AB51:AP51)</f>
        <v>0.7631944444444444</v>
      </c>
      <c r="J51" s="1148">
        <f t="shared" si="13"/>
        <v>66</v>
      </c>
      <c r="K51" s="1149">
        <f t="shared" si="14"/>
        <v>13</v>
      </c>
      <c r="L51" s="1150">
        <f t="shared" si="15"/>
        <v>74</v>
      </c>
      <c r="M51" s="1256">
        <v>4</v>
      </c>
      <c r="N51" s="1151">
        <v>6</v>
      </c>
      <c r="O51" s="1151">
        <v>6</v>
      </c>
      <c r="P51" s="1151">
        <v>7</v>
      </c>
      <c r="Q51" s="1151">
        <v>5</v>
      </c>
      <c r="R51" s="1151">
        <v>7</v>
      </c>
      <c r="S51" s="1151">
        <v>7</v>
      </c>
      <c r="T51" s="1151">
        <v>7</v>
      </c>
      <c r="U51" s="1256">
        <v>1</v>
      </c>
      <c r="V51" s="1152"/>
      <c r="W51" s="1152"/>
      <c r="X51" s="1256">
        <v>3</v>
      </c>
      <c r="Y51" s="1151">
        <v>7</v>
      </c>
      <c r="Z51" s="1151">
        <v>5</v>
      </c>
      <c r="AA51" s="1151">
        <v>9</v>
      </c>
      <c r="AB51" s="1258">
        <v>0.8208333333333333</v>
      </c>
      <c r="AC51" s="1259">
        <v>0.81736111111111109</v>
      </c>
      <c r="AD51" s="1157">
        <v>0.79722222222222217</v>
      </c>
      <c r="AE51" s="1158">
        <v>0.77916666666666667</v>
      </c>
      <c r="AF51" s="1157">
        <v>0.7631944444444444</v>
      </c>
      <c r="AG51" s="1158">
        <v>0.78749999999999998</v>
      </c>
      <c r="AH51" s="1157">
        <v>0.78888888888888886</v>
      </c>
      <c r="AI51" s="1157">
        <v>0.81180555555555556</v>
      </c>
      <c r="AJ51" s="1157">
        <v>0.88958333333333339</v>
      </c>
      <c r="AK51" s="1159"/>
      <c r="AL51" s="1165"/>
      <c r="AM51" s="1157">
        <v>0.8340277777777777</v>
      </c>
      <c r="AN51" s="1157">
        <v>0.78541666666666676</v>
      </c>
      <c r="AO51" s="1158">
        <v>0.7993055555555556</v>
      </c>
      <c r="AP51" s="1161">
        <v>0.78472222222222221</v>
      </c>
    </row>
    <row r="52" spans="1:42" ht="15" customHeight="1" x14ac:dyDescent="0.35">
      <c r="A52" s="1312">
        <v>7</v>
      </c>
      <c r="B52" s="1167" t="s">
        <v>20</v>
      </c>
      <c r="C52" s="1270" t="s">
        <v>33</v>
      </c>
      <c r="D52" s="1196">
        <v>1973</v>
      </c>
      <c r="E52" s="1143">
        <f t="shared" si="12"/>
        <v>45</v>
      </c>
      <c r="F52" s="1266" t="s">
        <v>19</v>
      </c>
      <c r="G52" s="1145"/>
      <c r="H52" s="1146">
        <v>11</v>
      </c>
      <c r="I52" s="1194">
        <f>MIN(AB52:AB52:AP52)</f>
        <v>0.79722222222222217</v>
      </c>
      <c r="J52" s="1148">
        <f t="shared" si="13"/>
        <v>59</v>
      </c>
      <c r="K52" s="1149">
        <f t="shared" si="14"/>
        <v>13</v>
      </c>
      <c r="L52" s="1150">
        <f t="shared" si="15"/>
        <v>70</v>
      </c>
      <c r="M52" s="1256">
        <v>3</v>
      </c>
      <c r="N52" s="1151">
        <v>5</v>
      </c>
      <c r="O52" s="1256">
        <v>4</v>
      </c>
      <c r="P52" s="1151">
        <v>5</v>
      </c>
      <c r="Q52" s="1256">
        <v>4</v>
      </c>
      <c r="R52" s="1151">
        <v>6</v>
      </c>
      <c r="S52" s="1152"/>
      <c r="T52" s="1151">
        <v>8</v>
      </c>
      <c r="U52" s="1151">
        <v>6</v>
      </c>
      <c r="V52" s="1151">
        <v>7</v>
      </c>
      <c r="W52" s="1151">
        <v>7</v>
      </c>
      <c r="X52" s="1151">
        <v>5</v>
      </c>
      <c r="Y52" s="1151">
        <v>6</v>
      </c>
      <c r="Z52" s="1151">
        <v>4</v>
      </c>
      <c r="AA52" s="1152"/>
      <c r="AB52" s="1258">
        <v>0.82500000000000007</v>
      </c>
      <c r="AC52" s="1259">
        <v>0.8354166666666667</v>
      </c>
      <c r="AD52" s="1157">
        <v>0.8305555555555556</v>
      </c>
      <c r="AE52" s="1158">
        <v>0.8041666666666667</v>
      </c>
      <c r="AF52" s="1157">
        <v>0.79722222222222217</v>
      </c>
      <c r="AG52" s="1157">
        <v>0.80833333333333324</v>
      </c>
      <c r="AH52" s="1157"/>
      <c r="AI52" s="1157">
        <v>0.79999999999999993</v>
      </c>
      <c r="AJ52" s="1157">
        <v>0.8041666666666667</v>
      </c>
      <c r="AK52" s="1159">
        <v>0.81597222222222221</v>
      </c>
      <c r="AL52" s="1260">
        <v>0.8222222222222223</v>
      </c>
      <c r="AM52" s="1157">
        <v>0.81805555555555554</v>
      </c>
      <c r="AN52" s="1158">
        <v>0.82291666666666663</v>
      </c>
      <c r="AO52" s="1157">
        <v>0.8125</v>
      </c>
      <c r="AP52" s="1264"/>
    </row>
    <row r="53" spans="1:42" ht="15" customHeight="1" x14ac:dyDescent="0.35">
      <c r="A53" s="1172">
        <v>8</v>
      </c>
      <c r="B53" s="1167" t="s">
        <v>20</v>
      </c>
      <c r="C53" s="1270" t="s">
        <v>29</v>
      </c>
      <c r="D53" s="1196">
        <v>1975</v>
      </c>
      <c r="E53" s="1143">
        <f t="shared" si="12"/>
        <v>43</v>
      </c>
      <c r="F53" s="1316" t="s">
        <v>24</v>
      </c>
      <c r="G53" s="1145"/>
      <c r="H53" s="1146">
        <v>9</v>
      </c>
      <c r="I53" s="1194">
        <f>MIN(AB53:AB53:AP53)</f>
        <v>0.77013888888888893</v>
      </c>
      <c r="J53" s="1148">
        <f t="shared" si="13"/>
        <v>47</v>
      </c>
      <c r="K53" s="1149">
        <f t="shared" si="14"/>
        <v>8</v>
      </c>
      <c r="L53" s="1150">
        <f t="shared" si="15"/>
        <v>47</v>
      </c>
      <c r="M53" s="1151">
        <v>6</v>
      </c>
      <c r="N53" s="1151">
        <v>8</v>
      </c>
      <c r="O53" s="1151">
        <v>7</v>
      </c>
      <c r="P53" s="1151">
        <v>8</v>
      </c>
      <c r="Q53" s="1151">
        <v>1</v>
      </c>
      <c r="R53" s="1152"/>
      <c r="S53" s="1152"/>
      <c r="T53" s="1152"/>
      <c r="U53" s="1152"/>
      <c r="V53" s="1152"/>
      <c r="W53" s="1151">
        <v>6</v>
      </c>
      <c r="X53" s="1151">
        <v>4</v>
      </c>
      <c r="Y53" s="1152"/>
      <c r="Z53" s="1152"/>
      <c r="AA53" s="1151">
        <v>7</v>
      </c>
      <c r="AB53" s="1258">
        <v>0.80555555555555547</v>
      </c>
      <c r="AC53" s="1158">
        <v>0.79513888888888884</v>
      </c>
      <c r="AD53" s="1157">
        <v>0.78263888888888899</v>
      </c>
      <c r="AE53" s="1158">
        <v>0.77013888888888893</v>
      </c>
      <c r="AF53" s="1157">
        <v>0.88402777777777775</v>
      </c>
      <c r="AG53" s="1157"/>
      <c r="AH53" s="1157"/>
      <c r="AI53" s="1157"/>
      <c r="AJ53" s="1157"/>
      <c r="AK53" s="1317"/>
      <c r="AL53" s="1260">
        <v>0.84305555555555556</v>
      </c>
      <c r="AM53" s="1157">
        <v>0.82361111111111107</v>
      </c>
      <c r="AN53" s="1158"/>
      <c r="AO53" s="1157"/>
      <c r="AP53" s="1161">
        <v>0.80555555555555547</v>
      </c>
    </row>
    <row r="54" spans="1:42" ht="15" customHeight="1" x14ac:dyDescent="0.35">
      <c r="A54" s="1172">
        <v>9</v>
      </c>
      <c r="B54" s="1315" t="s">
        <v>20</v>
      </c>
      <c r="C54" s="1168" t="s">
        <v>57</v>
      </c>
      <c r="D54" s="1142">
        <v>1970</v>
      </c>
      <c r="E54" s="1143">
        <f t="shared" si="12"/>
        <v>48</v>
      </c>
      <c r="F54" s="1318" t="s">
        <v>58</v>
      </c>
      <c r="G54" s="1145"/>
      <c r="H54" s="1146">
        <v>18</v>
      </c>
      <c r="I54" s="1194">
        <f>MIN(AB54:AB54:AP54)</f>
        <v>0.84513888888888899</v>
      </c>
      <c r="J54" s="1148">
        <f t="shared" si="13"/>
        <v>33</v>
      </c>
      <c r="K54" s="1319">
        <f t="shared" si="14"/>
        <v>15</v>
      </c>
      <c r="L54" s="1150">
        <f t="shared" si="15"/>
        <v>39</v>
      </c>
      <c r="M54" s="1256">
        <v>1</v>
      </c>
      <c r="N54" s="1256">
        <v>1</v>
      </c>
      <c r="O54" s="1151">
        <v>3</v>
      </c>
      <c r="P54" s="1151">
        <v>2</v>
      </c>
      <c r="Q54" s="1256">
        <v>1</v>
      </c>
      <c r="R54" s="1151">
        <v>3</v>
      </c>
      <c r="S54" s="1151">
        <v>4</v>
      </c>
      <c r="T54" s="1151">
        <v>2</v>
      </c>
      <c r="U54" s="1151">
        <v>2</v>
      </c>
      <c r="V54" s="1151">
        <v>4</v>
      </c>
      <c r="W54" s="1151">
        <v>4</v>
      </c>
      <c r="X54" s="1256">
        <v>1</v>
      </c>
      <c r="Y54" s="1151">
        <v>5</v>
      </c>
      <c r="Z54" s="1320">
        <v>2</v>
      </c>
      <c r="AA54" s="1151">
        <v>4</v>
      </c>
      <c r="AB54" s="1258">
        <v>0.89930555555555547</v>
      </c>
      <c r="AC54" s="1259">
        <v>0.90972222222222221</v>
      </c>
      <c r="AD54" s="1158">
        <v>0.87013888888888891</v>
      </c>
      <c r="AE54" s="1269">
        <v>0.85833333333333339</v>
      </c>
      <c r="AF54" s="1157">
        <v>0.84513888888888899</v>
      </c>
      <c r="AG54" s="1157">
        <v>0.88194444444444453</v>
      </c>
      <c r="AH54" s="1157">
        <v>0.85555555555555562</v>
      </c>
      <c r="AI54" s="1157">
        <v>0.85416666666666663</v>
      </c>
      <c r="AJ54" s="1157">
        <v>0.8569444444444444</v>
      </c>
      <c r="AK54" s="1159">
        <v>0.86597222222222225</v>
      </c>
      <c r="AL54" s="1260">
        <v>0.85486111111111107</v>
      </c>
      <c r="AM54" s="1321">
        <v>0.85902777777777783</v>
      </c>
      <c r="AN54" s="1158">
        <v>0.87013888888888891</v>
      </c>
      <c r="AO54" s="1157">
        <v>0.85972222222222217</v>
      </c>
      <c r="AP54" s="1161">
        <v>0.84861111111111109</v>
      </c>
    </row>
    <row r="55" spans="1:42" ht="15" customHeight="1" x14ac:dyDescent="0.35">
      <c r="A55" s="1312">
        <v>10</v>
      </c>
      <c r="B55" s="1167" t="s">
        <v>20</v>
      </c>
      <c r="C55" s="1314" t="s">
        <v>40</v>
      </c>
      <c r="D55" s="1196">
        <v>1972</v>
      </c>
      <c r="E55" s="1143">
        <f t="shared" si="12"/>
        <v>46</v>
      </c>
      <c r="F55" s="1268" t="s">
        <v>41</v>
      </c>
      <c r="G55" s="1145"/>
      <c r="H55" s="1146">
        <v>12</v>
      </c>
      <c r="I55" s="1194">
        <f>MIN(AB55:AB55:AP55)</f>
        <v>0.81041666666666667</v>
      </c>
      <c r="J55" s="1148">
        <f t="shared" si="13"/>
        <v>32</v>
      </c>
      <c r="K55" s="1149">
        <f t="shared" si="14"/>
        <v>8</v>
      </c>
      <c r="L55" s="1150">
        <f t="shared" si="15"/>
        <v>32</v>
      </c>
      <c r="M55" s="1151">
        <v>1</v>
      </c>
      <c r="N55" s="1152"/>
      <c r="O55" s="1152"/>
      <c r="P55" s="1151">
        <v>4</v>
      </c>
      <c r="Q55" s="1151">
        <v>3</v>
      </c>
      <c r="R55" s="1151">
        <v>4</v>
      </c>
      <c r="S55" s="1152"/>
      <c r="T55" s="1151">
        <v>6</v>
      </c>
      <c r="U55" s="1151">
        <v>5</v>
      </c>
      <c r="V55" s="1257"/>
      <c r="W55" s="1152"/>
      <c r="X55" s="1152"/>
      <c r="Y55" s="1152"/>
      <c r="Z55" s="1322">
        <v>3</v>
      </c>
      <c r="AA55" s="1151">
        <v>6</v>
      </c>
      <c r="AB55" s="1258">
        <v>0.84583333333333333</v>
      </c>
      <c r="AC55" s="1259"/>
      <c r="AD55" s="1158"/>
      <c r="AE55" s="1158">
        <v>0.82986111111111116</v>
      </c>
      <c r="AF55" s="1157">
        <v>0.82013888888888886</v>
      </c>
      <c r="AG55" s="1157">
        <v>0.8534722222222223</v>
      </c>
      <c r="AH55" s="1158"/>
      <c r="AI55" s="1158">
        <v>0.82361111111111107</v>
      </c>
      <c r="AJ55" s="1157">
        <v>0.8125</v>
      </c>
      <c r="AK55" s="1317"/>
      <c r="AL55" s="1260"/>
      <c r="AM55" s="1157"/>
      <c r="AN55" s="1157"/>
      <c r="AO55" s="1157">
        <v>0.82916666666666661</v>
      </c>
      <c r="AP55" s="1161">
        <v>0.81041666666666667</v>
      </c>
    </row>
    <row r="56" spans="1:42" ht="15" customHeight="1" x14ac:dyDescent="0.35">
      <c r="A56" s="1172">
        <v>11</v>
      </c>
      <c r="B56" s="1167" t="s">
        <v>20</v>
      </c>
      <c r="C56" s="1270" t="s">
        <v>63</v>
      </c>
      <c r="D56" s="1196">
        <v>1975</v>
      </c>
      <c r="E56" s="1143">
        <f t="shared" si="12"/>
        <v>43</v>
      </c>
      <c r="F56" s="1323" t="s">
        <v>24</v>
      </c>
      <c r="G56" s="1145"/>
      <c r="H56" s="1146">
        <v>16</v>
      </c>
      <c r="I56" s="1194">
        <f>MIN(AB56:AB56:AP56)</f>
        <v>0.84166666666666667</v>
      </c>
      <c r="J56" s="1148">
        <f t="shared" si="13"/>
        <v>23</v>
      </c>
      <c r="K56" s="1149">
        <f t="shared" si="14"/>
        <v>11</v>
      </c>
      <c r="L56" s="1150">
        <f t="shared" si="15"/>
        <v>24</v>
      </c>
      <c r="M56" s="1256">
        <v>1</v>
      </c>
      <c r="N56" s="1152"/>
      <c r="O56" s="1151">
        <v>1</v>
      </c>
      <c r="P56" s="1151">
        <v>1</v>
      </c>
      <c r="Q56" s="1151">
        <v>2</v>
      </c>
      <c r="R56" s="1152"/>
      <c r="S56" s="1151">
        <v>3</v>
      </c>
      <c r="T56" s="1151">
        <v>3</v>
      </c>
      <c r="U56" s="1151">
        <v>4</v>
      </c>
      <c r="V56" s="1151">
        <v>5</v>
      </c>
      <c r="W56" s="1151">
        <v>1</v>
      </c>
      <c r="X56" s="1152"/>
      <c r="Y56" s="1152"/>
      <c r="Z56" s="1151">
        <v>1</v>
      </c>
      <c r="AA56" s="1151">
        <v>2</v>
      </c>
      <c r="AB56" s="1258">
        <v>0.9458333333333333</v>
      </c>
      <c r="AC56" s="1259"/>
      <c r="AD56" s="1157">
        <v>0.92499999999999993</v>
      </c>
      <c r="AE56" s="1157">
        <v>0.8666666666666667</v>
      </c>
      <c r="AF56" s="1157">
        <v>0.84166666666666667</v>
      </c>
      <c r="AG56" s="1157"/>
      <c r="AH56" s="1157">
        <v>0.88680555555555562</v>
      </c>
      <c r="AI56" s="1158">
        <v>0.85416666666666663</v>
      </c>
      <c r="AJ56" s="1157">
        <v>0.84791666666666676</v>
      </c>
      <c r="AK56" s="1159">
        <v>0.84375</v>
      </c>
      <c r="AL56" s="1160" t="s">
        <v>728</v>
      </c>
      <c r="AM56" s="1157"/>
      <c r="AN56" s="1157"/>
      <c r="AO56" s="1158">
        <v>0.9145833333333333</v>
      </c>
      <c r="AP56" s="1264">
        <v>0.87708333333333333</v>
      </c>
    </row>
    <row r="57" spans="1:42" ht="15" customHeight="1" x14ac:dyDescent="0.35">
      <c r="A57" s="1172">
        <v>12</v>
      </c>
      <c r="B57" s="1315" t="s">
        <v>20</v>
      </c>
      <c r="C57" s="1314" t="s">
        <v>39</v>
      </c>
      <c r="D57" s="1196">
        <v>1977</v>
      </c>
      <c r="E57" s="1143">
        <f t="shared" si="12"/>
        <v>41</v>
      </c>
      <c r="F57" s="1266" t="s">
        <v>19</v>
      </c>
      <c r="G57" s="1145"/>
      <c r="H57" s="1146">
        <v>15</v>
      </c>
      <c r="I57" s="1194">
        <f>MIN(AB57:AB57:AP57)</f>
        <v>0.83958333333333324</v>
      </c>
      <c r="J57" s="1148">
        <f t="shared" si="13"/>
        <v>21</v>
      </c>
      <c r="K57" s="1149">
        <f t="shared" si="14"/>
        <v>7</v>
      </c>
      <c r="L57" s="1150">
        <f t="shared" si="15"/>
        <v>21</v>
      </c>
      <c r="M57" s="1151">
        <v>2</v>
      </c>
      <c r="N57" s="1151">
        <v>4</v>
      </c>
      <c r="O57" s="1151">
        <v>1</v>
      </c>
      <c r="P57" s="1152"/>
      <c r="Q57" s="1257"/>
      <c r="R57" s="1152"/>
      <c r="S57" s="1151">
        <v>6</v>
      </c>
      <c r="T57" s="1151">
        <v>1</v>
      </c>
      <c r="U57" s="1151">
        <v>3</v>
      </c>
      <c r="V57" s="1152"/>
      <c r="W57" s="1152"/>
      <c r="X57" s="1257"/>
      <c r="Y57" s="1151">
        <v>4</v>
      </c>
      <c r="Z57" s="1152"/>
      <c r="AA57" s="1324"/>
      <c r="AB57" s="1258">
        <v>0.84444444444444444</v>
      </c>
      <c r="AC57" s="1259">
        <v>0.85277777777777775</v>
      </c>
      <c r="AD57" s="1157">
        <v>0.96666666666666667</v>
      </c>
      <c r="AE57" s="1157"/>
      <c r="AF57" s="1158"/>
      <c r="AG57" s="1157"/>
      <c r="AH57" s="1157">
        <v>0.83958333333333324</v>
      </c>
      <c r="AI57" s="1157">
        <v>0.87361111111111101</v>
      </c>
      <c r="AJ57" s="1157">
        <v>0.85625000000000007</v>
      </c>
      <c r="AK57" s="1164"/>
      <c r="AL57" s="1260"/>
      <c r="AM57" s="1157"/>
      <c r="AN57" s="1157">
        <v>0.8979166666666667</v>
      </c>
      <c r="AO57" s="1158"/>
      <c r="AP57" s="1325"/>
    </row>
    <row r="58" spans="1:42" ht="15" customHeight="1" x14ac:dyDescent="0.35">
      <c r="A58" s="1312">
        <v>13</v>
      </c>
      <c r="B58" s="1167" t="s">
        <v>20</v>
      </c>
      <c r="C58" s="1314" t="s">
        <v>27</v>
      </c>
      <c r="D58" s="1196">
        <v>1972</v>
      </c>
      <c r="E58" s="1143">
        <f t="shared" si="12"/>
        <v>46</v>
      </c>
      <c r="F58" s="1263" t="s">
        <v>16</v>
      </c>
      <c r="G58" s="1145"/>
      <c r="H58" s="1146">
        <v>10</v>
      </c>
      <c r="I58" s="1194">
        <f>MIN(AB58:AB58:AP58)</f>
        <v>0.77430555555555547</v>
      </c>
      <c r="J58" s="1148">
        <f t="shared" si="13"/>
        <v>13</v>
      </c>
      <c r="K58" s="1149">
        <f t="shared" si="14"/>
        <v>2</v>
      </c>
      <c r="L58" s="1150">
        <f t="shared" si="15"/>
        <v>13</v>
      </c>
      <c r="M58" s="1151">
        <v>8</v>
      </c>
      <c r="N58" s="1152"/>
      <c r="O58" s="1152"/>
      <c r="P58" s="1152"/>
      <c r="Q58" s="1152"/>
      <c r="R58" s="1152"/>
      <c r="S58" s="1151">
        <v>5</v>
      </c>
      <c r="T58" s="1152"/>
      <c r="U58" s="1152"/>
      <c r="V58" s="1152"/>
      <c r="W58" s="1152"/>
      <c r="X58" s="1152"/>
      <c r="Y58" s="1152"/>
      <c r="Z58" s="1152"/>
      <c r="AA58" s="1324"/>
      <c r="AB58" s="1258">
        <v>0.77430555555555547</v>
      </c>
      <c r="AC58" s="1158"/>
      <c r="AD58" s="1157"/>
      <c r="AE58" s="1158"/>
      <c r="AF58" s="1156"/>
      <c r="AG58" s="1157"/>
      <c r="AH58" s="1157">
        <v>0.85</v>
      </c>
      <c r="AI58" s="1157"/>
      <c r="AJ58" s="1157"/>
      <c r="AK58" s="1159"/>
      <c r="AL58" s="1260"/>
      <c r="AM58" s="1157"/>
      <c r="AN58" s="1157"/>
      <c r="AO58" s="1158"/>
      <c r="AP58" s="1325"/>
    </row>
    <row r="59" spans="1:42" ht="15" customHeight="1" x14ac:dyDescent="0.35">
      <c r="A59" s="1172">
        <v>14</v>
      </c>
      <c r="B59" s="1167" t="s">
        <v>20</v>
      </c>
      <c r="C59" s="1314" t="s">
        <v>559</v>
      </c>
      <c r="D59" s="1196">
        <v>1969</v>
      </c>
      <c r="E59" s="1143">
        <f t="shared" si="12"/>
        <v>49</v>
      </c>
      <c r="F59" s="1279" t="s">
        <v>560</v>
      </c>
      <c r="G59" s="1145"/>
      <c r="H59" s="1146">
        <v>14</v>
      </c>
      <c r="I59" s="1194">
        <f>MIN(AB59:AB59:AP59)</f>
        <v>0.83472222222222225</v>
      </c>
      <c r="J59" s="1148">
        <f t="shared" si="13"/>
        <v>12</v>
      </c>
      <c r="K59" s="1149">
        <f t="shared" si="14"/>
        <v>3</v>
      </c>
      <c r="L59" s="1150">
        <f t="shared" si="15"/>
        <v>12</v>
      </c>
      <c r="M59" s="1152"/>
      <c r="N59" s="1152"/>
      <c r="O59" s="1151">
        <v>2</v>
      </c>
      <c r="P59" s="1152"/>
      <c r="Q59" s="1257"/>
      <c r="R59" s="1152"/>
      <c r="S59" s="1152"/>
      <c r="T59" s="1151">
        <v>4</v>
      </c>
      <c r="U59" s="1152"/>
      <c r="V59" s="1151">
        <v>6</v>
      </c>
      <c r="W59" s="1152"/>
      <c r="X59" s="1152"/>
      <c r="Y59" s="1152"/>
      <c r="Z59" s="1152"/>
      <c r="AA59" s="1324"/>
      <c r="AB59" s="1258"/>
      <c r="AC59" s="1259"/>
      <c r="AD59" s="1158">
        <v>0.90555555555555556</v>
      </c>
      <c r="AE59" s="1157"/>
      <c r="AF59" s="1157"/>
      <c r="AG59" s="1157"/>
      <c r="AH59" s="1157"/>
      <c r="AI59" s="1157">
        <v>0.84444444444444444</v>
      </c>
      <c r="AJ59" s="1157"/>
      <c r="AK59" s="1159">
        <v>0.83472222222222225</v>
      </c>
      <c r="AL59" s="1260"/>
      <c r="AM59" s="1158"/>
      <c r="AN59" s="1157"/>
      <c r="AO59" s="1157"/>
      <c r="AP59" s="1325"/>
    </row>
    <row r="60" spans="1:42" ht="15" customHeight="1" x14ac:dyDescent="0.35">
      <c r="A60" s="1172">
        <v>15</v>
      </c>
      <c r="B60" s="1315" t="s">
        <v>20</v>
      </c>
      <c r="C60" s="1314" t="s">
        <v>64</v>
      </c>
      <c r="D60" s="1196">
        <v>1973</v>
      </c>
      <c r="E60" s="1143">
        <f t="shared" si="12"/>
        <v>45</v>
      </c>
      <c r="F60" s="1144" t="s">
        <v>61</v>
      </c>
      <c r="G60" s="1145"/>
      <c r="H60" s="1146">
        <v>23</v>
      </c>
      <c r="I60" s="1194">
        <f>MIN(AB60:AB60:AP60)</f>
        <v>0.86805555555555547</v>
      </c>
      <c r="J60" s="1148">
        <f t="shared" si="13"/>
        <v>11</v>
      </c>
      <c r="K60" s="1149">
        <f t="shared" si="14"/>
        <v>8</v>
      </c>
      <c r="L60" s="1150">
        <f t="shared" si="15"/>
        <v>11</v>
      </c>
      <c r="M60" s="1151">
        <v>1</v>
      </c>
      <c r="N60" s="1152"/>
      <c r="O60" s="1151">
        <v>1</v>
      </c>
      <c r="P60" s="1152"/>
      <c r="Q60" s="1151">
        <v>1</v>
      </c>
      <c r="R60" s="1151">
        <v>2</v>
      </c>
      <c r="S60" s="1152"/>
      <c r="T60" s="1152"/>
      <c r="U60" s="1152"/>
      <c r="V60" s="1151">
        <v>3</v>
      </c>
      <c r="W60" s="1151">
        <v>1</v>
      </c>
      <c r="X60" s="1152"/>
      <c r="Y60" s="1152"/>
      <c r="Z60" s="1151">
        <v>1</v>
      </c>
      <c r="AA60" s="1326">
        <v>1</v>
      </c>
      <c r="AB60" s="1258">
        <v>0.96736111111111101</v>
      </c>
      <c r="AC60" s="1259"/>
      <c r="AD60" s="1157">
        <v>0.9243055555555556</v>
      </c>
      <c r="AE60" s="1157"/>
      <c r="AF60" s="1157">
        <v>0.86805555555555547</v>
      </c>
      <c r="AG60" s="1157">
        <v>0.89930555555555547</v>
      </c>
      <c r="AH60" s="1157"/>
      <c r="AI60" s="1157"/>
      <c r="AJ60" s="1157"/>
      <c r="AK60" s="1159">
        <v>0.92013888888888884</v>
      </c>
      <c r="AL60" s="1160" t="s">
        <v>564</v>
      </c>
      <c r="AM60" s="1157"/>
      <c r="AN60" s="1157"/>
      <c r="AO60" s="1158">
        <v>0.88402777777777775</v>
      </c>
      <c r="AP60" s="1264">
        <v>0.90208333333333324</v>
      </c>
    </row>
    <row r="61" spans="1:42" ht="15" customHeight="1" x14ac:dyDescent="0.35">
      <c r="A61" s="1312">
        <v>16</v>
      </c>
      <c r="B61" s="1167" t="s">
        <v>20</v>
      </c>
      <c r="C61" s="1327" t="s">
        <v>124</v>
      </c>
      <c r="D61" s="1196">
        <v>1973</v>
      </c>
      <c r="E61" s="1328">
        <f t="shared" si="12"/>
        <v>45</v>
      </c>
      <c r="F61" s="1329" t="s">
        <v>89</v>
      </c>
      <c r="G61" s="1145"/>
      <c r="H61" s="1146">
        <v>2</v>
      </c>
      <c r="I61" s="1255">
        <f>MIN(AB61:AB61:AP61)</f>
        <v>0.70208333333333339</v>
      </c>
      <c r="J61" s="1148">
        <f t="shared" si="13"/>
        <v>10</v>
      </c>
      <c r="K61" s="1149">
        <f t="shared" si="14"/>
        <v>1</v>
      </c>
      <c r="L61" s="1150">
        <f t="shared" si="15"/>
        <v>10</v>
      </c>
      <c r="M61" s="1152"/>
      <c r="N61" s="1154">
        <v>10</v>
      </c>
      <c r="O61" s="1152"/>
      <c r="P61" s="1152"/>
      <c r="Q61" s="1152"/>
      <c r="R61" s="1152"/>
      <c r="S61" s="1152"/>
      <c r="T61" s="1152"/>
      <c r="U61" s="1152"/>
      <c r="V61" s="1152"/>
      <c r="W61" s="1152"/>
      <c r="X61" s="1152"/>
      <c r="Y61" s="1152"/>
      <c r="Z61" s="1152"/>
      <c r="AA61" s="1330"/>
      <c r="AB61" s="1258"/>
      <c r="AC61" s="1259">
        <v>0.70208333333333339</v>
      </c>
      <c r="AD61" s="1158"/>
      <c r="AE61" s="1157"/>
      <c r="AF61" s="1157"/>
      <c r="AG61" s="1158"/>
      <c r="AH61" s="1157"/>
      <c r="AI61" s="1157"/>
      <c r="AJ61" s="1158"/>
      <c r="AK61" s="1159"/>
      <c r="AL61" s="1260"/>
      <c r="AM61" s="1157"/>
      <c r="AN61" s="1157"/>
      <c r="AO61" s="1158"/>
      <c r="AP61" s="1264"/>
    </row>
    <row r="62" spans="1:42" ht="15" customHeight="1" x14ac:dyDescent="0.35">
      <c r="A62" s="1172">
        <v>17</v>
      </c>
      <c r="B62" s="1167" t="s">
        <v>20</v>
      </c>
      <c r="C62" s="1331" t="s">
        <v>185</v>
      </c>
      <c r="D62" s="1332">
        <v>1978</v>
      </c>
      <c r="E62" s="1143">
        <f t="shared" si="12"/>
        <v>40</v>
      </c>
      <c r="F62" s="1333" t="s">
        <v>84</v>
      </c>
      <c r="G62" s="1334"/>
      <c r="H62" s="1335">
        <v>4</v>
      </c>
      <c r="I62" s="1336">
        <f>MIN(AB62:AB62:AP62)</f>
        <v>0.72777777777777775</v>
      </c>
      <c r="J62" s="1337">
        <f t="shared" si="13"/>
        <v>8</v>
      </c>
      <c r="K62" s="1338">
        <f t="shared" si="14"/>
        <v>1</v>
      </c>
      <c r="L62" s="1339">
        <f t="shared" si="15"/>
        <v>8</v>
      </c>
      <c r="M62" s="1340"/>
      <c r="N62" s="1340"/>
      <c r="O62" s="1340"/>
      <c r="P62" s="1340"/>
      <c r="Q62" s="1341">
        <v>8</v>
      </c>
      <c r="R62" s="1340"/>
      <c r="S62" s="1340"/>
      <c r="T62" s="1340"/>
      <c r="U62" s="1340"/>
      <c r="V62" s="1340"/>
      <c r="W62" s="1340"/>
      <c r="X62" s="1340"/>
      <c r="Y62" s="1340"/>
      <c r="Z62" s="1340"/>
      <c r="AA62" s="1342"/>
      <c r="AB62" s="1343"/>
      <c r="AC62" s="1344"/>
      <c r="AD62" s="1345"/>
      <c r="AE62" s="1345"/>
      <c r="AF62" s="1345">
        <v>0.72777777777777775</v>
      </c>
      <c r="AG62" s="1345"/>
      <c r="AH62" s="1345"/>
      <c r="AI62" s="1345"/>
      <c r="AJ62" s="1345"/>
      <c r="AK62" s="1346"/>
      <c r="AL62" s="1347"/>
      <c r="AM62" s="1345"/>
      <c r="AN62" s="1345"/>
      <c r="AO62" s="1348"/>
      <c r="AP62" s="1349"/>
    </row>
    <row r="63" spans="1:42" ht="15" customHeight="1" x14ac:dyDescent="0.35">
      <c r="A63" s="1350">
        <v>18</v>
      </c>
      <c r="B63" s="1315" t="s">
        <v>20</v>
      </c>
      <c r="C63" s="1351" t="s">
        <v>726</v>
      </c>
      <c r="D63" s="1332">
        <v>1977</v>
      </c>
      <c r="E63" s="1143">
        <f t="shared" si="12"/>
        <v>41</v>
      </c>
      <c r="F63" s="1313" t="s">
        <v>560</v>
      </c>
      <c r="G63" s="1145" t="s">
        <v>745</v>
      </c>
      <c r="H63" s="1146">
        <v>13</v>
      </c>
      <c r="I63" s="1194">
        <f>MIN(AB63:AB63:AP63)</f>
        <v>0.82847222222222217</v>
      </c>
      <c r="J63" s="1148">
        <f t="shared" si="13"/>
        <v>8</v>
      </c>
      <c r="K63" s="1149">
        <f t="shared" si="14"/>
        <v>2</v>
      </c>
      <c r="L63" s="1150">
        <f t="shared" si="15"/>
        <v>8</v>
      </c>
      <c r="M63" s="1152"/>
      <c r="N63" s="1152"/>
      <c r="O63" s="1152"/>
      <c r="P63" s="1152"/>
      <c r="Q63" s="1152"/>
      <c r="R63" s="1152"/>
      <c r="S63" s="1152"/>
      <c r="T63" s="1152"/>
      <c r="U63" s="1152"/>
      <c r="V63" s="1152"/>
      <c r="W63" s="1151">
        <v>3</v>
      </c>
      <c r="X63" s="1152"/>
      <c r="Y63" s="1352"/>
      <c r="Z63" s="1152"/>
      <c r="AA63" s="1353">
        <v>5</v>
      </c>
      <c r="AB63" s="1258"/>
      <c r="AC63" s="1354"/>
      <c r="AD63" s="1158"/>
      <c r="AE63" s="1156"/>
      <c r="AF63" s="1157"/>
      <c r="AG63" s="1157"/>
      <c r="AH63" s="1157"/>
      <c r="AI63" s="1157"/>
      <c r="AJ63" s="1157"/>
      <c r="AK63" s="1355"/>
      <c r="AL63" s="1260">
        <v>0.86041666666666661</v>
      </c>
      <c r="AM63" s="1157"/>
      <c r="AN63" s="1157"/>
      <c r="AO63" s="1158"/>
      <c r="AP63" s="1264">
        <v>0.82847222222222217</v>
      </c>
    </row>
    <row r="64" spans="1:42" ht="15" customHeight="1" x14ac:dyDescent="0.35">
      <c r="A64" s="1312">
        <v>19</v>
      </c>
      <c r="B64" s="1167" t="s">
        <v>20</v>
      </c>
      <c r="C64" s="1270" t="s">
        <v>42</v>
      </c>
      <c r="D64" s="1196">
        <v>1974</v>
      </c>
      <c r="E64" s="1143">
        <f t="shared" si="12"/>
        <v>44</v>
      </c>
      <c r="F64" s="1316" t="s">
        <v>43</v>
      </c>
      <c r="G64" s="1145"/>
      <c r="H64" s="1146">
        <v>19</v>
      </c>
      <c r="I64" s="1194">
        <f>MIN(AB64:AB64:AP64)</f>
        <v>0.84791666666666676</v>
      </c>
      <c r="J64" s="1148">
        <f t="shared" si="13"/>
        <v>8</v>
      </c>
      <c r="K64" s="1149">
        <f t="shared" si="14"/>
        <v>6</v>
      </c>
      <c r="L64" s="1150">
        <f t="shared" si="15"/>
        <v>8</v>
      </c>
      <c r="M64" s="1151">
        <v>1</v>
      </c>
      <c r="N64" s="1151">
        <v>2</v>
      </c>
      <c r="O64" s="1151">
        <v>1</v>
      </c>
      <c r="P64" s="1151">
        <v>1</v>
      </c>
      <c r="Q64" s="1152"/>
      <c r="R64" s="1152"/>
      <c r="S64" s="1152"/>
      <c r="T64" s="1152"/>
      <c r="U64" s="1352"/>
      <c r="V64" s="1152"/>
      <c r="W64" s="1151">
        <v>2</v>
      </c>
      <c r="X64" s="1152"/>
      <c r="Y64" s="1352"/>
      <c r="Z64" s="1352"/>
      <c r="AA64" s="1353">
        <v>1</v>
      </c>
      <c r="AB64" s="1258">
        <v>0.84791666666666676</v>
      </c>
      <c r="AC64" s="1259">
        <v>0.85902777777777783</v>
      </c>
      <c r="AD64" s="1157">
        <v>0.90902777777777777</v>
      </c>
      <c r="AE64" s="1158">
        <v>0.91805555555555562</v>
      </c>
      <c r="AF64" s="1157"/>
      <c r="AG64" s="1157"/>
      <c r="AH64" s="1157"/>
      <c r="AI64" s="1157"/>
      <c r="AJ64" s="1157"/>
      <c r="AK64" s="1356"/>
      <c r="AL64" s="1260">
        <v>0.91875000000000007</v>
      </c>
      <c r="AM64" s="1157"/>
      <c r="AN64" s="1157"/>
      <c r="AO64" s="1158"/>
      <c r="AP64" s="1264">
        <v>0.87847222222222221</v>
      </c>
    </row>
    <row r="65" spans="1:44" ht="15" customHeight="1" x14ac:dyDescent="0.35">
      <c r="A65" s="1172">
        <v>20</v>
      </c>
      <c r="B65" s="1167" t="s">
        <v>20</v>
      </c>
      <c r="C65" s="1314" t="s">
        <v>725</v>
      </c>
      <c r="D65" s="1196">
        <v>1972</v>
      </c>
      <c r="E65" s="1143">
        <f t="shared" si="12"/>
        <v>46</v>
      </c>
      <c r="F65" s="1275" t="s">
        <v>54</v>
      </c>
      <c r="G65" s="1145"/>
      <c r="H65" s="1146">
        <v>17</v>
      </c>
      <c r="I65" s="1194">
        <f>MIN(AB65:AB65:AP65)</f>
        <v>0.84444444444444444</v>
      </c>
      <c r="J65" s="1148">
        <f t="shared" si="13"/>
        <v>7</v>
      </c>
      <c r="K65" s="1149">
        <f t="shared" si="14"/>
        <v>2</v>
      </c>
      <c r="L65" s="1150">
        <f t="shared" si="15"/>
        <v>7</v>
      </c>
      <c r="M65" s="1152"/>
      <c r="N65" s="1152"/>
      <c r="O65" s="1152"/>
      <c r="P65" s="1152"/>
      <c r="Q65" s="1152"/>
      <c r="R65" s="1152"/>
      <c r="S65" s="1152"/>
      <c r="T65" s="1152"/>
      <c r="U65" s="1352"/>
      <c r="V65" s="1152"/>
      <c r="W65" s="1151">
        <v>5</v>
      </c>
      <c r="X65" s="1151">
        <v>2</v>
      </c>
      <c r="Y65" s="1352"/>
      <c r="Z65" s="1352"/>
      <c r="AA65" s="1357"/>
      <c r="AB65" s="1258"/>
      <c r="AC65" s="1354"/>
      <c r="AD65" s="1158"/>
      <c r="AE65" s="1156"/>
      <c r="AF65" s="1157"/>
      <c r="AG65" s="1157"/>
      <c r="AH65" s="1157"/>
      <c r="AI65" s="1157"/>
      <c r="AJ65" s="1157"/>
      <c r="AK65" s="1355"/>
      <c r="AL65" s="1260">
        <v>0.84583333333333333</v>
      </c>
      <c r="AM65" s="1157">
        <v>0.84444444444444444</v>
      </c>
      <c r="AN65" s="1157"/>
      <c r="AO65" s="1158"/>
      <c r="AP65" s="1161"/>
    </row>
    <row r="66" spans="1:44" ht="15" customHeight="1" x14ac:dyDescent="0.35">
      <c r="A66" s="1172">
        <v>21</v>
      </c>
      <c r="B66" s="1315" t="s">
        <v>20</v>
      </c>
      <c r="C66" s="1314" t="s">
        <v>165</v>
      </c>
      <c r="D66" s="1196">
        <v>1973</v>
      </c>
      <c r="E66" s="1143">
        <f t="shared" si="12"/>
        <v>45</v>
      </c>
      <c r="F66" s="1188" t="s">
        <v>16</v>
      </c>
      <c r="G66" s="1145"/>
      <c r="H66" s="1146">
        <v>26</v>
      </c>
      <c r="I66" s="1194">
        <f>MIN(AB66:AB66:AP66)</f>
        <v>0.94166666666666676</v>
      </c>
      <c r="J66" s="1148">
        <f t="shared" si="13"/>
        <v>5</v>
      </c>
      <c r="K66" s="1149">
        <f t="shared" si="14"/>
        <v>3</v>
      </c>
      <c r="L66" s="1150">
        <f t="shared" si="15"/>
        <v>5</v>
      </c>
      <c r="M66" s="1152"/>
      <c r="N66" s="1152"/>
      <c r="O66" s="1152"/>
      <c r="P66" s="1151">
        <v>1</v>
      </c>
      <c r="Q66" s="1257"/>
      <c r="R66" s="1152"/>
      <c r="S66" s="1152"/>
      <c r="T66" s="1152"/>
      <c r="U66" s="1352"/>
      <c r="V66" s="1257"/>
      <c r="W66" s="1152"/>
      <c r="X66" s="1152"/>
      <c r="Y66" s="1358">
        <v>3</v>
      </c>
      <c r="Z66" s="1358">
        <v>1</v>
      </c>
      <c r="AA66" s="1357"/>
      <c r="AB66" s="1258"/>
      <c r="AC66" s="1354"/>
      <c r="AD66" s="1158"/>
      <c r="AE66" s="1156" t="s">
        <v>142</v>
      </c>
      <c r="AF66" s="1157"/>
      <c r="AG66" s="1157"/>
      <c r="AH66" s="1157"/>
      <c r="AI66" s="1157"/>
      <c r="AJ66" s="1157"/>
      <c r="AK66" s="1159"/>
      <c r="AL66" s="1260"/>
      <c r="AM66" s="1157"/>
      <c r="AN66" s="1157">
        <v>0.9784722222222223</v>
      </c>
      <c r="AO66" s="1157">
        <v>0.94166666666666676</v>
      </c>
      <c r="AP66" s="1264"/>
    </row>
    <row r="67" spans="1:44" ht="15" customHeight="1" x14ac:dyDescent="0.35">
      <c r="A67" s="1312">
        <v>22</v>
      </c>
      <c r="B67" s="1167" t="s">
        <v>20</v>
      </c>
      <c r="C67" s="1270" t="s">
        <v>767</v>
      </c>
      <c r="D67" s="1196">
        <v>1978</v>
      </c>
      <c r="E67" s="1143">
        <f t="shared" si="12"/>
        <v>40</v>
      </c>
      <c r="F67" s="1210" t="s">
        <v>108</v>
      </c>
      <c r="G67" s="1145" t="s">
        <v>803</v>
      </c>
      <c r="H67" s="1146">
        <v>20</v>
      </c>
      <c r="I67" s="1194">
        <f>MIN(AB67:AB67:AP67)</f>
        <v>0.85416666666666663</v>
      </c>
      <c r="J67" s="1148">
        <f t="shared" si="13"/>
        <v>4</v>
      </c>
      <c r="K67" s="1149">
        <f t="shared" si="14"/>
        <v>2</v>
      </c>
      <c r="L67" s="1150">
        <f t="shared" si="15"/>
        <v>4</v>
      </c>
      <c r="M67" s="1152"/>
      <c r="N67" s="1152"/>
      <c r="O67" s="1152"/>
      <c r="P67" s="1152"/>
      <c r="Q67" s="1152"/>
      <c r="R67" s="1152"/>
      <c r="S67" s="1152"/>
      <c r="T67" s="1152"/>
      <c r="U67" s="1352"/>
      <c r="V67" s="1152"/>
      <c r="W67" s="1152"/>
      <c r="X67" s="1152"/>
      <c r="Y67" s="1352"/>
      <c r="Z67" s="1358">
        <v>1</v>
      </c>
      <c r="AA67" s="1353">
        <v>3</v>
      </c>
      <c r="AB67" s="1258"/>
      <c r="AC67" s="1269"/>
      <c r="AD67" s="1157"/>
      <c r="AE67" s="1158"/>
      <c r="AF67" s="1157"/>
      <c r="AG67" s="1157"/>
      <c r="AH67" s="1157"/>
      <c r="AI67" s="1157"/>
      <c r="AJ67" s="1157"/>
      <c r="AK67" s="1317"/>
      <c r="AL67" s="1260"/>
      <c r="AM67" s="1157"/>
      <c r="AN67" s="1158"/>
      <c r="AO67" s="1157">
        <v>0.87569444444444444</v>
      </c>
      <c r="AP67" s="1264">
        <v>0.85416666666666663</v>
      </c>
    </row>
    <row r="68" spans="1:44" ht="15" customHeight="1" x14ac:dyDescent="0.35">
      <c r="A68" s="1172">
        <v>23</v>
      </c>
      <c r="B68" s="1167" t="s">
        <v>20</v>
      </c>
      <c r="C68" s="1270" t="s">
        <v>51</v>
      </c>
      <c r="D68" s="1196">
        <v>1977</v>
      </c>
      <c r="E68" s="1143">
        <f t="shared" si="12"/>
        <v>41</v>
      </c>
      <c r="F68" s="1268" t="s">
        <v>52</v>
      </c>
      <c r="G68" s="1145"/>
      <c r="H68" s="1146">
        <v>24</v>
      </c>
      <c r="I68" s="1194">
        <f>MIN(AB68:AB68:AP68)</f>
        <v>0.86805555555555547</v>
      </c>
      <c r="J68" s="1148">
        <f t="shared" si="13"/>
        <v>4</v>
      </c>
      <c r="K68" s="1149">
        <f t="shared" si="14"/>
        <v>4</v>
      </c>
      <c r="L68" s="1150">
        <f t="shared" si="15"/>
        <v>4</v>
      </c>
      <c r="M68" s="1151">
        <v>1</v>
      </c>
      <c r="N68" s="1151">
        <v>1</v>
      </c>
      <c r="O68" s="1152"/>
      <c r="P68" s="1152"/>
      <c r="Q68" s="1151">
        <v>1</v>
      </c>
      <c r="R68" s="1152"/>
      <c r="S68" s="1152"/>
      <c r="T68" s="1152"/>
      <c r="U68" s="1352"/>
      <c r="V68" s="1257"/>
      <c r="W68" s="1152"/>
      <c r="X68" s="1151">
        <v>1</v>
      </c>
      <c r="Y68" s="1352"/>
      <c r="Z68" s="1352"/>
      <c r="AA68" s="1359"/>
      <c r="AB68" s="1258">
        <v>0.88055555555555554</v>
      </c>
      <c r="AC68" s="1354">
        <v>0.86805555555555547</v>
      </c>
      <c r="AD68" s="1158"/>
      <c r="AE68" s="1157"/>
      <c r="AF68" s="1157">
        <v>0.87569444444444444</v>
      </c>
      <c r="AG68" s="1157"/>
      <c r="AH68" s="1157"/>
      <c r="AI68" s="1157"/>
      <c r="AJ68" s="1157"/>
      <c r="AK68" s="1356"/>
      <c r="AL68" s="1260"/>
      <c r="AM68" s="1157">
        <v>0.91041666666666676</v>
      </c>
      <c r="AN68" s="1157"/>
      <c r="AO68" s="1158"/>
      <c r="AP68" s="1264"/>
    </row>
    <row r="69" spans="1:44" ht="15" customHeight="1" x14ac:dyDescent="0.35">
      <c r="A69" s="1172">
        <v>24</v>
      </c>
      <c r="B69" s="1315" t="s">
        <v>20</v>
      </c>
      <c r="C69" s="1327" t="s">
        <v>132</v>
      </c>
      <c r="D69" s="1196">
        <v>1976</v>
      </c>
      <c r="E69" s="1328">
        <f t="shared" si="12"/>
        <v>42</v>
      </c>
      <c r="F69" s="1272" t="s">
        <v>19</v>
      </c>
      <c r="G69" s="1145"/>
      <c r="H69" s="1146">
        <v>21</v>
      </c>
      <c r="I69" s="1194">
        <f>MIN(AB69:AB69:AP69)</f>
        <v>0.85625000000000007</v>
      </c>
      <c r="J69" s="1148">
        <f t="shared" si="13"/>
        <v>3</v>
      </c>
      <c r="K69" s="1149">
        <f t="shared" si="14"/>
        <v>1</v>
      </c>
      <c r="L69" s="1150">
        <f t="shared" si="15"/>
        <v>3</v>
      </c>
      <c r="M69" s="1152"/>
      <c r="N69" s="1151">
        <v>3</v>
      </c>
      <c r="O69" s="1152"/>
      <c r="P69" s="1152"/>
      <c r="Q69" s="1152"/>
      <c r="R69" s="1152"/>
      <c r="S69" s="1152"/>
      <c r="T69" s="1152"/>
      <c r="U69" s="1152"/>
      <c r="V69" s="1152"/>
      <c r="W69" s="1152"/>
      <c r="X69" s="1152"/>
      <c r="Y69" s="1352"/>
      <c r="Z69" s="1352"/>
      <c r="AA69" s="1359"/>
      <c r="AB69" s="1258"/>
      <c r="AC69" s="1354">
        <v>0.85625000000000007</v>
      </c>
      <c r="AD69" s="1157"/>
      <c r="AE69" s="1157"/>
      <c r="AF69" s="1157"/>
      <c r="AG69" s="1157"/>
      <c r="AH69" s="1157"/>
      <c r="AI69" s="1157"/>
      <c r="AJ69" s="1157"/>
      <c r="AK69" s="1356"/>
      <c r="AL69" s="1260"/>
      <c r="AM69" s="1157"/>
      <c r="AN69" s="1157"/>
      <c r="AO69" s="1158"/>
      <c r="AP69" s="1264"/>
    </row>
    <row r="70" spans="1:44" ht="15" customHeight="1" x14ac:dyDescent="0.35">
      <c r="A70" s="1312">
        <v>25</v>
      </c>
      <c r="B70" s="1167" t="s">
        <v>20</v>
      </c>
      <c r="C70" s="1314" t="s">
        <v>712</v>
      </c>
      <c r="D70" s="1196">
        <v>1978</v>
      </c>
      <c r="E70" s="1143">
        <f t="shared" si="12"/>
        <v>40</v>
      </c>
      <c r="F70" s="1360" t="s">
        <v>713</v>
      </c>
      <c r="G70" s="1145"/>
      <c r="H70" s="1146">
        <v>29</v>
      </c>
      <c r="I70" s="979" t="s">
        <v>714</v>
      </c>
      <c r="J70" s="1148">
        <f t="shared" si="13"/>
        <v>2</v>
      </c>
      <c r="K70" s="1149">
        <f t="shared" si="14"/>
        <v>1</v>
      </c>
      <c r="L70" s="1150">
        <f t="shared" si="15"/>
        <v>2</v>
      </c>
      <c r="M70" s="1152"/>
      <c r="N70" s="1152"/>
      <c r="O70" s="1152"/>
      <c r="P70" s="1152"/>
      <c r="Q70" s="1152"/>
      <c r="R70" s="1152"/>
      <c r="S70" s="1152"/>
      <c r="T70" s="1152"/>
      <c r="U70" s="1152"/>
      <c r="V70" s="1151">
        <v>2</v>
      </c>
      <c r="W70" s="1152"/>
      <c r="X70" s="1152"/>
      <c r="Y70" s="1352"/>
      <c r="Z70" s="1352"/>
      <c r="AA70" s="1357"/>
      <c r="AB70" s="1258"/>
      <c r="AC70" s="1354"/>
      <c r="AD70" s="1158"/>
      <c r="AE70" s="1156"/>
      <c r="AF70" s="1157"/>
      <c r="AG70" s="1157"/>
      <c r="AH70" s="1157"/>
      <c r="AI70" s="1157"/>
      <c r="AJ70" s="1157"/>
      <c r="AK70" s="1355" t="s">
        <v>714</v>
      </c>
      <c r="AL70" s="1260"/>
      <c r="AM70" s="1157"/>
      <c r="AN70" s="1157"/>
      <c r="AO70" s="1158"/>
      <c r="AP70" s="1264"/>
    </row>
    <row r="71" spans="1:44" ht="15" customHeight="1" x14ac:dyDescent="0.35">
      <c r="A71" s="1172">
        <v>26</v>
      </c>
      <c r="B71" s="1167" t="s">
        <v>20</v>
      </c>
      <c r="C71" s="1270" t="s">
        <v>526</v>
      </c>
      <c r="D71" s="1196">
        <v>1970</v>
      </c>
      <c r="E71" s="1143">
        <f t="shared" si="12"/>
        <v>48</v>
      </c>
      <c r="F71" s="1210" t="s">
        <v>54</v>
      </c>
      <c r="G71" s="1145"/>
      <c r="H71" s="1146">
        <v>22</v>
      </c>
      <c r="I71" s="1194">
        <f>MIN(AB71:AB71:AP71)</f>
        <v>0.85902777777777783</v>
      </c>
      <c r="J71" s="1148">
        <f t="shared" si="13"/>
        <v>1</v>
      </c>
      <c r="K71" s="1149">
        <f t="shared" si="14"/>
        <v>1</v>
      </c>
      <c r="L71" s="1150">
        <f t="shared" si="15"/>
        <v>1</v>
      </c>
      <c r="M71" s="1152"/>
      <c r="N71" s="1152"/>
      <c r="O71" s="1152"/>
      <c r="P71" s="1152"/>
      <c r="Q71" s="1151">
        <v>1</v>
      </c>
      <c r="R71" s="1152"/>
      <c r="S71" s="1152"/>
      <c r="T71" s="1152"/>
      <c r="U71" s="1152"/>
      <c r="V71" s="1152"/>
      <c r="W71" s="1152"/>
      <c r="X71" s="1152"/>
      <c r="Y71" s="1352"/>
      <c r="Z71" s="1352"/>
      <c r="AA71" s="1357"/>
      <c r="AB71" s="1258"/>
      <c r="AC71" s="1354"/>
      <c r="AD71" s="1157"/>
      <c r="AE71" s="1157"/>
      <c r="AF71" s="1157">
        <v>0.85902777777777783</v>
      </c>
      <c r="AG71" s="1157"/>
      <c r="AH71" s="1156"/>
      <c r="AI71" s="1157"/>
      <c r="AJ71" s="1157"/>
      <c r="AK71" s="1159"/>
      <c r="AL71" s="1165"/>
      <c r="AM71" s="1157"/>
      <c r="AN71" s="1157"/>
      <c r="AO71" s="1158"/>
      <c r="AP71" s="1264"/>
    </row>
    <row r="72" spans="1:44" ht="15" customHeight="1" x14ac:dyDescent="0.35">
      <c r="A72" s="1172">
        <v>27</v>
      </c>
      <c r="B72" s="1315" t="s">
        <v>20</v>
      </c>
      <c r="C72" s="1314" t="s">
        <v>55</v>
      </c>
      <c r="D72" s="1196">
        <v>1972</v>
      </c>
      <c r="E72" s="1143">
        <f t="shared" si="12"/>
        <v>46</v>
      </c>
      <c r="F72" s="1306" t="s">
        <v>56</v>
      </c>
      <c r="G72" s="1145"/>
      <c r="H72" s="1146">
        <v>25</v>
      </c>
      <c r="I72" s="1194">
        <f>MIN(AB72:AB72:AP72)</f>
        <v>0.89444444444444438</v>
      </c>
      <c r="J72" s="1148">
        <f t="shared" si="13"/>
        <v>1</v>
      </c>
      <c r="K72" s="1149">
        <f t="shared" si="14"/>
        <v>1</v>
      </c>
      <c r="L72" s="1150">
        <f t="shared" si="15"/>
        <v>1</v>
      </c>
      <c r="M72" s="1151">
        <v>1</v>
      </c>
      <c r="N72" s="1257"/>
      <c r="O72" s="1257"/>
      <c r="P72" s="1152"/>
      <c r="Q72" s="1257"/>
      <c r="R72" s="1152"/>
      <c r="S72" s="1152"/>
      <c r="T72" s="1352"/>
      <c r="U72" s="1352"/>
      <c r="V72" s="1152"/>
      <c r="W72" s="1352"/>
      <c r="X72" s="1152"/>
      <c r="Y72" s="1352"/>
      <c r="Z72" s="1352"/>
      <c r="AA72" s="1359"/>
      <c r="AB72" s="1258">
        <v>0.89444444444444438</v>
      </c>
      <c r="AC72" s="1354"/>
      <c r="AD72" s="1157"/>
      <c r="AE72" s="1158"/>
      <c r="AF72" s="1157"/>
      <c r="AG72" s="1157"/>
      <c r="AH72" s="1157"/>
      <c r="AI72" s="1157"/>
      <c r="AJ72" s="1157"/>
      <c r="AK72" s="1356"/>
      <c r="AL72" s="1260"/>
      <c r="AM72" s="1157"/>
      <c r="AN72" s="1157"/>
      <c r="AO72" s="1158"/>
      <c r="AP72" s="1161"/>
    </row>
    <row r="73" spans="1:44" ht="15" customHeight="1" x14ac:dyDescent="0.35">
      <c r="A73" s="1312">
        <v>28</v>
      </c>
      <c r="B73" s="1167" t="s">
        <v>20</v>
      </c>
      <c r="C73" s="1270" t="s">
        <v>768</v>
      </c>
      <c r="D73" s="1196">
        <v>1970</v>
      </c>
      <c r="E73" s="1143">
        <f t="shared" si="12"/>
        <v>48</v>
      </c>
      <c r="F73" s="1316"/>
      <c r="G73" s="1145" t="s">
        <v>803</v>
      </c>
      <c r="H73" s="1146">
        <v>27</v>
      </c>
      <c r="I73" s="1194">
        <f>MIN(AB73:AB73:AP73)</f>
        <v>0.98611111111111116</v>
      </c>
      <c r="J73" s="1148">
        <f t="shared" si="13"/>
        <v>1</v>
      </c>
      <c r="K73" s="1149">
        <f t="shared" si="14"/>
        <v>1</v>
      </c>
      <c r="L73" s="1150">
        <f t="shared" si="15"/>
        <v>1</v>
      </c>
      <c r="M73" s="1152"/>
      <c r="N73" s="1152"/>
      <c r="O73" s="1152"/>
      <c r="P73" s="1152"/>
      <c r="Q73" s="1152"/>
      <c r="R73" s="1152"/>
      <c r="S73" s="1152"/>
      <c r="T73" s="1352"/>
      <c r="U73" s="1352"/>
      <c r="V73" s="1152"/>
      <c r="W73" s="1352"/>
      <c r="X73" s="1152"/>
      <c r="Y73" s="1352"/>
      <c r="Z73" s="1358">
        <v>1</v>
      </c>
      <c r="AA73" s="1357"/>
      <c r="AB73" s="1258"/>
      <c r="AC73" s="1158"/>
      <c r="AD73" s="1157"/>
      <c r="AE73" s="1158"/>
      <c r="AF73" s="1157"/>
      <c r="AG73" s="1157"/>
      <c r="AH73" s="1157"/>
      <c r="AI73" s="1157"/>
      <c r="AJ73" s="1157"/>
      <c r="AK73" s="1317"/>
      <c r="AL73" s="1260"/>
      <c r="AM73" s="1157"/>
      <c r="AN73" s="1158"/>
      <c r="AO73" s="1157">
        <v>0.98611111111111116</v>
      </c>
      <c r="AP73" s="1361"/>
    </row>
    <row r="74" spans="1:44" ht="15" customHeight="1" x14ac:dyDescent="0.35">
      <c r="A74" s="1172">
        <v>29</v>
      </c>
      <c r="B74" s="1167" t="s">
        <v>20</v>
      </c>
      <c r="C74" s="1276" t="s">
        <v>773</v>
      </c>
      <c r="D74" s="1196">
        <v>1977</v>
      </c>
      <c r="E74" s="1143">
        <f t="shared" si="12"/>
        <v>41</v>
      </c>
      <c r="F74" s="1210" t="s">
        <v>68</v>
      </c>
      <c r="G74" s="1240"/>
      <c r="H74" s="1146">
        <v>28</v>
      </c>
      <c r="I74" s="979" t="s">
        <v>774</v>
      </c>
      <c r="J74" s="1148">
        <f t="shared" si="13"/>
        <v>1</v>
      </c>
      <c r="K74" s="1149">
        <f t="shared" si="14"/>
        <v>1</v>
      </c>
      <c r="L74" s="1150">
        <f t="shared" si="15"/>
        <v>1</v>
      </c>
      <c r="M74" s="1152"/>
      <c r="N74" s="1152"/>
      <c r="O74" s="1152"/>
      <c r="P74" s="1152"/>
      <c r="Q74" s="1152"/>
      <c r="R74" s="1152"/>
      <c r="S74" s="1152"/>
      <c r="T74" s="1152"/>
      <c r="U74" s="1152"/>
      <c r="V74" s="1152"/>
      <c r="W74" s="1152"/>
      <c r="X74" s="1152"/>
      <c r="Y74" s="1152"/>
      <c r="Z74" s="1151">
        <v>1</v>
      </c>
      <c r="AA74" s="1324"/>
      <c r="AB74" s="1258"/>
      <c r="AC74" s="1158"/>
      <c r="AD74" s="1157"/>
      <c r="AE74" s="1158"/>
      <c r="AF74" s="1157"/>
      <c r="AG74" s="1157"/>
      <c r="AH74" s="1157"/>
      <c r="AI74" s="1157"/>
      <c r="AJ74" s="1157"/>
      <c r="AK74" s="1317"/>
      <c r="AL74" s="1260"/>
      <c r="AM74" s="1157"/>
      <c r="AN74" s="1158"/>
      <c r="AO74" s="1156" t="s">
        <v>774</v>
      </c>
      <c r="AP74" s="1186"/>
    </row>
    <row r="75" spans="1:44" ht="15" customHeight="1" x14ac:dyDescent="0.35">
      <c r="A75" s="1172">
        <v>30</v>
      </c>
      <c r="B75" s="1315" t="s">
        <v>20</v>
      </c>
      <c r="C75" s="1276" t="s">
        <v>693</v>
      </c>
      <c r="D75" s="1196">
        <v>1975</v>
      </c>
      <c r="E75" s="1143">
        <f t="shared" si="12"/>
        <v>43</v>
      </c>
      <c r="F75" s="1268" t="s">
        <v>694</v>
      </c>
      <c r="G75" s="1240"/>
      <c r="H75" s="1146">
        <v>30</v>
      </c>
      <c r="I75" s="979" t="s">
        <v>692</v>
      </c>
      <c r="J75" s="1148">
        <f t="shared" si="13"/>
        <v>1</v>
      </c>
      <c r="K75" s="1149">
        <f t="shared" si="14"/>
        <v>1</v>
      </c>
      <c r="L75" s="1150">
        <f t="shared" si="15"/>
        <v>1</v>
      </c>
      <c r="M75" s="1152"/>
      <c r="N75" s="1152"/>
      <c r="O75" s="1152"/>
      <c r="P75" s="1152"/>
      <c r="Q75" s="1152"/>
      <c r="R75" s="1152"/>
      <c r="S75" s="1152"/>
      <c r="T75" s="1152"/>
      <c r="U75" s="1151">
        <v>1</v>
      </c>
      <c r="V75" s="1257"/>
      <c r="W75" s="1152"/>
      <c r="X75" s="1152"/>
      <c r="Y75" s="1152"/>
      <c r="Z75" s="1152"/>
      <c r="AA75" s="1330"/>
      <c r="AB75" s="1258"/>
      <c r="AC75" s="1259"/>
      <c r="AD75" s="1158"/>
      <c r="AE75" s="1157"/>
      <c r="AF75" s="1157"/>
      <c r="AG75" s="1157"/>
      <c r="AH75" s="1157"/>
      <c r="AI75" s="1157"/>
      <c r="AJ75" s="1156" t="s">
        <v>692</v>
      </c>
      <c r="AK75" s="1159"/>
      <c r="AL75" s="1260"/>
      <c r="AM75" s="1157"/>
      <c r="AN75" s="1157"/>
      <c r="AO75" s="1158"/>
      <c r="AP75" s="1186"/>
    </row>
    <row r="76" spans="1:44" ht="15" customHeight="1" thickBot="1" x14ac:dyDescent="0.4">
      <c r="A76" s="1362">
        <v>30</v>
      </c>
      <c r="B76" s="1363" t="s">
        <v>20</v>
      </c>
      <c r="C76" s="1288" t="s">
        <v>365</v>
      </c>
      <c r="D76" s="1364"/>
      <c r="E76" s="1365"/>
      <c r="F76" s="1366"/>
      <c r="G76" s="1367"/>
      <c r="H76" s="1368"/>
      <c r="I76" s="1369"/>
      <c r="J76" s="1370"/>
      <c r="K76" s="1371"/>
      <c r="L76" s="1297"/>
      <c r="M76" s="1372">
        <f>COUNTIF(M46:M75,"&gt;-1")</f>
        <v>16</v>
      </c>
      <c r="N76" s="1372">
        <f t="shared" ref="N76:Z76" si="16">COUNTIF(N46:N75,"&gt;-1")</f>
        <v>11</v>
      </c>
      <c r="O76" s="1372">
        <f t="shared" si="16"/>
        <v>13</v>
      </c>
      <c r="P76" s="1372">
        <f t="shared" si="16"/>
        <v>12</v>
      </c>
      <c r="Q76" s="1372">
        <f t="shared" si="16"/>
        <v>14</v>
      </c>
      <c r="R76" s="1372">
        <f t="shared" si="16"/>
        <v>9</v>
      </c>
      <c r="S76" s="1372">
        <f t="shared" si="16"/>
        <v>8</v>
      </c>
      <c r="T76" s="1372">
        <f t="shared" si="16"/>
        <v>10</v>
      </c>
      <c r="U76" s="1372">
        <f t="shared" si="16"/>
        <v>11</v>
      </c>
      <c r="V76" s="1372">
        <f t="shared" si="16"/>
        <v>9</v>
      </c>
      <c r="W76" s="1372">
        <f t="shared" si="16"/>
        <v>11</v>
      </c>
      <c r="X76" s="1372">
        <f t="shared" si="16"/>
        <v>11</v>
      </c>
      <c r="Y76" s="1372">
        <f t="shared" si="16"/>
        <v>8</v>
      </c>
      <c r="Z76" s="1372">
        <f t="shared" si="16"/>
        <v>15</v>
      </c>
      <c r="AA76" s="1373">
        <f t="shared" ref="AA76" si="17">COUNTIF(AA46:AA73,"&gt;-1")</f>
        <v>11</v>
      </c>
      <c r="AB76" s="1258"/>
      <c r="AC76" s="1374"/>
      <c r="AD76" s="1375"/>
      <c r="AE76" s="1374"/>
      <c r="AF76" s="1374"/>
      <c r="AG76" s="1374"/>
      <c r="AH76" s="1374"/>
      <c r="AI76" s="1374"/>
      <c r="AJ76" s="1374"/>
      <c r="AK76" s="1317"/>
      <c r="AL76" s="1376"/>
      <c r="AM76" s="1374"/>
      <c r="AN76" s="1374"/>
      <c r="AO76" s="1374"/>
      <c r="AP76" s="1305"/>
    </row>
    <row r="77" spans="1:44" ht="15" customHeight="1" thickTop="1" thickBot="1" x14ac:dyDescent="0.4">
      <c r="A77" s="1096" t="s">
        <v>1</v>
      </c>
      <c r="B77" s="1097" t="s">
        <v>7</v>
      </c>
      <c r="C77" s="1098" t="s">
        <v>2</v>
      </c>
      <c r="D77" s="1099" t="s">
        <v>3</v>
      </c>
      <c r="E77" s="1097" t="s">
        <v>4</v>
      </c>
      <c r="F77" s="1100" t="s">
        <v>5</v>
      </c>
      <c r="G77" s="1101" t="s">
        <v>326</v>
      </c>
      <c r="H77" s="1102" t="s">
        <v>327</v>
      </c>
      <c r="I77" s="1103" t="s">
        <v>328</v>
      </c>
      <c r="J77" s="1104" t="s">
        <v>329</v>
      </c>
      <c r="K77" s="1105" t="s">
        <v>330</v>
      </c>
      <c r="L77" s="1106" t="s">
        <v>9</v>
      </c>
      <c r="M77" s="1107" t="s">
        <v>331</v>
      </c>
      <c r="N77" s="1108" t="s">
        <v>332</v>
      </c>
      <c r="O77" s="1108" t="s">
        <v>333</v>
      </c>
      <c r="P77" s="1108" t="s">
        <v>334</v>
      </c>
      <c r="Q77" s="1108" t="s">
        <v>335</v>
      </c>
      <c r="R77" s="1108" t="s">
        <v>336</v>
      </c>
      <c r="S77" s="1108" t="s">
        <v>337</v>
      </c>
      <c r="T77" s="1108" t="s">
        <v>338</v>
      </c>
      <c r="U77" s="1108" t="s">
        <v>339</v>
      </c>
      <c r="V77" s="1108" t="s">
        <v>340</v>
      </c>
      <c r="W77" s="1108" t="s">
        <v>341</v>
      </c>
      <c r="X77" s="1108" t="s">
        <v>342</v>
      </c>
      <c r="Y77" s="1108" t="s">
        <v>343</v>
      </c>
      <c r="Z77" s="1108" t="s">
        <v>344</v>
      </c>
      <c r="AA77" s="1109" t="s">
        <v>345</v>
      </c>
      <c r="AB77" s="1232" t="s">
        <v>346</v>
      </c>
      <c r="AC77" s="1233" t="s">
        <v>347</v>
      </c>
      <c r="AD77" s="1233" t="s">
        <v>348</v>
      </c>
      <c r="AE77" s="1233" t="s">
        <v>349</v>
      </c>
      <c r="AF77" s="1233" t="s">
        <v>350</v>
      </c>
      <c r="AG77" s="1233" t="s">
        <v>351</v>
      </c>
      <c r="AH77" s="1233" t="s">
        <v>352</v>
      </c>
      <c r="AI77" s="1233" t="s">
        <v>353</v>
      </c>
      <c r="AJ77" s="1233" t="s">
        <v>354</v>
      </c>
      <c r="AK77" s="1234" t="s">
        <v>355</v>
      </c>
      <c r="AL77" s="1235" t="s">
        <v>356</v>
      </c>
      <c r="AM77" s="1236" t="s">
        <v>357</v>
      </c>
      <c r="AN77" s="1236" t="s">
        <v>358</v>
      </c>
      <c r="AO77" s="1236" t="s">
        <v>359</v>
      </c>
      <c r="AP77" s="1237" t="s">
        <v>360</v>
      </c>
    </row>
    <row r="78" spans="1:44" ht="15" customHeight="1" thickTop="1" x14ac:dyDescent="0.35">
      <c r="A78" s="1117">
        <v>1</v>
      </c>
      <c r="B78" s="1118" t="s">
        <v>36</v>
      </c>
      <c r="C78" s="1377" t="s">
        <v>35</v>
      </c>
      <c r="D78" s="1175">
        <v>1964</v>
      </c>
      <c r="E78" s="1143">
        <f t="shared" ref="E78:E91" si="18">SUM(2018-D78)</f>
        <v>54</v>
      </c>
      <c r="F78" s="1263" t="s">
        <v>16</v>
      </c>
      <c r="G78" s="1145"/>
      <c r="H78" s="1378">
        <v>4</v>
      </c>
      <c r="I78" s="1194">
        <f>MIN(AB78:AB78:AP78)</f>
        <v>0.76041666666666663</v>
      </c>
      <c r="J78" s="1379">
        <f t="shared" ref="J78:J91" si="19">IF(COUNTIF(M78:AA78,"&gt;=0")&lt;11,SUM(M78:AA78),SUM(LARGE(M78:AA78,1),LARGE(M78:AA78,2),LARGE(M78:AA78,3),LARGE(M78:AA78,4),LARGE(M78:AA78,5),LARGE(M78:AA78,6),LARGE(M78:AA78,7),LARGE(M78:AA78,8),LARGE(M78:AA78,9),LARGE(M78:AA78,10)))</f>
        <v>96</v>
      </c>
      <c r="K78" s="1319">
        <f t="shared" ref="K78:K91" si="20">SUM(COUNTIF(M78:AA78,"&gt;-1"))</f>
        <v>15</v>
      </c>
      <c r="L78" s="1150">
        <f t="shared" ref="L78:L91" si="21">SUM(M78:AA78)</f>
        <v>139</v>
      </c>
      <c r="M78" s="1245">
        <v>10</v>
      </c>
      <c r="N78" s="1245">
        <v>10</v>
      </c>
      <c r="O78" s="1308">
        <v>9</v>
      </c>
      <c r="P78" s="1245">
        <v>10</v>
      </c>
      <c r="Q78" s="1308">
        <v>9</v>
      </c>
      <c r="R78" s="1256">
        <v>9</v>
      </c>
      <c r="S78" s="1151">
        <v>9</v>
      </c>
      <c r="T78" s="1151">
        <v>9</v>
      </c>
      <c r="U78" s="1380">
        <v>8</v>
      </c>
      <c r="V78" s="1154">
        <v>10</v>
      </c>
      <c r="W78" s="1380">
        <v>8</v>
      </c>
      <c r="X78" s="1154">
        <v>10</v>
      </c>
      <c r="Y78" s="1154">
        <v>10</v>
      </c>
      <c r="Z78" s="1151">
        <v>9</v>
      </c>
      <c r="AA78" s="1151">
        <v>9</v>
      </c>
      <c r="AB78" s="1258">
        <v>0.83611111111111114</v>
      </c>
      <c r="AC78" s="1354">
        <v>0.83819444444444446</v>
      </c>
      <c r="AD78" s="1158">
        <v>0.79305555555555562</v>
      </c>
      <c r="AE78" s="1158">
        <v>0.78402777777777777</v>
      </c>
      <c r="AF78" s="1158">
        <v>0.78194444444444444</v>
      </c>
      <c r="AG78" s="1158">
        <v>0.76874999999999993</v>
      </c>
      <c r="AH78" s="1158">
        <v>0.78125</v>
      </c>
      <c r="AI78" s="1157">
        <v>0.76874999999999993</v>
      </c>
      <c r="AJ78" s="1157">
        <v>0.78819444444444453</v>
      </c>
      <c r="AK78" s="1164">
        <v>0.78194444444444444</v>
      </c>
      <c r="AL78" s="1165">
        <v>0.78819444444444453</v>
      </c>
      <c r="AM78" s="1158">
        <v>0.78819444444444453</v>
      </c>
      <c r="AN78" s="1157">
        <v>0.77916666666666667</v>
      </c>
      <c r="AO78" s="1158">
        <v>0.77361111111111114</v>
      </c>
      <c r="AP78" s="1264">
        <v>0.76041666666666663</v>
      </c>
      <c r="AQ78" s="1381"/>
      <c r="AR78" s="1381"/>
    </row>
    <row r="79" spans="1:44" ht="15" customHeight="1" x14ac:dyDescent="0.35">
      <c r="A79" s="1139">
        <v>2</v>
      </c>
      <c r="B79" s="1140" t="s">
        <v>36</v>
      </c>
      <c r="C79" s="1141" t="s">
        <v>71</v>
      </c>
      <c r="D79" s="1142">
        <v>1962</v>
      </c>
      <c r="E79" s="1143">
        <f t="shared" si="18"/>
        <v>56</v>
      </c>
      <c r="F79" s="1382" t="s">
        <v>19</v>
      </c>
      <c r="G79" s="1145"/>
      <c r="H79" s="1378">
        <v>7</v>
      </c>
      <c r="I79" s="1194">
        <f>MIN(AB79:AB79:AP79)</f>
        <v>0.93055555555555547</v>
      </c>
      <c r="J79" s="1379">
        <f t="shared" si="19"/>
        <v>83</v>
      </c>
      <c r="K79" s="1319">
        <f t="shared" si="20"/>
        <v>15</v>
      </c>
      <c r="L79" s="1150">
        <f t="shared" si="21"/>
        <v>116</v>
      </c>
      <c r="M79" s="1151">
        <v>8</v>
      </c>
      <c r="N79" s="1151">
        <v>9</v>
      </c>
      <c r="O79" s="1256">
        <v>7</v>
      </c>
      <c r="P79" s="1151">
        <v>9</v>
      </c>
      <c r="Q79" s="1256">
        <v>6</v>
      </c>
      <c r="R79" s="1256">
        <v>7</v>
      </c>
      <c r="S79" s="1151">
        <v>8</v>
      </c>
      <c r="T79" s="1151">
        <v>8</v>
      </c>
      <c r="U79" s="1151">
        <v>7</v>
      </c>
      <c r="V79" s="1151">
        <v>8</v>
      </c>
      <c r="W79" s="1151">
        <v>7</v>
      </c>
      <c r="X79" s="1151">
        <v>9</v>
      </c>
      <c r="Y79" s="1151">
        <v>9</v>
      </c>
      <c r="Z79" s="1151">
        <v>8</v>
      </c>
      <c r="AA79" s="1151">
        <v>6</v>
      </c>
      <c r="AB79" s="1247">
        <v>0.99722222222222223</v>
      </c>
      <c r="AC79" s="1354">
        <v>0.93819444444444444</v>
      </c>
      <c r="AD79" s="1157">
        <v>0.93055555555555547</v>
      </c>
      <c r="AE79" s="1158">
        <v>0.95972222222222225</v>
      </c>
      <c r="AF79" s="1157">
        <v>0.98402777777777783</v>
      </c>
      <c r="AG79" s="1158">
        <v>0.95694444444444438</v>
      </c>
      <c r="AH79" s="1157">
        <v>0.95486111111111116</v>
      </c>
      <c r="AI79" s="1157">
        <v>0.93055555555555547</v>
      </c>
      <c r="AJ79" s="1157">
        <v>0.98541666666666661</v>
      </c>
      <c r="AK79" s="1164">
        <v>0.9458333333333333</v>
      </c>
      <c r="AL79" s="1260">
        <v>0.95486111111111116</v>
      </c>
      <c r="AM79" s="1158">
        <v>0.94791666666666663</v>
      </c>
      <c r="AN79" s="1158">
        <v>0.94930555555555562</v>
      </c>
      <c r="AO79" s="1157">
        <v>0.95277777777777783</v>
      </c>
      <c r="AP79" s="1361" t="s">
        <v>789</v>
      </c>
    </row>
    <row r="80" spans="1:44" ht="15" customHeight="1" x14ac:dyDescent="0.35">
      <c r="A80" s="1139">
        <v>3</v>
      </c>
      <c r="B80" s="1140" t="s">
        <v>36</v>
      </c>
      <c r="C80" s="1141" t="s">
        <v>233</v>
      </c>
      <c r="D80" s="1142">
        <v>1966</v>
      </c>
      <c r="E80" s="1143">
        <f t="shared" si="18"/>
        <v>52</v>
      </c>
      <c r="F80" s="1316" t="s">
        <v>89</v>
      </c>
      <c r="G80" s="1145"/>
      <c r="H80" s="1378">
        <v>3</v>
      </c>
      <c r="I80" s="1194">
        <f>MIN(AB80:AB80:AP80)</f>
        <v>0.74791666666666667</v>
      </c>
      <c r="J80" s="1379">
        <f t="shared" si="19"/>
        <v>68</v>
      </c>
      <c r="K80" s="1149">
        <f t="shared" si="20"/>
        <v>7</v>
      </c>
      <c r="L80" s="1150">
        <f t="shared" si="21"/>
        <v>68</v>
      </c>
      <c r="M80" s="1152"/>
      <c r="N80" s="1152"/>
      <c r="O80" s="1154">
        <v>10</v>
      </c>
      <c r="P80" s="1152"/>
      <c r="Q80" s="1152"/>
      <c r="R80" s="1152"/>
      <c r="S80" s="1154">
        <v>10</v>
      </c>
      <c r="T80" s="1154">
        <v>10</v>
      </c>
      <c r="U80" s="1151">
        <v>9</v>
      </c>
      <c r="V80" s="1152"/>
      <c r="W80" s="1151">
        <v>9</v>
      </c>
      <c r="X80" s="1152"/>
      <c r="Y80" s="1152"/>
      <c r="Z80" s="1154">
        <v>10</v>
      </c>
      <c r="AA80" s="1154">
        <v>10</v>
      </c>
      <c r="AB80" s="1247"/>
      <c r="AC80" s="1269"/>
      <c r="AD80" s="1158">
        <v>0.76250000000000007</v>
      </c>
      <c r="AE80" s="1269"/>
      <c r="AF80" s="1269"/>
      <c r="AG80" s="1156"/>
      <c r="AH80" s="1273">
        <v>0.76597222222222217</v>
      </c>
      <c r="AI80" s="1158">
        <v>0.7631944444444444</v>
      </c>
      <c r="AJ80" s="1158">
        <v>0.74791666666666667</v>
      </c>
      <c r="AK80" s="1164"/>
      <c r="AL80" s="1165">
        <v>0.7597222222222223</v>
      </c>
      <c r="AM80" s="1158"/>
      <c r="AN80" s="1156"/>
      <c r="AO80" s="1157">
        <v>0.75138888888888899</v>
      </c>
      <c r="AP80" s="1161">
        <v>0.75138888888888899</v>
      </c>
    </row>
    <row r="81" spans="1:43" ht="15" customHeight="1" x14ac:dyDescent="0.35">
      <c r="A81" s="1172">
        <v>4</v>
      </c>
      <c r="B81" s="1167" t="s">
        <v>36</v>
      </c>
      <c r="C81" s="1168" t="s">
        <v>95</v>
      </c>
      <c r="D81" s="1142">
        <v>1968</v>
      </c>
      <c r="E81" s="1143">
        <f t="shared" si="18"/>
        <v>50</v>
      </c>
      <c r="F81" s="1263" t="s">
        <v>16</v>
      </c>
      <c r="G81" s="1145"/>
      <c r="H81" s="1378">
        <v>8</v>
      </c>
      <c r="I81" s="1194">
        <f>MIN(AB81:AB81:AP81)</f>
        <v>0.93402777777777779</v>
      </c>
      <c r="J81" s="1379">
        <f t="shared" si="19"/>
        <v>52</v>
      </c>
      <c r="K81" s="1149">
        <f t="shared" si="20"/>
        <v>8</v>
      </c>
      <c r="L81" s="1150">
        <f t="shared" si="21"/>
        <v>52</v>
      </c>
      <c r="M81" s="1151">
        <v>7</v>
      </c>
      <c r="N81" s="1151">
        <v>8</v>
      </c>
      <c r="O81" s="1151">
        <v>6</v>
      </c>
      <c r="P81" s="1151">
        <v>8</v>
      </c>
      <c r="Q81" s="1151">
        <v>4</v>
      </c>
      <c r="R81" s="1152"/>
      <c r="S81" s="1151">
        <v>6</v>
      </c>
      <c r="T81" s="1152"/>
      <c r="U81" s="1152"/>
      <c r="V81" s="1152"/>
      <c r="W81" s="1152"/>
      <c r="X81" s="1151">
        <v>6</v>
      </c>
      <c r="Y81" s="1152"/>
      <c r="Z81" s="1152"/>
      <c r="AA81" s="1151">
        <v>7</v>
      </c>
      <c r="AB81" s="1383" t="s">
        <v>96</v>
      </c>
      <c r="AC81" s="1156" t="s">
        <v>139</v>
      </c>
      <c r="AD81" s="1273">
        <v>0.93402777777777779</v>
      </c>
      <c r="AE81" s="1384" t="s">
        <v>584</v>
      </c>
      <c r="AF81" s="1156" t="s">
        <v>626</v>
      </c>
      <c r="AG81" s="1156"/>
      <c r="AH81" s="1156" t="s">
        <v>658</v>
      </c>
      <c r="AI81" s="1158"/>
      <c r="AJ81" s="1156"/>
      <c r="AK81" s="1164"/>
      <c r="AL81" s="1165"/>
      <c r="AM81" s="1156" t="s">
        <v>744</v>
      </c>
      <c r="AN81" s="1156"/>
      <c r="AO81" s="1157"/>
      <c r="AP81" s="1161">
        <v>0.98541666666666661</v>
      </c>
      <c r="AQ81" s="1385"/>
    </row>
    <row r="82" spans="1:43" ht="15" customHeight="1" x14ac:dyDescent="0.35">
      <c r="A82" s="1172">
        <v>5</v>
      </c>
      <c r="B82" s="1167" t="s">
        <v>36</v>
      </c>
      <c r="C82" s="1314" t="s">
        <v>642</v>
      </c>
      <c r="D82" s="1386">
        <v>1968</v>
      </c>
      <c r="E82" s="1143">
        <f t="shared" si="18"/>
        <v>50</v>
      </c>
      <c r="F82" s="1306" t="s">
        <v>643</v>
      </c>
      <c r="G82" s="1145"/>
      <c r="H82" s="1378">
        <v>11</v>
      </c>
      <c r="I82" s="979" t="s">
        <v>271</v>
      </c>
      <c r="J82" s="1379">
        <f t="shared" si="19"/>
        <v>52</v>
      </c>
      <c r="K82" s="1149">
        <f t="shared" si="20"/>
        <v>8</v>
      </c>
      <c r="L82" s="1150">
        <f t="shared" si="21"/>
        <v>52</v>
      </c>
      <c r="M82" s="1152"/>
      <c r="N82" s="1152"/>
      <c r="O82" s="1152"/>
      <c r="P82" s="1152"/>
      <c r="Q82" s="1152"/>
      <c r="R82" s="1151">
        <v>6</v>
      </c>
      <c r="S82" s="1151">
        <v>7</v>
      </c>
      <c r="T82" s="1151">
        <v>6</v>
      </c>
      <c r="U82" s="1151">
        <v>6</v>
      </c>
      <c r="V82" s="1152"/>
      <c r="W82" s="1151">
        <v>6</v>
      </c>
      <c r="X82" s="1151">
        <v>7</v>
      </c>
      <c r="Y82" s="1151">
        <v>7</v>
      </c>
      <c r="Z82" s="1151">
        <v>7</v>
      </c>
      <c r="AA82" s="1152"/>
      <c r="AB82" s="1387"/>
      <c r="AC82" s="1158"/>
      <c r="AD82" s="1269"/>
      <c r="AE82" s="1269"/>
      <c r="AF82" s="1158"/>
      <c r="AG82" s="1156" t="s">
        <v>644</v>
      </c>
      <c r="AH82" s="1156" t="s">
        <v>657</v>
      </c>
      <c r="AI82" s="1156" t="s">
        <v>672</v>
      </c>
      <c r="AJ82" s="1384" t="s">
        <v>271</v>
      </c>
      <c r="AK82" s="1164"/>
      <c r="AL82" s="1160" t="s">
        <v>731</v>
      </c>
      <c r="AM82" s="1156" t="s">
        <v>741</v>
      </c>
      <c r="AN82" s="1156" t="s">
        <v>751</v>
      </c>
      <c r="AO82" s="1156" t="s">
        <v>775</v>
      </c>
      <c r="AP82" s="1161"/>
      <c r="AQ82" s="1385"/>
    </row>
    <row r="83" spans="1:43" ht="15" customHeight="1" x14ac:dyDescent="0.35">
      <c r="A83" s="1172">
        <v>6</v>
      </c>
      <c r="B83" s="1167" t="s">
        <v>36</v>
      </c>
      <c r="C83" s="1388" t="s">
        <v>572</v>
      </c>
      <c r="D83" s="1142">
        <v>1967</v>
      </c>
      <c r="E83" s="1143">
        <f t="shared" si="18"/>
        <v>51</v>
      </c>
      <c r="F83" s="1382" t="s">
        <v>19</v>
      </c>
      <c r="G83" s="1145"/>
      <c r="H83" s="1378">
        <v>10</v>
      </c>
      <c r="I83" s="979" t="s">
        <v>792</v>
      </c>
      <c r="J83" s="1379">
        <f t="shared" si="19"/>
        <v>41</v>
      </c>
      <c r="K83" s="1149">
        <f t="shared" si="20"/>
        <v>7</v>
      </c>
      <c r="L83" s="1150">
        <f t="shared" si="21"/>
        <v>41</v>
      </c>
      <c r="M83" s="1152"/>
      <c r="N83" s="1152"/>
      <c r="O83" s="1151">
        <v>5</v>
      </c>
      <c r="P83" s="1152"/>
      <c r="Q83" s="1151">
        <v>5</v>
      </c>
      <c r="R83" s="1152"/>
      <c r="S83" s="1152"/>
      <c r="T83" s="1152"/>
      <c r="U83" s="1151">
        <v>5</v>
      </c>
      <c r="V83" s="1152"/>
      <c r="W83" s="1151">
        <v>5</v>
      </c>
      <c r="X83" s="1151">
        <v>8</v>
      </c>
      <c r="Y83" s="1151">
        <v>8</v>
      </c>
      <c r="Z83" s="1152"/>
      <c r="AA83" s="1151">
        <v>5</v>
      </c>
      <c r="AB83" s="1387"/>
      <c r="AC83" s="1158"/>
      <c r="AD83" s="1384" t="s">
        <v>573</v>
      </c>
      <c r="AE83" s="1384"/>
      <c r="AF83" s="1156" t="s">
        <v>621</v>
      </c>
      <c r="AG83" s="1158"/>
      <c r="AH83" s="1157"/>
      <c r="AI83" s="1158"/>
      <c r="AJ83" s="1384" t="s">
        <v>697</v>
      </c>
      <c r="AK83" s="1164"/>
      <c r="AL83" s="1160" t="s">
        <v>109</v>
      </c>
      <c r="AM83" s="1156" t="s">
        <v>657</v>
      </c>
      <c r="AN83" s="1156" t="s">
        <v>750</v>
      </c>
      <c r="AO83" s="1157"/>
      <c r="AP83" s="1361" t="s">
        <v>792</v>
      </c>
      <c r="AQ83" s="1389"/>
    </row>
    <row r="84" spans="1:43" ht="15" customHeight="1" x14ac:dyDescent="0.35">
      <c r="A84" s="1172">
        <v>7</v>
      </c>
      <c r="B84" s="1167" t="s">
        <v>36</v>
      </c>
      <c r="C84" s="1388" t="s">
        <v>181</v>
      </c>
      <c r="D84" s="1142">
        <v>1962</v>
      </c>
      <c r="E84" s="1143">
        <f t="shared" si="18"/>
        <v>56</v>
      </c>
      <c r="F84" s="1210" t="s">
        <v>610</v>
      </c>
      <c r="G84" s="1145"/>
      <c r="H84" s="1390">
        <v>1</v>
      </c>
      <c r="I84" s="1194">
        <f>MIN(AB84:AB84:AP84)</f>
        <v>0.71180555555555547</v>
      </c>
      <c r="J84" s="1379">
        <f t="shared" si="19"/>
        <v>30</v>
      </c>
      <c r="K84" s="1149">
        <f t="shared" si="20"/>
        <v>3</v>
      </c>
      <c r="L84" s="1150">
        <f t="shared" si="21"/>
        <v>30</v>
      </c>
      <c r="M84" s="1152"/>
      <c r="N84" s="1152"/>
      <c r="O84" s="1152"/>
      <c r="P84" s="1152"/>
      <c r="Q84" s="1154">
        <v>10</v>
      </c>
      <c r="R84" s="1152"/>
      <c r="S84" s="1152"/>
      <c r="T84" s="1152"/>
      <c r="U84" s="1154">
        <v>10</v>
      </c>
      <c r="V84" s="1152"/>
      <c r="W84" s="1154">
        <v>10</v>
      </c>
      <c r="X84" s="1152"/>
      <c r="Y84" s="1152"/>
      <c r="Z84" s="1152"/>
      <c r="AA84" s="1152"/>
      <c r="AB84" s="1387"/>
      <c r="AC84" s="1158"/>
      <c r="AD84" s="1269"/>
      <c r="AE84" s="1269"/>
      <c r="AF84" s="1158">
        <v>0.72083333333333333</v>
      </c>
      <c r="AG84" s="1156"/>
      <c r="AH84" s="1157"/>
      <c r="AI84" s="1158"/>
      <c r="AJ84" s="1269">
        <v>0.71180555555555547</v>
      </c>
      <c r="AK84" s="1164"/>
      <c r="AL84" s="1165">
        <v>0.73472222222222217</v>
      </c>
      <c r="AM84" s="1158"/>
      <c r="AN84" s="1156"/>
      <c r="AO84" s="1157"/>
      <c r="AP84" s="1161"/>
    </row>
    <row r="85" spans="1:43" ht="15" customHeight="1" x14ac:dyDescent="0.35">
      <c r="A85" s="1172">
        <v>8</v>
      </c>
      <c r="B85" s="1167" t="s">
        <v>36</v>
      </c>
      <c r="C85" s="1391" t="s">
        <v>366</v>
      </c>
      <c r="D85" s="1239">
        <v>1960</v>
      </c>
      <c r="E85" s="1143">
        <f t="shared" si="18"/>
        <v>58</v>
      </c>
      <c r="F85" s="1188" t="s">
        <v>16</v>
      </c>
      <c r="G85" s="1145"/>
      <c r="H85" s="1378">
        <v>5</v>
      </c>
      <c r="I85" s="1194">
        <f>MIN(AB85:AB85:AP85)</f>
        <v>0.8652777777777777</v>
      </c>
      <c r="J85" s="1379">
        <f t="shared" si="19"/>
        <v>25</v>
      </c>
      <c r="K85" s="1149">
        <f t="shared" si="20"/>
        <v>3</v>
      </c>
      <c r="L85" s="1150">
        <f t="shared" si="21"/>
        <v>25</v>
      </c>
      <c r="M85" s="1151">
        <v>9</v>
      </c>
      <c r="N85" s="1152"/>
      <c r="O85" s="1151">
        <v>8</v>
      </c>
      <c r="P85" s="1152"/>
      <c r="Q85" s="1151">
        <v>8</v>
      </c>
      <c r="R85" s="1152"/>
      <c r="S85" s="1152"/>
      <c r="T85" s="1152"/>
      <c r="U85" s="1152"/>
      <c r="V85" s="1152"/>
      <c r="W85" s="1152"/>
      <c r="X85" s="1152"/>
      <c r="Y85" s="1152"/>
      <c r="Z85" s="1152"/>
      <c r="AA85" s="1392"/>
      <c r="AB85" s="1387">
        <v>0.90763888888888899</v>
      </c>
      <c r="AC85" s="1158"/>
      <c r="AD85" s="1269">
        <v>0.8652777777777777</v>
      </c>
      <c r="AE85" s="1269"/>
      <c r="AF85" s="1158">
        <v>0.90208333333333324</v>
      </c>
      <c r="AG85" s="1156"/>
      <c r="AH85" s="1157"/>
      <c r="AI85" s="1158"/>
      <c r="AJ85" s="1156"/>
      <c r="AK85" s="1164"/>
      <c r="AL85" s="1165"/>
      <c r="AM85" s="1158"/>
      <c r="AN85" s="1156"/>
      <c r="AO85" s="1157"/>
      <c r="AP85" s="1161"/>
    </row>
    <row r="86" spans="1:43" ht="15" customHeight="1" x14ac:dyDescent="0.35">
      <c r="A86" s="1172">
        <v>9</v>
      </c>
      <c r="B86" s="1167" t="s">
        <v>36</v>
      </c>
      <c r="C86" s="1391" t="s">
        <v>613</v>
      </c>
      <c r="D86" s="1239">
        <v>1968</v>
      </c>
      <c r="E86" s="1143">
        <f t="shared" si="18"/>
        <v>50</v>
      </c>
      <c r="F86" s="1393" t="s">
        <v>19</v>
      </c>
      <c r="G86" s="1145"/>
      <c r="H86" s="1378">
        <v>6</v>
      </c>
      <c r="I86" s="1194">
        <f>MIN(AB86:AB86:AP86)</f>
        <v>0.92569444444444438</v>
      </c>
      <c r="J86" s="1379">
        <f t="shared" si="19"/>
        <v>24</v>
      </c>
      <c r="K86" s="1149">
        <f t="shared" si="20"/>
        <v>3</v>
      </c>
      <c r="L86" s="1150">
        <f t="shared" si="21"/>
        <v>24</v>
      </c>
      <c r="M86" s="1152"/>
      <c r="N86" s="1152"/>
      <c r="O86" s="1152"/>
      <c r="P86" s="1152"/>
      <c r="Q86" s="1151">
        <v>7</v>
      </c>
      <c r="R86" s="1152"/>
      <c r="S86" s="1152"/>
      <c r="T86" s="1152"/>
      <c r="U86" s="1152"/>
      <c r="V86" s="1151">
        <v>9</v>
      </c>
      <c r="W86" s="1152"/>
      <c r="X86" s="1152"/>
      <c r="Y86" s="1152"/>
      <c r="Z86" s="1152"/>
      <c r="AA86" s="1394">
        <v>8</v>
      </c>
      <c r="AB86" s="1387"/>
      <c r="AC86" s="1158"/>
      <c r="AD86" s="1269"/>
      <c r="AE86" s="1269"/>
      <c r="AF86" s="1158">
        <v>0.9277777777777777</v>
      </c>
      <c r="AG86" s="1158"/>
      <c r="AH86" s="1157"/>
      <c r="AI86" s="1158"/>
      <c r="AJ86" s="1273"/>
      <c r="AK86" s="1159">
        <v>0.93333333333333324</v>
      </c>
      <c r="AL86" s="1165"/>
      <c r="AM86" s="1158"/>
      <c r="AN86" s="1157"/>
      <c r="AO86" s="1157"/>
      <c r="AP86" s="1161">
        <v>0.92569444444444438</v>
      </c>
    </row>
    <row r="87" spans="1:43" ht="15" customHeight="1" x14ac:dyDescent="0.35">
      <c r="A87" s="1172">
        <v>10</v>
      </c>
      <c r="B87" s="1167" t="s">
        <v>36</v>
      </c>
      <c r="C87" s="1168" t="s">
        <v>629</v>
      </c>
      <c r="D87" s="1142">
        <v>1965</v>
      </c>
      <c r="E87" s="1143">
        <f t="shared" si="18"/>
        <v>53</v>
      </c>
      <c r="F87" s="1263" t="s">
        <v>16</v>
      </c>
      <c r="G87" s="1145"/>
      <c r="H87" s="1378">
        <v>9</v>
      </c>
      <c r="I87" s="1194">
        <f>MIN(AB87:AB87:AP87)</f>
        <v>0.95694444444444438</v>
      </c>
      <c r="J87" s="1379">
        <f t="shared" si="19"/>
        <v>22</v>
      </c>
      <c r="K87" s="1149">
        <f t="shared" si="20"/>
        <v>3</v>
      </c>
      <c r="L87" s="1150">
        <f t="shared" si="21"/>
        <v>22</v>
      </c>
      <c r="M87" s="1152"/>
      <c r="N87" s="1152"/>
      <c r="O87" s="1152"/>
      <c r="P87" s="1151">
        <v>7</v>
      </c>
      <c r="Q87" s="1152"/>
      <c r="R87" s="1151">
        <v>8</v>
      </c>
      <c r="S87" s="1152"/>
      <c r="T87" s="1151">
        <v>7</v>
      </c>
      <c r="U87" s="1152"/>
      <c r="V87" s="1152"/>
      <c r="W87" s="1152"/>
      <c r="X87" s="1152"/>
      <c r="Y87" s="1152"/>
      <c r="Z87" s="1152"/>
      <c r="AA87" s="1324"/>
      <c r="AB87" s="1383"/>
      <c r="AC87" s="1156"/>
      <c r="AD87" s="1273"/>
      <c r="AE87" s="1384" t="s">
        <v>586</v>
      </c>
      <c r="AF87" s="1158"/>
      <c r="AG87" s="1158">
        <v>0.95694444444444438</v>
      </c>
      <c r="AH87" s="1157"/>
      <c r="AI87" s="1158">
        <v>0.98819444444444438</v>
      </c>
      <c r="AJ87" s="1384"/>
      <c r="AK87" s="1164"/>
      <c r="AL87" s="1165"/>
      <c r="AM87" s="1158"/>
      <c r="AN87" s="1156"/>
      <c r="AO87" s="1157"/>
      <c r="AP87" s="1161"/>
    </row>
    <row r="88" spans="1:43" ht="15" customHeight="1" x14ac:dyDescent="0.35">
      <c r="A88" s="1172">
        <v>11</v>
      </c>
      <c r="B88" s="1167" t="s">
        <v>36</v>
      </c>
      <c r="C88" s="1388" t="s">
        <v>737</v>
      </c>
      <c r="D88" s="1142">
        <v>1960</v>
      </c>
      <c r="E88" s="1143">
        <f t="shared" si="18"/>
        <v>58</v>
      </c>
      <c r="F88" s="1316" t="s">
        <v>54</v>
      </c>
      <c r="G88" s="1145"/>
      <c r="H88" s="1378">
        <v>13</v>
      </c>
      <c r="I88" s="979" t="s">
        <v>777</v>
      </c>
      <c r="J88" s="1379">
        <f t="shared" si="19"/>
        <v>14</v>
      </c>
      <c r="K88" s="1149">
        <f t="shared" si="20"/>
        <v>3</v>
      </c>
      <c r="L88" s="1150">
        <f t="shared" si="21"/>
        <v>14</v>
      </c>
      <c r="M88" s="1152"/>
      <c r="N88" s="1152"/>
      <c r="O88" s="1152"/>
      <c r="P88" s="1152"/>
      <c r="Q88" s="1152"/>
      <c r="R88" s="1152"/>
      <c r="S88" s="1152"/>
      <c r="T88" s="1152"/>
      <c r="U88" s="1152"/>
      <c r="V88" s="1152"/>
      <c r="W88" s="1151">
        <v>4</v>
      </c>
      <c r="X88" s="1152"/>
      <c r="Y88" s="1152"/>
      <c r="Z88" s="1151">
        <v>6</v>
      </c>
      <c r="AA88" s="1326">
        <v>4</v>
      </c>
      <c r="AB88" s="1387"/>
      <c r="AC88" s="1158"/>
      <c r="AD88" s="1269"/>
      <c r="AE88" s="1269"/>
      <c r="AF88" s="1158"/>
      <c r="AG88" s="1157"/>
      <c r="AH88" s="1157"/>
      <c r="AI88" s="1158"/>
      <c r="AJ88" s="1384"/>
      <c r="AK88" s="1159"/>
      <c r="AL88" s="1160" t="s">
        <v>738</v>
      </c>
      <c r="AM88" s="1158"/>
      <c r="AN88" s="1158"/>
      <c r="AO88" s="1156" t="s">
        <v>777</v>
      </c>
      <c r="AP88" s="1361" t="s">
        <v>797</v>
      </c>
    </row>
    <row r="89" spans="1:43" ht="15" customHeight="1" x14ac:dyDescent="0.35">
      <c r="A89" s="1172">
        <v>12</v>
      </c>
      <c r="B89" s="1167" t="s">
        <v>36</v>
      </c>
      <c r="C89" s="1388" t="s">
        <v>169</v>
      </c>
      <c r="D89" s="1142">
        <v>1963</v>
      </c>
      <c r="E89" s="1143">
        <f t="shared" si="18"/>
        <v>55</v>
      </c>
      <c r="F89" s="1169" t="s">
        <v>61</v>
      </c>
      <c r="G89" s="1145"/>
      <c r="H89" s="1378">
        <v>2</v>
      </c>
      <c r="I89" s="1194">
        <f>MIN(AB89:AB89:AP89)</f>
        <v>0.74652777777777779</v>
      </c>
      <c r="J89" s="1379">
        <f t="shared" si="19"/>
        <v>10</v>
      </c>
      <c r="K89" s="1149">
        <f t="shared" si="20"/>
        <v>1</v>
      </c>
      <c r="L89" s="1150">
        <f t="shared" si="21"/>
        <v>10</v>
      </c>
      <c r="M89" s="1152"/>
      <c r="N89" s="1152"/>
      <c r="O89" s="1152"/>
      <c r="P89" s="1152"/>
      <c r="Q89" s="1152"/>
      <c r="R89" s="1154">
        <v>10</v>
      </c>
      <c r="S89" s="1152"/>
      <c r="T89" s="1152"/>
      <c r="U89" s="1152"/>
      <c r="V89" s="1152"/>
      <c r="W89" s="1152"/>
      <c r="X89" s="1152"/>
      <c r="Y89" s="1152"/>
      <c r="Z89" s="1152"/>
      <c r="AA89" s="1324"/>
      <c r="AB89" s="1387"/>
      <c r="AC89" s="1158"/>
      <c r="AD89" s="1269"/>
      <c r="AE89" s="1269"/>
      <c r="AF89" s="1158"/>
      <c r="AG89" s="1157">
        <v>0.74652777777777779</v>
      </c>
      <c r="AH89" s="1157"/>
      <c r="AI89" s="1158"/>
      <c r="AJ89" s="1384"/>
      <c r="AK89" s="1159"/>
      <c r="AL89" s="1260"/>
      <c r="AM89" s="1158"/>
      <c r="AN89" s="1157"/>
      <c r="AO89" s="1157"/>
      <c r="AP89" s="1361"/>
    </row>
    <row r="90" spans="1:43" ht="15" customHeight="1" x14ac:dyDescent="0.35">
      <c r="A90" s="1172">
        <v>13</v>
      </c>
      <c r="B90" s="1167" t="s">
        <v>36</v>
      </c>
      <c r="C90" s="1168" t="s">
        <v>107</v>
      </c>
      <c r="D90" s="1142">
        <v>1963</v>
      </c>
      <c r="E90" s="1143">
        <f t="shared" si="18"/>
        <v>55</v>
      </c>
      <c r="F90" s="1316" t="s">
        <v>108</v>
      </c>
      <c r="G90" s="1145"/>
      <c r="H90" s="1378">
        <v>14</v>
      </c>
      <c r="I90" s="979" t="s">
        <v>109</v>
      </c>
      <c r="J90" s="1379">
        <f t="shared" si="19"/>
        <v>6</v>
      </c>
      <c r="K90" s="1149">
        <f t="shared" si="20"/>
        <v>1</v>
      </c>
      <c r="L90" s="1150">
        <f t="shared" si="21"/>
        <v>6</v>
      </c>
      <c r="M90" s="1151">
        <v>6</v>
      </c>
      <c r="N90" s="1152"/>
      <c r="O90" s="1152"/>
      <c r="P90" s="1152"/>
      <c r="Q90" s="1152"/>
      <c r="R90" s="1152"/>
      <c r="S90" s="1152"/>
      <c r="T90" s="1152"/>
      <c r="U90" s="1152"/>
      <c r="V90" s="1152"/>
      <c r="W90" s="1152"/>
      <c r="X90" s="1152"/>
      <c r="Y90" s="1152"/>
      <c r="Z90" s="1152"/>
      <c r="AA90" s="1324"/>
      <c r="AB90" s="1383" t="s">
        <v>109</v>
      </c>
      <c r="AC90" s="1158"/>
      <c r="AD90" s="1269"/>
      <c r="AE90" s="1269"/>
      <c r="AF90" s="1158"/>
      <c r="AG90" s="1158"/>
      <c r="AH90" s="1157"/>
      <c r="AI90" s="1158"/>
      <c r="AJ90" s="1273"/>
      <c r="AK90" s="1159"/>
      <c r="AL90" s="1260"/>
      <c r="AM90" s="1158"/>
      <c r="AN90" s="1157"/>
      <c r="AO90" s="1157"/>
      <c r="AP90" s="1361"/>
    </row>
    <row r="91" spans="1:43" ht="15" customHeight="1" x14ac:dyDescent="0.35">
      <c r="A91" s="1172">
        <v>14</v>
      </c>
      <c r="B91" s="1167" t="s">
        <v>36</v>
      </c>
      <c r="C91" s="1395" t="s">
        <v>549</v>
      </c>
      <c r="D91" s="1386">
        <v>1968</v>
      </c>
      <c r="E91" s="1143">
        <f t="shared" si="18"/>
        <v>50</v>
      </c>
      <c r="F91" s="1318" t="s">
        <v>673</v>
      </c>
      <c r="G91" s="1145"/>
      <c r="H91" s="1378">
        <v>12</v>
      </c>
      <c r="I91" s="979" t="s">
        <v>85</v>
      </c>
      <c r="J91" s="1379">
        <f t="shared" si="19"/>
        <v>5</v>
      </c>
      <c r="K91" s="1149">
        <f t="shared" si="20"/>
        <v>1</v>
      </c>
      <c r="L91" s="1150">
        <f t="shared" si="21"/>
        <v>5</v>
      </c>
      <c r="M91" s="1152"/>
      <c r="N91" s="1152"/>
      <c r="O91" s="1152"/>
      <c r="P91" s="1152"/>
      <c r="Q91" s="1152"/>
      <c r="R91" s="1152"/>
      <c r="S91" s="1152"/>
      <c r="T91" s="1151">
        <v>5</v>
      </c>
      <c r="U91" s="1152"/>
      <c r="V91" s="1152"/>
      <c r="W91" s="1152"/>
      <c r="X91" s="1152"/>
      <c r="Y91" s="1152"/>
      <c r="Z91" s="1152"/>
      <c r="AA91" s="1324"/>
      <c r="AB91" s="1247"/>
      <c r="AC91" s="1158"/>
      <c r="AD91" s="1158"/>
      <c r="AE91" s="1158"/>
      <c r="AF91" s="1158"/>
      <c r="AG91" s="1156"/>
      <c r="AH91" s="1156"/>
      <c r="AI91" s="1156" t="s">
        <v>85</v>
      </c>
      <c r="AJ91" s="1156"/>
      <c r="AK91" s="1164"/>
      <c r="AL91" s="1160"/>
      <c r="AM91" s="1158"/>
      <c r="AN91" s="1157"/>
      <c r="AO91" s="1157"/>
      <c r="AP91" s="1161"/>
    </row>
    <row r="92" spans="1:43" ht="15" customHeight="1" thickBot="1" x14ac:dyDescent="0.4">
      <c r="A92" s="1362">
        <v>14</v>
      </c>
      <c r="B92" s="1396" t="s">
        <v>36</v>
      </c>
      <c r="C92" s="1288" t="s">
        <v>367</v>
      </c>
      <c r="D92" s="1364"/>
      <c r="E92" s="1365"/>
      <c r="F92" s="1366"/>
      <c r="G92" s="1397"/>
      <c r="H92" s="1398"/>
      <c r="I92" s="1399"/>
      <c r="J92" s="1370"/>
      <c r="K92" s="1371"/>
      <c r="L92" s="1297"/>
      <c r="M92" s="1372">
        <f t="shared" ref="M92:AA92" si="22">COUNTIF(M78:M91,"&gt;-1")</f>
        <v>5</v>
      </c>
      <c r="N92" s="1372">
        <f t="shared" si="22"/>
        <v>3</v>
      </c>
      <c r="O92" s="1372">
        <f t="shared" si="22"/>
        <v>6</v>
      </c>
      <c r="P92" s="1372">
        <f t="shared" si="22"/>
        <v>4</v>
      </c>
      <c r="Q92" s="1400">
        <f t="shared" si="22"/>
        <v>7</v>
      </c>
      <c r="R92" s="1400">
        <f t="shared" si="22"/>
        <v>5</v>
      </c>
      <c r="S92" s="1400">
        <f t="shared" si="22"/>
        <v>5</v>
      </c>
      <c r="T92" s="1400">
        <f t="shared" si="22"/>
        <v>6</v>
      </c>
      <c r="U92" s="1400">
        <f t="shared" si="22"/>
        <v>6</v>
      </c>
      <c r="V92" s="1400">
        <f t="shared" si="22"/>
        <v>3</v>
      </c>
      <c r="W92" s="1400">
        <f t="shared" si="22"/>
        <v>7</v>
      </c>
      <c r="X92" s="1400">
        <f t="shared" si="22"/>
        <v>5</v>
      </c>
      <c r="Y92" s="1400">
        <f t="shared" si="22"/>
        <v>4</v>
      </c>
      <c r="Z92" s="1400">
        <f t="shared" si="22"/>
        <v>5</v>
      </c>
      <c r="AA92" s="1401">
        <f t="shared" si="22"/>
        <v>7</v>
      </c>
      <c r="AB92" s="1258"/>
      <c r="AC92" s="1374"/>
      <c r="AD92" s="1375"/>
      <c r="AE92" s="1374"/>
      <c r="AF92" s="1374"/>
      <c r="AG92" s="1374"/>
      <c r="AH92" s="1374"/>
      <c r="AI92" s="1374"/>
      <c r="AJ92" s="1374"/>
      <c r="AK92" s="1317"/>
      <c r="AL92" s="1376"/>
      <c r="AM92" s="1374"/>
      <c r="AN92" s="1374"/>
      <c r="AO92" s="1374"/>
      <c r="AP92" s="1402"/>
    </row>
    <row r="93" spans="1:43" ht="15" customHeight="1" thickTop="1" thickBot="1" x14ac:dyDescent="0.4">
      <c r="A93" s="1403" t="s">
        <v>1</v>
      </c>
      <c r="B93" s="1404" t="s">
        <v>7</v>
      </c>
      <c r="C93" s="1098" t="s">
        <v>2</v>
      </c>
      <c r="D93" s="1099" t="s">
        <v>3</v>
      </c>
      <c r="E93" s="1097" t="s">
        <v>161</v>
      </c>
      <c r="F93" s="1405" t="s">
        <v>5</v>
      </c>
      <c r="G93" s="1406" t="s">
        <v>326</v>
      </c>
      <c r="H93" s="1407" t="s">
        <v>327</v>
      </c>
      <c r="I93" s="1408" t="s">
        <v>328</v>
      </c>
      <c r="J93" s="1409" t="s">
        <v>329</v>
      </c>
      <c r="K93" s="1410" t="s">
        <v>330</v>
      </c>
      <c r="L93" s="1106" t="s">
        <v>9</v>
      </c>
      <c r="M93" s="1107" t="s">
        <v>331</v>
      </c>
      <c r="N93" s="1108" t="s">
        <v>332</v>
      </c>
      <c r="O93" s="1108" t="s">
        <v>333</v>
      </c>
      <c r="P93" s="1108" t="s">
        <v>334</v>
      </c>
      <c r="Q93" s="1108" t="s">
        <v>335</v>
      </c>
      <c r="R93" s="1108" t="s">
        <v>336</v>
      </c>
      <c r="S93" s="1108" t="s">
        <v>337</v>
      </c>
      <c r="T93" s="1108" t="s">
        <v>338</v>
      </c>
      <c r="U93" s="1108" t="s">
        <v>339</v>
      </c>
      <c r="V93" s="1108" t="s">
        <v>340</v>
      </c>
      <c r="W93" s="1108" t="s">
        <v>341</v>
      </c>
      <c r="X93" s="1108" t="s">
        <v>342</v>
      </c>
      <c r="Y93" s="1108" t="s">
        <v>343</v>
      </c>
      <c r="Z93" s="1108" t="s">
        <v>344</v>
      </c>
      <c r="AA93" s="1109" t="s">
        <v>345</v>
      </c>
      <c r="AB93" s="1232" t="s">
        <v>346</v>
      </c>
      <c r="AC93" s="1233" t="s">
        <v>347</v>
      </c>
      <c r="AD93" s="1233" t="s">
        <v>348</v>
      </c>
      <c r="AE93" s="1233" t="s">
        <v>349</v>
      </c>
      <c r="AF93" s="1233" t="s">
        <v>350</v>
      </c>
      <c r="AG93" s="1233" t="s">
        <v>351</v>
      </c>
      <c r="AH93" s="1233" t="s">
        <v>352</v>
      </c>
      <c r="AI93" s="1233" t="s">
        <v>353</v>
      </c>
      <c r="AJ93" s="1233" t="s">
        <v>354</v>
      </c>
      <c r="AK93" s="1234" t="s">
        <v>355</v>
      </c>
      <c r="AL93" s="1235" t="s">
        <v>356</v>
      </c>
      <c r="AM93" s="1236" t="s">
        <v>357</v>
      </c>
      <c r="AN93" s="1236" t="s">
        <v>358</v>
      </c>
      <c r="AO93" s="1236" t="s">
        <v>359</v>
      </c>
      <c r="AP93" s="1237" t="s">
        <v>360</v>
      </c>
    </row>
    <row r="94" spans="1:43" ht="15" customHeight="1" thickTop="1" x14ac:dyDescent="0.35">
      <c r="A94" s="1117">
        <v>1</v>
      </c>
      <c r="B94" s="1118" t="s">
        <v>75</v>
      </c>
      <c r="C94" s="1411" t="s">
        <v>636</v>
      </c>
      <c r="D94" s="1412">
        <v>1955</v>
      </c>
      <c r="E94" s="1143">
        <f t="shared" ref="E94:E102" si="23">SUM(2018-D94)</f>
        <v>63</v>
      </c>
      <c r="F94" s="1413" t="s">
        <v>73</v>
      </c>
      <c r="G94" s="1145" t="s">
        <v>362</v>
      </c>
      <c r="H94" s="1146">
        <v>3</v>
      </c>
      <c r="I94" s="1194">
        <f>MIN(AB94:AB94:AP94)</f>
        <v>0.9291666666666667</v>
      </c>
      <c r="J94" s="1414">
        <f t="shared" ref="J94:J102" si="24">IF(COUNTIF(M94:AA94,"&gt;=0")&lt;11,SUM(M94:AA94),SUM(LARGE(M94:AA94,1),LARGE(M94:AA94,2),LARGE(M94:AA94,3),LARGE(M94:AA94,4),LARGE(M94:AA94,5),LARGE(M94:AA94,6),LARGE(M94:AA94,7),LARGE(M94:AA94,8),LARGE(M94:AA94,9),LARGE(M94:AA94,10)))</f>
        <v>99</v>
      </c>
      <c r="K94" s="1149">
        <f t="shared" ref="K94:K102" si="25">SUM(COUNTIF(M94:AA94,"&gt;-1"))</f>
        <v>12</v>
      </c>
      <c r="L94" s="1150">
        <f t="shared" ref="L94:L102" si="26">SUM(M94:AA94)</f>
        <v>117</v>
      </c>
      <c r="M94" s="1245">
        <v>10</v>
      </c>
      <c r="N94" s="1245">
        <v>10</v>
      </c>
      <c r="O94" s="1245">
        <v>10</v>
      </c>
      <c r="P94" s="1245">
        <v>10</v>
      </c>
      <c r="Q94" s="1246"/>
      <c r="R94" s="1256">
        <v>9</v>
      </c>
      <c r="S94" s="1152"/>
      <c r="T94" s="1152"/>
      <c r="U94" s="1189">
        <v>10</v>
      </c>
      <c r="V94" s="1154">
        <v>10</v>
      </c>
      <c r="W94" s="1308">
        <v>9</v>
      </c>
      <c r="X94" s="1154">
        <v>10</v>
      </c>
      <c r="Y94" s="1154">
        <v>10</v>
      </c>
      <c r="Z94" s="1151">
        <v>9</v>
      </c>
      <c r="AA94" s="1154">
        <v>10</v>
      </c>
      <c r="AB94" s="1415" t="s">
        <v>74</v>
      </c>
      <c r="AC94" s="1384" t="s">
        <v>140</v>
      </c>
      <c r="AD94" s="1269">
        <v>0.9868055555555556</v>
      </c>
      <c r="AE94" s="1158">
        <v>0.97013888888888899</v>
      </c>
      <c r="AF94" s="1156"/>
      <c r="AG94" s="1416">
        <v>0.9506944444444444</v>
      </c>
      <c r="AH94" s="1417"/>
      <c r="AI94" s="1417"/>
      <c r="AJ94" s="1418">
        <v>0.9375</v>
      </c>
      <c r="AK94" s="1164">
        <v>0.9291666666666667</v>
      </c>
      <c r="AL94" s="1260">
        <v>0.93888888888888899</v>
      </c>
      <c r="AM94" s="1158">
        <v>0.97638888888888886</v>
      </c>
      <c r="AN94" s="1158">
        <v>0.96875</v>
      </c>
      <c r="AO94" s="1158">
        <v>0.95694444444444438</v>
      </c>
      <c r="AP94" s="1264">
        <v>0.93402777777777779</v>
      </c>
    </row>
    <row r="95" spans="1:43" ht="15" customHeight="1" x14ac:dyDescent="0.35">
      <c r="A95" s="1139">
        <v>2</v>
      </c>
      <c r="B95" s="1140" t="s">
        <v>75</v>
      </c>
      <c r="C95" s="1262" t="s">
        <v>83</v>
      </c>
      <c r="D95" s="1196">
        <v>1955</v>
      </c>
      <c r="E95" s="1143">
        <f t="shared" si="23"/>
        <v>63</v>
      </c>
      <c r="F95" s="1419" t="s">
        <v>84</v>
      </c>
      <c r="G95" s="1145"/>
      <c r="H95" s="1420">
        <v>2</v>
      </c>
      <c r="I95" s="1194">
        <f>MIN(AB95:AB95:AP95)</f>
        <v>0.92847222222222225</v>
      </c>
      <c r="J95" s="1379">
        <f t="shared" si="24"/>
        <v>93</v>
      </c>
      <c r="K95" s="1149">
        <f t="shared" si="25"/>
        <v>12</v>
      </c>
      <c r="L95" s="1150">
        <f t="shared" si="26"/>
        <v>109</v>
      </c>
      <c r="M95" s="1256">
        <v>8</v>
      </c>
      <c r="N95" s="1151">
        <v>9</v>
      </c>
      <c r="O95" s="1151">
        <v>9</v>
      </c>
      <c r="P95" s="1151">
        <v>9</v>
      </c>
      <c r="Q95" s="1154">
        <v>10</v>
      </c>
      <c r="R95" s="1256">
        <v>8</v>
      </c>
      <c r="S95" s="1154">
        <v>10</v>
      </c>
      <c r="T95" s="1154">
        <v>10</v>
      </c>
      <c r="U95" s="1152"/>
      <c r="V95" s="1151">
        <v>9</v>
      </c>
      <c r="W95" s="1154">
        <v>10</v>
      </c>
      <c r="X95" s="1152"/>
      <c r="Y95" s="1152"/>
      <c r="Z95" s="1151">
        <v>8</v>
      </c>
      <c r="AA95" s="1151">
        <v>9</v>
      </c>
      <c r="AB95" s="1415" t="s">
        <v>85</v>
      </c>
      <c r="AC95" s="1156" t="s">
        <v>144</v>
      </c>
      <c r="AD95" s="1156" t="s">
        <v>565</v>
      </c>
      <c r="AE95" s="1156" t="s">
        <v>587</v>
      </c>
      <c r="AF95" s="1259">
        <v>0.96319444444444446</v>
      </c>
      <c r="AG95" s="1158">
        <v>0.98055555555555562</v>
      </c>
      <c r="AH95" s="1158">
        <v>0.95416666666666661</v>
      </c>
      <c r="AI95" s="1158">
        <v>0.96319444444444446</v>
      </c>
      <c r="AJ95" s="1158"/>
      <c r="AK95" s="1164">
        <v>0.93888888888888899</v>
      </c>
      <c r="AL95" s="1260">
        <v>0.92847222222222225</v>
      </c>
      <c r="AM95" s="1158"/>
      <c r="AN95" s="1158"/>
      <c r="AO95" s="1158">
        <v>0.99305555555555547</v>
      </c>
      <c r="AP95" s="1264">
        <v>0.95624999999999993</v>
      </c>
    </row>
    <row r="96" spans="1:43" ht="15" customHeight="1" x14ac:dyDescent="0.35">
      <c r="A96" s="1139">
        <v>3</v>
      </c>
      <c r="B96" s="1140" t="s">
        <v>75</v>
      </c>
      <c r="C96" s="1262" t="s">
        <v>79</v>
      </c>
      <c r="D96" s="1196">
        <v>1947</v>
      </c>
      <c r="E96" s="1143">
        <f t="shared" si="23"/>
        <v>71</v>
      </c>
      <c r="F96" s="1263" t="s">
        <v>16</v>
      </c>
      <c r="G96" s="1145"/>
      <c r="H96" s="1421">
        <v>4</v>
      </c>
      <c r="I96" s="1194">
        <f>MIN(AB96:AB96:AP96)</f>
        <v>0.94166666666666676</v>
      </c>
      <c r="J96" s="1379">
        <f t="shared" si="24"/>
        <v>87</v>
      </c>
      <c r="K96" s="1149">
        <f t="shared" si="25"/>
        <v>11</v>
      </c>
      <c r="L96" s="1150">
        <f t="shared" si="26"/>
        <v>94</v>
      </c>
      <c r="M96" s="1151">
        <v>9</v>
      </c>
      <c r="N96" s="1152"/>
      <c r="O96" s="1152"/>
      <c r="P96" s="1257"/>
      <c r="Q96" s="1257"/>
      <c r="R96" s="1256">
        <v>7</v>
      </c>
      <c r="S96" s="1151">
        <v>9</v>
      </c>
      <c r="T96" s="1151">
        <v>9</v>
      </c>
      <c r="U96" s="1151">
        <v>9</v>
      </c>
      <c r="V96" s="1151">
        <v>8</v>
      </c>
      <c r="W96" s="1151">
        <v>8</v>
      </c>
      <c r="X96" s="1151">
        <v>9</v>
      </c>
      <c r="Y96" s="1151">
        <v>8</v>
      </c>
      <c r="Z96" s="1154">
        <v>10</v>
      </c>
      <c r="AA96" s="1151">
        <v>8</v>
      </c>
      <c r="AB96" s="1415" t="s">
        <v>80</v>
      </c>
      <c r="AC96" s="1384"/>
      <c r="AD96" s="1384"/>
      <c r="AE96" s="1384"/>
      <c r="AF96" s="1384"/>
      <c r="AG96" s="1156" t="s">
        <v>566</v>
      </c>
      <c r="AH96" s="1384" t="s">
        <v>654</v>
      </c>
      <c r="AI96" s="1269">
        <v>0.97430555555555554</v>
      </c>
      <c r="AJ96" s="1269">
        <v>0.96250000000000002</v>
      </c>
      <c r="AK96" s="1281">
        <v>0.96111111111111114</v>
      </c>
      <c r="AL96" s="1260">
        <v>0.97986111111111107</v>
      </c>
      <c r="AM96" s="1156" t="s">
        <v>637</v>
      </c>
      <c r="AN96" s="1158">
        <v>0.96944444444444444</v>
      </c>
      <c r="AO96" s="1158">
        <v>0.94166666666666676</v>
      </c>
      <c r="AP96" s="1264">
        <v>0.98055555555555562</v>
      </c>
    </row>
    <row r="97" spans="1:42" ht="15" customHeight="1" x14ac:dyDescent="0.35">
      <c r="A97" s="1172">
        <v>4</v>
      </c>
      <c r="B97" s="1167" t="s">
        <v>75</v>
      </c>
      <c r="C97" s="1327" t="s">
        <v>97</v>
      </c>
      <c r="D97" s="1175">
        <v>1948</v>
      </c>
      <c r="E97" s="1143">
        <f t="shared" si="23"/>
        <v>70</v>
      </c>
      <c r="F97" s="1422" t="s">
        <v>61</v>
      </c>
      <c r="G97" s="1145"/>
      <c r="H97" s="1421">
        <v>6</v>
      </c>
      <c r="I97" s="979" t="s">
        <v>630</v>
      </c>
      <c r="J97" s="1379">
        <f t="shared" si="24"/>
        <v>77</v>
      </c>
      <c r="K97" s="1149">
        <f t="shared" si="25"/>
        <v>14</v>
      </c>
      <c r="L97" s="1150">
        <f t="shared" si="26"/>
        <v>100</v>
      </c>
      <c r="M97" s="1256">
        <v>7</v>
      </c>
      <c r="N97" s="1151">
        <v>8</v>
      </c>
      <c r="O97" s="1151">
        <v>8</v>
      </c>
      <c r="P97" s="1256">
        <v>7</v>
      </c>
      <c r="Q97" s="1151">
        <v>9</v>
      </c>
      <c r="R97" s="1152"/>
      <c r="S97" s="1151">
        <v>7</v>
      </c>
      <c r="T97" s="1151">
        <v>7</v>
      </c>
      <c r="U97" s="1151">
        <v>6</v>
      </c>
      <c r="V97" s="1256">
        <v>4</v>
      </c>
      <c r="W97" s="1151">
        <v>7</v>
      </c>
      <c r="X97" s="1151">
        <v>8</v>
      </c>
      <c r="Y97" s="1151">
        <v>9</v>
      </c>
      <c r="Z97" s="1151">
        <v>7</v>
      </c>
      <c r="AA97" s="1256">
        <v>6</v>
      </c>
      <c r="AB97" s="1415" t="s">
        <v>98</v>
      </c>
      <c r="AC97" s="1384" t="s">
        <v>145</v>
      </c>
      <c r="AD97" s="1384" t="s">
        <v>94</v>
      </c>
      <c r="AE97" s="1384" t="s">
        <v>588</v>
      </c>
      <c r="AF97" s="1384" t="s">
        <v>619</v>
      </c>
      <c r="AG97" s="1384"/>
      <c r="AH97" s="1384" t="s">
        <v>660</v>
      </c>
      <c r="AI97" s="1384" t="s">
        <v>94</v>
      </c>
      <c r="AJ97" s="1156" t="s">
        <v>293</v>
      </c>
      <c r="AK97" s="1355" t="s">
        <v>721</v>
      </c>
      <c r="AL97" s="1160" t="s">
        <v>732</v>
      </c>
      <c r="AM97" s="1156" t="s">
        <v>586</v>
      </c>
      <c r="AN97" s="1156" t="s">
        <v>762</v>
      </c>
      <c r="AO97" s="1156" t="s">
        <v>100</v>
      </c>
      <c r="AP97" s="1361" t="s">
        <v>794</v>
      </c>
    </row>
    <row r="98" spans="1:42" ht="15" customHeight="1" x14ac:dyDescent="0.35">
      <c r="A98" s="1172">
        <v>5</v>
      </c>
      <c r="B98" s="1167" t="s">
        <v>75</v>
      </c>
      <c r="C98" s="1270" t="s">
        <v>99</v>
      </c>
      <c r="D98" s="1196">
        <v>1945</v>
      </c>
      <c r="E98" s="1143">
        <f t="shared" si="23"/>
        <v>73</v>
      </c>
      <c r="F98" s="1422" t="s">
        <v>61</v>
      </c>
      <c r="G98" s="1145"/>
      <c r="H98" s="1421">
        <v>5</v>
      </c>
      <c r="I98" s="979" t="s">
        <v>656</v>
      </c>
      <c r="J98" s="1379">
        <f t="shared" si="24"/>
        <v>73</v>
      </c>
      <c r="K98" s="1149">
        <f t="shared" si="25"/>
        <v>10</v>
      </c>
      <c r="L98" s="1150">
        <f t="shared" si="26"/>
        <v>73</v>
      </c>
      <c r="M98" s="1151">
        <v>6</v>
      </c>
      <c r="N98" s="1152"/>
      <c r="O98" s="1151">
        <v>7</v>
      </c>
      <c r="P98" s="1151">
        <v>8</v>
      </c>
      <c r="Q98" s="1151">
        <v>8</v>
      </c>
      <c r="R98" s="1151">
        <v>6</v>
      </c>
      <c r="S98" s="1151">
        <v>8</v>
      </c>
      <c r="T98" s="1151">
        <v>8</v>
      </c>
      <c r="U98" s="1151">
        <v>8</v>
      </c>
      <c r="V98" s="1151">
        <v>7</v>
      </c>
      <c r="W98" s="1152"/>
      <c r="X98" s="1152"/>
      <c r="Y98" s="1152"/>
      <c r="Z98" s="1152"/>
      <c r="AA98" s="1151">
        <v>7</v>
      </c>
      <c r="AB98" s="1383" t="s">
        <v>100</v>
      </c>
      <c r="AC98" s="1156"/>
      <c r="AD98" s="1156" t="s">
        <v>569</v>
      </c>
      <c r="AE98" s="1156" t="s">
        <v>590</v>
      </c>
      <c r="AF98" s="1156" t="s">
        <v>620</v>
      </c>
      <c r="AG98" s="1156" t="s">
        <v>641</v>
      </c>
      <c r="AH98" s="1156" t="s">
        <v>656</v>
      </c>
      <c r="AI98" s="1156" t="s">
        <v>671</v>
      </c>
      <c r="AJ98" s="1156" t="s">
        <v>688</v>
      </c>
      <c r="AK98" s="1355" t="s">
        <v>715</v>
      </c>
      <c r="AL98" s="1160"/>
      <c r="AM98" s="1156"/>
      <c r="AN98" s="1156"/>
      <c r="AO98" s="1158"/>
      <c r="AP98" s="1361" t="s">
        <v>793</v>
      </c>
    </row>
    <row r="99" spans="1:42" ht="15" customHeight="1" x14ac:dyDescent="0.35">
      <c r="A99" s="1172">
        <v>6</v>
      </c>
      <c r="B99" s="1167" t="s">
        <v>75</v>
      </c>
      <c r="C99" s="1265" t="s">
        <v>110</v>
      </c>
      <c r="D99" s="1196">
        <v>1945</v>
      </c>
      <c r="E99" s="1143">
        <f t="shared" si="23"/>
        <v>73</v>
      </c>
      <c r="F99" s="1263" t="s">
        <v>16</v>
      </c>
      <c r="G99" s="1145"/>
      <c r="H99" s="1421">
        <v>7</v>
      </c>
      <c r="I99" s="979" t="s">
        <v>100</v>
      </c>
      <c r="J99" s="1379">
        <f t="shared" si="24"/>
        <v>64</v>
      </c>
      <c r="K99" s="1149">
        <f t="shared" si="25"/>
        <v>13</v>
      </c>
      <c r="L99" s="1150">
        <f t="shared" si="26"/>
        <v>79</v>
      </c>
      <c r="M99" s="1256">
        <v>5</v>
      </c>
      <c r="N99" s="1151">
        <v>7</v>
      </c>
      <c r="O99" s="1151">
        <v>6</v>
      </c>
      <c r="P99" s="1151">
        <v>6</v>
      </c>
      <c r="Q99" s="1151">
        <v>7</v>
      </c>
      <c r="R99" s="1256">
        <v>5</v>
      </c>
      <c r="S99" s="1151">
        <v>6</v>
      </c>
      <c r="T99" s="1151">
        <v>6</v>
      </c>
      <c r="U99" s="1151">
        <v>7</v>
      </c>
      <c r="V99" s="1151">
        <v>6</v>
      </c>
      <c r="W99" s="1151">
        <v>6</v>
      </c>
      <c r="X99" s="1151">
        <v>7</v>
      </c>
      <c r="Y99" s="1257"/>
      <c r="Z99" s="1152"/>
      <c r="AA99" s="1256">
        <v>5</v>
      </c>
      <c r="AB99" s="1415" t="s">
        <v>111</v>
      </c>
      <c r="AC99" s="1384" t="s">
        <v>147</v>
      </c>
      <c r="AD99" s="1384" t="s">
        <v>570</v>
      </c>
      <c r="AE99" s="1156" t="s">
        <v>589</v>
      </c>
      <c r="AF99" s="1156" t="s">
        <v>100</v>
      </c>
      <c r="AG99" s="1156" t="s">
        <v>645</v>
      </c>
      <c r="AH99" s="1156" t="s">
        <v>104</v>
      </c>
      <c r="AI99" s="1156" t="s">
        <v>675</v>
      </c>
      <c r="AJ99" s="1156" t="s">
        <v>570</v>
      </c>
      <c r="AK99" s="1355" t="s">
        <v>106</v>
      </c>
      <c r="AL99" s="1160" t="s">
        <v>736</v>
      </c>
      <c r="AM99" s="1156" t="s">
        <v>676</v>
      </c>
      <c r="AN99" s="1156"/>
      <c r="AO99" s="1158"/>
      <c r="AP99" s="1361" t="s">
        <v>735</v>
      </c>
    </row>
    <row r="100" spans="1:42" ht="15" customHeight="1" x14ac:dyDescent="0.35">
      <c r="A100" s="1172">
        <v>7</v>
      </c>
      <c r="B100" s="1167" t="s">
        <v>75</v>
      </c>
      <c r="C100" s="1270" t="s">
        <v>591</v>
      </c>
      <c r="D100" s="1196">
        <v>1953</v>
      </c>
      <c r="E100" s="1143">
        <f t="shared" si="23"/>
        <v>65</v>
      </c>
      <c r="F100" s="1423" t="s">
        <v>16</v>
      </c>
      <c r="G100" s="1145"/>
      <c r="H100" s="1421">
        <v>8</v>
      </c>
      <c r="I100" s="979" t="s">
        <v>676</v>
      </c>
      <c r="J100" s="1379">
        <f t="shared" si="24"/>
        <v>21</v>
      </c>
      <c r="K100" s="1149">
        <f t="shared" si="25"/>
        <v>4</v>
      </c>
      <c r="L100" s="1150">
        <f t="shared" si="26"/>
        <v>21</v>
      </c>
      <c r="M100" s="1152"/>
      <c r="N100" s="1152"/>
      <c r="O100" s="1152"/>
      <c r="P100" s="1151">
        <v>5</v>
      </c>
      <c r="Q100" s="1151">
        <v>6</v>
      </c>
      <c r="R100" s="1257"/>
      <c r="S100" s="1152"/>
      <c r="T100" s="1151">
        <v>5</v>
      </c>
      <c r="U100" s="1152"/>
      <c r="V100" s="1151">
        <v>5</v>
      </c>
      <c r="W100" s="1152"/>
      <c r="X100" s="1152"/>
      <c r="Y100" s="1152"/>
      <c r="Z100" s="1152"/>
      <c r="AA100" s="1152"/>
      <c r="AB100" s="1415"/>
      <c r="AC100" s="1384"/>
      <c r="AD100" s="1384"/>
      <c r="AE100" s="1156" t="s">
        <v>592</v>
      </c>
      <c r="AF100" s="1156" t="s">
        <v>628</v>
      </c>
      <c r="AG100" s="1156"/>
      <c r="AH100" s="1156"/>
      <c r="AI100" s="1156" t="s">
        <v>676</v>
      </c>
      <c r="AJ100" s="1156"/>
      <c r="AK100" s="1355" t="s">
        <v>719</v>
      </c>
      <c r="AL100" s="1160"/>
      <c r="AM100" s="1156"/>
      <c r="AN100" s="1156"/>
      <c r="AO100" s="1158"/>
      <c r="AP100" s="1361"/>
    </row>
    <row r="101" spans="1:42" ht="15" customHeight="1" x14ac:dyDescent="0.35">
      <c r="A101" s="1172">
        <v>8</v>
      </c>
      <c r="B101" s="1167" t="s">
        <v>75</v>
      </c>
      <c r="C101" s="1270" t="s">
        <v>213</v>
      </c>
      <c r="D101" s="1196">
        <v>1948</v>
      </c>
      <c r="E101" s="1143">
        <f t="shared" si="23"/>
        <v>70</v>
      </c>
      <c r="F101" s="1263" t="s">
        <v>16</v>
      </c>
      <c r="G101" s="1145"/>
      <c r="H101" s="1421">
        <v>9</v>
      </c>
      <c r="I101" s="979" t="s">
        <v>781</v>
      </c>
      <c r="J101" s="1379">
        <f t="shared" si="24"/>
        <v>14</v>
      </c>
      <c r="K101" s="1149">
        <f t="shared" si="25"/>
        <v>3</v>
      </c>
      <c r="L101" s="1150">
        <f t="shared" si="26"/>
        <v>14</v>
      </c>
      <c r="M101" s="1152"/>
      <c r="N101" s="1152"/>
      <c r="O101" s="1152"/>
      <c r="P101" s="1151">
        <v>4</v>
      </c>
      <c r="Q101" s="1152"/>
      <c r="R101" s="1151">
        <v>4</v>
      </c>
      <c r="S101" s="1152"/>
      <c r="T101" s="1152"/>
      <c r="U101" s="1152"/>
      <c r="V101" s="1152"/>
      <c r="W101" s="1152"/>
      <c r="X101" s="1152"/>
      <c r="Y101" s="1152"/>
      <c r="Z101" s="1151">
        <v>6</v>
      </c>
      <c r="AA101" s="1152"/>
      <c r="AB101" s="1415"/>
      <c r="AC101" s="1384"/>
      <c r="AD101" s="1384"/>
      <c r="AE101" s="1156" t="s">
        <v>593</v>
      </c>
      <c r="AF101" s="1156"/>
      <c r="AG101" s="1156" t="s">
        <v>647</v>
      </c>
      <c r="AH101" s="1156"/>
      <c r="AI101" s="1158"/>
      <c r="AJ101" s="1156"/>
      <c r="AK101" s="1164"/>
      <c r="AL101" s="1260"/>
      <c r="AM101" s="1158"/>
      <c r="AN101" s="1156"/>
      <c r="AO101" s="1156" t="s">
        <v>781</v>
      </c>
      <c r="AP101" s="1361"/>
    </row>
    <row r="102" spans="1:42" ht="15" customHeight="1" x14ac:dyDescent="0.35">
      <c r="A102" s="1172">
        <v>9</v>
      </c>
      <c r="B102" s="1167" t="s">
        <v>75</v>
      </c>
      <c r="C102" s="1270" t="s">
        <v>221</v>
      </c>
      <c r="D102" s="1196">
        <v>1956</v>
      </c>
      <c r="E102" s="1143">
        <f t="shared" si="23"/>
        <v>62</v>
      </c>
      <c r="F102" s="1254" t="s">
        <v>634</v>
      </c>
      <c r="G102" s="1145"/>
      <c r="H102" s="1241">
        <v>1</v>
      </c>
      <c r="I102" s="1194">
        <f>MIN(AB102:AB102:AP102)</f>
        <v>0.78680555555555554</v>
      </c>
      <c r="J102" s="1379">
        <f t="shared" si="24"/>
        <v>10</v>
      </c>
      <c r="K102" s="1149">
        <f t="shared" si="25"/>
        <v>1</v>
      </c>
      <c r="L102" s="1150">
        <f t="shared" si="26"/>
        <v>10</v>
      </c>
      <c r="M102" s="1152"/>
      <c r="N102" s="1152"/>
      <c r="O102" s="1152"/>
      <c r="P102" s="1152"/>
      <c r="Q102" s="1152"/>
      <c r="R102" s="1154">
        <v>10</v>
      </c>
      <c r="S102" s="1152"/>
      <c r="T102" s="1152"/>
      <c r="U102" s="1152"/>
      <c r="V102" s="1152"/>
      <c r="W102" s="1152"/>
      <c r="X102" s="1152"/>
      <c r="Y102" s="1152"/>
      <c r="Z102" s="1152"/>
      <c r="AA102" s="1152"/>
      <c r="AB102" s="1415"/>
      <c r="AC102" s="1384"/>
      <c r="AD102" s="1384"/>
      <c r="AE102" s="1156"/>
      <c r="AF102" s="1156"/>
      <c r="AG102" s="1157">
        <v>0.78680555555555554</v>
      </c>
      <c r="AH102" s="1156"/>
      <c r="AI102" s="1156"/>
      <c r="AJ102" s="1156"/>
      <c r="AK102" s="1355"/>
      <c r="AL102" s="1160"/>
      <c r="AM102" s="1156"/>
      <c r="AN102" s="1156"/>
      <c r="AO102" s="1158"/>
      <c r="AP102" s="1361"/>
    </row>
    <row r="103" spans="1:42" ht="15" customHeight="1" thickBot="1" x14ac:dyDescent="0.4">
      <c r="A103" s="1362">
        <v>9</v>
      </c>
      <c r="B103" s="1363" t="s">
        <v>75</v>
      </c>
      <c r="C103" s="1288" t="s">
        <v>368</v>
      </c>
      <c r="D103" s="1289"/>
      <c r="E103" s="1290"/>
      <c r="F103" s="1291"/>
      <c r="G103" s="1424"/>
      <c r="H103" s="1425"/>
      <c r="I103" s="1426"/>
      <c r="J103" s="1295"/>
      <c r="K103" s="1296"/>
      <c r="L103" s="1297"/>
      <c r="M103" s="1298">
        <f t="shared" ref="M103:AA103" si="27">COUNTIF(M94:M102,"&gt;-1")</f>
        <v>6</v>
      </c>
      <c r="N103" s="1298">
        <f t="shared" si="27"/>
        <v>4</v>
      </c>
      <c r="O103" s="1298">
        <f t="shared" si="27"/>
        <v>5</v>
      </c>
      <c r="P103" s="1298">
        <f t="shared" si="27"/>
        <v>7</v>
      </c>
      <c r="Q103" s="1427">
        <f t="shared" si="27"/>
        <v>5</v>
      </c>
      <c r="R103" s="1427">
        <f t="shared" si="27"/>
        <v>7</v>
      </c>
      <c r="S103" s="1427">
        <f t="shared" si="27"/>
        <v>5</v>
      </c>
      <c r="T103" s="1427">
        <f t="shared" si="27"/>
        <v>6</v>
      </c>
      <c r="U103" s="1427">
        <f t="shared" si="27"/>
        <v>5</v>
      </c>
      <c r="V103" s="1427">
        <f t="shared" si="27"/>
        <v>7</v>
      </c>
      <c r="W103" s="1427">
        <f t="shared" si="27"/>
        <v>5</v>
      </c>
      <c r="X103" s="1427">
        <f t="shared" si="27"/>
        <v>4</v>
      </c>
      <c r="Y103" s="1427">
        <f t="shared" si="27"/>
        <v>3</v>
      </c>
      <c r="Z103" s="1427">
        <f t="shared" si="27"/>
        <v>5</v>
      </c>
      <c r="AA103" s="1428">
        <f t="shared" si="27"/>
        <v>6</v>
      </c>
      <c r="AB103" s="1299"/>
      <c r="AC103" s="1429"/>
      <c r="AD103" s="1430"/>
      <c r="AE103" s="1429"/>
      <c r="AF103" s="1429"/>
      <c r="AG103" s="1429"/>
      <c r="AH103" s="1429"/>
      <c r="AI103" s="1429"/>
      <c r="AJ103" s="1429"/>
      <c r="AK103" s="1431"/>
      <c r="AL103" s="1432"/>
      <c r="AM103" s="1300"/>
      <c r="AN103" s="1300"/>
      <c r="AO103" s="1300"/>
      <c r="AP103" s="1433"/>
    </row>
    <row r="104" spans="1:42" ht="15" customHeight="1" thickTop="1" thickBot="1" x14ac:dyDescent="0.4">
      <c r="A104" s="1096" t="s">
        <v>1</v>
      </c>
      <c r="B104" s="1097" t="s">
        <v>7</v>
      </c>
      <c r="C104" s="1098" t="s">
        <v>2</v>
      </c>
      <c r="D104" s="1099" t="s">
        <v>3</v>
      </c>
      <c r="E104" s="1097" t="s">
        <v>4</v>
      </c>
      <c r="F104" s="1100" t="s">
        <v>5</v>
      </c>
      <c r="G104" s="1101" t="s">
        <v>326</v>
      </c>
      <c r="H104" s="1102" t="s">
        <v>327</v>
      </c>
      <c r="I104" s="1103" t="s">
        <v>328</v>
      </c>
      <c r="J104" s="1104" t="s">
        <v>329</v>
      </c>
      <c r="K104" s="1105" t="s">
        <v>330</v>
      </c>
      <c r="L104" s="1106" t="s">
        <v>9</v>
      </c>
      <c r="M104" s="1107" t="s">
        <v>331</v>
      </c>
      <c r="N104" s="1108" t="s">
        <v>332</v>
      </c>
      <c r="O104" s="1108" t="s">
        <v>333</v>
      </c>
      <c r="P104" s="1108" t="s">
        <v>334</v>
      </c>
      <c r="Q104" s="1108" t="s">
        <v>335</v>
      </c>
      <c r="R104" s="1108" t="s">
        <v>336</v>
      </c>
      <c r="S104" s="1108" t="s">
        <v>337</v>
      </c>
      <c r="T104" s="1108" t="s">
        <v>338</v>
      </c>
      <c r="U104" s="1108" t="s">
        <v>339</v>
      </c>
      <c r="V104" s="1108" t="s">
        <v>340</v>
      </c>
      <c r="W104" s="1108" t="s">
        <v>341</v>
      </c>
      <c r="X104" s="1108" t="s">
        <v>342</v>
      </c>
      <c r="Y104" s="1108" t="s">
        <v>343</v>
      </c>
      <c r="Z104" s="1108" t="s">
        <v>344</v>
      </c>
      <c r="AA104" s="1109" t="s">
        <v>345</v>
      </c>
      <c r="AB104" s="1232" t="s">
        <v>346</v>
      </c>
      <c r="AC104" s="1233" t="s">
        <v>347</v>
      </c>
      <c r="AD104" s="1233" t="s">
        <v>348</v>
      </c>
      <c r="AE104" s="1233" t="s">
        <v>349</v>
      </c>
      <c r="AF104" s="1233" t="s">
        <v>350</v>
      </c>
      <c r="AG104" s="1233" t="s">
        <v>351</v>
      </c>
      <c r="AH104" s="1233" t="s">
        <v>352</v>
      </c>
      <c r="AI104" s="1233" t="s">
        <v>353</v>
      </c>
      <c r="AJ104" s="1233" t="s">
        <v>354</v>
      </c>
      <c r="AK104" s="1234" t="s">
        <v>355</v>
      </c>
      <c r="AL104" s="1235" t="s">
        <v>356</v>
      </c>
      <c r="AM104" s="1236" t="s">
        <v>357</v>
      </c>
      <c r="AN104" s="1236" t="s">
        <v>358</v>
      </c>
      <c r="AO104" s="1236" t="s">
        <v>359</v>
      </c>
      <c r="AP104" s="1237" t="s">
        <v>360</v>
      </c>
    </row>
    <row r="105" spans="1:42" ht="15" customHeight="1" thickTop="1" x14ac:dyDescent="0.35">
      <c r="A105" s="1117">
        <v>1</v>
      </c>
      <c r="B105" s="1118" t="s">
        <v>48</v>
      </c>
      <c r="C105" s="1411" t="s">
        <v>66</v>
      </c>
      <c r="D105" s="1196">
        <v>1986</v>
      </c>
      <c r="E105" s="1143">
        <f t="shared" ref="E105:E127" si="28">SUM(2018-D105)</f>
        <v>32</v>
      </c>
      <c r="F105" s="1316" t="s">
        <v>45</v>
      </c>
      <c r="G105" s="1145"/>
      <c r="H105" s="1378">
        <v>3</v>
      </c>
      <c r="I105" s="1194">
        <f>MIN(AB105:AB105:AP105)</f>
        <v>0.84930555555555554</v>
      </c>
      <c r="J105" s="1379">
        <f t="shared" ref="J105:J127" si="29">IF(COUNTIF(M105:AA105,"&gt;=0")&lt;11,SUM(M105:AA105),SUM(LARGE(M105:AA105,1),LARGE(M105:AA105,2),LARGE(M105:AA105,3),LARGE(M105:AA105,4),LARGE(M105:AA105,5),LARGE(M105:AA105,6),LARGE(M105:AA105,7),LARGE(M105:AA105,8),LARGE(M105:AA105,9),LARGE(M105:AA105,10)))</f>
        <v>93</v>
      </c>
      <c r="K105" s="1149">
        <f t="shared" ref="K105:K127" si="30">SUM(COUNTIF(M105:AA105,"&gt;-1"))</f>
        <v>12</v>
      </c>
      <c r="L105" s="1150">
        <f t="shared" ref="L105:L127" si="31">SUM(M105:AA105)</f>
        <v>108</v>
      </c>
      <c r="M105" s="1308">
        <v>8</v>
      </c>
      <c r="N105" s="1308">
        <v>7</v>
      </c>
      <c r="O105" s="1322">
        <v>8</v>
      </c>
      <c r="P105" s="1246"/>
      <c r="Q105" s="1246"/>
      <c r="R105" s="1322">
        <v>8</v>
      </c>
      <c r="S105" s="1322">
        <v>9</v>
      </c>
      <c r="T105" s="1151">
        <v>9</v>
      </c>
      <c r="U105" s="1189">
        <v>10</v>
      </c>
      <c r="V105" s="1154">
        <v>10</v>
      </c>
      <c r="W105" s="1154">
        <v>10</v>
      </c>
      <c r="X105" s="1154">
        <v>10</v>
      </c>
      <c r="Y105" s="1177"/>
      <c r="Z105" s="1151">
        <v>9</v>
      </c>
      <c r="AA105" s="1154">
        <v>10</v>
      </c>
      <c r="AB105" s="1247">
        <v>0.97916666666666663</v>
      </c>
      <c r="AC105" s="1158">
        <v>0.9770833333333333</v>
      </c>
      <c r="AD105" s="1259">
        <v>0.91111111111111109</v>
      </c>
      <c r="AE105" s="1434"/>
      <c r="AF105" s="1248"/>
      <c r="AG105" s="1434">
        <v>0.91319444444444453</v>
      </c>
      <c r="AH105" s="1435">
        <v>0.96111111111111114</v>
      </c>
      <c r="AI105" s="1435">
        <v>0.90833333333333333</v>
      </c>
      <c r="AJ105" s="1435">
        <v>0.85763888888888884</v>
      </c>
      <c r="AK105" s="1436">
        <v>0.86805555555555547</v>
      </c>
      <c r="AL105" s="1437">
        <v>0.8652777777777777</v>
      </c>
      <c r="AM105" s="1435">
        <v>0.8618055555555556</v>
      </c>
      <c r="AN105" s="1434"/>
      <c r="AO105" s="1434">
        <v>0.86736111111111114</v>
      </c>
      <c r="AP105" s="1438">
        <v>0.84930555555555554</v>
      </c>
    </row>
    <row r="106" spans="1:42" ht="15" customHeight="1" x14ac:dyDescent="0.35">
      <c r="A106" s="1139">
        <v>2</v>
      </c>
      <c r="B106" s="1140" t="s">
        <v>48</v>
      </c>
      <c r="C106" s="1141" t="s">
        <v>76</v>
      </c>
      <c r="D106" s="1142">
        <v>1988</v>
      </c>
      <c r="E106" s="1143">
        <f t="shared" si="28"/>
        <v>30</v>
      </c>
      <c r="F106" s="1316" t="s">
        <v>77</v>
      </c>
      <c r="G106" s="1145" t="s">
        <v>362</v>
      </c>
      <c r="H106" s="1378">
        <v>11</v>
      </c>
      <c r="I106" s="1194">
        <f>MIN(AB106:AB106:AP106)</f>
        <v>0.90763888888888899</v>
      </c>
      <c r="J106" s="1379">
        <f t="shared" si="29"/>
        <v>77</v>
      </c>
      <c r="K106" s="1319">
        <f t="shared" si="30"/>
        <v>15</v>
      </c>
      <c r="L106" s="1150">
        <f t="shared" si="31"/>
        <v>105</v>
      </c>
      <c r="M106" s="1256">
        <v>6</v>
      </c>
      <c r="N106" s="1320">
        <v>6</v>
      </c>
      <c r="O106" s="1439">
        <v>6</v>
      </c>
      <c r="P106" s="1151">
        <v>8</v>
      </c>
      <c r="Q106" s="1151">
        <v>6</v>
      </c>
      <c r="R106" s="1151">
        <v>6</v>
      </c>
      <c r="S106" s="1151">
        <v>8</v>
      </c>
      <c r="T106" s="1151">
        <v>7</v>
      </c>
      <c r="U106" s="1256">
        <v>5</v>
      </c>
      <c r="V106" s="1151">
        <v>8</v>
      </c>
      <c r="W106" s="1151">
        <v>9</v>
      </c>
      <c r="X106" s="1151">
        <v>9</v>
      </c>
      <c r="Y106" s="1151">
        <v>9</v>
      </c>
      <c r="Z106" s="1256">
        <v>5</v>
      </c>
      <c r="AA106" s="1151">
        <v>7</v>
      </c>
      <c r="AB106" s="1383" t="s">
        <v>78</v>
      </c>
      <c r="AC106" s="1156" t="s">
        <v>142</v>
      </c>
      <c r="AD106" s="1259">
        <v>0.9916666666666667</v>
      </c>
      <c r="AE106" s="1158">
        <v>0.9819444444444444</v>
      </c>
      <c r="AF106" s="1434">
        <v>0.97152777777777777</v>
      </c>
      <c r="AG106" s="1156" t="s">
        <v>637</v>
      </c>
      <c r="AH106" s="1434">
        <v>0.98958333333333337</v>
      </c>
      <c r="AI106" s="1434">
        <v>0.99930555555555556</v>
      </c>
      <c r="AJ106" s="1434">
        <v>0.95972222222222225</v>
      </c>
      <c r="AK106" s="1436">
        <v>0.97569444444444453</v>
      </c>
      <c r="AL106" s="1440">
        <v>0.92569444444444438</v>
      </c>
      <c r="AM106" s="1435">
        <v>0.91249999999999998</v>
      </c>
      <c r="AN106" s="1435">
        <v>0.94236111111111109</v>
      </c>
      <c r="AO106" s="1434">
        <v>0.96250000000000002</v>
      </c>
      <c r="AP106" s="1438">
        <v>0.90763888888888899</v>
      </c>
    </row>
    <row r="107" spans="1:42" ht="15" customHeight="1" x14ac:dyDescent="0.35">
      <c r="A107" s="1441">
        <v>3</v>
      </c>
      <c r="B107" s="1140" t="s">
        <v>48</v>
      </c>
      <c r="C107" s="1442" t="s">
        <v>53</v>
      </c>
      <c r="D107" s="1443">
        <v>2001</v>
      </c>
      <c r="E107" s="1143">
        <f t="shared" si="28"/>
        <v>17</v>
      </c>
      <c r="F107" s="1316" t="s">
        <v>54</v>
      </c>
      <c r="G107" s="1145"/>
      <c r="H107" s="1378">
        <v>2</v>
      </c>
      <c r="I107" s="1194">
        <f>MIN(AB107:AB107:AP107)</f>
        <v>0.84236111111111101</v>
      </c>
      <c r="J107" s="1379">
        <f t="shared" si="29"/>
        <v>74</v>
      </c>
      <c r="K107" s="1149">
        <f t="shared" si="30"/>
        <v>8</v>
      </c>
      <c r="L107" s="1150">
        <f t="shared" si="31"/>
        <v>74</v>
      </c>
      <c r="M107" s="1151">
        <v>9</v>
      </c>
      <c r="N107" s="1322">
        <v>9</v>
      </c>
      <c r="O107" s="1322">
        <v>9</v>
      </c>
      <c r="P107" s="1151">
        <v>9</v>
      </c>
      <c r="Q107" s="1154">
        <v>10</v>
      </c>
      <c r="R107" s="1154">
        <v>10</v>
      </c>
      <c r="S107" s="1154">
        <v>10</v>
      </c>
      <c r="T107" s="1152"/>
      <c r="U107" s="1152"/>
      <c r="V107" s="1152"/>
      <c r="W107" s="1152"/>
      <c r="X107" s="1152"/>
      <c r="Y107" s="1152"/>
      <c r="Z107" s="1151">
        <v>8</v>
      </c>
      <c r="AA107" s="1152"/>
      <c r="AB107" s="1258">
        <v>0.88194444444444453</v>
      </c>
      <c r="AC107" s="1259">
        <v>0.88958333333333339</v>
      </c>
      <c r="AD107" s="1259">
        <v>0.86041666666666661</v>
      </c>
      <c r="AE107" s="1259">
        <v>0.8881944444444444</v>
      </c>
      <c r="AF107" s="1259">
        <v>0.87569444444444444</v>
      </c>
      <c r="AG107" s="1434">
        <v>0.84236111111111101</v>
      </c>
      <c r="AH107" s="1434">
        <v>0.88958333333333339</v>
      </c>
      <c r="AI107" s="1434"/>
      <c r="AJ107" s="1434"/>
      <c r="AK107" s="1436"/>
      <c r="AL107" s="1440"/>
      <c r="AM107" s="1434"/>
      <c r="AN107" s="1434"/>
      <c r="AO107" s="1434">
        <v>0.86875000000000002</v>
      </c>
      <c r="AP107" s="1438"/>
    </row>
    <row r="108" spans="1:42" ht="15" customHeight="1" x14ac:dyDescent="0.35">
      <c r="A108" s="1172">
        <v>4</v>
      </c>
      <c r="B108" s="1167" t="s">
        <v>48</v>
      </c>
      <c r="C108" s="1270" t="s">
        <v>69</v>
      </c>
      <c r="D108" s="1196">
        <v>1985</v>
      </c>
      <c r="E108" s="1143">
        <f t="shared" si="28"/>
        <v>33</v>
      </c>
      <c r="F108" s="1316" t="s">
        <v>70</v>
      </c>
      <c r="G108" s="1145"/>
      <c r="H108" s="1378">
        <v>10</v>
      </c>
      <c r="I108" s="1194">
        <f>MIN(AB108:AB108:AP108)</f>
        <v>0.90347222222222223</v>
      </c>
      <c r="J108" s="1379">
        <f t="shared" si="29"/>
        <v>74</v>
      </c>
      <c r="K108" s="1149">
        <f t="shared" si="30"/>
        <v>10</v>
      </c>
      <c r="L108" s="1150">
        <f t="shared" si="31"/>
        <v>74</v>
      </c>
      <c r="M108" s="1151">
        <v>7</v>
      </c>
      <c r="N108" s="1152"/>
      <c r="O108" s="1151">
        <v>7</v>
      </c>
      <c r="P108" s="1152"/>
      <c r="Q108" s="1151">
        <v>8</v>
      </c>
      <c r="R108" s="1151">
        <v>7</v>
      </c>
      <c r="S108" s="1152"/>
      <c r="T108" s="1151">
        <v>8</v>
      </c>
      <c r="U108" s="1151">
        <v>6</v>
      </c>
      <c r="V108" s="1152"/>
      <c r="W108" s="1152"/>
      <c r="X108" s="1151">
        <v>8</v>
      </c>
      <c r="Y108" s="1154">
        <v>10</v>
      </c>
      <c r="Z108" s="1151">
        <v>7</v>
      </c>
      <c r="AA108" s="1151">
        <v>6</v>
      </c>
      <c r="AB108" s="1247">
        <v>0.98888888888888893</v>
      </c>
      <c r="AC108" s="1156"/>
      <c r="AD108" s="1259">
        <v>0.96250000000000002</v>
      </c>
      <c r="AE108" s="1434"/>
      <c r="AF108" s="1434">
        <v>0.92638888888888893</v>
      </c>
      <c r="AG108" s="1434">
        <v>0.94652777777777775</v>
      </c>
      <c r="AH108" s="1434"/>
      <c r="AI108" s="1434">
        <v>0.92291666666666661</v>
      </c>
      <c r="AJ108" s="1434">
        <v>0.90347222222222223</v>
      </c>
      <c r="AK108" s="1355"/>
      <c r="AL108" s="1440"/>
      <c r="AM108" s="1435">
        <v>0.94027777777777777</v>
      </c>
      <c r="AN108" s="1434">
        <v>0.93402777777777779</v>
      </c>
      <c r="AO108" s="1434">
        <v>0.90833333333333333</v>
      </c>
      <c r="AP108" s="1438">
        <v>0.92361111111111116</v>
      </c>
    </row>
    <row r="109" spans="1:42" ht="15" customHeight="1" x14ac:dyDescent="0.35">
      <c r="A109" s="1312">
        <v>5</v>
      </c>
      <c r="B109" s="1167" t="s">
        <v>48</v>
      </c>
      <c r="C109" s="1270" t="s">
        <v>46</v>
      </c>
      <c r="D109" s="1196">
        <v>2002</v>
      </c>
      <c r="E109" s="1143">
        <f t="shared" si="28"/>
        <v>16</v>
      </c>
      <c r="F109" s="1316" t="s">
        <v>47</v>
      </c>
      <c r="G109" s="1145"/>
      <c r="H109" s="1390">
        <v>1</v>
      </c>
      <c r="I109" s="1194">
        <f>MIN(AB109:AB109:AP109)</f>
        <v>0.8305555555555556</v>
      </c>
      <c r="J109" s="1379">
        <f t="shared" si="29"/>
        <v>40</v>
      </c>
      <c r="K109" s="1149">
        <f t="shared" si="30"/>
        <v>4</v>
      </c>
      <c r="L109" s="1150">
        <f t="shared" si="31"/>
        <v>40</v>
      </c>
      <c r="M109" s="1154">
        <v>10</v>
      </c>
      <c r="N109" s="1154">
        <v>10</v>
      </c>
      <c r="O109" s="1154">
        <v>10</v>
      </c>
      <c r="P109" s="1154">
        <v>10</v>
      </c>
      <c r="Q109" s="1152"/>
      <c r="R109" s="1152"/>
      <c r="S109" s="1152"/>
      <c r="T109" s="1152"/>
      <c r="U109" s="1152"/>
      <c r="V109" s="1152"/>
      <c r="W109" s="1152"/>
      <c r="X109" s="1152"/>
      <c r="Y109" s="1152"/>
      <c r="Z109" s="1152"/>
      <c r="AA109" s="1152"/>
      <c r="AB109" s="1258">
        <v>0.85</v>
      </c>
      <c r="AC109" s="1354">
        <v>0.85625000000000007</v>
      </c>
      <c r="AD109" s="1259">
        <v>0.85</v>
      </c>
      <c r="AE109" s="1259">
        <v>0.8305555555555556</v>
      </c>
      <c r="AF109" s="1434"/>
      <c r="AG109" s="1434"/>
      <c r="AH109" s="1156"/>
      <c r="AI109" s="1434"/>
      <c r="AJ109" s="1434"/>
      <c r="AK109" s="1436"/>
      <c r="AL109" s="1440"/>
      <c r="AM109" s="1434"/>
      <c r="AN109" s="1434"/>
      <c r="AO109" s="1434"/>
      <c r="AP109" s="1438"/>
    </row>
    <row r="110" spans="1:42" ht="15" customHeight="1" x14ac:dyDescent="0.35">
      <c r="A110" s="1172">
        <v>6</v>
      </c>
      <c r="B110" s="1167" t="s">
        <v>48</v>
      </c>
      <c r="C110" s="1265" t="s">
        <v>612</v>
      </c>
      <c r="D110" s="1196">
        <v>2000</v>
      </c>
      <c r="E110" s="1143">
        <f t="shared" si="28"/>
        <v>18</v>
      </c>
      <c r="F110" s="1444" t="s">
        <v>710</v>
      </c>
      <c r="G110" s="1145"/>
      <c r="H110" s="1378">
        <v>9</v>
      </c>
      <c r="I110" s="1194">
        <f>MIN(AB110:AB110:AP110)</f>
        <v>0.89861111111111114</v>
      </c>
      <c r="J110" s="1379">
        <f t="shared" si="29"/>
        <v>38</v>
      </c>
      <c r="K110" s="1149">
        <f t="shared" si="30"/>
        <v>5</v>
      </c>
      <c r="L110" s="1150">
        <f t="shared" si="31"/>
        <v>38</v>
      </c>
      <c r="M110" s="1152"/>
      <c r="N110" s="1257"/>
      <c r="O110" s="1152"/>
      <c r="P110" s="1152"/>
      <c r="Q110" s="1151">
        <v>9</v>
      </c>
      <c r="R110" s="1257"/>
      <c r="S110" s="1152"/>
      <c r="T110" s="1152"/>
      <c r="U110" s="1152"/>
      <c r="V110" s="1151">
        <v>7</v>
      </c>
      <c r="W110" s="1151">
        <v>8</v>
      </c>
      <c r="X110" s="1152"/>
      <c r="Y110" s="1152"/>
      <c r="Z110" s="1151">
        <v>6</v>
      </c>
      <c r="AA110" s="1151">
        <v>8</v>
      </c>
      <c r="AB110" s="1415"/>
      <c r="AC110" s="1434"/>
      <c r="AD110" s="1156"/>
      <c r="AE110" s="1158"/>
      <c r="AF110" s="1434">
        <v>0.92013888888888884</v>
      </c>
      <c r="AG110" s="1434"/>
      <c r="AH110" s="1434"/>
      <c r="AI110" s="1434"/>
      <c r="AJ110" s="1434"/>
      <c r="AK110" s="1355" t="s">
        <v>711</v>
      </c>
      <c r="AL110" s="1440">
        <v>0.94930555555555562</v>
      </c>
      <c r="AM110" s="1434"/>
      <c r="AN110" s="1434"/>
      <c r="AO110" s="1434">
        <v>0.9145833333333333</v>
      </c>
      <c r="AP110" s="1438">
        <v>0.89861111111111114</v>
      </c>
    </row>
    <row r="111" spans="1:42" ht="15" customHeight="1" x14ac:dyDescent="0.35">
      <c r="A111" s="1312">
        <v>7</v>
      </c>
      <c r="B111" s="1167" t="s">
        <v>48</v>
      </c>
      <c r="C111" s="1270" t="s">
        <v>635</v>
      </c>
      <c r="D111" s="1196">
        <v>1988</v>
      </c>
      <c r="E111" s="1328">
        <f t="shared" si="28"/>
        <v>30</v>
      </c>
      <c r="F111" s="1316" t="s">
        <v>117</v>
      </c>
      <c r="G111" s="1145"/>
      <c r="H111" s="1378">
        <v>4</v>
      </c>
      <c r="I111" s="1194">
        <f>MIN(AB111:AB111:AP111)</f>
        <v>0.85416666666666663</v>
      </c>
      <c r="J111" s="1379">
        <f t="shared" si="29"/>
        <v>28</v>
      </c>
      <c r="K111" s="1149">
        <f t="shared" si="30"/>
        <v>3</v>
      </c>
      <c r="L111" s="1150">
        <f t="shared" si="31"/>
        <v>28</v>
      </c>
      <c r="M111" s="1152"/>
      <c r="N111" s="1152"/>
      <c r="O111" s="1152"/>
      <c r="P111" s="1152"/>
      <c r="Q111" s="1152"/>
      <c r="R111" s="1151">
        <v>9</v>
      </c>
      <c r="S111" s="1152"/>
      <c r="T111" s="1152"/>
      <c r="U111" s="1151">
        <v>9</v>
      </c>
      <c r="V111" s="1152"/>
      <c r="W111" s="1152"/>
      <c r="X111" s="1152"/>
      <c r="Y111" s="1152"/>
      <c r="Z111" s="1154">
        <v>10</v>
      </c>
      <c r="AA111" s="1324"/>
      <c r="AB111" s="1383"/>
      <c r="AC111" s="1259"/>
      <c r="AD111" s="1259"/>
      <c r="AE111" s="1158"/>
      <c r="AF111" s="1434"/>
      <c r="AG111" s="1434">
        <v>0.88263888888888886</v>
      </c>
      <c r="AH111" s="1434"/>
      <c r="AI111" s="1434"/>
      <c r="AJ111" s="1434">
        <v>0.86597222222222225</v>
      </c>
      <c r="AK111" s="1436"/>
      <c r="AL111" s="1440"/>
      <c r="AM111" s="1434"/>
      <c r="AN111" s="1434"/>
      <c r="AO111" s="1259">
        <v>0.85416666666666663</v>
      </c>
      <c r="AP111" s="1438"/>
    </row>
    <row r="112" spans="1:42" ht="15" customHeight="1" x14ac:dyDescent="0.35">
      <c r="A112" s="1172">
        <v>8</v>
      </c>
      <c r="B112" s="1167" t="s">
        <v>48</v>
      </c>
      <c r="C112" s="1270" t="s">
        <v>594</v>
      </c>
      <c r="D112" s="1196">
        <v>2001</v>
      </c>
      <c r="E112" s="1328">
        <f t="shared" si="28"/>
        <v>17</v>
      </c>
      <c r="F112" s="1382" t="s">
        <v>19</v>
      </c>
      <c r="G112" s="1145"/>
      <c r="H112" s="1378">
        <v>18</v>
      </c>
      <c r="I112" s="979" t="s">
        <v>659</v>
      </c>
      <c r="J112" s="1379">
        <f t="shared" si="29"/>
        <v>24</v>
      </c>
      <c r="K112" s="1149">
        <f t="shared" si="30"/>
        <v>4</v>
      </c>
      <c r="L112" s="1150">
        <f t="shared" si="31"/>
        <v>24</v>
      </c>
      <c r="M112" s="1152"/>
      <c r="N112" s="1152"/>
      <c r="O112" s="1152"/>
      <c r="P112" s="1151">
        <v>7</v>
      </c>
      <c r="Q112" s="1151">
        <v>5</v>
      </c>
      <c r="R112" s="1151">
        <v>5</v>
      </c>
      <c r="S112" s="1151">
        <v>7</v>
      </c>
      <c r="T112" s="1152"/>
      <c r="U112" s="1152"/>
      <c r="V112" s="1152"/>
      <c r="W112" s="1152"/>
      <c r="X112" s="1152"/>
      <c r="Y112" s="1152"/>
      <c r="Z112" s="1152"/>
      <c r="AA112" s="1324"/>
      <c r="AB112" s="1383"/>
      <c r="AC112" s="1259"/>
      <c r="AD112" s="1259"/>
      <c r="AE112" s="1156" t="s">
        <v>289</v>
      </c>
      <c r="AF112" s="1156" t="s">
        <v>623</v>
      </c>
      <c r="AG112" s="1156" t="s">
        <v>646</v>
      </c>
      <c r="AH112" s="1156" t="s">
        <v>659</v>
      </c>
      <c r="AI112" s="1434"/>
      <c r="AJ112" s="1434"/>
      <c r="AK112" s="1436"/>
      <c r="AL112" s="1440"/>
      <c r="AM112" s="1434"/>
      <c r="AN112" s="1434"/>
      <c r="AO112" s="1156"/>
      <c r="AP112" s="1438"/>
    </row>
    <row r="113" spans="1:42" ht="15" customHeight="1" x14ac:dyDescent="0.35">
      <c r="A113" s="1312">
        <v>9</v>
      </c>
      <c r="B113" s="1167" t="s">
        <v>48</v>
      </c>
      <c r="C113" s="1265" t="s">
        <v>674</v>
      </c>
      <c r="D113" s="1196">
        <v>2002</v>
      </c>
      <c r="E113" s="1143">
        <f t="shared" si="28"/>
        <v>16</v>
      </c>
      <c r="F113" s="1316" t="s">
        <v>634</v>
      </c>
      <c r="G113" s="1145" t="s">
        <v>682</v>
      </c>
      <c r="H113" s="1378">
        <v>16</v>
      </c>
      <c r="I113" s="979" t="s">
        <v>587</v>
      </c>
      <c r="J113" s="1379">
        <f t="shared" si="29"/>
        <v>24</v>
      </c>
      <c r="K113" s="1149">
        <f t="shared" si="30"/>
        <v>5</v>
      </c>
      <c r="L113" s="1150">
        <f t="shared" si="31"/>
        <v>24</v>
      </c>
      <c r="M113" s="1152"/>
      <c r="N113" s="1257"/>
      <c r="O113" s="1152"/>
      <c r="P113" s="1152"/>
      <c r="Q113" s="1152"/>
      <c r="R113" s="1257"/>
      <c r="S113" s="1152"/>
      <c r="T113" s="1151">
        <v>6</v>
      </c>
      <c r="U113" s="1151">
        <v>3</v>
      </c>
      <c r="V113" s="1151">
        <v>5</v>
      </c>
      <c r="W113" s="1152"/>
      <c r="X113" s="1152"/>
      <c r="Y113" s="1151">
        <v>5</v>
      </c>
      <c r="Z113" s="1152"/>
      <c r="AA113" s="1326">
        <v>5</v>
      </c>
      <c r="AB113" s="1383"/>
      <c r="AC113" s="1434"/>
      <c r="AD113" s="1156"/>
      <c r="AE113" s="1158"/>
      <c r="AF113" s="1434"/>
      <c r="AG113" s="1434"/>
      <c r="AH113" s="1434"/>
      <c r="AI113" s="1156" t="s">
        <v>586</v>
      </c>
      <c r="AJ113" s="1156" t="s">
        <v>695</v>
      </c>
      <c r="AK113" s="1355" t="s">
        <v>698</v>
      </c>
      <c r="AL113" s="1440"/>
      <c r="AM113" s="1434"/>
      <c r="AN113" s="1156" t="s">
        <v>762</v>
      </c>
      <c r="AO113" s="1434"/>
      <c r="AP113" s="1445" t="s">
        <v>587</v>
      </c>
    </row>
    <row r="114" spans="1:42" ht="15" customHeight="1" x14ac:dyDescent="0.35">
      <c r="A114" s="1172">
        <v>10</v>
      </c>
      <c r="B114" s="1167" t="s">
        <v>48</v>
      </c>
      <c r="C114" s="1265" t="s">
        <v>696</v>
      </c>
      <c r="D114" s="1196">
        <v>2001</v>
      </c>
      <c r="E114" s="1143">
        <f t="shared" si="28"/>
        <v>17</v>
      </c>
      <c r="F114" s="1444" t="s">
        <v>24</v>
      </c>
      <c r="G114" s="1145" t="s">
        <v>700</v>
      </c>
      <c r="H114" s="1378">
        <v>19</v>
      </c>
      <c r="I114" s="979" t="s">
        <v>102</v>
      </c>
      <c r="J114" s="1379">
        <f t="shared" si="29"/>
        <v>21</v>
      </c>
      <c r="K114" s="1149">
        <f t="shared" si="30"/>
        <v>4</v>
      </c>
      <c r="L114" s="1150">
        <f t="shared" si="31"/>
        <v>21</v>
      </c>
      <c r="M114" s="1152"/>
      <c r="N114" s="1257"/>
      <c r="O114" s="1152"/>
      <c r="P114" s="1152"/>
      <c r="Q114" s="1152"/>
      <c r="R114" s="1257"/>
      <c r="S114" s="1152"/>
      <c r="T114" s="1152"/>
      <c r="U114" s="1151">
        <v>2</v>
      </c>
      <c r="V114" s="1151">
        <v>6</v>
      </c>
      <c r="W114" s="1151">
        <v>7</v>
      </c>
      <c r="X114" s="1152"/>
      <c r="Y114" s="1151">
        <v>6</v>
      </c>
      <c r="Z114" s="1152"/>
      <c r="AA114" s="1324"/>
      <c r="AB114" s="1383"/>
      <c r="AC114" s="1434"/>
      <c r="AD114" s="1156"/>
      <c r="AE114" s="1158"/>
      <c r="AF114" s="1434"/>
      <c r="AG114" s="1434"/>
      <c r="AH114" s="1434"/>
      <c r="AI114" s="1434"/>
      <c r="AJ114" s="1156" t="s">
        <v>102</v>
      </c>
      <c r="AK114" s="1355" t="s">
        <v>716</v>
      </c>
      <c r="AL114" s="1160" t="s">
        <v>735</v>
      </c>
      <c r="AM114" s="1434"/>
      <c r="AN114" s="1156" t="s">
        <v>756</v>
      </c>
      <c r="AO114" s="1434"/>
      <c r="AP114" s="1446"/>
    </row>
    <row r="115" spans="1:42" ht="15" customHeight="1" x14ac:dyDescent="0.35">
      <c r="A115" s="1312">
        <v>11</v>
      </c>
      <c r="B115" s="1167" t="s">
        <v>48</v>
      </c>
      <c r="C115" s="1265" t="s">
        <v>669</v>
      </c>
      <c r="D115" s="1196">
        <v>1993</v>
      </c>
      <c r="E115" s="1143">
        <f t="shared" si="28"/>
        <v>25</v>
      </c>
      <c r="F115" s="1316" t="s">
        <v>634</v>
      </c>
      <c r="G115" s="1145" t="s">
        <v>682</v>
      </c>
      <c r="H115" s="1378">
        <v>5</v>
      </c>
      <c r="I115" s="1194">
        <f>MIN(AB115:AB115:AP115)</f>
        <v>0.85833333333333339</v>
      </c>
      <c r="J115" s="1379">
        <f t="shared" si="29"/>
        <v>10</v>
      </c>
      <c r="K115" s="1149">
        <f t="shared" si="30"/>
        <v>1</v>
      </c>
      <c r="L115" s="1150">
        <f t="shared" si="31"/>
        <v>10</v>
      </c>
      <c r="M115" s="1152"/>
      <c r="N115" s="1257"/>
      <c r="O115" s="1152"/>
      <c r="P115" s="1152"/>
      <c r="Q115" s="1152"/>
      <c r="R115" s="1257"/>
      <c r="S115" s="1152"/>
      <c r="T115" s="1154">
        <v>10</v>
      </c>
      <c r="U115" s="1152"/>
      <c r="V115" s="1152"/>
      <c r="W115" s="1152"/>
      <c r="X115" s="1152"/>
      <c r="Y115" s="1152"/>
      <c r="Z115" s="1152"/>
      <c r="AA115" s="1324"/>
      <c r="AB115" s="1383"/>
      <c r="AC115" s="1434"/>
      <c r="AD115" s="1156"/>
      <c r="AE115" s="1269"/>
      <c r="AF115" s="1447"/>
      <c r="AG115" s="1434"/>
      <c r="AH115" s="1434"/>
      <c r="AI115" s="1434">
        <v>0.85833333333333339</v>
      </c>
      <c r="AJ115" s="1434"/>
      <c r="AK115" s="1436"/>
      <c r="AL115" s="1160"/>
      <c r="AM115" s="1434"/>
      <c r="AN115" s="1434"/>
      <c r="AO115" s="1156"/>
      <c r="AP115" s="1438"/>
    </row>
    <row r="116" spans="1:42" ht="15" customHeight="1" x14ac:dyDescent="0.35">
      <c r="A116" s="1172">
        <v>12</v>
      </c>
      <c r="B116" s="1167" t="s">
        <v>48</v>
      </c>
      <c r="C116" s="1270" t="s">
        <v>788</v>
      </c>
      <c r="D116" s="1196">
        <v>1986</v>
      </c>
      <c r="E116" s="1143">
        <f t="shared" si="28"/>
        <v>32</v>
      </c>
      <c r="F116" s="1279" t="s">
        <v>151</v>
      </c>
      <c r="G116" s="1145" t="s">
        <v>802</v>
      </c>
      <c r="H116" s="1378">
        <v>6</v>
      </c>
      <c r="I116" s="1194">
        <f>MIN(AB116:AB116:AP116)</f>
        <v>0.86319444444444438</v>
      </c>
      <c r="J116" s="1379">
        <f t="shared" si="29"/>
        <v>9</v>
      </c>
      <c r="K116" s="1149">
        <f t="shared" si="30"/>
        <v>1</v>
      </c>
      <c r="L116" s="1150">
        <f t="shared" si="31"/>
        <v>9</v>
      </c>
      <c r="M116" s="1152"/>
      <c r="N116" s="1152"/>
      <c r="O116" s="1152"/>
      <c r="P116" s="1152"/>
      <c r="Q116" s="1152"/>
      <c r="R116" s="1152"/>
      <c r="S116" s="1152"/>
      <c r="T116" s="1152"/>
      <c r="U116" s="1152"/>
      <c r="V116" s="1152"/>
      <c r="W116" s="1152"/>
      <c r="X116" s="1152"/>
      <c r="Y116" s="1152"/>
      <c r="Z116" s="1152"/>
      <c r="AA116" s="1326">
        <v>9</v>
      </c>
      <c r="AB116" s="1383"/>
      <c r="AC116" s="1158"/>
      <c r="AD116" s="1259"/>
      <c r="AE116" s="1447"/>
      <c r="AF116" s="1447"/>
      <c r="AG116" s="1434"/>
      <c r="AH116" s="1434"/>
      <c r="AI116" s="1434"/>
      <c r="AJ116" s="1156"/>
      <c r="AK116" s="1355"/>
      <c r="AL116" s="1160"/>
      <c r="AM116" s="1156"/>
      <c r="AN116" s="1434"/>
      <c r="AO116" s="1156"/>
      <c r="AP116" s="1438">
        <v>0.86319444444444438</v>
      </c>
    </row>
    <row r="117" spans="1:42" ht="15" customHeight="1" x14ac:dyDescent="0.35">
      <c r="A117" s="1312">
        <v>13</v>
      </c>
      <c r="B117" s="1167" t="s">
        <v>48</v>
      </c>
      <c r="C117" s="1270" t="s">
        <v>708</v>
      </c>
      <c r="D117" s="1196">
        <v>1993</v>
      </c>
      <c r="E117" s="1328">
        <f t="shared" si="28"/>
        <v>25</v>
      </c>
      <c r="F117" s="1316"/>
      <c r="G117" s="1145" t="s">
        <v>722</v>
      </c>
      <c r="H117" s="1378">
        <v>12</v>
      </c>
      <c r="I117" s="1194">
        <f>MIN(AB117:AB117:AP117)</f>
        <v>0.91319444444444453</v>
      </c>
      <c r="J117" s="1379">
        <f t="shared" si="29"/>
        <v>9</v>
      </c>
      <c r="K117" s="1149">
        <f t="shared" si="30"/>
        <v>1</v>
      </c>
      <c r="L117" s="1150">
        <f t="shared" si="31"/>
        <v>9</v>
      </c>
      <c r="M117" s="1152"/>
      <c r="N117" s="1152"/>
      <c r="O117" s="1152"/>
      <c r="P117" s="1152"/>
      <c r="Q117" s="1152"/>
      <c r="R117" s="1152"/>
      <c r="S117" s="1152"/>
      <c r="T117" s="1152"/>
      <c r="U117" s="1152"/>
      <c r="V117" s="1151">
        <v>9</v>
      </c>
      <c r="W117" s="1152"/>
      <c r="X117" s="1152"/>
      <c r="Y117" s="1152"/>
      <c r="Z117" s="1152"/>
      <c r="AA117" s="1324"/>
      <c r="AB117" s="1383"/>
      <c r="AC117" s="1158"/>
      <c r="AD117" s="1259"/>
      <c r="AE117" s="1384"/>
      <c r="AF117" s="1384"/>
      <c r="AG117" s="1156"/>
      <c r="AH117" s="1434"/>
      <c r="AI117" s="1434"/>
      <c r="AJ117" s="1156"/>
      <c r="AK117" s="1436">
        <v>0.91319444444444453</v>
      </c>
      <c r="AL117" s="1160"/>
      <c r="AM117" s="1156"/>
      <c r="AN117" s="1434"/>
      <c r="AO117" s="1156"/>
      <c r="AP117" s="1438"/>
    </row>
    <row r="118" spans="1:42" ht="15" customHeight="1" x14ac:dyDescent="0.35">
      <c r="A118" s="1172">
        <v>14</v>
      </c>
      <c r="B118" s="1167" t="s">
        <v>48</v>
      </c>
      <c r="C118" s="1270" t="s">
        <v>92</v>
      </c>
      <c r="D118" s="1196">
        <v>1985</v>
      </c>
      <c r="E118" s="1143">
        <f t="shared" si="28"/>
        <v>33</v>
      </c>
      <c r="F118" s="1279" t="s">
        <v>93</v>
      </c>
      <c r="G118" s="1145" t="s">
        <v>362</v>
      </c>
      <c r="H118" s="1378">
        <v>17</v>
      </c>
      <c r="I118" s="979" t="s">
        <v>689</v>
      </c>
      <c r="J118" s="1379">
        <f t="shared" si="29"/>
        <v>9</v>
      </c>
      <c r="K118" s="1149">
        <f t="shared" si="30"/>
        <v>2</v>
      </c>
      <c r="L118" s="1150">
        <f t="shared" si="31"/>
        <v>9</v>
      </c>
      <c r="M118" s="1151">
        <v>5</v>
      </c>
      <c r="N118" s="1152"/>
      <c r="O118" s="1152"/>
      <c r="P118" s="1152"/>
      <c r="Q118" s="1152"/>
      <c r="R118" s="1152"/>
      <c r="S118" s="1152"/>
      <c r="T118" s="1152"/>
      <c r="U118" s="1151">
        <v>4</v>
      </c>
      <c r="V118" s="1152"/>
      <c r="W118" s="1152"/>
      <c r="X118" s="1152"/>
      <c r="Y118" s="1152"/>
      <c r="Z118" s="1152"/>
      <c r="AA118" s="1324"/>
      <c r="AB118" s="1383" t="s">
        <v>94</v>
      </c>
      <c r="AC118" s="1158"/>
      <c r="AD118" s="1259"/>
      <c r="AE118" s="1447"/>
      <c r="AF118" s="1447"/>
      <c r="AG118" s="1434"/>
      <c r="AH118" s="1434"/>
      <c r="AI118" s="1434"/>
      <c r="AJ118" s="1156" t="s">
        <v>689</v>
      </c>
      <c r="AK118" s="1355"/>
      <c r="AL118" s="1160"/>
      <c r="AM118" s="1156"/>
      <c r="AN118" s="1434"/>
      <c r="AO118" s="1156"/>
      <c r="AP118" s="1438"/>
    </row>
    <row r="119" spans="1:42" ht="15" customHeight="1" x14ac:dyDescent="0.35">
      <c r="A119" s="1312">
        <v>15</v>
      </c>
      <c r="B119" s="1167" t="s">
        <v>48</v>
      </c>
      <c r="C119" s="1265" t="s">
        <v>687</v>
      </c>
      <c r="D119" s="1196">
        <v>2003</v>
      </c>
      <c r="E119" s="1143">
        <f t="shared" si="28"/>
        <v>15</v>
      </c>
      <c r="F119" s="1444" t="s">
        <v>685</v>
      </c>
      <c r="G119" s="1145" t="s">
        <v>700</v>
      </c>
      <c r="H119" s="1378">
        <v>7</v>
      </c>
      <c r="I119" s="1194">
        <f>MIN(AB119:AB119:AP119)</f>
        <v>0.86805555555555547</v>
      </c>
      <c r="J119" s="1379">
        <f t="shared" si="29"/>
        <v>8</v>
      </c>
      <c r="K119" s="1149">
        <f t="shared" si="30"/>
        <v>1</v>
      </c>
      <c r="L119" s="1150">
        <f t="shared" si="31"/>
        <v>8</v>
      </c>
      <c r="M119" s="1152"/>
      <c r="N119" s="1257"/>
      <c r="O119" s="1152"/>
      <c r="P119" s="1152"/>
      <c r="Q119" s="1152"/>
      <c r="R119" s="1257"/>
      <c r="S119" s="1152"/>
      <c r="T119" s="1152"/>
      <c r="U119" s="1151">
        <v>8</v>
      </c>
      <c r="V119" s="1152"/>
      <c r="W119" s="1152"/>
      <c r="X119" s="1152"/>
      <c r="Y119" s="1152"/>
      <c r="Z119" s="1152"/>
      <c r="AA119" s="1324"/>
      <c r="AB119" s="1383"/>
      <c r="AC119" s="1434"/>
      <c r="AD119" s="1156"/>
      <c r="AE119" s="1269"/>
      <c r="AF119" s="1447"/>
      <c r="AG119" s="1434"/>
      <c r="AH119" s="1434"/>
      <c r="AI119" s="1434"/>
      <c r="AJ119" s="1434">
        <v>0.86805555555555547</v>
      </c>
      <c r="AK119" s="1355"/>
      <c r="AL119" s="1160"/>
      <c r="AM119" s="1156"/>
      <c r="AN119" s="1434"/>
      <c r="AO119" s="1156"/>
      <c r="AP119" s="1438"/>
    </row>
    <row r="120" spans="1:42" ht="15" customHeight="1" x14ac:dyDescent="0.35">
      <c r="A120" s="1172">
        <v>16</v>
      </c>
      <c r="B120" s="1167" t="s">
        <v>48</v>
      </c>
      <c r="C120" s="1270" t="s">
        <v>134</v>
      </c>
      <c r="D120" s="1196">
        <v>2003</v>
      </c>
      <c r="E120" s="1328">
        <f t="shared" si="28"/>
        <v>15</v>
      </c>
      <c r="F120" s="1316" t="s">
        <v>126</v>
      </c>
      <c r="G120" s="1145" t="s">
        <v>361</v>
      </c>
      <c r="H120" s="1378">
        <v>13</v>
      </c>
      <c r="I120" s="1194">
        <f>MIN(AB120:AB120:AP120)</f>
        <v>0.91736111111111107</v>
      </c>
      <c r="J120" s="1379">
        <f t="shared" si="29"/>
        <v>8</v>
      </c>
      <c r="K120" s="1149">
        <f t="shared" si="30"/>
        <v>1</v>
      </c>
      <c r="L120" s="1150">
        <f t="shared" si="31"/>
        <v>8</v>
      </c>
      <c r="M120" s="1152"/>
      <c r="N120" s="1151">
        <v>8</v>
      </c>
      <c r="O120" s="1152"/>
      <c r="P120" s="1152"/>
      <c r="Q120" s="1152"/>
      <c r="R120" s="1152"/>
      <c r="S120" s="1152"/>
      <c r="T120" s="1152"/>
      <c r="U120" s="1152"/>
      <c r="V120" s="1152"/>
      <c r="W120" s="1152"/>
      <c r="X120" s="1152"/>
      <c r="Y120" s="1152"/>
      <c r="Z120" s="1152"/>
      <c r="AA120" s="1324"/>
      <c r="AB120" s="1383"/>
      <c r="AC120" s="1259">
        <v>0.91736111111111107</v>
      </c>
      <c r="AD120" s="1259"/>
      <c r="AE120" s="1269"/>
      <c r="AF120" s="1447"/>
      <c r="AG120" s="1434"/>
      <c r="AH120" s="1434"/>
      <c r="AI120" s="1434"/>
      <c r="AJ120" s="1434"/>
      <c r="AK120" s="1355"/>
      <c r="AL120" s="1160"/>
      <c r="AM120" s="1156"/>
      <c r="AN120" s="1434"/>
      <c r="AO120" s="1156"/>
      <c r="AP120" s="1438"/>
    </row>
    <row r="121" spans="1:42" ht="15" customHeight="1" x14ac:dyDescent="0.35">
      <c r="A121" s="1312">
        <v>17</v>
      </c>
      <c r="B121" s="1167" t="s">
        <v>48</v>
      </c>
      <c r="C121" s="1265" t="s">
        <v>748</v>
      </c>
      <c r="D121" s="1196">
        <v>2002</v>
      </c>
      <c r="E121" s="1143">
        <f t="shared" si="28"/>
        <v>16</v>
      </c>
      <c r="F121" s="1444" t="s">
        <v>749</v>
      </c>
      <c r="G121" s="1145" t="s">
        <v>801</v>
      </c>
      <c r="H121" s="1378">
        <v>15</v>
      </c>
      <c r="I121" s="1194">
        <f>MIN(AB121:AB121:AP121)</f>
        <v>0.9506944444444444</v>
      </c>
      <c r="J121" s="1379">
        <f t="shared" si="29"/>
        <v>8</v>
      </c>
      <c r="K121" s="1149">
        <f t="shared" si="30"/>
        <v>1</v>
      </c>
      <c r="L121" s="1150">
        <f t="shared" si="31"/>
        <v>8</v>
      </c>
      <c r="M121" s="1152"/>
      <c r="N121" s="1257"/>
      <c r="O121" s="1152"/>
      <c r="P121" s="1152"/>
      <c r="Q121" s="1152"/>
      <c r="R121" s="1257"/>
      <c r="S121" s="1152"/>
      <c r="T121" s="1152"/>
      <c r="U121" s="1152"/>
      <c r="V121" s="1152"/>
      <c r="W121" s="1152"/>
      <c r="X121" s="1152"/>
      <c r="Y121" s="1151">
        <v>8</v>
      </c>
      <c r="Z121" s="1152"/>
      <c r="AA121" s="1324"/>
      <c r="AB121" s="1383"/>
      <c r="AC121" s="1434"/>
      <c r="AD121" s="1156"/>
      <c r="AE121" s="1269"/>
      <c r="AF121" s="1447"/>
      <c r="AG121" s="1434"/>
      <c r="AH121" s="1434"/>
      <c r="AI121" s="1434"/>
      <c r="AJ121" s="1434"/>
      <c r="AK121" s="1355"/>
      <c r="AL121" s="1160"/>
      <c r="AM121" s="1156"/>
      <c r="AN121" s="1434">
        <v>0.9506944444444444</v>
      </c>
      <c r="AO121" s="1434"/>
      <c r="AP121" s="1438"/>
    </row>
    <row r="122" spans="1:42" ht="15" customHeight="1" x14ac:dyDescent="0.35">
      <c r="A122" s="1172">
        <v>18</v>
      </c>
      <c r="B122" s="1167" t="s">
        <v>48</v>
      </c>
      <c r="C122" s="1265" t="s">
        <v>116</v>
      </c>
      <c r="D122" s="1196">
        <v>1985</v>
      </c>
      <c r="E122" s="1143">
        <f t="shared" si="28"/>
        <v>33</v>
      </c>
      <c r="F122" s="1316" t="s">
        <v>117</v>
      </c>
      <c r="G122" s="1145"/>
      <c r="H122" s="1378">
        <v>21</v>
      </c>
      <c r="I122" s="979" t="s">
        <v>571</v>
      </c>
      <c r="J122" s="1379">
        <f t="shared" si="29"/>
        <v>8</v>
      </c>
      <c r="K122" s="1149">
        <f t="shared" si="30"/>
        <v>2</v>
      </c>
      <c r="L122" s="1150">
        <f t="shared" si="31"/>
        <v>8</v>
      </c>
      <c r="M122" s="1151">
        <v>3</v>
      </c>
      <c r="N122" s="1257"/>
      <c r="O122" s="1151">
        <v>5</v>
      </c>
      <c r="P122" s="1152"/>
      <c r="Q122" s="1152"/>
      <c r="R122" s="1257"/>
      <c r="S122" s="1152"/>
      <c r="T122" s="1152"/>
      <c r="U122" s="1152"/>
      <c r="V122" s="1152"/>
      <c r="W122" s="1152"/>
      <c r="X122" s="1152"/>
      <c r="Y122" s="1152"/>
      <c r="Z122" s="1152"/>
      <c r="AA122" s="1324"/>
      <c r="AB122" s="1383" t="s">
        <v>118</v>
      </c>
      <c r="AC122" s="1434"/>
      <c r="AD122" s="1156" t="s">
        <v>571</v>
      </c>
      <c r="AE122" s="1269"/>
      <c r="AF122" s="1447"/>
      <c r="AG122" s="1434"/>
      <c r="AH122" s="1434"/>
      <c r="AI122" s="1434"/>
      <c r="AJ122" s="1434"/>
      <c r="AK122" s="1355"/>
      <c r="AL122" s="1160"/>
      <c r="AM122" s="1156"/>
      <c r="AN122" s="1434"/>
      <c r="AO122" s="1156"/>
      <c r="AP122" s="1438"/>
    </row>
    <row r="123" spans="1:42" ht="15" customHeight="1" x14ac:dyDescent="0.35">
      <c r="A123" s="1312">
        <v>19</v>
      </c>
      <c r="B123" s="1167" t="s">
        <v>48</v>
      </c>
      <c r="C123" s="1265" t="s">
        <v>702</v>
      </c>
      <c r="D123" s="1196">
        <v>2003</v>
      </c>
      <c r="E123" s="1143">
        <f t="shared" si="28"/>
        <v>15</v>
      </c>
      <c r="F123" s="1444" t="s">
        <v>685</v>
      </c>
      <c r="G123" s="1145" t="s">
        <v>700</v>
      </c>
      <c r="H123" s="1378">
        <v>8</v>
      </c>
      <c r="I123" s="1194">
        <f>MIN(AB123:AB123:AP123)</f>
        <v>0.87222222222222223</v>
      </c>
      <c r="J123" s="1379">
        <f t="shared" si="29"/>
        <v>7</v>
      </c>
      <c r="K123" s="1149">
        <f t="shared" si="30"/>
        <v>1</v>
      </c>
      <c r="L123" s="1150">
        <f t="shared" si="31"/>
        <v>7</v>
      </c>
      <c r="M123" s="1152"/>
      <c r="N123" s="1257"/>
      <c r="O123" s="1152"/>
      <c r="P123" s="1152"/>
      <c r="Q123" s="1152"/>
      <c r="R123" s="1257"/>
      <c r="S123" s="1152"/>
      <c r="T123" s="1152"/>
      <c r="U123" s="1151">
        <v>7</v>
      </c>
      <c r="V123" s="1152"/>
      <c r="W123" s="1152"/>
      <c r="X123" s="1152"/>
      <c r="Y123" s="1152"/>
      <c r="Z123" s="1152"/>
      <c r="AA123" s="1324"/>
      <c r="AB123" s="1383"/>
      <c r="AC123" s="1434"/>
      <c r="AD123" s="1156"/>
      <c r="AE123" s="1269"/>
      <c r="AF123" s="1447"/>
      <c r="AG123" s="1434"/>
      <c r="AH123" s="1434"/>
      <c r="AI123" s="1434"/>
      <c r="AJ123" s="1434">
        <v>0.87222222222222223</v>
      </c>
      <c r="AK123" s="1355"/>
      <c r="AL123" s="1440"/>
      <c r="AM123" s="1156"/>
      <c r="AN123" s="1434"/>
      <c r="AO123" s="1434"/>
      <c r="AP123" s="1438"/>
    </row>
    <row r="124" spans="1:42" ht="15" customHeight="1" x14ac:dyDescent="0.35">
      <c r="A124" s="1172">
        <v>20</v>
      </c>
      <c r="B124" s="1167" t="s">
        <v>48</v>
      </c>
      <c r="C124" s="1265" t="s">
        <v>614</v>
      </c>
      <c r="D124" s="1196">
        <v>1984</v>
      </c>
      <c r="E124" s="1143">
        <f t="shared" si="28"/>
        <v>34</v>
      </c>
      <c r="F124" s="1444" t="s">
        <v>24</v>
      </c>
      <c r="G124" s="1145"/>
      <c r="H124" s="1378">
        <v>14</v>
      </c>
      <c r="I124" s="1194">
        <f>MIN(AB124:AB124:AP124)</f>
        <v>0.9472222222222223</v>
      </c>
      <c r="J124" s="1379">
        <f t="shared" si="29"/>
        <v>7</v>
      </c>
      <c r="K124" s="1149">
        <f t="shared" si="30"/>
        <v>1</v>
      </c>
      <c r="L124" s="1150">
        <f t="shared" si="31"/>
        <v>7</v>
      </c>
      <c r="M124" s="1152"/>
      <c r="N124" s="1257"/>
      <c r="O124" s="1152"/>
      <c r="P124" s="1152"/>
      <c r="Q124" s="1151">
        <v>7</v>
      </c>
      <c r="R124" s="1257"/>
      <c r="S124" s="1152"/>
      <c r="T124" s="1152"/>
      <c r="U124" s="1152"/>
      <c r="V124" s="1152"/>
      <c r="W124" s="1152"/>
      <c r="X124" s="1152"/>
      <c r="Y124" s="1152"/>
      <c r="Z124" s="1152"/>
      <c r="AA124" s="1324"/>
      <c r="AB124" s="1383"/>
      <c r="AC124" s="1434"/>
      <c r="AD124" s="1156"/>
      <c r="AE124" s="1158"/>
      <c r="AF124" s="1434">
        <v>0.9472222222222223</v>
      </c>
      <c r="AG124" s="1434"/>
      <c r="AH124" s="1434"/>
      <c r="AI124" s="1434"/>
      <c r="AJ124" s="1434"/>
      <c r="AK124" s="1355"/>
      <c r="AL124" s="1160"/>
      <c r="AM124" s="1156"/>
      <c r="AN124" s="1434"/>
      <c r="AO124" s="1434"/>
      <c r="AP124" s="1448"/>
    </row>
    <row r="125" spans="1:42" ht="15" customHeight="1" x14ac:dyDescent="0.35">
      <c r="A125" s="1312">
        <v>21</v>
      </c>
      <c r="B125" s="1167" t="s">
        <v>48</v>
      </c>
      <c r="C125" s="1265" t="s">
        <v>753</v>
      </c>
      <c r="D125" s="1196">
        <v>1990</v>
      </c>
      <c r="E125" s="1143">
        <f t="shared" si="28"/>
        <v>28</v>
      </c>
      <c r="F125" s="1444"/>
      <c r="G125" s="1145" t="s">
        <v>801</v>
      </c>
      <c r="H125" s="1378">
        <v>20</v>
      </c>
      <c r="I125" s="979" t="s">
        <v>754</v>
      </c>
      <c r="J125" s="1379">
        <f t="shared" si="29"/>
        <v>7</v>
      </c>
      <c r="K125" s="1149">
        <f t="shared" si="30"/>
        <v>1</v>
      </c>
      <c r="L125" s="1150">
        <f t="shared" si="31"/>
        <v>7</v>
      </c>
      <c r="M125" s="1152"/>
      <c r="N125" s="1257"/>
      <c r="O125" s="1152"/>
      <c r="P125" s="1152"/>
      <c r="Q125" s="1152"/>
      <c r="R125" s="1257"/>
      <c r="S125" s="1152"/>
      <c r="T125" s="1152"/>
      <c r="U125" s="1152"/>
      <c r="V125" s="1152"/>
      <c r="W125" s="1152"/>
      <c r="X125" s="1152"/>
      <c r="Y125" s="1151">
        <v>7</v>
      </c>
      <c r="Z125" s="1152"/>
      <c r="AA125" s="1324"/>
      <c r="AB125" s="1383"/>
      <c r="AC125" s="1434"/>
      <c r="AD125" s="1156"/>
      <c r="AE125" s="1269"/>
      <c r="AF125" s="1434"/>
      <c r="AG125" s="1434"/>
      <c r="AH125" s="1434"/>
      <c r="AI125" s="1434"/>
      <c r="AJ125" s="1434"/>
      <c r="AK125" s="1355"/>
      <c r="AL125" s="1160"/>
      <c r="AM125" s="1156"/>
      <c r="AN125" s="1156" t="s">
        <v>754</v>
      </c>
      <c r="AO125" s="1434"/>
      <c r="AP125" s="1448"/>
    </row>
    <row r="126" spans="1:42" ht="15" customHeight="1" x14ac:dyDescent="0.35">
      <c r="A126" s="1172">
        <v>22</v>
      </c>
      <c r="B126" s="1167" t="s">
        <v>48</v>
      </c>
      <c r="C126" s="1270" t="s">
        <v>112</v>
      </c>
      <c r="D126" s="1196">
        <v>1993</v>
      </c>
      <c r="E126" s="1175">
        <f t="shared" si="28"/>
        <v>25</v>
      </c>
      <c r="F126" s="1323" t="s">
        <v>113</v>
      </c>
      <c r="G126" s="1145"/>
      <c r="H126" s="1378">
        <v>22</v>
      </c>
      <c r="I126" s="979" t="s">
        <v>114</v>
      </c>
      <c r="J126" s="1379">
        <f t="shared" si="29"/>
        <v>4</v>
      </c>
      <c r="K126" s="1149">
        <f t="shared" si="30"/>
        <v>1</v>
      </c>
      <c r="L126" s="1150">
        <f t="shared" si="31"/>
        <v>4</v>
      </c>
      <c r="M126" s="1151">
        <v>4</v>
      </c>
      <c r="N126" s="1152"/>
      <c r="O126" s="1152"/>
      <c r="P126" s="1152"/>
      <c r="Q126" s="1152"/>
      <c r="R126" s="1152"/>
      <c r="S126" s="1152"/>
      <c r="T126" s="1152"/>
      <c r="U126" s="1152"/>
      <c r="V126" s="1152"/>
      <c r="W126" s="1152"/>
      <c r="X126" s="1152"/>
      <c r="Y126" s="1152"/>
      <c r="Z126" s="1152"/>
      <c r="AA126" s="1324"/>
      <c r="AB126" s="1415" t="s">
        <v>114</v>
      </c>
      <c r="AC126" s="1158"/>
      <c r="AD126" s="1259"/>
      <c r="AE126" s="1384"/>
      <c r="AF126" s="1156"/>
      <c r="AG126" s="1156"/>
      <c r="AH126" s="1434"/>
      <c r="AI126" s="1434"/>
      <c r="AJ126" s="1156"/>
      <c r="AK126" s="1436"/>
      <c r="AL126" s="1160"/>
      <c r="AM126" s="1156"/>
      <c r="AN126" s="1156"/>
      <c r="AO126" s="1156"/>
      <c r="AP126" s="1446"/>
    </row>
    <row r="127" spans="1:42" ht="15" customHeight="1" x14ac:dyDescent="0.35">
      <c r="A127" s="1312">
        <v>23</v>
      </c>
      <c r="B127" s="1167" t="s">
        <v>48</v>
      </c>
      <c r="C127" s="1195" t="s">
        <v>152</v>
      </c>
      <c r="D127" s="1449">
        <v>1998</v>
      </c>
      <c r="E127" s="1209">
        <f t="shared" si="28"/>
        <v>20</v>
      </c>
      <c r="F127" s="1450" t="s">
        <v>153</v>
      </c>
      <c r="G127" s="1451" t="s">
        <v>361</v>
      </c>
      <c r="H127" s="1378">
        <v>23</v>
      </c>
      <c r="I127" s="1194" t="s">
        <v>804</v>
      </c>
      <c r="J127" s="1379">
        <f t="shared" si="29"/>
        <v>0</v>
      </c>
      <c r="K127" s="1149">
        <f t="shared" si="30"/>
        <v>1</v>
      </c>
      <c r="L127" s="1150">
        <f t="shared" si="31"/>
        <v>0</v>
      </c>
      <c r="M127" s="1177"/>
      <c r="N127" s="1203">
        <v>0</v>
      </c>
      <c r="O127" s="1177"/>
      <c r="P127" s="1177"/>
      <c r="Q127" s="1177"/>
      <c r="R127" s="1198"/>
      <c r="S127" s="1177"/>
      <c r="T127" s="1177"/>
      <c r="U127" s="1177"/>
      <c r="V127" s="1177"/>
      <c r="W127" s="1177"/>
      <c r="X127" s="1177"/>
      <c r="Y127" s="1177"/>
      <c r="Z127" s="1177"/>
      <c r="AA127" s="1452"/>
      <c r="AB127" s="1453"/>
      <c r="AC127" s="1454" t="s">
        <v>149</v>
      </c>
      <c r="AD127" s="1185"/>
      <c r="AE127" s="1455"/>
      <c r="AF127" s="1185"/>
      <c r="AG127" s="1185"/>
      <c r="AH127" s="1454"/>
      <c r="AI127" s="1454"/>
      <c r="AJ127" s="1185"/>
      <c r="AK127" s="1456"/>
      <c r="AL127" s="1184"/>
      <c r="AM127" s="1454"/>
      <c r="AN127" s="1185"/>
      <c r="AO127" s="1185"/>
      <c r="AP127" s="1457"/>
    </row>
    <row r="128" spans="1:42" ht="15" customHeight="1" thickBot="1" x14ac:dyDescent="0.4">
      <c r="A128" s="1458">
        <v>23</v>
      </c>
      <c r="B128" s="1363" t="s">
        <v>48</v>
      </c>
      <c r="C128" s="1288" t="s">
        <v>369</v>
      </c>
      <c r="D128" s="1289"/>
      <c r="E128" s="1290"/>
      <c r="F128" s="1291" t="s">
        <v>370</v>
      </c>
      <c r="G128" s="1424"/>
      <c r="H128" s="1425"/>
      <c r="I128" s="1426"/>
      <c r="J128" s="1295"/>
      <c r="K128" s="1296"/>
      <c r="L128" s="1297"/>
      <c r="M128" s="1298">
        <f>COUNTIF(M105:M127,"&gt;-1")</f>
        <v>8</v>
      </c>
      <c r="N128" s="1298">
        <f t="shared" ref="N128:O128" si="32">COUNTIF(N105:N127,"&gt;-1")</f>
        <v>6</v>
      </c>
      <c r="O128" s="1298">
        <f t="shared" si="32"/>
        <v>6</v>
      </c>
      <c r="P128" s="1427">
        <f t="shared" ref="P128:AA128" si="33">COUNTIF(P105:P126,"&gt;-1")</f>
        <v>4</v>
      </c>
      <c r="Q128" s="1427">
        <f t="shared" si="33"/>
        <v>6</v>
      </c>
      <c r="R128" s="1427">
        <f t="shared" si="33"/>
        <v>6</v>
      </c>
      <c r="S128" s="1427">
        <f t="shared" si="33"/>
        <v>4</v>
      </c>
      <c r="T128" s="1427">
        <f t="shared" si="33"/>
        <v>5</v>
      </c>
      <c r="U128" s="1427">
        <f t="shared" si="33"/>
        <v>9</v>
      </c>
      <c r="V128" s="1427">
        <f t="shared" si="33"/>
        <v>6</v>
      </c>
      <c r="W128" s="1427">
        <f t="shared" si="33"/>
        <v>4</v>
      </c>
      <c r="X128" s="1427">
        <f t="shared" si="33"/>
        <v>3</v>
      </c>
      <c r="Y128" s="1427">
        <f t="shared" si="33"/>
        <v>6</v>
      </c>
      <c r="Z128" s="1427">
        <f t="shared" si="33"/>
        <v>6</v>
      </c>
      <c r="AA128" s="1428">
        <f t="shared" si="33"/>
        <v>6</v>
      </c>
      <c r="AB128" s="1299"/>
      <c r="AC128" s="1300"/>
      <c r="AD128" s="1301"/>
      <c r="AE128" s="1300"/>
      <c r="AF128" s="1300"/>
      <c r="AG128" s="1300"/>
      <c r="AH128" s="1300"/>
      <c r="AI128" s="1300"/>
      <c r="AJ128" s="1300"/>
      <c r="AK128" s="1303"/>
      <c r="AL128" s="1304"/>
      <c r="AM128" s="1300"/>
      <c r="AN128" s="1300"/>
      <c r="AO128" s="1300"/>
      <c r="AP128" s="1459"/>
    </row>
    <row r="129" spans="1:42" ht="15" customHeight="1" thickTop="1" thickBot="1" x14ac:dyDescent="0.4">
      <c r="A129" s="1096" t="s">
        <v>1</v>
      </c>
      <c r="B129" s="1097" t="s">
        <v>7</v>
      </c>
      <c r="C129" s="1098" t="s">
        <v>2</v>
      </c>
      <c r="D129" s="1099" t="s">
        <v>3</v>
      </c>
      <c r="E129" s="1097" t="s">
        <v>4</v>
      </c>
      <c r="F129" s="1100" t="s">
        <v>5</v>
      </c>
      <c r="G129" s="1101" t="s">
        <v>326</v>
      </c>
      <c r="H129" s="1102" t="s">
        <v>327</v>
      </c>
      <c r="I129" s="1103" t="s">
        <v>328</v>
      </c>
      <c r="J129" s="1104" t="s">
        <v>329</v>
      </c>
      <c r="K129" s="1105" t="s">
        <v>330</v>
      </c>
      <c r="L129" s="1106" t="s">
        <v>9</v>
      </c>
      <c r="M129" s="1107" t="s">
        <v>331</v>
      </c>
      <c r="N129" s="1108" t="s">
        <v>332</v>
      </c>
      <c r="O129" s="1108" t="s">
        <v>333</v>
      </c>
      <c r="P129" s="1108" t="s">
        <v>334</v>
      </c>
      <c r="Q129" s="1108" t="s">
        <v>335</v>
      </c>
      <c r="R129" s="1108" t="s">
        <v>336</v>
      </c>
      <c r="S129" s="1108" t="s">
        <v>337</v>
      </c>
      <c r="T129" s="1108" t="s">
        <v>338</v>
      </c>
      <c r="U129" s="1108" t="s">
        <v>339</v>
      </c>
      <c r="V129" s="1108" t="s">
        <v>340</v>
      </c>
      <c r="W129" s="1108" t="s">
        <v>341</v>
      </c>
      <c r="X129" s="1108" t="s">
        <v>342</v>
      </c>
      <c r="Y129" s="1108" t="s">
        <v>343</v>
      </c>
      <c r="Z129" s="1108" t="s">
        <v>344</v>
      </c>
      <c r="AA129" s="1109" t="s">
        <v>345</v>
      </c>
      <c r="AB129" s="1232" t="s">
        <v>346</v>
      </c>
      <c r="AC129" s="1233" t="s">
        <v>347</v>
      </c>
      <c r="AD129" s="1233" t="s">
        <v>348</v>
      </c>
      <c r="AE129" s="1233" t="s">
        <v>349</v>
      </c>
      <c r="AF129" s="1233" t="s">
        <v>350</v>
      </c>
      <c r="AG129" s="1233" t="s">
        <v>351</v>
      </c>
      <c r="AH129" s="1233" t="s">
        <v>352</v>
      </c>
      <c r="AI129" s="1233" t="s">
        <v>353</v>
      </c>
      <c r="AJ129" s="1233" t="s">
        <v>354</v>
      </c>
      <c r="AK129" s="1234" t="s">
        <v>355</v>
      </c>
      <c r="AL129" s="1235" t="s">
        <v>356</v>
      </c>
      <c r="AM129" s="1236" t="s">
        <v>357</v>
      </c>
      <c r="AN129" s="1236" t="s">
        <v>358</v>
      </c>
      <c r="AO129" s="1236" t="s">
        <v>359</v>
      </c>
      <c r="AP129" s="1237" t="s">
        <v>360</v>
      </c>
    </row>
    <row r="130" spans="1:42" ht="15" customHeight="1" thickTop="1" x14ac:dyDescent="0.35">
      <c r="A130" s="1117">
        <v>1</v>
      </c>
      <c r="B130" s="1118" t="s">
        <v>38</v>
      </c>
      <c r="C130" s="1411" t="s">
        <v>37</v>
      </c>
      <c r="D130" s="1460">
        <v>1979</v>
      </c>
      <c r="E130" s="1143">
        <f t="shared" ref="E130:E158" si="34">SUM(2018-D130)</f>
        <v>39</v>
      </c>
      <c r="F130" s="1266" t="s">
        <v>19</v>
      </c>
      <c r="G130" s="1145"/>
      <c r="H130" s="1420">
        <v>2</v>
      </c>
      <c r="I130" s="1194">
        <f>MIN(AB130:AB130:AP130)</f>
        <v>0.81597222222222221</v>
      </c>
      <c r="J130" s="1461">
        <f t="shared" ref="J130:J158" si="35">IF(COUNTIF(M130:AA130,"&gt;=0")&lt;11,SUM(M130:AA130),SUM(LARGE(M130:AA130,1),LARGE(M130:AA130,2),LARGE(M130:AA130,3),LARGE(M130:AA130,4),LARGE(M130:AA130,5),LARGE(M130:AA130,6),LARGE(M130:AA130,7),LARGE(M130:AA130,8),LARGE(M130:AA130,9),LARGE(M130:AA130,10)))</f>
        <v>99</v>
      </c>
      <c r="K130" s="1149">
        <f t="shared" ref="K130:K158" si="36">SUM(COUNTIF(M130:AA130,"&gt;-1"))</f>
        <v>14</v>
      </c>
      <c r="L130" s="1150">
        <f t="shared" ref="L130:L158" si="37">SUM(M130:AA130)</f>
        <v>135</v>
      </c>
      <c r="M130" s="1245">
        <v>10</v>
      </c>
      <c r="N130" s="1308">
        <v>9</v>
      </c>
      <c r="O130" s="1308">
        <v>9</v>
      </c>
      <c r="P130" s="1308">
        <v>9</v>
      </c>
      <c r="Q130" s="1308">
        <v>9</v>
      </c>
      <c r="R130" s="1245">
        <v>10</v>
      </c>
      <c r="S130" s="1245">
        <v>10</v>
      </c>
      <c r="T130" s="1245">
        <v>10</v>
      </c>
      <c r="U130" s="1189">
        <v>10</v>
      </c>
      <c r="V130" s="1154">
        <v>10</v>
      </c>
      <c r="W130" s="1246"/>
      <c r="X130" s="1189">
        <v>10</v>
      </c>
      <c r="Y130" s="1154">
        <v>10</v>
      </c>
      <c r="Z130" s="1154">
        <v>10</v>
      </c>
      <c r="AA130" s="1151">
        <v>9</v>
      </c>
      <c r="AB130" s="1309">
        <v>0.84305555555555556</v>
      </c>
      <c r="AC130" s="1248">
        <v>0.85972222222222217</v>
      </c>
      <c r="AD130" s="1249">
        <v>0.84583333333333333</v>
      </c>
      <c r="AE130" s="1248">
        <v>0.82777777777777783</v>
      </c>
      <c r="AF130" s="1248">
        <v>0.82500000000000007</v>
      </c>
      <c r="AG130" s="1248">
        <v>0.8305555555555556</v>
      </c>
      <c r="AH130" s="1249">
        <v>0.82291666666666663</v>
      </c>
      <c r="AI130" s="1248">
        <v>0.83750000000000002</v>
      </c>
      <c r="AJ130" s="1249">
        <v>0.81597222222222221</v>
      </c>
      <c r="AK130" s="1462">
        <v>0.82916666666666661</v>
      </c>
      <c r="AL130" s="1311"/>
      <c r="AM130" s="1248">
        <v>0.85555555555555562</v>
      </c>
      <c r="AN130" s="1248">
        <v>0.84791666666666676</v>
      </c>
      <c r="AO130" s="1249">
        <v>0.84097222222222223</v>
      </c>
      <c r="AP130" s="1264">
        <v>0.83194444444444438</v>
      </c>
    </row>
    <row r="131" spans="1:42" ht="15" customHeight="1" x14ac:dyDescent="0.35">
      <c r="A131" s="1139">
        <v>2</v>
      </c>
      <c r="B131" s="1140" t="s">
        <v>38</v>
      </c>
      <c r="C131" s="1262" t="s">
        <v>50</v>
      </c>
      <c r="D131" s="1196">
        <v>1975</v>
      </c>
      <c r="E131" s="1143">
        <f t="shared" si="34"/>
        <v>43</v>
      </c>
      <c r="F131" s="1263" t="s">
        <v>16</v>
      </c>
      <c r="G131" s="1145"/>
      <c r="H131" s="1378">
        <v>3</v>
      </c>
      <c r="I131" s="1194">
        <f>MIN(AB131:AB131:AP131)</f>
        <v>0.82708333333333339</v>
      </c>
      <c r="J131" s="1379">
        <f t="shared" si="35"/>
        <v>85</v>
      </c>
      <c r="K131" s="1149">
        <f t="shared" si="36"/>
        <v>11</v>
      </c>
      <c r="L131" s="1150">
        <f t="shared" si="37"/>
        <v>92</v>
      </c>
      <c r="M131" s="1151">
        <v>8</v>
      </c>
      <c r="N131" s="1152"/>
      <c r="O131" s="1151">
        <v>8</v>
      </c>
      <c r="P131" s="1151">
        <v>8</v>
      </c>
      <c r="Q131" s="1151">
        <v>8</v>
      </c>
      <c r="R131" s="1151">
        <v>9</v>
      </c>
      <c r="S131" s="1151">
        <v>9</v>
      </c>
      <c r="T131" s="1151">
        <v>9</v>
      </c>
      <c r="U131" s="1151">
        <v>8</v>
      </c>
      <c r="V131" s="1152"/>
      <c r="W131" s="1154">
        <v>10</v>
      </c>
      <c r="X131" s="1151">
        <v>8</v>
      </c>
      <c r="Y131" s="1152"/>
      <c r="Z131" s="1152"/>
      <c r="AA131" s="1256">
        <v>7</v>
      </c>
      <c r="AB131" s="1258">
        <v>0.86944444444444446</v>
      </c>
      <c r="AC131" s="1158"/>
      <c r="AD131" s="1158">
        <v>0.84861111111111109</v>
      </c>
      <c r="AE131" s="1158">
        <v>0.87013888888888891</v>
      </c>
      <c r="AF131" s="1157">
        <v>0.82708333333333339</v>
      </c>
      <c r="AG131" s="1157">
        <v>0.84375</v>
      </c>
      <c r="AH131" s="1157">
        <v>0.85</v>
      </c>
      <c r="AI131" s="1157">
        <v>0.8520833333333333</v>
      </c>
      <c r="AJ131" s="1158">
        <v>0.86597222222222225</v>
      </c>
      <c r="AK131" s="1159"/>
      <c r="AL131" s="1260">
        <v>0.86875000000000002</v>
      </c>
      <c r="AM131" s="1158">
        <v>0.87638888888888899</v>
      </c>
      <c r="AN131" s="1157"/>
      <c r="AO131" s="1158"/>
      <c r="AP131" s="1161">
        <v>0.85902777777777783</v>
      </c>
    </row>
    <row r="132" spans="1:42" ht="15" customHeight="1" x14ac:dyDescent="0.35">
      <c r="A132" s="1139">
        <v>3</v>
      </c>
      <c r="B132" s="1140" t="s">
        <v>38</v>
      </c>
      <c r="C132" s="1262" t="s">
        <v>49</v>
      </c>
      <c r="D132" s="1196">
        <v>1977</v>
      </c>
      <c r="E132" s="1143">
        <f t="shared" si="34"/>
        <v>41</v>
      </c>
      <c r="F132" s="1188" t="s">
        <v>16</v>
      </c>
      <c r="G132" s="1145"/>
      <c r="H132" s="1390">
        <v>1</v>
      </c>
      <c r="I132" s="1194">
        <f>MIN(AB132:AB132:AP132)</f>
        <v>0.81388888888888899</v>
      </c>
      <c r="J132" s="1379">
        <f t="shared" si="35"/>
        <v>84</v>
      </c>
      <c r="K132" s="1149">
        <f t="shared" si="36"/>
        <v>9</v>
      </c>
      <c r="L132" s="1150">
        <f t="shared" si="37"/>
        <v>84</v>
      </c>
      <c r="M132" s="1151">
        <v>9</v>
      </c>
      <c r="N132" s="1151">
        <v>8</v>
      </c>
      <c r="O132" s="1154">
        <v>10</v>
      </c>
      <c r="P132" s="1154">
        <v>10</v>
      </c>
      <c r="Q132" s="1154">
        <v>10</v>
      </c>
      <c r="R132" s="1152"/>
      <c r="S132" s="1152"/>
      <c r="T132" s="1152"/>
      <c r="U132" s="1152"/>
      <c r="V132" s="1151">
        <v>9</v>
      </c>
      <c r="W132" s="1152"/>
      <c r="X132" s="1152"/>
      <c r="Y132" s="1151">
        <v>9</v>
      </c>
      <c r="Z132" s="1151">
        <v>9</v>
      </c>
      <c r="AA132" s="1154">
        <v>10</v>
      </c>
      <c r="AB132" s="1258">
        <v>0.85416666666666663</v>
      </c>
      <c r="AC132" s="1259">
        <v>0.87569444444444444</v>
      </c>
      <c r="AD132" s="1259">
        <v>0.81944444444444453</v>
      </c>
      <c r="AE132" s="1157">
        <v>0.81458333333333333</v>
      </c>
      <c r="AF132" s="1157">
        <v>0.81388888888888899</v>
      </c>
      <c r="AG132" s="1157"/>
      <c r="AH132" s="1158"/>
      <c r="AI132" s="1158"/>
      <c r="AJ132" s="1157"/>
      <c r="AK132" s="1159">
        <v>0.89930555555555547</v>
      </c>
      <c r="AL132" s="1260"/>
      <c r="AM132" s="1158"/>
      <c r="AN132" s="1157">
        <v>0.85486111111111107</v>
      </c>
      <c r="AO132" s="1158">
        <v>0.84236111111111101</v>
      </c>
      <c r="AP132" s="1161">
        <v>0.8208333333333333</v>
      </c>
    </row>
    <row r="133" spans="1:42" ht="15" customHeight="1" x14ac:dyDescent="0.35">
      <c r="A133" s="1312">
        <v>4</v>
      </c>
      <c r="B133" s="1167" t="s">
        <v>38</v>
      </c>
      <c r="C133" s="1270" t="s">
        <v>137</v>
      </c>
      <c r="D133" s="1196">
        <v>1975</v>
      </c>
      <c r="E133" s="1143">
        <f t="shared" si="34"/>
        <v>43</v>
      </c>
      <c r="F133" s="1268" t="s">
        <v>24</v>
      </c>
      <c r="G133" s="1145"/>
      <c r="H133" s="1420">
        <v>5</v>
      </c>
      <c r="I133" s="1194">
        <f>MIN(AB133:AB133:AP133)</f>
        <v>0.85625000000000007</v>
      </c>
      <c r="J133" s="1379">
        <f t="shared" si="35"/>
        <v>82</v>
      </c>
      <c r="K133" s="1149">
        <f t="shared" si="36"/>
        <v>12</v>
      </c>
      <c r="L133" s="1150">
        <f t="shared" si="37"/>
        <v>96</v>
      </c>
      <c r="M133" s="1152"/>
      <c r="N133" s="1256">
        <v>7</v>
      </c>
      <c r="O133" s="1257"/>
      <c r="P133" s="1256">
        <v>7</v>
      </c>
      <c r="Q133" s="1151">
        <v>7</v>
      </c>
      <c r="R133" s="1151">
        <v>8</v>
      </c>
      <c r="S133" s="1151">
        <v>8</v>
      </c>
      <c r="T133" s="1151">
        <v>8</v>
      </c>
      <c r="U133" s="1151">
        <v>9</v>
      </c>
      <c r="V133" s="1152"/>
      <c r="W133" s="1151">
        <v>9</v>
      </c>
      <c r="X133" s="1151">
        <v>9</v>
      </c>
      <c r="Y133" s="1151">
        <v>8</v>
      </c>
      <c r="Z133" s="1151">
        <v>8</v>
      </c>
      <c r="AA133" s="1151">
        <v>8</v>
      </c>
      <c r="AB133" s="1258"/>
      <c r="AC133" s="1156" t="s">
        <v>139</v>
      </c>
      <c r="AD133" s="1157"/>
      <c r="AE133" s="1158">
        <v>0.93055555555555547</v>
      </c>
      <c r="AF133" s="1157">
        <v>0.91875000000000007</v>
      </c>
      <c r="AG133" s="1158">
        <v>0.90972222222222221</v>
      </c>
      <c r="AH133" s="1157">
        <v>0.91249999999999998</v>
      </c>
      <c r="AI133" s="1157">
        <v>0.89583333333333337</v>
      </c>
      <c r="AJ133" s="1158">
        <v>0.85833333333333339</v>
      </c>
      <c r="AK133" s="1164"/>
      <c r="AL133" s="1165">
        <v>0.88263888888888886</v>
      </c>
      <c r="AM133" s="1158">
        <v>0.86944444444444446</v>
      </c>
      <c r="AN133" s="1157">
        <v>0.86597222222222225</v>
      </c>
      <c r="AO133" s="1158">
        <v>0.87777777777777777</v>
      </c>
      <c r="AP133" s="1161">
        <v>0.85625000000000007</v>
      </c>
    </row>
    <row r="134" spans="1:42" ht="15" customHeight="1" x14ac:dyDescent="0.35">
      <c r="A134" s="1312">
        <v>5</v>
      </c>
      <c r="B134" s="1167" t="s">
        <v>38</v>
      </c>
      <c r="C134" s="1270" t="s">
        <v>281</v>
      </c>
      <c r="D134" s="1196">
        <v>1973</v>
      </c>
      <c r="E134" s="1143">
        <f t="shared" si="34"/>
        <v>45</v>
      </c>
      <c r="F134" s="1210" t="s">
        <v>89</v>
      </c>
      <c r="G134" s="1145"/>
      <c r="H134" s="1378">
        <v>6</v>
      </c>
      <c r="I134" s="1194">
        <f>MIN(AB134:AB134:AP134)</f>
        <v>0.88541666666666663</v>
      </c>
      <c r="J134" s="1379">
        <f t="shared" si="35"/>
        <v>58</v>
      </c>
      <c r="K134" s="1149">
        <f t="shared" si="36"/>
        <v>8</v>
      </c>
      <c r="L134" s="1150">
        <f t="shared" si="37"/>
        <v>58</v>
      </c>
      <c r="M134" s="1152"/>
      <c r="N134" s="1152"/>
      <c r="O134" s="1152"/>
      <c r="P134" s="1152"/>
      <c r="Q134" s="1152"/>
      <c r="R134" s="1152"/>
      <c r="S134" s="1151">
        <v>7</v>
      </c>
      <c r="T134" s="1151">
        <v>7</v>
      </c>
      <c r="U134" s="1151">
        <v>7</v>
      </c>
      <c r="V134" s="1151">
        <v>8</v>
      </c>
      <c r="W134" s="1151">
        <v>8</v>
      </c>
      <c r="X134" s="1151">
        <v>7</v>
      </c>
      <c r="Y134" s="1151">
        <v>7</v>
      </c>
      <c r="Z134" s="1151">
        <v>7</v>
      </c>
      <c r="AA134" s="1152"/>
      <c r="AB134" s="1415"/>
      <c r="AC134" s="1156"/>
      <c r="AD134" s="1158"/>
      <c r="AE134" s="1158"/>
      <c r="AF134" s="1158"/>
      <c r="AG134" s="1158"/>
      <c r="AH134" s="1158">
        <v>0.9458333333333333</v>
      </c>
      <c r="AI134" s="1158">
        <v>0.9243055555555556</v>
      </c>
      <c r="AJ134" s="1157">
        <v>0.91736111111111107</v>
      </c>
      <c r="AK134" s="1159">
        <v>0.92638888888888893</v>
      </c>
      <c r="AL134" s="1157">
        <v>0.92222222222222217</v>
      </c>
      <c r="AM134" s="1158">
        <v>0.92499999999999993</v>
      </c>
      <c r="AN134" s="1157">
        <v>0.91805555555555562</v>
      </c>
      <c r="AO134" s="1157">
        <v>0.88541666666666663</v>
      </c>
      <c r="AP134" s="1161"/>
    </row>
    <row r="135" spans="1:42" ht="15" customHeight="1" x14ac:dyDescent="0.35">
      <c r="A135" s="1312">
        <v>6</v>
      </c>
      <c r="B135" s="1167" t="s">
        <v>38</v>
      </c>
      <c r="C135" s="1314" t="s">
        <v>81</v>
      </c>
      <c r="D135" s="1175">
        <v>1973</v>
      </c>
      <c r="E135" s="1143">
        <f t="shared" si="34"/>
        <v>45</v>
      </c>
      <c r="F135" s="1188" t="s">
        <v>16</v>
      </c>
      <c r="G135" s="1145"/>
      <c r="H135" s="1378">
        <v>10</v>
      </c>
      <c r="I135" s="1194">
        <f>MIN(AB135:AB135:AP135)</f>
        <v>0.96666666666666667</v>
      </c>
      <c r="J135" s="1379">
        <f t="shared" si="35"/>
        <v>52</v>
      </c>
      <c r="K135" s="1149">
        <f t="shared" si="36"/>
        <v>14</v>
      </c>
      <c r="L135" s="1150">
        <f t="shared" si="37"/>
        <v>62</v>
      </c>
      <c r="M135" s="1151">
        <v>7</v>
      </c>
      <c r="N135" s="1151">
        <v>6</v>
      </c>
      <c r="O135" s="1256">
        <v>4</v>
      </c>
      <c r="P135" s="1151">
        <v>6</v>
      </c>
      <c r="Q135" s="1151">
        <v>4</v>
      </c>
      <c r="R135" s="1151">
        <v>6</v>
      </c>
      <c r="S135" s="1151">
        <v>4</v>
      </c>
      <c r="T135" s="1151">
        <v>6</v>
      </c>
      <c r="U135" s="1256">
        <v>3</v>
      </c>
      <c r="V135" s="1151">
        <v>5</v>
      </c>
      <c r="W135" s="1151">
        <v>4</v>
      </c>
      <c r="X135" s="1152"/>
      <c r="Y135" s="1151">
        <v>4</v>
      </c>
      <c r="Z135" s="1256">
        <v>2</v>
      </c>
      <c r="AA135" s="1256">
        <v>1</v>
      </c>
      <c r="AB135" s="1415" t="s">
        <v>82</v>
      </c>
      <c r="AC135" s="1156" t="s">
        <v>141</v>
      </c>
      <c r="AD135" s="1156" t="s">
        <v>567</v>
      </c>
      <c r="AE135" s="1158">
        <v>0.96666666666666667</v>
      </c>
      <c r="AF135" s="1157">
        <v>0.97430555555555554</v>
      </c>
      <c r="AG135" s="1158">
        <v>0.9784722222222223</v>
      </c>
      <c r="AH135" s="1157">
        <v>0.9868055555555556</v>
      </c>
      <c r="AI135" s="1157">
        <v>0.97916666666666663</v>
      </c>
      <c r="AJ135" s="1156" t="s">
        <v>74</v>
      </c>
      <c r="AK135" s="1355" t="s">
        <v>600</v>
      </c>
      <c r="AL135" s="1160" t="s">
        <v>729</v>
      </c>
      <c r="AM135" s="1158"/>
      <c r="AN135" s="1156" t="s">
        <v>279</v>
      </c>
      <c r="AO135" s="1156" t="s">
        <v>279</v>
      </c>
      <c r="AP135" s="1361" t="s">
        <v>142</v>
      </c>
    </row>
    <row r="136" spans="1:42" ht="15" customHeight="1" x14ac:dyDescent="0.35">
      <c r="A136" s="1312">
        <v>7</v>
      </c>
      <c r="B136" s="1167" t="s">
        <v>38</v>
      </c>
      <c r="C136" s="1270" t="s">
        <v>597</v>
      </c>
      <c r="D136" s="1196">
        <v>1974</v>
      </c>
      <c r="E136" s="1143">
        <f t="shared" si="34"/>
        <v>44</v>
      </c>
      <c r="F136" s="1393" t="s">
        <v>19</v>
      </c>
      <c r="G136" s="1145"/>
      <c r="H136" s="1420">
        <v>9</v>
      </c>
      <c r="I136" s="1194">
        <f>MIN(AB136:AB136:AP136)</f>
        <v>0.96597222222222223</v>
      </c>
      <c r="J136" s="1379">
        <f t="shared" si="35"/>
        <v>48</v>
      </c>
      <c r="K136" s="1149">
        <f t="shared" si="36"/>
        <v>10</v>
      </c>
      <c r="L136" s="1150">
        <f t="shared" si="37"/>
        <v>48</v>
      </c>
      <c r="M136" s="1152"/>
      <c r="N136" s="1152"/>
      <c r="O136" s="1152"/>
      <c r="P136" s="1151">
        <v>4</v>
      </c>
      <c r="Q136" s="1151">
        <v>2</v>
      </c>
      <c r="R136" s="1151">
        <v>7</v>
      </c>
      <c r="S136" s="1151">
        <v>3</v>
      </c>
      <c r="T136" s="1151">
        <v>5</v>
      </c>
      <c r="U136" s="1152"/>
      <c r="V136" s="1151">
        <v>6</v>
      </c>
      <c r="W136" s="1151">
        <v>7</v>
      </c>
      <c r="X136" s="1152"/>
      <c r="Y136" s="1151">
        <v>6</v>
      </c>
      <c r="Z136" s="1151">
        <v>5</v>
      </c>
      <c r="AA136" s="1151">
        <v>3</v>
      </c>
      <c r="AB136" s="1415"/>
      <c r="AC136" s="1156"/>
      <c r="AD136" s="1158"/>
      <c r="AE136" s="1158">
        <v>0.98472222222222217</v>
      </c>
      <c r="AF136" s="1158">
        <v>0.99305555555555547</v>
      </c>
      <c r="AG136" s="1158">
        <v>0.9770833333333333</v>
      </c>
      <c r="AH136" s="1157">
        <v>0.99444444444444446</v>
      </c>
      <c r="AI136" s="1158">
        <v>0.98055555555555562</v>
      </c>
      <c r="AJ136" s="1157"/>
      <c r="AK136" s="1355" t="s">
        <v>709</v>
      </c>
      <c r="AL136" s="1165">
        <v>0.98333333333333339</v>
      </c>
      <c r="AM136" s="1157"/>
      <c r="AN136" s="1157">
        <v>0.9868055555555556</v>
      </c>
      <c r="AO136" s="1157">
        <v>0.96597222222222223</v>
      </c>
      <c r="AP136" s="1161">
        <v>0.99513888888888891</v>
      </c>
    </row>
    <row r="137" spans="1:42" ht="15" customHeight="1" x14ac:dyDescent="0.35">
      <c r="A137" s="1312">
        <v>8</v>
      </c>
      <c r="B137" s="1167" t="s">
        <v>38</v>
      </c>
      <c r="C137" s="1463" t="s">
        <v>563</v>
      </c>
      <c r="D137" s="1175">
        <v>1979</v>
      </c>
      <c r="E137" s="1143">
        <f t="shared" si="34"/>
        <v>39</v>
      </c>
      <c r="F137" s="1268" t="s">
        <v>560</v>
      </c>
      <c r="G137" s="1145"/>
      <c r="H137" s="1378">
        <v>8</v>
      </c>
      <c r="I137" s="1194">
        <f>MIN(AB137:AB137:AP137)</f>
        <v>0.96388888888888891</v>
      </c>
      <c r="J137" s="1379">
        <f t="shared" si="35"/>
        <v>41</v>
      </c>
      <c r="K137" s="1149">
        <f t="shared" si="36"/>
        <v>8</v>
      </c>
      <c r="L137" s="1150">
        <f t="shared" si="37"/>
        <v>41</v>
      </c>
      <c r="M137" s="1152"/>
      <c r="N137" s="1152"/>
      <c r="O137" s="1151">
        <v>6</v>
      </c>
      <c r="P137" s="1152"/>
      <c r="Q137" s="1151">
        <v>3</v>
      </c>
      <c r="R137" s="1151">
        <v>5</v>
      </c>
      <c r="S137" s="1151">
        <v>6</v>
      </c>
      <c r="T137" s="1151">
        <v>4</v>
      </c>
      <c r="U137" s="1151">
        <v>6</v>
      </c>
      <c r="V137" s="1151">
        <v>7</v>
      </c>
      <c r="W137" s="1152"/>
      <c r="X137" s="1152"/>
      <c r="Y137" s="1152"/>
      <c r="Z137" s="1152"/>
      <c r="AA137" s="1151">
        <v>4</v>
      </c>
      <c r="AB137" s="1258"/>
      <c r="AC137" s="1156"/>
      <c r="AD137" s="1156" t="s">
        <v>564</v>
      </c>
      <c r="AE137" s="1158"/>
      <c r="AF137" s="1158">
        <v>0.97638888888888886</v>
      </c>
      <c r="AG137" s="1158">
        <v>0.98333333333333339</v>
      </c>
      <c r="AH137" s="1157">
        <v>0.96388888888888891</v>
      </c>
      <c r="AI137" s="1157">
        <v>0.98888888888888893</v>
      </c>
      <c r="AJ137" s="1158">
        <v>0.97013888888888899</v>
      </c>
      <c r="AK137" s="1159">
        <v>0.97083333333333333</v>
      </c>
      <c r="AL137" s="1165"/>
      <c r="AM137" s="1158"/>
      <c r="AN137" s="1157"/>
      <c r="AO137" s="1156"/>
      <c r="AP137" s="1161">
        <v>0.9916666666666667</v>
      </c>
    </row>
    <row r="138" spans="1:42" ht="15" customHeight="1" x14ac:dyDescent="0.35">
      <c r="A138" s="1312">
        <v>9</v>
      </c>
      <c r="B138" s="1167" t="s">
        <v>38</v>
      </c>
      <c r="C138" s="1270" t="s">
        <v>105</v>
      </c>
      <c r="D138" s="1196">
        <v>1972</v>
      </c>
      <c r="E138" s="1143">
        <f t="shared" si="34"/>
        <v>46</v>
      </c>
      <c r="F138" s="1210" t="s">
        <v>24</v>
      </c>
      <c r="G138" s="1145"/>
      <c r="H138" s="1378">
        <v>11</v>
      </c>
      <c r="I138" s="1194">
        <f>MIN(AB138:AB138:AP138)</f>
        <v>0.96944444444444444</v>
      </c>
      <c r="J138" s="1379">
        <f t="shared" si="35"/>
        <v>38</v>
      </c>
      <c r="K138" s="1149">
        <f t="shared" si="36"/>
        <v>14</v>
      </c>
      <c r="L138" s="1150">
        <f t="shared" si="37"/>
        <v>44</v>
      </c>
      <c r="M138" s="1151">
        <v>3</v>
      </c>
      <c r="N138" s="1151">
        <v>5</v>
      </c>
      <c r="O138" s="1151">
        <v>3</v>
      </c>
      <c r="P138" s="1256">
        <v>1</v>
      </c>
      <c r="Q138" s="1256">
        <v>1</v>
      </c>
      <c r="R138" s="1256">
        <v>2</v>
      </c>
      <c r="S138" s="1256">
        <v>2</v>
      </c>
      <c r="T138" s="1151">
        <v>2</v>
      </c>
      <c r="U138" s="1151">
        <v>4</v>
      </c>
      <c r="V138" s="1152"/>
      <c r="W138" s="1151">
        <v>3</v>
      </c>
      <c r="X138" s="1151">
        <v>5</v>
      </c>
      <c r="Y138" s="1151">
        <v>5</v>
      </c>
      <c r="Z138" s="1151">
        <v>3</v>
      </c>
      <c r="AA138" s="1151">
        <v>5</v>
      </c>
      <c r="AB138" s="1415" t="s">
        <v>106</v>
      </c>
      <c r="AC138" s="1156" t="s">
        <v>146</v>
      </c>
      <c r="AD138" s="1156" t="s">
        <v>568</v>
      </c>
      <c r="AE138" s="1156" t="s">
        <v>595</v>
      </c>
      <c r="AF138" s="1156" t="s">
        <v>618</v>
      </c>
      <c r="AG138" s="1156" t="s">
        <v>640</v>
      </c>
      <c r="AH138" s="1156" t="s">
        <v>655</v>
      </c>
      <c r="AI138" s="1158">
        <v>0.99791666666666667</v>
      </c>
      <c r="AJ138" s="1157">
        <v>0.99583333333333324</v>
      </c>
      <c r="AK138" s="1159"/>
      <c r="AL138" s="1156" t="s">
        <v>730</v>
      </c>
      <c r="AM138" s="1158">
        <v>0.99097222222222225</v>
      </c>
      <c r="AN138" s="1157">
        <v>0.98819444444444438</v>
      </c>
      <c r="AO138" s="1384" t="s">
        <v>772</v>
      </c>
      <c r="AP138" s="1161">
        <v>0.96944444444444444</v>
      </c>
    </row>
    <row r="139" spans="1:42" ht="15" customHeight="1" x14ac:dyDescent="0.35">
      <c r="A139" s="1312">
        <v>10</v>
      </c>
      <c r="B139" s="1167" t="s">
        <v>38</v>
      </c>
      <c r="C139" s="1463" t="s">
        <v>298</v>
      </c>
      <c r="D139" s="1175">
        <v>1976</v>
      </c>
      <c r="E139" s="1143">
        <f t="shared" si="34"/>
        <v>42</v>
      </c>
      <c r="F139" s="1444" t="s">
        <v>710</v>
      </c>
      <c r="G139" s="1145"/>
      <c r="H139" s="1420">
        <v>7</v>
      </c>
      <c r="I139" s="1194">
        <f>MIN(AB139:AB139:AP139)</f>
        <v>0.94444444444444453</v>
      </c>
      <c r="J139" s="1379">
        <f t="shared" si="35"/>
        <v>31</v>
      </c>
      <c r="K139" s="1149">
        <f t="shared" si="36"/>
        <v>6</v>
      </c>
      <c r="L139" s="1150">
        <f t="shared" si="37"/>
        <v>31</v>
      </c>
      <c r="M139" s="1152"/>
      <c r="N139" s="1152"/>
      <c r="O139" s="1151">
        <v>5</v>
      </c>
      <c r="P139" s="1152"/>
      <c r="Q139" s="1151">
        <v>6</v>
      </c>
      <c r="R139" s="1152"/>
      <c r="S139" s="1152"/>
      <c r="T139" s="1152"/>
      <c r="U139" s="1152"/>
      <c r="V139" s="1151">
        <v>3</v>
      </c>
      <c r="W139" s="1151">
        <v>5</v>
      </c>
      <c r="X139" s="1152"/>
      <c r="Y139" s="1152"/>
      <c r="Z139" s="1151">
        <v>6</v>
      </c>
      <c r="AA139" s="1151">
        <v>6</v>
      </c>
      <c r="AB139" s="1258"/>
      <c r="AC139" s="1156"/>
      <c r="AD139" s="1156" t="s">
        <v>566</v>
      </c>
      <c r="AE139" s="1158"/>
      <c r="AF139" s="1158">
        <v>0.95347222222222217</v>
      </c>
      <c r="AG139" s="1157"/>
      <c r="AH139" s="1158"/>
      <c r="AI139" s="1158"/>
      <c r="AJ139" s="1157"/>
      <c r="AK139" s="1355" t="s">
        <v>672</v>
      </c>
      <c r="AL139" s="1165">
        <v>0.99930555555555556</v>
      </c>
      <c r="AM139" s="1157"/>
      <c r="AN139" s="1157"/>
      <c r="AO139" s="1157">
        <v>0.95347222222222217</v>
      </c>
      <c r="AP139" s="1264">
        <v>0.94444444444444453</v>
      </c>
    </row>
    <row r="140" spans="1:42" ht="15" customHeight="1" x14ac:dyDescent="0.35">
      <c r="A140" s="1312">
        <v>11</v>
      </c>
      <c r="B140" s="1167" t="s">
        <v>38</v>
      </c>
      <c r="C140" s="1464" t="s">
        <v>562</v>
      </c>
      <c r="D140" s="1328">
        <v>1973</v>
      </c>
      <c r="E140" s="1143">
        <f t="shared" si="34"/>
        <v>45</v>
      </c>
      <c r="F140" s="1422" t="s">
        <v>61</v>
      </c>
      <c r="G140" s="1145"/>
      <c r="H140" s="1378">
        <v>14</v>
      </c>
      <c r="I140" s="1194">
        <f>MIN(AB140:AB140:AP140)</f>
        <v>0.98888888888888893</v>
      </c>
      <c r="J140" s="1379">
        <f t="shared" si="35"/>
        <v>28</v>
      </c>
      <c r="K140" s="1149">
        <f t="shared" si="36"/>
        <v>7</v>
      </c>
      <c r="L140" s="1150">
        <f t="shared" si="37"/>
        <v>28</v>
      </c>
      <c r="M140" s="1152"/>
      <c r="N140" s="1152"/>
      <c r="O140" s="1151">
        <v>7</v>
      </c>
      <c r="P140" s="1152"/>
      <c r="Q140" s="1151">
        <v>1</v>
      </c>
      <c r="R140" s="1151">
        <v>4</v>
      </c>
      <c r="S140" s="1152"/>
      <c r="T140" s="1152"/>
      <c r="U140" s="1151">
        <v>5</v>
      </c>
      <c r="V140" s="1152"/>
      <c r="W140" s="1151">
        <v>6</v>
      </c>
      <c r="X140" s="1151">
        <v>4</v>
      </c>
      <c r="Y140" s="1152"/>
      <c r="Z140" s="1152"/>
      <c r="AA140" s="1151">
        <v>1</v>
      </c>
      <c r="AB140" s="1258"/>
      <c r="AC140" s="1156"/>
      <c r="AD140" s="1157">
        <v>0.99652777777777779</v>
      </c>
      <c r="AE140" s="1158"/>
      <c r="AF140" s="1156" t="s">
        <v>615</v>
      </c>
      <c r="AG140" s="1156" t="s">
        <v>638</v>
      </c>
      <c r="AH140" s="1157"/>
      <c r="AI140" s="1157"/>
      <c r="AJ140" s="1157">
        <v>0.98888888888888893</v>
      </c>
      <c r="AK140" s="1164"/>
      <c r="AL140" s="1165">
        <v>0.98958333333333337</v>
      </c>
      <c r="AM140" s="1157">
        <v>0.99652777777777779</v>
      </c>
      <c r="AN140" s="1157"/>
      <c r="AO140" s="1158"/>
      <c r="AP140" s="1361" t="s">
        <v>771</v>
      </c>
    </row>
    <row r="141" spans="1:42" ht="15" customHeight="1" x14ac:dyDescent="0.35">
      <c r="A141" s="1312">
        <v>12</v>
      </c>
      <c r="B141" s="1167" t="s">
        <v>38</v>
      </c>
      <c r="C141" s="1464" t="s">
        <v>574</v>
      </c>
      <c r="D141" s="1328">
        <v>1973</v>
      </c>
      <c r="E141" s="1143">
        <f t="shared" si="34"/>
        <v>45</v>
      </c>
      <c r="F141" s="1393" t="s">
        <v>19</v>
      </c>
      <c r="G141" s="1145"/>
      <c r="H141" s="1378">
        <v>22</v>
      </c>
      <c r="I141" s="979" t="s">
        <v>776</v>
      </c>
      <c r="J141" s="1379">
        <f t="shared" si="35"/>
        <v>17</v>
      </c>
      <c r="K141" s="1149">
        <f t="shared" si="36"/>
        <v>11</v>
      </c>
      <c r="L141" s="1150">
        <f t="shared" si="37"/>
        <v>18</v>
      </c>
      <c r="M141" s="1152"/>
      <c r="N141" s="1152"/>
      <c r="O141" s="1151">
        <v>2</v>
      </c>
      <c r="P141" s="1152"/>
      <c r="Q141" s="1256">
        <v>1</v>
      </c>
      <c r="R141" s="1152"/>
      <c r="S141" s="1151">
        <v>1</v>
      </c>
      <c r="T141" s="1151">
        <v>1</v>
      </c>
      <c r="U141" s="1151">
        <v>1</v>
      </c>
      <c r="V141" s="1151">
        <v>2</v>
      </c>
      <c r="W141" s="1151">
        <v>2</v>
      </c>
      <c r="X141" s="1151">
        <v>3</v>
      </c>
      <c r="Y141" s="1151">
        <v>3</v>
      </c>
      <c r="Z141" s="1151">
        <v>1</v>
      </c>
      <c r="AA141" s="1151">
        <v>1</v>
      </c>
      <c r="AB141" s="1258"/>
      <c r="AC141" s="1156"/>
      <c r="AD141" s="1156" t="s">
        <v>575</v>
      </c>
      <c r="AE141" s="1158"/>
      <c r="AF141" s="1156" t="s">
        <v>625</v>
      </c>
      <c r="AG141" s="1156"/>
      <c r="AH141" s="1156" t="s">
        <v>661</v>
      </c>
      <c r="AI141" s="1156" t="s">
        <v>677</v>
      </c>
      <c r="AJ141" s="1156" t="s">
        <v>698</v>
      </c>
      <c r="AK141" s="1355" t="s">
        <v>720</v>
      </c>
      <c r="AL141" s="1160" t="s">
        <v>147</v>
      </c>
      <c r="AM141" s="1156" t="s">
        <v>734</v>
      </c>
      <c r="AN141" s="1156" t="s">
        <v>755</v>
      </c>
      <c r="AO141" s="1156" t="s">
        <v>776</v>
      </c>
      <c r="AP141" s="1361" t="s">
        <v>795</v>
      </c>
    </row>
    <row r="142" spans="1:42" ht="15" customHeight="1" x14ac:dyDescent="0.35">
      <c r="A142" s="1312">
        <v>13</v>
      </c>
      <c r="B142" s="1167" t="s">
        <v>38</v>
      </c>
      <c r="C142" s="1465" t="s">
        <v>596</v>
      </c>
      <c r="D142" s="1460">
        <v>1976</v>
      </c>
      <c r="E142" s="1143">
        <f t="shared" si="34"/>
        <v>42</v>
      </c>
      <c r="F142" s="1316" t="s">
        <v>68</v>
      </c>
      <c r="G142" s="1145"/>
      <c r="H142" s="1420">
        <v>12</v>
      </c>
      <c r="I142" s="1194">
        <f>MIN(AB142:AB142:AP142)</f>
        <v>0.97013888888888899</v>
      </c>
      <c r="J142" s="1379">
        <f t="shared" si="35"/>
        <v>16</v>
      </c>
      <c r="K142" s="1149">
        <f t="shared" si="36"/>
        <v>3</v>
      </c>
      <c r="L142" s="1150">
        <f t="shared" si="37"/>
        <v>16</v>
      </c>
      <c r="M142" s="1152"/>
      <c r="N142" s="1152"/>
      <c r="O142" s="1152"/>
      <c r="P142" s="1151">
        <v>5</v>
      </c>
      <c r="Q142" s="1151">
        <v>5</v>
      </c>
      <c r="R142" s="1152"/>
      <c r="S142" s="1152"/>
      <c r="T142" s="1152"/>
      <c r="U142" s="1152"/>
      <c r="V142" s="1152"/>
      <c r="W142" s="1152"/>
      <c r="X142" s="1151">
        <v>6</v>
      </c>
      <c r="Y142" s="1152"/>
      <c r="Z142" s="1152"/>
      <c r="AA142" s="1152"/>
      <c r="AB142" s="1415"/>
      <c r="AC142" s="1156"/>
      <c r="AD142" s="1158"/>
      <c r="AE142" s="1158">
        <v>0.98263888888888884</v>
      </c>
      <c r="AF142" s="1158">
        <v>0.97013888888888899</v>
      </c>
      <c r="AG142" s="1157"/>
      <c r="AH142" s="1158"/>
      <c r="AI142" s="1158"/>
      <c r="AJ142" s="1157"/>
      <c r="AK142" s="1159"/>
      <c r="AL142" s="1165"/>
      <c r="AM142" s="1158">
        <v>0.98472222222222217</v>
      </c>
      <c r="AN142" s="1157"/>
      <c r="AO142" s="1156"/>
      <c r="AP142" s="1264"/>
    </row>
    <row r="143" spans="1:42" ht="15" customHeight="1" x14ac:dyDescent="0.35">
      <c r="A143" s="1312">
        <v>14</v>
      </c>
      <c r="B143" s="1167" t="s">
        <v>38</v>
      </c>
      <c r="C143" s="1466" t="s">
        <v>598</v>
      </c>
      <c r="D143" s="1460">
        <v>1970</v>
      </c>
      <c r="E143" s="1143">
        <f t="shared" si="34"/>
        <v>48</v>
      </c>
      <c r="F143" s="1188" t="s">
        <v>16</v>
      </c>
      <c r="G143" s="1145"/>
      <c r="H143" s="1378">
        <v>13</v>
      </c>
      <c r="I143" s="1194">
        <f>MIN(AB143:AB143:AP143)</f>
        <v>0.97499999999999998</v>
      </c>
      <c r="J143" s="1379">
        <f t="shared" si="35"/>
        <v>14</v>
      </c>
      <c r="K143" s="1149">
        <f t="shared" si="36"/>
        <v>4</v>
      </c>
      <c r="L143" s="1150">
        <f t="shared" si="37"/>
        <v>14</v>
      </c>
      <c r="M143" s="1152"/>
      <c r="N143" s="1152"/>
      <c r="O143" s="1152"/>
      <c r="P143" s="1151">
        <v>3</v>
      </c>
      <c r="Q143" s="1152"/>
      <c r="R143" s="1151">
        <v>3</v>
      </c>
      <c r="S143" s="1151">
        <v>5</v>
      </c>
      <c r="T143" s="1151">
        <v>3</v>
      </c>
      <c r="U143" s="1152"/>
      <c r="V143" s="1152"/>
      <c r="W143" s="1152"/>
      <c r="X143" s="1152"/>
      <c r="Y143" s="1152"/>
      <c r="Z143" s="1152"/>
      <c r="AA143" s="1152"/>
      <c r="AB143" s="1258"/>
      <c r="AC143" s="1158"/>
      <c r="AD143" s="1158"/>
      <c r="AE143" s="1156" t="s">
        <v>599</v>
      </c>
      <c r="AF143" s="1156"/>
      <c r="AG143" s="1156" t="s">
        <v>639</v>
      </c>
      <c r="AH143" s="1157">
        <v>0.97499999999999998</v>
      </c>
      <c r="AI143" s="1158">
        <v>0.99583333333333324</v>
      </c>
      <c r="AJ143" s="1157"/>
      <c r="AK143" s="1164"/>
      <c r="AL143" s="1165"/>
      <c r="AM143" s="1158"/>
      <c r="AN143" s="1157"/>
      <c r="AO143" s="1157"/>
      <c r="AP143" s="1264"/>
    </row>
    <row r="144" spans="1:42" ht="15" customHeight="1" x14ac:dyDescent="0.35">
      <c r="A144" s="1312">
        <v>15</v>
      </c>
      <c r="B144" s="1167" t="s">
        <v>38</v>
      </c>
      <c r="C144" s="1465" t="s">
        <v>130</v>
      </c>
      <c r="D144" s="1460">
        <v>1973</v>
      </c>
      <c r="E144" s="1143">
        <f t="shared" si="34"/>
        <v>45</v>
      </c>
      <c r="F144" s="1268" t="s">
        <v>131</v>
      </c>
      <c r="G144" s="1145" t="s">
        <v>361</v>
      </c>
      <c r="H144" s="1378">
        <v>4</v>
      </c>
      <c r="I144" s="1194">
        <f>MIN(AB144:AB144:AP144)</f>
        <v>0.85486111111111107</v>
      </c>
      <c r="J144" s="1379">
        <f t="shared" si="35"/>
        <v>10</v>
      </c>
      <c r="K144" s="1149">
        <f t="shared" si="36"/>
        <v>1</v>
      </c>
      <c r="L144" s="1150">
        <f t="shared" si="37"/>
        <v>10</v>
      </c>
      <c r="M144" s="1152"/>
      <c r="N144" s="1154">
        <v>10</v>
      </c>
      <c r="O144" s="1257"/>
      <c r="P144" s="1152"/>
      <c r="Q144" s="1152"/>
      <c r="R144" s="1152"/>
      <c r="S144" s="1152"/>
      <c r="T144" s="1152"/>
      <c r="U144" s="1152"/>
      <c r="V144" s="1152"/>
      <c r="W144" s="1152"/>
      <c r="X144" s="1152"/>
      <c r="Y144" s="1152"/>
      <c r="Z144" s="1152"/>
      <c r="AA144" s="1152"/>
      <c r="AB144" s="1258"/>
      <c r="AC144" s="1259">
        <v>0.85486111111111107</v>
      </c>
      <c r="AD144" s="1157"/>
      <c r="AE144" s="1158"/>
      <c r="AF144" s="1157"/>
      <c r="AG144" s="1157"/>
      <c r="AH144" s="1158"/>
      <c r="AI144" s="1158"/>
      <c r="AJ144" s="1157"/>
      <c r="AK144" s="1159"/>
      <c r="AL144" s="1159"/>
      <c r="AM144" s="1158"/>
      <c r="AN144" s="1157"/>
      <c r="AO144" s="1157"/>
      <c r="AP144" s="1264"/>
    </row>
    <row r="145" spans="1:42" ht="15" customHeight="1" x14ac:dyDescent="0.35">
      <c r="A145" s="1312">
        <v>16</v>
      </c>
      <c r="B145" s="1167" t="s">
        <v>38</v>
      </c>
      <c r="C145" s="1465" t="s">
        <v>763</v>
      </c>
      <c r="D145" s="1460">
        <v>1976</v>
      </c>
      <c r="E145" s="1143">
        <f t="shared" si="34"/>
        <v>42</v>
      </c>
      <c r="F145" s="1382" t="s">
        <v>19</v>
      </c>
      <c r="G145" s="1145"/>
      <c r="H145" s="1420">
        <v>29</v>
      </c>
      <c r="I145" s="979" t="s">
        <v>764</v>
      </c>
      <c r="J145" s="1379">
        <f t="shared" si="35"/>
        <v>7</v>
      </c>
      <c r="K145" s="1149">
        <f t="shared" si="36"/>
        <v>2</v>
      </c>
      <c r="L145" s="1150">
        <f t="shared" si="37"/>
        <v>7</v>
      </c>
      <c r="M145" s="1151">
        <v>6</v>
      </c>
      <c r="N145" s="1152"/>
      <c r="O145" s="1152"/>
      <c r="P145" s="1152"/>
      <c r="Q145" s="1152"/>
      <c r="R145" s="1152"/>
      <c r="S145" s="1152"/>
      <c r="T145" s="1152"/>
      <c r="U145" s="1152"/>
      <c r="V145" s="1152"/>
      <c r="W145" s="1152"/>
      <c r="X145" s="1152"/>
      <c r="Y145" s="1151">
        <v>1</v>
      </c>
      <c r="Z145" s="1152"/>
      <c r="AA145" s="1152"/>
      <c r="AB145" s="1415"/>
      <c r="AC145" s="1156"/>
      <c r="AD145" s="1158"/>
      <c r="AE145" s="1158"/>
      <c r="AF145" s="1158"/>
      <c r="AG145" s="1158"/>
      <c r="AH145" s="1158"/>
      <c r="AI145" s="1158"/>
      <c r="AJ145" s="1157"/>
      <c r="AK145" s="1159"/>
      <c r="AL145" s="1165"/>
      <c r="AM145" s="1158"/>
      <c r="AN145" s="1156" t="s">
        <v>764</v>
      </c>
      <c r="AO145" s="1158"/>
      <c r="AP145" s="1264"/>
    </row>
    <row r="146" spans="1:42" ht="15" customHeight="1" x14ac:dyDescent="0.35">
      <c r="A146" s="1312">
        <v>17</v>
      </c>
      <c r="B146" s="1167" t="s">
        <v>38</v>
      </c>
      <c r="C146" s="1465" t="s">
        <v>308</v>
      </c>
      <c r="D146" s="1460">
        <v>1969</v>
      </c>
      <c r="E146" s="1143">
        <f t="shared" si="34"/>
        <v>49</v>
      </c>
      <c r="F146" s="1316" t="s">
        <v>616</v>
      </c>
      <c r="G146" s="1145"/>
      <c r="H146" s="1378">
        <v>17</v>
      </c>
      <c r="I146" s="979" t="s">
        <v>567</v>
      </c>
      <c r="J146" s="1379">
        <f t="shared" si="35"/>
        <v>7</v>
      </c>
      <c r="K146" s="1149">
        <f t="shared" si="36"/>
        <v>3</v>
      </c>
      <c r="L146" s="1150">
        <f t="shared" si="37"/>
        <v>7</v>
      </c>
      <c r="M146" s="1152"/>
      <c r="N146" s="1152"/>
      <c r="O146" s="1152"/>
      <c r="P146" s="1152"/>
      <c r="Q146" s="1151">
        <v>1</v>
      </c>
      <c r="R146" s="1152"/>
      <c r="S146" s="1152"/>
      <c r="T146" s="1152"/>
      <c r="U146" s="1151">
        <v>2</v>
      </c>
      <c r="V146" s="1151">
        <v>4</v>
      </c>
      <c r="W146" s="1152"/>
      <c r="X146" s="1152"/>
      <c r="Y146" s="1152"/>
      <c r="Z146" s="1152"/>
      <c r="AA146" s="1152"/>
      <c r="AB146" s="1415"/>
      <c r="AC146" s="1156"/>
      <c r="AD146" s="1158"/>
      <c r="AE146" s="1158"/>
      <c r="AF146" s="1156" t="s">
        <v>617</v>
      </c>
      <c r="AG146" s="1156"/>
      <c r="AH146" s="1156"/>
      <c r="AI146" s="1156"/>
      <c r="AJ146" s="1156" t="s">
        <v>567</v>
      </c>
      <c r="AK146" s="1355" t="s">
        <v>595</v>
      </c>
      <c r="AL146" s="1165"/>
      <c r="AM146" s="1158"/>
      <c r="AN146" s="1157"/>
      <c r="AO146" s="1158"/>
      <c r="AP146" s="1264"/>
    </row>
    <row r="147" spans="1:42" ht="15" customHeight="1" x14ac:dyDescent="0.35">
      <c r="A147" s="1312">
        <v>18</v>
      </c>
      <c r="B147" s="1167" t="s">
        <v>38</v>
      </c>
      <c r="C147" s="1465" t="s">
        <v>86</v>
      </c>
      <c r="D147" s="1460">
        <v>1975</v>
      </c>
      <c r="E147" s="1143">
        <f t="shared" si="34"/>
        <v>43</v>
      </c>
      <c r="F147" s="1316"/>
      <c r="G147" s="1145" t="s">
        <v>362</v>
      </c>
      <c r="H147" s="1378">
        <v>19</v>
      </c>
      <c r="I147" s="979" t="s">
        <v>87</v>
      </c>
      <c r="J147" s="1379">
        <f t="shared" si="35"/>
        <v>6</v>
      </c>
      <c r="K147" s="1149">
        <f t="shared" si="36"/>
        <v>1</v>
      </c>
      <c r="L147" s="1150">
        <f t="shared" si="37"/>
        <v>6</v>
      </c>
      <c r="M147" s="1151">
        <v>6</v>
      </c>
      <c r="N147" s="1152"/>
      <c r="O147" s="1152"/>
      <c r="P147" s="1152"/>
      <c r="Q147" s="1152"/>
      <c r="R147" s="1152"/>
      <c r="S147" s="1152"/>
      <c r="T147" s="1152"/>
      <c r="U147" s="1152"/>
      <c r="V147" s="1152"/>
      <c r="W147" s="1152"/>
      <c r="X147" s="1152"/>
      <c r="Y147" s="1152"/>
      <c r="Z147" s="1152"/>
      <c r="AA147" s="1152"/>
      <c r="AB147" s="1415" t="s">
        <v>87</v>
      </c>
      <c r="AC147" s="1259"/>
      <c r="AD147" s="1158"/>
      <c r="AE147" s="1158"/>
      <c r="AF147" s="1158"/>
      <c r="AG147" s="1158"/>
      <c r="AH147" s="1158"/>
      <c r="AI147" s="1158"/>
      <c r="AJ147" s="1157"/>
      <c r="AK147" s="1159"/>
      <c r="AL147" s="1165"/>
      <c r="AM147" s="1158"/>
      <c r="AN147" s="1157"/>
      <c r="AO147" s="1158"/>
      <c r="AP147" s="1264"/>
    </row>
    <row r="148" spans="1:42" ht="15" customHeight="1" x14ac:dyDescent="0.35">
      <c r="A148" s="1312">
        <v>19</v>
      </c>
      <c r="B148" s="1167" t="s">
        <v>38</v>
      </c>
      <c r="C148" s="1467" t="s">
        <v>91</v>
      </c>
      <c r="D148" s="1468">
        <v>1983</v>
      </c>
      <c r="E148" s="1143">
        <f t="shared" si="34"/>
        <v>35</v>
      </c>
      <c r="F148" s="1316" t="s">
        <v>24</v>
      </c>
      <c r="G148" s="1145"/>
      <c r="H148" s="1420">
        <v>20</v>
      </c>
      <c r="I148" s="979" t="s">
        <v>90</v>
      </c>
      <c r="J148" s="1379">
        <f t="shared" si="35"/>
        <v>5</v>
      </c>
      <c r="K148" s="1149">
        <f t="shared" si="36"/>
        <v>1</v>
      </c>
      <c r="L148" s="1150">
        <f t="shared" si="37"/>
        <v>5</v>
      </c>
      <c r="M148" s="1151">
        <v>5</v>
      </c>
      <c r="N148" s="1152"/>
      <c r="O148" s="1152"/>
      <c r="P148" s="1152"/>
      <c r="Q148" s="1152"/>
      <c r="R148" s="1152"/>
      <c r="S148" s="1152"/>
      <c r="T148" s="1152"/>
      <c r="U148" s="1152"/>
      <c r="V148" s="1152"/>
      <c r="W148" s="1152"/>
      <c r="X148" s="1152"/>
      <c r="Y148" s="1152"/>
      <c r="Z148" s="1152"/>
      <c r="AA148" s="1152"/>
      <c r="AB148" s="1415" t="s">
        <v>90</v>
      </c>
      <c r="AC148" s="1156"/>
      <c r="AD148" s="1158"/>
      <c r="AE148" s="1158"/>
      <c r="AF148" s="1158"/>
      <c r="AG148" s="1158"/>
      <c r="AH148" s="1158"/>
      <c r="AI148" s="1158"/>
      <c r="AJ148" s="1157"/>
      <c r="AK148" s="1159"/>
      <c r="AL148" s="1165"/>
      <c r="AM148" s="1158"/>
      <c r="AN148" s="1157"/>
      <c r="AO148" s="1158"/>
      <c r="AP148" s="1264"/>
    </row>
    <row r="149" spans="1:42" ht="15" customHeight="1" x14ac:dyDescent="0.35">
      <c r="A149" s="1312">
        <v>20</v>
      </c>
      <c r="B149" s="1167" t="s">
        <v>38</v>
      </c>
      <c r="C149" s="1467" t="s">
        <v>769</v>
      </c>
      <c r="D149" s="1468">
        <v>1980</v>
      </c>
      <c r="E149" s="1143">
        <f t="shared" si="34"/>
        <v>38</v>
      </c>
      <c r="F149" s="1316" t="s">
        <v>770</v>
      </c>
      <c r="G149" s="1145" t="s">
        <v>803</v>
      </c>
      <c r="H149" s="1378">
        <v>16</v>
      </c>
      <c r="I149" s="979" t="s">
        <v>771</v>
      </c>
      <c r="J149" s="1379">
        <f t="shared" si="35"/>
        <v>4</v>
      </c>
      <c r="K149" s="1149">
        <f t="shared" si="36"/>
        <v>1</v>
      </c>
      <c r="L149" s="1150">
        <f t="shared" si="37"/>
        <v>4</v>
      </c>
      <c r="M149" s="1152"/>
      <c r="N149" s="1152"/>
      <c r="O149" s="1152"/>
      <c r="P149" s="1152"/>
      <c r="Q149" s="1152"/>
      <c r="R149" s="1152"/>
      <c r="S149" s="1152"/>
      <c r="T149" s="1152"/>
      <c r="U149" s="1152"/>
      <c r="V149" s="1152"/>
      <c r="W149" s="1152"/>
      <c r="X149" s="1152"/>
      <c r="Y149" s="1152"/>
      <c r="Z149" s="1151">
        <v>4</v>
      </c>
      <c r="AA149" s="1152"/>
      <c r="AB149" s="1415"/>
      <c r="AC149" s="1156"/>
      <c r="AD149" s="1158"/>
      <c r="AE149" s="1158"/>
      <c r="AF149" s="1156"/>
      <c r="AG149" s="1156"/>
      <c r="AH149" s="1156"/>
      <c r="AI149" s="1156"/>
      <c r="AJ149" s="1156"/>
      <c r="AK149" s="1355"/>
      <c r="AL149" s="1165"/>
      <c r="AM149" s="1158"/>
      <c r="AN149" s="1157"/>
      <c r="AO149" s="1384" t="s">
        <v>771</v>
      </c>
      <c r="AP149" s="1264"/>
    </row>
    <row r="150" spans="1:42" ht="15" customHeight="1" x14ac:dyDescent="0.35">
      <c r="A150" s="1312">
        <v>21</v>
      </c>
      <c r="B150" s="1167" t="s">
        <v>38</v>
      </c>
      <c r="C150" s="1469" t="s">
        <v>103</v>
      </c>
      <c r="D150" s="1470">
        <v>1976</v>
      </c>
      <c r="E150" s="1187">
        <f t="shared" si="34"/>
        <v>42</v>
      </c>
      <c r="F150" s="1471"/>
      <c r="G150" s="1145" t="s">
        <v>362</v>
      </c>
      <c r="H150" s="1378">
        <v>24</v>
      </c>
      <c r="I150" s="979" t="s">
        <v>104</v>
      </c>
      <c r="J150" s="1379">
        <f t="shared" si="35"/>
        <v>4</v>
      </c>
      <c r="K150" s="1149">
        <f t="shared" si="36"/>
        <v>1</v>
      </c>
      <c r="L150" s="1150">
        <f t="shared" si="37"/>
        <v>4</v>
      </c>
      <c r="M150" s="1151">
        <v>4</v>
      </c>
      <c r="N150" s="1257"/>
      <c r="O150" s="1152"/>
      <c r="P150" s="1152"/>
      <c r="Q150" s="1152"/>
      <c r="R150" s="1152"/>
      <c r="S150" s="1152"/>
      <c r="T150" s="1152"/>
      <c r="U150" s="1152"/>
      <c r="V150" s="1152"/>
      <c r="W150" s="1152"/>
      <c r="X150" s="1152"/>
      <c r="Y150" s="1152"/>
      <c r="Z150" s="1152"/>
      <c r="AA150" s="1152"/>
      <c r="AB150" s="1415" t="s">
        <v>104</v>
      </c>
      <c r="AC150" s="1259"/>
      <c r="AD150" s="1158"/>
      <c r="AE150" s="1158"/>
      <c r="AF150" s="1156"/>
      <c r="AG150" s="1158"/>
      <c r="AH150" s="1158"/>
      <c r="AI150" s="1158"/>
      <c r="AJ150" s="1157"/>
      <c r="AK150" s="1159"/>
      <c r="AL150" s="1260"/>
      <c r="AM150" s="1158"/>
      <c r="AN150" s="1157"/>
      <c r="AO150" s="1158"/>
      <c r="AP150" s="1264"/>
    </row>
    <row r="151" spans="1:42" ht="15" customHeight="1" x14ac:dyDescent="0.35">
      <c r="A151" s="1312">
        <v>22</v>
      </c>
      <c r="B151" s="1167" t="s">
        <v>38</v>
      </c>
      <c r="C151" s="1472" t="s">
        <v>624</v>
      </c>
      <c r="D151" s="1473">
        <v>1981</v>
      </c>
      <c r="E151" s="1474">
        <f t="shared" si="34"/>
        <v>37</v>
      </c>
      <c r="F151" s="1393" t="s">
        <v>19</v>
      </c>
      <c r="G151" s="1145" t="s">
        <v>631</v>
      </c>
      <c r="H151" s="1420">
        <v>23</v>
      </c>
      <c r="I151" s="979" t="s">
        <v>625</v>
      </c>
      <c r="J151" s="1379">
        <f t="shared" si="35"/>
        <v>4</v>
      </c>
      <c r="K151" s="1149">
        <f t="shared" si="36"/>
        <v>3</v>
      </c>
      <c r="L151" s="1150">
        <f t="shared" si="37"/>
        <v>4</v>
      </c>
      <c r="M151" s="1152"/>
      <c r="N151" s="1152"/>
      <c r="O151" s="1152"/>
      <c r="P151" s="1152"/>
      <c r="Q151" s="1151">
        <v>1</v>
      </c>
      <c r="R151" s="1152"/>
      <c r="S151" s="1152"/>
      <c r="T151" s="1151">
        <v>1</v>
      </c>
      <c r="U151" s="1152"/>
      <c r="V151" s="1152"/>
      <c r="W151" s="1152"/>
      <c r="X151" s="1151">
        <v>2</v>
      </c>
      <c r="Y151" s="1152"/>
      <c r="Z151" s="1152"/>
      <c r="AA151" s="1152"/>
      <c r="AB151" s="1415"/>
      <c r="AC151" s="1156"/>
      <c r="AD151" s="1158"/>
      <c r="AE151" s="1158"/>
      <c r="AF151" s="1156" t="s">
        <v>625</v>
      </c>
      <c r="AG151" s="1157"/>
      <c r="AH151" s="1158"/>
      <c r="AI151" s="1156" t="s">
        <v>678</v>
      </c>
      <c r="AJ151" s="1157"/>
      <c r="AK151" s="1164"/>
      <c r="AL151" s="1260"/>
      <c r="AM151" s="1156" t="s">
        <v>742</v>
      </c>
      <c r="AN151" s="1157"/>
      <c r="AO151" s="1158"/>
      <c r="AP151" s="1264"/>
    </row>
    <row r="152" spans="1:42" ht="15" customHeight="1" x14ac:dyDescent="0.35">
      <c r="A152" s="1312">
        <v>23</v>
      </c>
      <c r="B152" s="1167" t="s">
        <v>38</v>
      </c>
      <c r="C152" s="1475" t="s">
        <v>760</v>
      </c>
      <c r="D152" s="1476">
        <v>1983</v>
      </c>
      <c r="E152" s="1474">
        <f t="shared" si="34"/>
        <v>35</v>
      </c>
      <c r="F152" s="1477"/>
      <c r="G152" s="1145" t="s">
        <v>801</v>
      </c>
      <c r="H152" s="1378">
        <v>28</v>
      </c>
      <c r="I152" s="979" t="s">
        <v>761</v>
      </c>
      <c r="J152" s="1379">
        <f t="shared" si="35"/>
        <v>3</v>
      </c>
      <c r="K152" s="1149">
        <f t="shared" si="36"/>
        <v>2</v>
      </c>
      <c r="L152" s="1150">
        <f t="shared" si="37"/>
        <v>3</v>
      </c>
      <c r="M152" s="1152"/>
      <c r="N152" s="1152"/>
      <c r="O152" s="1152"/>
      <c r="P152" s="1152"/>
      <c r="Q152" s="1152"/>
      <c r="R152" s="1152"/>
      <c r="S152" s="1152"/>
      <c r="T152" s="1152"/>
      <c r="U152" s="1152"/>
      <c r="V152" s="1152"/>
      <c r="W152" s="1152"/>
      <c r="X152" s="1152"/>
      <c r="Y152" s="1151">
        <v>2</v>
      </c>
      <c r="Z152" s="1152"/>
      <c r="AA152" s="1151">
        <v>1</v>
      </c>
      <c r="AB152" s="1415"/>
      <c r="AC152" s="1156"/>
      <c r="AD152" s="1158"/>
      <c r="AE152" s="1158"/>
      <c r="AF152" s="1158"/>
      <c r="AG152" s="1158"/>
      <c r="AH152" s="1158"/>
      <c r="AI152" s="1158"/>
      <c r="AJ152" s="1157"/>
      <c r="AK152" s="1159"/>
      <c r="AL152" s="1165"/>
      <c r="AM152" s="1158"/>
      <c r="AN152" s="1156" t="s">
        <v>761</v>
      </c>
      <c r="AO152" s="1158"/>
      <c r="AP152" s="1361" t="s">
        <v>799</v>
      </c>
    </row>
    <row r="153" spans="1:42" ht="15" customHeight="1" x14ac:dyDescent="0.35">
      <c r="A153" s="1312">
        <v>24</v>
      </c>
      <c r="B153" s="1167" t="s">
        <v>38</v>
      </c>
      <c r="C153" s="1270" t="s">
        <v>601</v>
      </c>
      <c r="D153" s="1196">
        <v>1974</v>
      </c>
      <c r="E153" s="1187">
        <f t="shared" si="34"/>
        <v>44</v>
      </c>
      <c r="F153" s="1382" t="s">
        <v>19</v>
      </c>
      <c r="G153" s="1145"/>
      <c r="H153" s="1378">
        <v>27</v>
      </c>
      <c r="I153" s="979" t="s">
        <v>663</v>
      </c>
      <c r="J153" s="1379">
        <f t="shared" si="35"/>
        <v>3</v>
      </c>
      <c r="K153" s="1149">
        <f t="shared" si="36"/>
        <v>3</v>
      </c>
      <c r="L153" s="1150">
        <f t="shared" si="37"/>
        <v>3</v>
      </c>
      <c r="M153" s="1152"/>
      <c r="N153" s="1152"/>
      <c r="O153" s="1152"/>
      <c r="P153" s="1151">
        <v>1</v>
      </c>
      <c r="Q153" s="1152"/>
      <c r="R153" s="1152"/>
      <c r="S153" s="1151">
        <v>1</v>
      </c>
      <c r="T153" s="1152"/>
      <c r="U153" s="1152"/>
      <c r="V153" s="1152"/>
      <c r="W153" s="1152"/>
      <c r="X153" s="1152"/>
      <c r="Y153" s="1152"/>
      <c r="Z153" s="1152"/>
      <c r="AA153" s="1151">
        <v>1</v>
      </c>
      <c r="AB153" s="1415"/>
      <c r="AC153" s="1156"/>
      <c r="AD153" s="1156"/>
      <c r="AE153" s="1156" t="s">
        <v>602</v>
      </c>
      <c r="AF153" s="1157"/>
      <c r="AG153" s="1157"/>
      <c r="AH153" s="1156" t="s">
        <v>663</v>
      </c>
      <c r="AI153" s="1157"/>
      <c r="AJ153" s="1157"/>
      <c r="AK153" s="1164"/>
      <c r="AL153" s="1260"/>
      <c r="AM153" s="1158"/>
      <c r="AN153" s="1157"/>
      <c r="AO153" s="1158"/>
      <c r="AP153" s="1361" t="s">
        <v>800</v>
      </c>
    </row>
    <row r="154" spans="1:42" ht="15" customHeight="1" x14ac:dyDescent="0.35">
      <c r="A154" s="1312">
        <v>25</v>
      </c>
      <c r="B154" s="1167" t="s">
        <v>38</v>
      </c>
      <c r="C154" s="1270" t="s">
        <v>790</v>
      </c>
      <c r="D154" s="1196">
        <v>1976</v>
      </c>
      <c r="E154" s="1187">
        <f t="shared" si="34"/>
        <v>42</v>
      </c>
      <c r="F154" s="1478" t="s">
        <v>791</v>
      </c>
      <c r="G154" s="1145"/>
      <c r="H154" s="1420">
        <v>15</v>
      </c>
      <c r="I154" s="979" t="s">
        <v>789</v>
      </c>
      <c r="J154" s="1379">
        <f t="shared" si="35"/>
        <v>2</v>
      </c>
      <c r="K154" s="1149">
        <f t="shared" si="36"/>
        <v>1</v>
      </c>
      <c r="L154" s="1150">
        <f t="shared" si="37"/>
        <v>2</v>
      </c>
      <c r="M154" s="1152"/>
      <c r="N154" s="1152"/>
      <c r="O154" s="1152"/>
      <c r="P154" s="1152"/>
      <c r="Q154" s="1152"/>
      <c r="R154" s="1152"/>
      <c r="S154" s="1152"/>
      <c r="T154" s="1152"/>
      <c r="U154" s="1152"/>
      <c r="V154" s="1152"/>
      <c r="W154" s="1152"/>
      <c r="X154" s="1152"/>
      <c r="Y154" s="1152"/>
      <c r="Z154" s="1152"/>
      <c r="AA154" s="1151">
        <v>2</v>
      </c>
      <c r="AB154" s="1415"/>
      <c r="AC154" s="1156"/>
      <c r="AD154" s="1158"/>
      <c r="AE154" s="1158"/>
      <c r="AF154" s="1158"/>
      <c r="AG154" s="1158"/>
      <c r="AH154" s="1158"/>
      <c r="AI154" s="1158"/>
      <c r="AJ154" s="1157"/>
      <c r="AK154" s="1159"/>
      <c r="AL154" s="1165"/>
      <c r="AM154" s="1158"/>
      <c r="AN154" s="1156"/>
      <c r="AO154" s="1158"/>
      <c r="AP154" s="1361" t="s">
        <v>789</v>
      </c>
    </row>
    <row r="155" spans="1:42" ht="15" customHeight="1" x14ac:dyDescent="0.35">
      <c r="A155" s="1312">
        <v>26</v>
      </c>
      <c r="B155" s="1167" t="s">
        <v>38</v>
      </c>
      <c r="C155" s="1265" t="s">
        <v>324</v>
      </c>
      <c r="D155" s="1196">
        <v>1976</v>
      </c>
      <c r="E155" s="1187">
        <f t="shared" si="34"/>
        <v>42</v>
      </c>
      <c r="F155" s="1316" t="s">
        <v>24</v>
      </c>
      <c r="G155" s="1145"/>
      <c r="H155" s="1378">
        <v>18</v>
      </c>
      <c r="I155" s="979" t="s">
        <v>600</v>
      </c>
      <c r="J155" s="1379">
        <f t="shared" si="35"/>
        <v>2</v>
      </c>
      <c r="K155" s="1149">
        <f t="shared" si="36"/>
        <v>1</v>
      </c>
      <c r="L155" s="1150">
        <f t="shared" si="37"/>
        <v>2</v>
      </c>
      <c r="M155" s="1152"/>
      <c r="N155" s="1152"/>
      <c r="O155" s="1152"/>
      <c r="P155" s="1151">
        <v>2</v>
      </c>
      <c r="Q155" s="1152"/>
      <c r="R155" s="1152"/>
      <c r="S155" s="1152"/>
      <c r="T155" s="1152"/>
      <c r="U155" s="1152"/>
      <c r="V155" s="1152"/>
      <c r="W155" s="1152"/>
      <c r="X155" s="1152"/>
      <c r="Y155" s="1152"/>
      <c r="Z155" s="1152"/>
      <c r="AA155" s="1152"/>
      <c r="AB155" s="1258"/>
      <c r="AC155" s="1158"/>
      <c r="AD155" s="1158"/>
      <c r="AE155" s="1156" t="s">
        <v>600</v>
      </c>
      <c r="AF155" s="1156"/>
      <c r="AG155" s="1156"/>
      <c r="AH155" s="1156"/>
      <c r="AI155" s="1157"/>
      <c r="AJ155" s="1157"/>
      <c r="AK155" s="1159"/>
      <c r="AL155" s="1260"/>
      <c r="AM155" s="1158"/>
      <c r="AN155" s="1157"/>
      <c r="AO155" s="1158"/>
      <c r="AP155" s="1264"/>
    </row>
    <row r="156" spans="1:42" ht="15" customHeight="1" x14ac:dyDescent="0.35">
      <c r="A156" s="1312">
        <v>27</v>
      </c>
      <c r="B156" s="1167" t="s">
        <v>38</v>
      </c>
      <c r="C156" s="1270" t="s">
        <v>690</v>
      </c>
      <c r="D156" s="1196">
        <v>1982</v>
      </c>
      <c r="E156" s="1143">
        <f t="shared" si="34"/>
        <v>36</v>
      </c>
      <c r="F156" s="1477" t="s">
        <v>691</v>
      </c>
      <c r="G156" s="1145"/>
      <c r="H156" s="1378">
        <v>21</v>
      </c>
      <c r="I156" s="979" t="s">
        <v>692</v>
      </c>
      <c r="J156" s="1379">
        <f t="shared" si="35"/>
        <v>1</v>
      </c>
      <c r="K156" s="1149">
        <f t="shared" si="36"/>
        <v>1</v>
      </c>
      <c r="L156" s="1150">
        <f t="shared" si="37"/>
        <v>1</v>
      </c>
      <c r="M156" s="1152"/>
      <c r="N156" s="1152"/>
      <c r="O156" s="1152"/>
      <c r="P156" s="1152"/>
      <c r="Q156" s="1152"/>
      <c r="R156" s="1152"/>
      <c r="S156" s="1152"/>
      <c r="T156" s="1152"/>
      <c r="U156" s="1151">
        <v>1</v>
      </c>
      <c r="V156" s="1152"/>
      <c r="W156" s="1152"/>
      <c r="X156" s="1152"/>
      <c r="Y156" s="1152"/>
      <c r="Z156" s="1152"/>
      <c r="AA156" s="1152"/>
      <c r="AB156" s="1415"/>
      <c r="AC156" s="1156"/>
      <c r="AD156" s="1156"/>
      <c r="AE156" s="1156"/>
      <c r="AF156" s="1157"/>
      <c r="AG156" s="1157"/>
      <c r="AH156" s="1156"/>
      <c r="AI156" s="1157"/>
      <c r="AJ156" s="1156" t="s">
        <v>692</v>
      </c>
      <c r="AK156" s="1164"/>
      <c r="AL156" s="1165"/>
      <c r="AM156" s="1158"/>
      <c r="AN156" s="1158"/>
      <c r="AO156" s="1158"/>
      <c r="AP156" s="1264"/>
    </row>
    <row r="157" spans="1:42" ht="15" customHeight="1" x14ac:dyDescent="0.35">
      <c r="A157" s="1312">
        <v>28</v>
      </c>
      <c r="B157" s="1167" t="s">
        <v>38</v>
      </c>
      <c r="C157" s="1270" t="s">
        <v>779</v>
      </c>
      <c r="D157" s="1196">
        <v>1971</v>
      </c>
      <c r="E157" s="1143">
        <f t="shared" si="34"/>
        <v>47</v>
      </c>
      <c r="F157" s="1316"/>
      <c r="G157" s="1145" t="s">
        <v>803</v>
      </c>
      <c r="H157" s="1420">
        <v>25</v>
      </c>
      <c r="I157" s="979" t="s">
        <v>780</v>
      </c>
      <c r="J157" s="1379">
        <f t="shared" si="35"/>
        <v>1</v>
      </c>
      <c r="K157" s="1149">
        <f t="shared" si="36"/>
        <v>1</v>
      </c>
      <c r="L157" s="1150">
        <f t="shared" si="37"/>
        <v>1</v>
      </c>
      <c r="M157" s="1152"/>
      <c r="N157" s="1152"/>
      <c r="O157" s="1152"/>
      <c r="P157" s="1152"/>
      <c r="Q157" s="1152"/>
      <c r="R157" s="1152"/>
      <c r="S157" s="1152"/>
      <c r="T157" s="1152"/>
      <c r="U157" s="1152"/>
      <c r="V157" s="1152"/>
      <c r="W157" s="1152"/>
      <c r="X157" s="1152"/>
      <c r="Y157" s="1152"/>
      <c r="Z157" s="1151">
        <v>1</v>
      </c>
      <c r="AA157" s="1152"/>
      <c r="AB157" s="1415"/>
      <c r="AC157" s="1156"/>
      <c r="AD157" s="1158"/>
      <c r="AE157" s="1158"/>
      <c r="AF157" s="1156"/>
      <c r="AG157" s="1156"/>
      <c r="AH157" s="1156"/>
      <c r="AI157" s="1156"/>
      <c r="AJ157" s="1156"/>
      <c r="AK157" s="1355"/>
      <c r="AL157" s="1165"/>
      <c r="AM157" s="1158"/>
      <c r="AN157" s="1157"/>
      <c r="AO157" s="1156" t="s">
        <v>780</v>
      </c>
      <c r="AP157" s="1264"/>
    </row>
    <row r="158" spans="1:42" ht="15" customHeight="1" x14ac:dyDescent="0.35">
      <c r="A158" s="1312">
        <v>29</v>
      </c>
      <c r="B158" s="1167" t="s">
        <v>38</v>
      </c>
      <c r="C158" s="1270" t="s">
        <v>679</v>
      </c>
      <c r="D158" s="1196">
        <v>1981</v>
      </c>
      <c r="E158" s="1143">
        <f t="shared" si="34"/>
        <v>37</v>
      </c>
      <c r="F158" s="1316"/>
      <c r="G158" s="1240" t="s">
        <v>682</v>
      </c>
      <c r="H158" s="1378">
        <v>26</v>
      </c>
      <c r="I158" s="271" t="s">
        <v>680</v>
      </c>
      <c r="J158" s="1461">
        <f t="shared" si="35"/>
        <v>1</v>
      </c>
      <c r="K158" s="1149">
        <f t="shared" si="36"/>
        <v>1</v>
      </c>
      <c r="L158" s="1479">
        <f t="shared" si="37"/>
        <v>1</v>
      </c>
      <c r="M158" s="1152"/>
      <c r="N158" s="1152"/>
      <c r="O158" s="1152"/>
      <c r="P158" s="1152"/>
      <c r="Q158" s="1152"/>
      <c r="R158" s="1152"/>
      <c r="S158" s="1152"/>
      <c r="T158" s="1151">
        <v>1</v>
      </c>
      <c r="U158" s="1152"/>
      <c r="V158" s="1152"/>
      <c r="W158" s="1152"/>
      <c r="X158" s="1152"/>
      <c r="Y158" s="1152"/>
      <c r="Z158" s="1152"/>
      <c r="AA158" s="1392"/>
      <c r="AB158" s="1415"/>
      <c r="AC158" s="1156"/>
      <c r="AD158" s="1158"/>
      <c r="AE158" s="1158"/>
      <c r="AF158" s="1158"/>
      <c r="AG158" s="1158"/>
      <c r="AH158" s="1158"/>
      <c r="AI158" s="1156" t="s">
        <v>680</v>
      </c>
      <c r="AJ158" s="1158"/>
      <c r="AK158" s="1164"/>
      <c r="AL158" s="1165"/>
      <c r="AM158" s="1158"/>
      <c r="AN158" s="1158"/>
      <c r="AO158" s="1384"/>
      <c r="AP158" s="1264"/>
    </row>
    <row r="159" spans="1:42" ht="15" customHeight="1" thickBot="1" x14ac:dyDescent="0.4">
      <c r="A159" s="1480">
        <v>29</v>
      </c>
      <c r="B159" s="1396" t="s">
        <v>38</v>
      </c>
      <c r="C159" s="1481" t="s">
        <v>371</v>
      </c>
      <c r="D159" s="1364"/>
      <c r="E159" s="1365"/>
      <c r="F159" s="1366"/>
      <c r="G159" s="1367"/>
      <c r="H159" s="1368"/>
      <c r="I159" s="1369"/>
      <c r="J159" s="1482"/>
      <c r="K159" s="1371"/>
      <c r="L159" s="1297"/>
      <c r="M159" s="1372">
        <f>COUNTIF(M130:M158,"&gt;-1")</f>
        <v>9</v>
      </c>
      <c r="N159" s="1372">
        <f t="shared" ref="N159:U159" si="38">COUNTIF(N130:N158,"&gt;-1")</f>
        <v>6</v>
      </c>
      <c r="O159" s="1372">
        <f t="shared" si="38"/>
        <v>9</v>
      </c>
      <c r="P159" s="1372">
        <f t="shared" si="38"/>
        <v>11</v>
      </c>
      <c r="Q159" s="1372">
        <f t="shared" si="38"/>
        <v>14</v>
      </c>
      <c r="R159" s="1372">
        <f t="shared" si="38"/>
        <v>9</v>
      </c>
      <c r="S159" s="1372">
        <f t="shared" si="38"/>
        <v>11</v>
      </c>
      <c r="T159" s="1372">
        <f t="shared" si="38"/>
        <v>12</v>
      </c>
      <c r="U159" s="1372">
        <f t="shared" si="38"/>
        <v>11</v>
      </c>
      <c r="V159" s="1372">
        <f t="shared" ref="V159:AA159" si="39">COUNTIF(V130:V157,"&gt;-1")</f>
        <v>9</v>
      </c>
      <c r="W159" s="1372">
        <f t="shared" si="39"/>
        <v>9</v>
      </c>
      <c r="X159" s="1372">
        <f t="shared" si="39"/>
        <v>9</v>
      </c>
      <c r="Y159" s="1372">
        <f t="shared" si="39"/>
        <v>10</v>
      </c>
      <c r="Z159" s="1372">
        <f t="shared" si="39"/>
        <v>11</v>
      </c>
      <c r="AA159" s="1373">
        <f t="shared" si="39"/>
        <v>14</v>
      </c>
      <c r="AB159" s="1258"/>
      <c r="AC159" s="1374"/>
      <c r="AD159" s="1375"/>
      <c r="AE159" s="1374"/>
      <c r="AF159" s="1374"/>
      <c r="AG159" s="1374"/>
      <c r="AH159" s="1374"/>
      <c r="AI159" s="1374"/>
      <c r="AJ159" s="1374"/>
      <c r="AK159" s="1317"/>
      <c r="AL159" s="1376"/>
      <c r="AM159" s="1374"/>
      <c r="AN159" s="1374"/>
      <c r="AO159" s="1374"/>
      <c r="AP159" s="1402"/>
    </row>
    <row r="160" spans="1:42" ht="15" customHeight="1" thickTop="1" thickBot="1" x14ac:dyDescent="0.4">
      <c r="A160" s="1096" t="s">
        <v>1</v>
      </c>
      <c r="B160" s="1097" t="s">
        <v>7</v>
      </c>
      <c r="C160" s="1098" t="s">
        <v>2</v>
      </c>
      <c r="D160" s="1099" t="s">
        <v>3</v>
      </c>
      <c r="E160" s="1097" t="s">
        <v>4</v>
      </c>
      <c r="F160" s="1100" t="s">
        <v>5</v>
      </c>
      <c r="G160" s="1101" t="s">
        <v>326</v>
      </c>
      <c r="H160" s="1102" t="s">
        <v>327</v>
      </c>
      <c r="I160" s="1103" t="s">
        <v>328</v>
      </c>
      <c r="J160" s="1104" t="s">
        <v>329</v>
      </c>
      <c r="K160" s="1105" t="s">
        <v>330</v>
      </c>
      <c r="L160" s="1106" t="s">
        <v>9</v>
      </c>
      <c r="M160" s="1107" t="s">
        <v>331</v>
      </c>
      <c r="N160" s="1108" t="s">
        <v>332</v>
      </c>
      <c r="O160" s="1108" t="s">
        <v>333</v>
      </c>
      <c r="P160" s="1108" t="s">
        <v>334</v>
      </c>
      <c r="Q160" s="1108" t="s">
        <v>335</v>
      </c>
      <c r="R160" s="1108" t="s">
        <v>336</v>
      </c>
      <c r="S160" s="1108" t="s">
        <v>337</v>
      </c>
      <c r="T160" s="1108" t="s">
        <v>338</v>
      </c>
      <c r="U160" s="1108" t="s">
        <v>339</v>
      </c>
      <c r="V160" s="1108" t="s">
        <v>340</v>
      </c>
      <c r="W160" s="1108" t="s">
        <v>341</v>
      </c>
      <c r="X160" s="1108" t="s">
        <v>342</v>
      </c>
      <c r="Y160" s="1108" t="s">
        <v>343</v>
      </c>
      <c r="Z160" s="1108" t="s">
        <v>344</v>
      </c>
      <c r="AA160" s="1109" t="s">
        <v>345</v>
      </c>
      <c r="AB160" s="1232" t="s">
        <v>346</v>
      </c>
      <c r="AC160" s="1233" t="s">
        <v>347</v>
      </c>
      <c r="AD160" s="1233" t="s">
        <v>348</v>
      </c>
      <c r="AE160" s="1233" t="s">
        <v>349</v>
      </c>
      <c r="AF160" s="1233" t="s">
        <v>350</v>
      </c>
      <c r="AG160" s="1233" t="s">
        <v>351</v>
      </c>
      <c r="AH160" s="1233" t="s">
        <v>352</v>
      </c>
      <c r="AI160" s="1233" t="s">
        <v>353</v>
      </c>
      <c r="AJ160" s="1233" t="s">
        <v>354</v>
      </c>
      <c r="AK160" s="1234" t="s">
        <v>355</v>
      </c>
      <c r="AL160" s="1235" t="s">
        <v>356</v>
      </c>
      <c r="AM160" s="1236" t="s">
        <v>357</v>
      </c>
      <c r="AN160" s="1236" t="s">
        <v>358</v>
      </c>
      <c r="AO160" s="1236" t="s">
        <v>359</v>
      </c>
      <c r="AP160" s="1237" t="s">
        <v>360</v>
      </c>
    </row>
    <row r="161" spans="1:42" ht="15" customHeight="1" thickTop="1" x14ac:dyDescent="0.35">
      <c r="A161" s="1117">
        <v>1</v>
      </c>
      <c r="B161" s="1118" t="s">
        <v>120</v>
      </c>
      <c r="C161" s="1119" t="s">
        <v>119</v>
      </c>
      <c r="D161" s="1483">
        <v>1963</v>
      </c>
      <c r="E161" s="1121">
        <f>SUM(2018-D161)</f>
        <v>55</v>
      </c>
      <c r="F161" s="1484" t="s">
        <v>19</v>
      </c>
      <c r="G161" s="1123"/>
      <c r="H161" s="1485">
        <v>1</v>
      </c>
      <c r="I161" s="1486" t="s">
        <v>805</v>
      </c>
      <c r="J161" s="1487">
        <f>IF(COUNTIF(M161:AA161,"&gt;=0")&lt;11,SUM(M161:AA161),SUM(LARGE(M161:AA161,1),LARGE(M161:AA161,2),LARGE(M161:AA161,3),LARGE(M161:AA161,4),LARGE(M161:AA161,5),LARGE(M161:AA161,6),LARGE(M161:AA161,7),LARGE(M161:AA161,8),LARGE(M161:AA161,9),LARGE(M161:AA161,10)))</f>
        <v>100</v>
      </c>
      <c r="K161" s="1488">
        <f>SUM(COUNTIF(M161:AA161,"&gt;-1"))</f>
        <v>12</v>
      </c>
      <c r="L161" s="1489">
        <f>SUM(M161:AA161)</f>
        <v>119</v>
      </c>
      <c r="M161" s="1129">
        <v>10</v>
      </c>
      <c r="N161" s="1132"/>
      <c r="O161" s="1130">
        <v>9</v>
      </c>
      <c r="P161" s="1245">
        <v>10</v>
      </c>
      <c r="Q161" s="1245">
        <v>10</v>
      </c>
      <c r="R161" s="1246"/>
      <c r="S161" s="1245">
        <v>10</v>
      </c>
      <c r="T161" s="1245">
        <v>10</v>
      </c>
      <c r="U161" s="1245">
        <v>10</v>
      </c>
      <c r="V161" s="1245">
        <v>10</v>
      </c>
      <c r="W161" s="1132"/>
      <c r="X161" s="1245">
        <v>10</v>
      </c>
      <c r="Y161" s="1245">
        <v>10</v>
      </c>
      <c r="Z161" s="1245">
        <v>10</v>
      </c>
      <c r="AA161" s="1245">
        <v>10</v>
      </c>
      <c r="AB161" s="1490" t="s">
        <v>118</v>
      </c>
      <c r="AC161" s="1491"/>
      <c r="AD161" s="1492" t="s">
        <v>577</v>
      </c>
      <c r="AE161" s="1492" t="s">
        <v>603</v>
      </c>
      <c r="AF161" s="1492" t="s">
        <v>627</v>
      </c>
      <c r="AG161" s="1491"/>
      <c r="AH161" s="1492" t="s">
        <v>662</v>
      </c>
      <c r="AI161" s="1492" t="s">
        <v>681</v>
      </c>
      <c r="AJ161" s="1492" t="s">
        <v>699</v>
      </c>
      <c r="AK161" s="1493" t="s">
        <v>720</v>
      </c>
      <c r="AL161" s="1494"/>
      <c r="AM161" s="1492" t="s">
        <v>743</v>
      </c>
      <c r="AN161" s="1492" t="s">
        <v>757</v>
      </c>
      <c r="AO161" s="1492" t="s">
        <v>778</v>
      </c>
      <c r="AP161" s="1495" t="s">
        <v>796</v>
      </c>
    </row>
    <row r="162" spans="1:42" ht="15" customHeight="1" x14ac:dyDescent="0.35">
      <c r="A162" s="1441">
        <v>2</v>
      </c>
      <c r="B162" s="1261" t="s">
        <v>120</v>
      </c>
      <c r="C162" s="1442" t="s">
        <v>278</v>
      </c>
      <c r="D162" s="1328">
        <v>1948</v>
      </c>
      <c r="E162" s="1143">
        <f>SUM(2018-D162)</f>
        <v>70</v>
      </c>
      <c r="F162" s="1496" t="s">
        <v>24</v>
      </c>
      <c r="G162" s="1240"/>
      <c r="H162" s="1497">
        <v>3</v>
      </c>
      <c r="I162" s="1498" t="s">
        <v>576</v>
      </c>
      <c r="J162" s="1461">
        <f>IF(COUNTIF(M162:AA162,"&gt;=0")&lt;11,SUM(M162:AA162),SUM(LARGE(M162:AA162,1),LARGE(M162:AA162,2),LARGE(M162:AA162,3),LARGE(M162:AA162,4),LARGE(M162:AA162,5),LARGE(M162:AA162,6),LARGE(M162:AA162,7),LARGE(M162:AA162,8),LARGE(M162:AA162,9),LARGE(M162:AA162,10)))</f>
        <v>19</v>
      </c>
      <c r="K162" s="1243">
        <f>SUM(COUNTIF(M162:AA162,"&gt;-1"))</f>
        <v>2</v>
      </c>
      <c r="L162" s="1244">
        <f>SUM(M162:AA162)</f>
        <v>19</v>
      </c>
      <c r="M162" s="1246"/>
      <c r="N162" s="1246"/>
      <c r="O162" s="1245">
        <v>10</v>
      </c>
      <c r="P162" s="1322">
        <v>9</v>
      </c>
      <c r="Q162" s="1246"/>
      <c r="R162" s="1246"/>
      <c r="S162" s="1246"/>
      <c r="T162" s="1246"/>
      <c r="U162" s="1246"/>
      <c r="V162" s="1246"/>
      <c r="W162" s="1246"/>
      <c r="X162" s="1246"/>
      <c r="Y162" s="1152"/>
      <c r="Z162" s="1246"/>
      <c r="AA162" s="1499"/>
      <c r="AB162" s="1500"/>
      <c r="AC162" s="1501"/>
      <c r="AD162" s="1310" t="s">
        <v>576</v>
      </c>
      <c r="AE162" s="1310" t="s">
        <v>604</v>
      </c>
      <c r="AF162" s="1310"/>
      <c r="AG162" s="1501"/>
      <c r="AH162" s="1501"/>
      <c r="AI162" s="1501"/>
      <c r="AJ162" s="1501"/>
      <c r="AK162" s="1502"/>
      <c r="AL162" s="1503"/>
      <c r="AM162" s="1501"/>
      <c r="AN162" s="1501"/>
      <c r="AO162" s="1501"/>
      <c r="AP162" s="1504"/>
    </row>
    <row r="163" spans="1:42" ht="15" customHeight="1" x14ac:dyDescent="0.35">
      <c r="A163" s="1139">
        <v>3</v>
      </c>
      <c r="B163" s="1261" t="s">
        <v>120</v>
      </c>
      <c r="C163" s="1141" t="s">
        <v>758</v>
      </c>
      <c r="D163" s="1175">
        <v>1954</v>
      </c>
      <c r="E163" s="1143">
        <f>SUM(2018-D163)</f>
        <v>64</v>
      </c>
      <c r="F163" s="1505" t="s">
        <v>24</v>
      </c>
      <c r="G163" s="1145"/>
      <c r="H163" s="1420">
        <v>2</v>
      </c>
      <c r="I163" s="981" t="s">
        <v>798</v>
      </c>
      <c r="J163" s="1461">
        <f>IF(COUNTIF(M163:AA163,"&gt;=0")&lt;11,SUM(M163:AA163),SUM(LARGE(M163:AA163,1),LARGE(M163:AA163,2),LARGE(M163:AA163,3),LARGE(M163:AA163,4),LARGE(M163:AA163,5),LARGE(M163:AA163,6),LARGE(M163:AA163,7),LARGE(M163:AA163,8),LARGE(M163:AA163,9),LARGE(M163:AA163,10)))</f>
        <v>18</v>
      </c>
      <c r="K163" s="1149">
        <f>SUM(COUNTIF(M163:AA163,"&gt;-1"))</f>
        <v>2</v>
      </c>
      <c r="L163" s="1150">
        <f>SUM(M163:AA163)</f>
        <v>18</v>
      </c>
      <c r="M163" s="1152"/>
      <c r="N163" s="1152"/>
      <c r="O163" s="1152"/>
      <c r="P163" s="1152"/>
      <c r="Q163" s="1152"/>
      <c r="R163" s="1152"/>
      <c r="S163" s="1152"/>
      <c r="T163" s="1152"/>
      <c r="U163" s="1152"/>
      <c r="V163" s="1152"/>
      <c r="W163" s="1152"/>
      <c r="X163" s="1152"/>
      <c r="Y163" s="1151">
        <v>9</v>
      </c>
      <c r="Z163" s="1246"/>
      <c r="AA163" s="1151">
        <v>9</v>
      </c>
      <c r="AB163" s="1415"/>
      <c r="AC163" s="1375"/>
      <c r="AD163" s="1156"/>
      <c r="AE163" s="1156"/>
      <c r="AF163" s="1156"/>
      <c r="AG163" s="1375"/>
      <c r="AH163" s="1384"/>
      <c r="AI163" s="1384"/>
      <c r="AJ163" s="1384"/>
      <c r="AK163" s="1355"/>
      <c r="AL163" s="1506"/>
      <c r="AM163" s="1384"/>
      <c r="AN163" s="1384" t="s">
        <v>759</v>
      </c>
      <c r="AO163" s="1269"/>
      <c r="AP163" s="1507" t="s">
        <v>798</v>
      </c>
    </row>
    <row r="164" spans="1:42" ht="15" customHeight="1" thickBot="1" x14ac:dyDescent="0.4">
      <c r="A164" s="1508">
        <v>3</v>
      </c>
      <c r="B164" s="1509" t="s">
        <v>120</v>
      </c>
      <c r="C164" s="1510" t="s">
        <v>372</v>
      </c>
      <c r="D164" s="1511"/>
      <c r="E164" s="1512"/>
      <c r="F164" s="1513"/>
      <c r="G164" s="1514"/>
      <c r="H164" s="1515"/>
      <c r="I164" s="1516"/>
      <c r="J164" s="1517"/>
      <c r="K164" s="1518"/>
      <c r="L164" s="1519"/>
      <c r="M164" s="1520">
        <f t="shared" ref="M164:AA164" si="40">COUNTIF(M161:M163,"&gt;-1")</f>
        <v>1</v>
      </c>
      <c r="N164" s="1520">
        <f t="shared" si="40"/>
        <v>0</v>
      </c>
      <c r="O164" s="1520">
        <f t="shared" si="40"/>
        <v>2</v>
      </c>
      <c r="P164" s="1520">
        <f t="shared" si="40"/>
        <v>2</v>
      </c>
      <c r="Q164" s="1520">
        <f t="shared" si="40"/>
        <v>1</v>
      </c>
      <c r="R164" s="1520">
        <f t="shared" si="40"/>
        <v>0</v>
      </c>
      <c r="S164" s="1520">
        <f t="shared" si="40"/>
        <v>1</v>
      </c>
      <c r="T164" s="1520">
        <f t="shared" si="40"/>
        <v>1</v>
      </c>
      <c r="U164" s="1520">
        <f t="shared" si="40"/>
        <v>1</v>
      </c>
      <c r="V164" s="1520">
        <f t="shared" si="40"/>
        <v>1</v>
      </c>
      <c r="W164" s="1520">
        <f t="shared" si="40"/>
        <v>0</v>
      </c>
      <c r="X164" s="1520">
        <f t="shared" si="40"/>
        <v>1</v>
      </c>
      <c r="Y164" s="1520">
        <f t="shared" si="40"/>
        <v>2</v>
      </c>
      <c r="Z164" s="1520">
        <f t="shared" si="40"/>
        <v>1</v>
      </c>
      <c r="AA164" s="1521">
        <f t="shared" si="40"/>
        <v>2</v>
      </c>
      <c r="AB164" s="1522"/>
      <c r="AC164" s="1523"/>
      <c r="AD164" s="1524"/>
      <c r="AE164" s="1523"/>
      <c r="AF164" s="1523"/>
      <c r="AG164" s="1523"/>
      <c r="AH164" s="1523"/>
      <c r="AI164" s="1523"/>
      <c r="AJ164" s="1523"/>
      <c r="AK164" s="1525"/>
      <c r="AL164" s="1526"/>
      <c r="AM164" s="1523"/>
      <c r="AN164" s="1523"/>
      <c r="AO164" s="1523"/>
      <c r="AP164" s="1433"/>
    </row>
    <row r="165" spans="1:42" s="278" customFormat="1" ht="15" customHeight="1" thickTop="1" thickBot="1" x14ac:dyDescent="0.35">
      <c r="A165" s="1527"/>
      <c r="B165" s="1528"/>
      <c r="C165" s="1529"/>
      <c r="D165" s="1530"/>
      <c r="E165" s="1531"/>
      <c r="F165" s="1532"/>
      <c r="G165" s="1533"/>
      <c r="H165" s="1534"/>
      <c r="I165" s="1535"/>
      <c r="J165" s="1536"/>
      <c r="K165" s="1537"/>
      <c r="L165" s="1538"/>
      <c r="M165" s="1539"/>
      <c r="N165" s="1539"/>
      <c r="O165" s="1539"/>
      <c r="P165" s="1539"/>
      <c r="Q165" s="1540"/>
      <c r="R165" s="1540"/>
      <c r="S165" s="1540"/>
      <c r="T165" s="1540"/>
      <c r="U165" s="1540"/>
      <c r="V165" s="1540"/>
      <c r="W165" s="1540"/>
      <c r="X165" s="1540"/>
      <c r="Y165" s="1540"/>
      <c r="Z165" s="1540"/>
      <c r="AA165" s="1540"/>
      <c r="AB165" s="1541"/>
      <c r="AC165" s="1542"/>
      <c r="AD165" s="1543"/>
      <c r="AE165" s="1541"/>
      <c r="AF165" s="1541"/>
      <c r="AG165" s="1541"/>
      <c r="AH165" s="1541"/>
      <c r="AI165" s="1544"/>
      <c r="AJ165" s="1541"/>
      <c r="AK165" s="1541"/>
      <c r="AL165" s="1541"/>
      <c r="AM165" s="1544"/>
      <c r="AN165" s="1544"/>
      <c r="AO165" s="1544"/>
      <c r="AP165" s="1544"/>
    </row>
    <row r="166" spans="1:42" s="278" customFormat="1" ht="15" customHeight="1" x14ac:dyDescent="0.3">
      <c r="A166" s="1545" t="s">
        <v>605</v>
      </c>
      <c r="B166" s="1546"/>
      <c r="C166" s="1546"/>
      <c r="D166" s="1546"/>
      <c r="E166" s="1546"/>
      <c r="F166" s="1547"/>
      <c r="G166" s="1548"/>
      <c r="H166" s="1549"/>
      <c r="I166" s="1550"/>
      <c r="J166" s="1551"/>
      <c r="K166" s="1552"/>
      <c r="L166" s="1553" t="s">
        <v>373</v>
      </c>
      <c r="M166" s="1554">
        <v>1</v>
      </c>
      <c r="N166" s="1554">
        <v>2</v>
      </c>
      <c r="O166" s="1554">
        <v>3</v>
      </c>
      <c r="P166" s="1554">
        <v>4</v>
      </c>
      <c r="Q166" s="1554">
        <v>5</v>
      </c>
      <c r="R166" s="1554">
        <v>6</v>
      </c>
      <c r="S166" s="1554">
        <v>7</v>
      </c>
      <c r="T166" s="1554">
        <v>8</v>
      </c>
      <c r="U166" s="1554">
        <v>9</v>
      </c>
      <c r="V166" s="1554">
        <v>10</v>
      </c>
      <c r="W166" s="1554">
        <v>11</v>
      </c>
      <c r="X166" s="1554">
        <v>12</v>
      </c>
      <c r="Y166" s="1554">
        <v>13</v>
      </c>
      <c r="Z166" s="1554">
        <v>14</v>
      </c>
      <c r="AA166" s="1554">
        <v>15</v>
      </c>
      <c r="AB166" s="1555"/>
      <c r="AC166" s="1556" t="s">
        <v>374</v>
      </c>
      <c r="AD166" s="1556"/>
      <c r="AE166" s="1556"/>
      <c r="AF166" s="1557" t="s">
        <v>14</v>
      </c>
      <c r="AG166" s="1558" t="s">
        <v>17</v>
      </c>
      <c r="AH166" s="1558" t="s">
        <v>20</v>
      </c>
      <c r="AI166" s="1559" t="s">
        <v>36</v>
      </c>
      <c r="AJ166" s="1560" t="s">
        <v>75</v>
      </c>
      <c r="AK166" s="1561" t="s">
        <v>48</v>
      </c>
      <c r="AL166" s="1562" t="s">
        <v>38</v>
      </c>
      <c r="AM166" s="1563" t="s">
        <v>120</v>
      </c>
      <c r="AN166" s="1564" t="s">
        <v>375</v>
      </c>
      <c r="AO166" s="1564" t="s">
        <v>376</v>
      </c>
      <c r="AP166" s="1565" t="s">
        <v>377</v>
      </c>
    </row>
    <row r="167" spans="1:42" s="278" customFormat="1" ht="15" customHeight="1" thickBot="1" x14ac:dyDescent="0.35">
      <c r="A167" s="1566"/>
      <c r="B167" s="1567"/>
      <c r="C167" s="1567"/>
      <c r="D167" s="1567"/>
      <c r="E167" s="1567"/>
      <c r="F167" s="1568"/>
      <c r="G167" s="1569"/>
      <c r="H167" s="1570"/>
      <c r="I167" s="1571" t="s">
        <v>378</v>
      </c>
      <c r="J167" s="1571"/>
      <c r="K167" s="1552">
        <f>SUM(M167:AA167)/15</f>
        <v>32.06666666666667</v>
      </c>
      <c r="L167" s="1572">
        <f>SUM(M167:AA167)/1</f>
        <v>481</v>
      </c>
      <c r="M167" s="1573">
        <f t="shared" ref="M167:AA167" si="41">SUM(M20+M44+M76+M92+M103)</f>
        <v>39</v>
      </c>
      <c r="N167" s="1573">
        <f t="shared" si="41"/>
        <v>32</v>
      </c>
      <c r="O167" s="1573">
        <f t="shared" si="41"/>
        <v>38</v>
      </c>
      <c r="P167" s="1573">
        <f t="shared" si="41"/>
        <v>34</v>
      </c>
      <c r="Q167" s="1573">
        <f t="shared" si="41"/>
        <v>37</v>
      </c>
      <c r="R167" s="1573">
        <f t="shared" si="41"/>
        <v>33</v>
      </c>
      <c r="S167" s="1573">
        <f t="shared" si="41"/>
        <v>28</v>
      </c>
      <c r="T167" s="1573">
        <f t="shared" si="41"/>
        <v>32</v>
      </c>
      <c r="U167" s="1016">
        <f t="shared" si="41"/>
        <v>33</v>
      </c>
      <c r="V167" s="1016">
        <f t="shared" si="41"/>
        <v>34</v>
      </c>
      <c r="W167" s="1016">
        <f t="shared" si="41"/>
        <v>29</v>
      </c>
      <c r="X167" s="1016">
        <f t="shared" si="41"/>
        <v>24</v>
      </c>
      <c r="Y167" s="1016">
        <f t="shared" si="41"/>
        <v>23</v>
      </c>
      <c r="Z167" s="1016">
        <f t="shared" si="41"/>
        <v>35</v>
      </c>
      <c r="AA167" s="1016">
        <f t="shared" si="41"/>
        <v>30</v>
      </c>
      <c r="AB167" s="1555"/>
      <c r="AC167" s="1574" t="s">
        <v>379</v>
      </c>
      <c r="AD167" s="1574"/>
      <c r="AE167" s="1574"/>
      <c r="AF167" s="1575">
        <f>SUM(A20)</f>
        <v>18</v>
      </c>
      <c r="AG167" s="1576">
        <f>SUM(A44)</f>
        <v>22</v>
      </c>
      <c r="AH167" s="1576">
        <f>SUM(A76)</f>
        <v>30</v>
      </c>
      <c r="AI167" s="1577">
        <f>SUM(A92)</f>
        <v>14</v>
      </c>
      <c r="AJ167" s="1578">
        <f>SUM(A103)</f>
        <v>9</v>
      </c>
      <c r="AK167" s="1579">
        <f>SUM(A128)</f>
        <v>23</v>
      </c>
      <c r="AL167" s="1576">
        <f>SUM(A159)</f>
        <v>29</v>
      </c>
      <c r="AM167" s="1580">
        <f>SUM(A164)</f>
        <v>3</v>
      </c>
      <c r="AN167" s="1581">
        <f>SUM(AF167:AJ167)</f>
        <v>93</v>
      </c>
      <c r="AO167" s="1581">
        <f>SUM(AK167:AM167)</f>
        <v>55</v>
      </c>
      <c r="AP167" s="1582">
        <f>SUM(AN167:AO167)</f>
        <v>148</v>
      </c>
    </row>
    <row r="168" spans="1:42" s="278" customFormat="1" ht="15" customHeight="1" x14ac:dyDescent="0.3">
      <c r="A168" s="1583" t="s">
        <v>806</v>
      </c>
      <c r="B168" s="1584"/>
      <c r="C168" s="1584"/>
      <c r="D168" s="1584"/>
      <c r="E168" s="1584"/>
      <c r="F168" s="1585"/>
      <c r="G168" s="1569"/>
      <c r="H168" s="1570"/>
      <c r="I168" s="1571" t="s">
        <v>380</v>
      </c>
      <c r="J168" s="1571"/>
      <c r="K168" s="1552">
        <f>SUM(M168:AA168)/15</f>
        <v>17</v>
      </c>
      <c r="L168" s="1572">
        <f t="shared" ref="L168:L169" si="42">SUM(M168:AA168)/1</f>
        <v>255</v>
      </c>
      <c r="M168" s="1016">
        <f t="shared" ref="M168:AA168" si="43">SUM(M128+M159+M164)</f>
        <v>18</v>
      </c>
      <c r="N168" s="1573">
        <f t="shared" si="43"/>
        <v>12</v>
      </c>
      <c r="O168" s="1573">
        <f t="shared" si="43"/>
        <v>17</v>
      </c>
      <c r="P168" s="1573">
        <f t="shared" si="43"/>
        <v>17</v>
      </c>
      <c r="Q168" s="1573">
        <f t="shared" si="43"/>
        <v>21</v>
      </c>
      <c r="R168" s="1573">
        <f t="shared" si="43"/>
        <v>15</v>
      </c>
      <c r="S168" s="1573">
        <f t="shared" si="43"/>
        <v>16</v>
      </c>
      <c r="T168" s="1573">
        <f t="shared" si="43"/>
        <v>18</v>
      </c>
      <c r="U168" s="1016">
        <f t="shared" si="43"/>
        <v>21</v>
      </c>
      <c r="V168" s="1016">
        <f t="shared" si="43"/>
        <v>16</v>
      </c>
      <c r="W168" s="1016">
        <f t="shared" si="43"/>
        <v>13</v>
      </c>
      <c r="X168" s="1016">
        <f t="shared" si="43"/>
        <v>13</v>
      </c>
      <c r="Y168" s="1016">
        <f t="shared" si="43"/>
        <v>18</v>
      </c>
      <c r="Z168" s="1016">
        <f t="shared" si="43"/>
        <v>18</v>
      </c>
      <c r="AA168" s="1016">
        <f t="shared" si="43"/>
        <v>22</v>
      </c>
      <c r="AB168" s="1555"/>
      <c r="AC168" s="1586" t="s">
        <v>381</v>
      </c>
      <c r="AD168" s="1586"/>
      <c r="AE168" s="1586"/>
      <c r="AF168" s="1587">
        <v>5</v>
      </c>
      <c r="AG168" s="1587">
        <v>3</v>
      </c>
      <c r="AH168" s="1587">
        <v>5</v>
      </c>
      <c r="AI168" s="1587">
        <v>4</v>
      </c>
      <c r="AJ168" s="1587">
        <v>4</v>
      </c>
      <c r="AK168" s="1587">
        <v>6</v>
      </c>
      <c r="AL168" s="1587">
        <v>4</v>
      </c>
      <c r="AM168" s="1587">
        <v>2</v>
      </c>
      <c r="AN168" s="1581"/>
      <c r="AO168" s="1581"/>
      <c r="AP168" s="1582"/>
    </row>
    <row r="169" spans="1:42" s="278" customFormat="1" ht="15" customHeight="1" thickBot="1" x14ac:dyDescent="0.35">
      <c r="A169" s="1588"/>
      <c r="B169" s="1589"/>
      <c r="C169" s="1589"/>
      <c r="D169" s="1589"/>
      <c r="E169" s="1589"/>
      <c r="F169" s="1590"/>
      <c r="G169" s="1548"/>
      <c r="H169" s="1549"/>
      <c r="I169" s="1571" t="s">
        <v>382</v>
      </c>
      <c r="J169" s="1571"/>
      <c r="K169" s="1552">
        <f>SUM(M169:AA169)/15</f>
        <v>49.06666666666667</v>
      </c>
      <c r="L169" s="1572">
        <f t="shared" si="42"/>
        <v>736</v>
      </c>
      <c r="M169" s="1591">
        <f t="shared" ref="M169:AA169" si="44">SUM(M167:M168)</f>
        <v>57</v>
      </c>
      <c r="N169" s="1591">
        <f t="shared" si="44"/>
        <v>44</v>
      </c>
      <c r="O169" s="1591">
        <f t="shared" si="44"/>
        <v>55</v>
      </c>
      <c r="P169" s="1591">
        <f t="shared" si="44"/>
        <v>51</v>
      </c>
      <c r="Q169" s="1591">
        <f t="shared" si="44"/>
        <v>58</v>
      </c>
      <c r="R169" s="1591">
        <f t="shared" si="44"/>
        <v>48</v>
      </c>
      <c r="S169" s="1591">
        <f t="shared" si="44"/>
        <v>44</v>
      </c>
      <c r="T169" s="1591">
        <f t="shared" si="44"/>
        <v>50</v>
      </c>
      <c r="U169" s="1591">
        <f t="shared" si="44"/>
        <v>54</v>
      </c>
      <c r="V169" s="1591">
        <f t="shared" si="44"/>
        <v>50</v>
      </c>
      <c r="W169" s="1591">
        <f t="shared" si="44"/>
        <v>42</v>
      </c>
      <c r="X169" s="1591">
        <f t="shared" si="44"/>
        <v>37</v>
      </c>
      <c r="Y169" s="1591">
        <f t="shared" si="44"/>
        <v>41</v>
      </c>
      <c r="Z169" s="1591">
        <f t="shared" si="44"/>
        <v>53</v>
      </c>
      <c r="AA169" s="1591">
        <f t="shared" si="44"/>
        <v>52</v>
      </c>
      <c r="AB169" s="1592"/>
      <c r="AC169" s="1586" t="s">
        <v>383</v>
      </c>
      <c r="AD169" s="1586"/>
      <c r="AE169" s="1586"/>
      <c r="AF169" s="1593">
        <f>SUM(M20:AA20)/15</f>
        <v>3.1333333333333333</v>
      </c>
      <c r="AG169" s="1593">
        <f>SUM(M44:AA44)/15</f>
        <v>7.1333333333333337</v>
      </c>
      <c r="AH169" s="1593">
        <f>SUM(M76:AA76)/15</f>
        <v>11.266666666666667</v>
      </c>
      <c r="AI169" s="1594">
        <f>SUM(M92:AA92)/15</f>
        <v>5.2</v>
      </c>
      <c r="AJ169" s="1593">
        <f>SUM(M103:Z103)/15</f>
        <v>4.9333333333333336</v>
      </c>
      <c r="AK169" s="1593">
        <f>SUM(M128:AA128)/15</f>
        <v>5.666666666666667</v>
      </c>
      <c r="AL169" s="1593">
        <f>SUM(M159:Z159)/15</f>
        <v>9.3333333333333339</v>
      </c>
      <c r="AM169" s="1594">
        <f>SUM(M164:Z164)/15</f>
        <v>0.93333333333333335</v>
      </c>
      <c r="AN169" s="1595"/>
      <c r="AO169" s="1595"/>
      <c r="AP169" s="1596"/>
    </row>
    <row r="170" spans="1:42" s="278" customFormat="1" ht="15" customHeight="1" x14ac:dyDescent="0.3">
      <c r="A170" s="398"/>
      <c r="B170" s="1597"/>
      <c r="C170" s="1598"/>
      <c r="D170" s="447"/>
      <c r="E170" s="1599"/>
      <c r="F170" s="279"/>
      <c r="G170" s="1548"/>
      <c r="H170" s="1549"/>
      <c r="I170" s="1600"/>
      <c r="J170" s="1601"/>
      <c r="K170" s="1602"/>
      <c r="L170" s="1555"/>
      <c r="M170" s="1555"/>
      <c r="N170" s="1555"/>
      <c r="O170" s="1555"/>
      <c r="P170" s="1555"/>
      <c r="Q170" s="1555"/>
      <c r="R170" s="1555"/>
      <c r="S170" s="1555"/>
      <c r="T170" s="1555"/>
      <c r="U170" s="1555"/>
      <c r="V170" s="1555"/>
      <c r="W170" s="1555"/>
      <c r="X170" s="1603"/>
      <c r="Y170" s="1603"/>
      <c r="Z170" s="1603"/>
      <c r="AA170" s="1603"/>
      <c r="AB170" s="1592"/>
      <c r="AC170" s="1592"/>
      <c r="AD170" s="1592"/>
      <c r="AE170" s="1592"/>
      <c r="AF170" s="1555"/>
      <c r="AG170" s="1555"/>
      <c r="AH170" s="1555"/>
      <c r="AI170" s="1604"/>
      <c r="AJ170" s="1592"/>
      <c r="AK170" s="1592"/>
      <c r="AL170" s="1555"/>
      <c r="AM170" s="1605"/>
      <c r="AN170" s="1605"/>
      <c r="AO170" s="1605"/>
      <c r="AP170" s="1605"/>
    </row>
    <row r="171" spans="1:42" ht="15" customHeight="1" x14ac:dyDescent="0.35">
      <c r="D171" s="1609"/>
      <c r="E171" s="1610"/>
    </row>
    <row r="172" spans="1:42" ht="15" customHeight="1" x14ac:dyDescent="0.35">
      <c r="D172" s="1609"/>
      <c r="E172" s="1610"/>
    </row>
    <row r="173" spans="1:42" ht="15" customHeight="1" x14ac:dyDescent="0.35">
      <c r="D173" s="1609"/>
      <c r="E173" s="1610"/>
    </row>
    <row r="174" spans="1:42" ht="15" customHeight="1" x14ac:dyDescent="0.35">
      <c r="D174" s="1609"/>
      <c r="E174" s="1610"/>
    </row>
    <row r="175" spans="1:42" ht="15" customHeight="1" x14ac:dyDescent="0.35">
      <c r="D175" s="1609"/>
      <c r="E175" s="1610"/>
    </row>
    <row r="176" spans="1:42" ht="15" customHeight="1" x14ac:dyDescent="0.35">
      <c r="D176" s="1609"/>
      <c r="E176" s="1610"/>
    </row>
    <row r="177" spans="4:5" ht="15" customHeight="1" x14ac:dyDescent="0.35">
      <c r="D177" s="1609"/>
      <c r="E177" s="1610"/>
    </row>
  </sheetData>
  <mergeCells count="11">
    <mergeCell ref="J170:K170"/>
    <mergeCell ref="A166:F167"/>
    <mergeCell ref="I166:J166"/>
    <mergeCell ref="AC166:AE166"/>
    <mergeCell ref="I167:J167"/>
    <mergeCell ref="AC167:AE167"/>
    <mergeCell ref="A168:F169"/>
    <mergeCell ref="I168:J168"/>
    <mergeCell ref="AC168:AE168"/>
    <mergeCell ref="I169:J169"/>
    <mergeCell ref="AC169:AE169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13" workbookViewId="0">
      <selection activeCell="L20" sqref="L20"/>
    </sheetView>
  </sheetViews>
  <sheetFormatPr defaultRowHeight="14.4" x14ac:dyDescent="0.3"/>
  <cols>
    <col min="1" max="1" width="3" customWidth="1"/>
    <col min="2" max="2" width="15.88671875" bestFit="1" customWidth="1"/>
    <col min="3" max="3" width="3.88671875" customWidth="1"/>
    <col min="4" max="4" width="3.33203125" customWidth="1"/>
    <col min="5" max="5" width="13.6640625" bestFit="1" customWidth="1"/>
    <col min="6" max="6" width="8.88671875" customWidth="1"/>
    <col min="7" max="7" width="3" customWidth="1"/>
    <col min="8" max="8" width="3.5546875" customWidth="1"/>
    <col min="9" max="9" width="2.6640625" customWidth="1"/>
    <col min="10" max="10" width="5.5546875" customWidth="1"/>
    <col min="11" max="11" width="5.6640625" customWidth="1"/>
  </cols>
  <sheetData>
    <row r="1" spans="1:11" ht="17.399999999999999" thickTop="1" x14ac:dyDescent="0.3">
      <c r="A1" s="1029" t="s">
        <v>683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784" t="s">
        <v>1</v>
      </c>
      <c r="B2" s="785" t="s">
        <v>2</v>
      </c>
      <c r="C2" s="786" t="s">
        <v>3</v>
      </c>
      <c r="D2" s="787" t="s">
        <v>4</v>
      </c>
      <c r="E2" s="787" t="s">
        <v>5</v>
      </c>
      <c r="F2" s="788" t="s">
        <v>6</v>
      </c>
      <c r="G2" s="786" t="s">
        <v>7</v>
      </c>
      <c r="H2" s="789" t="s">
        <v>8</v>
      </c>
      <c r="I2" s="789" t="s">
        <v>9</v>
      </c>
      <c r="J2" s="787" t="s">
        <v>10</v>
      </c>
      <c r="K2" s="790" t="s">
        <v>11</v>
      </c>
    </row>
    <row r="3" spans="1:11" x14ac:dyDescent="0.3">
      <c r="A3" s="791">
        <v>1</v>
      </c>
      <c r="B3" s="792" t="s">
        <v>453</v>
      </c>
      <c r="C3" s="793">
        <v>2000</v>
      </c>
      <c r="D3" s="794">
        <v>18</v>
      </c>
      <c r="E3" s="795" t="s">
        <v>16</v>
      </c>
      <c r="F3" s="796">
        <v>0.69444444444444453</v>
      </c>
      <c r="G3" s="797" t="s">
        <v>14</v>
      </c>
      <c r="H3" s="798">
        <v>1</v>
      </c>
      <c r="I3" s="799">
        <v>10</v>
      </c>
      <c r="J3" s="800" t="s">
        <v>684</v>
      </c>
      <c r="K3" s="801">
        <f t="shared" ref="K3:K8" si="0">SUM(F3)/4.53</f>
        <v>0.15329899435859701</v>
      </c>
    </row>
    <row r="4" spans="1:11" x14ac:dyDescent="0.3">
      <c r="A4" s="791">
        <v>2</v>
      </c>
      <c r="B4" s="802" t="s">
        <v>26</v>
      </c>
      <c r="C4" s="797">
        <v>1980</v>
      </c>
      <c r="D4" s="794">
        <v>38</v>
      </c>
      <c r="E4" s="795" t="s">
        <v>16</v>
      </c>
      <c r="F4" s="796">
        <v>0.69652777777777775</v>
      </c>
      <c r="G4" s="803" t="s">
        <v>17</v>
      </c>
      <c r="H4" s="798">
        <v>1</v>
      </c>
      <c r="I4" s="799">
        <v>10</v>
      </c>
      <c r="J4" s="804" t="s">
        <v>123</v>
      </c>
      <c r="K4" s="801">
        <f t="shared" si="0"/>
        <v>0.15375889134167278</v>
      </c>
    </row>
    <row r="5" spans="1:11" x14ac:dyDescent="0.3">
      <c r="A5" s="791">
        <v>3</v>
      </c>
      <c r="B5" s="805" t="s">
        <v>23</v>
      </c>
      <c r="C5" s="797">
        <v>1981</v>
      </c>
      <c r="D5" s="794">
        <v>37</v>
      </c>
      <c r="E5" s="806" t="s">
        <v>24</v>
      </c>
      <c r="F5" s="807">
        <v>0.7006944444444444</v>
      </c>
      <c r="G5" s="803" t="s">
        <v>17</v>
      </c>
      <c r="H5" s="798">
        <v>2</v>
      </c>
      <c r="I5" s="808">
        <v>9</v>
      </c>
      <c r="J5" s="804" t="s">
        <v>328</v>
      </c>
      <c r="K5" s="801">
        <f t="shared" si="0"/>
        <v>0.15467868530782436</v>
      </c>
    </row>
    <row r="6" spans="1:11" x14ac:dyDescent="0.3">
      <c r="A6" s="791">
        <v>4</v>
      </c>
      <c r="B6" s="792" t="s">
        <v>21</v>
      </c>
      <c r="C6" s="793">
        <v>1978</v>
      </c>
      <c r="D6" s="794">
        <v>40</v>
      </c>
      <c r="E6" s="809" t="s">
        <v>22</v>
      </c>
      <c r="F6" s="807">
        <v>0.71111111111111114</v>
      </c>
      <c r="G6" s="803" t="s">
        <v>20</v>
      </c>
      <c r="H6" s="798">
        <v>1</v>
      </c>
      <c r="I6" s="799">
        <v>10</v>
      </c>
      <c r="J6" s="804"/>
      <c r="K6" s="801">
        <f t="shared" si="0"/>
        <v>0.15697817022320334</v>
      </c>
    </row>
    <row r="7" spans="1:11" x14ac:dyDescent="0.3">
      <c r="A7" s="791">
        <v>5</v>
      </c>
      <c r="B7" s="810" t="s">
        <v>181</v>
      </c>
      <c r="C7" s="793">
        <v>1962</v>
      </c>
      <c r="D7" s="794">
        <v>56</v>
      </c>
      <c r="E7" s="811" t="s">
        <v>610</v>
      </c>
      <c r="F7" s="796">
        <v>0.71180555555555547</v>
      </c>
      <c r="G7" s="797" t="s">
        <v>36</v>
      </c>
      <c r="H7" s="798">
        <v>1</v>
      </c>
      <c r="I7" s="799">
        <v>10</v>
      </c>
      <c r="J7" s="800"/>
      <c r="K7" s="801">
        <f t="shared" si="0"/>
        <v>0.15713146921756191</v>
      </c>
    </row>
    <row r="8" spans="1:11" x14ac:dyDescent="0.3">
      <c r="A8" s="791">
        <v>6</v>
      </c>
      <c r="B8" s="812" t="s">
        <v>18</v>
      </c>
      <c r="C8" s="813">
        <v>1972</v>
      </c>
      <c r="D8" s="794">
        <v>46</v>
      </c>
      <c r="E8" s="814" t="s">
        <v>19</v>
      </c>
      <c r="F8" s="807">
        <v>0.73125000000000007</v>
      </c>
      <c r="G8" s="797" t="s">
        <v>20</v>
      </c>
      <c r="H8" s="798">
        <v>2</v>
      </c>
      <c r="I8" s="808">
        <v>9</v>
      </c>
      <c r="J8" s="804"/>
      <c r="K8" s="801">
        <f t="shared" si="0"/>
        <v>0.16142384105960267</v>
      </c>
    </row>
    <row r="9" spans="1:11" x14ac:dyDescent="0.3">
      <c r="A9" s="791">
        <v>7</v>
      </c>
      <c r="B9" s="802" t="s">
        <v>28</v>
      </c>
      <c r="C9" s="797">
        <v>1974</v>
      </c>
      <c r="D9" s="794">
        <v>44</v>
      </c>
      <c r="E9" s="815" t="s">
        <v>24</v>
      </c>
      <c r="F9" s="807">
        <v>0.7402777777777777</v>
      </c>
      <c r="G9" s="797" t="s">
        <v>20</v>
      </c>
      <c r="H9" s="798">
        <v>3</v>
      </c>
      <c r="I9" s="808">
        <v>8</v>
      </c>
      <c r="J9" s="804" t="s">
        <v>328</v>
      </c>
      <c r="K9" s="801">
        <f t="shared" ref="K9:K35" si="1">SUM(F9)/4.53</f>
        <v>0.16341672798626439</v>
      </c>
    </row>
    <row r="10" spans="1:11" x14ac:dyDescent="0.3">
      <c r="A10" s="791">
        <v>8</v>
      </c>
      <c r="B10" s="805" t="s">
        <v>554</v>
      </c>
      <c r="C10" s="797">
        <v>1973</v>
      </c>
      <c r="D10" s="794">
        <v>45</v>
      </c>
      <c r="E10" s="816" t="s">
        <v>555</v>
      </c>
      <c r="F10" s="807">
        <v>0.74305555555555547</v>
      </c>
      <c r="G10" s="803" t="s">
        <v>20</v>
      </c>
      <c r="H10" s="798">
        <v>4</v>
      </c>
      <c r="I10" s="808">
        <v>7</v>
      </c>
      <c r="J10" s="804"/>
      <c r="K10" s="801">
        <f t="shared" si="1"/>
        <v>0.16402992396369878</v>
      </c>
    </row>
    <row r="11" spans="1:11" x14ac:dyDescent="0.3">
      <c r="A11" s="791">
        <v>9</v>
      </c>
      <c r="B11" s="810" t="s">
        <v>233</v>
      </c>
      <c r="C11" s="793">
        <v>1966</v>
      </c>
      <c r="D11" s="794">
        <v>52</v>
      </c>
      <c r="E11" s="811" t="s">
        <v>89</v>
      </c>
      <c r="F11" s="796">
        <v>0.74791666666666667</v>
      </c>
      <c r="G11" s="803" t="s">
        <v>36</v>
      </c>
      <c r="H11" s="798">
        <v>2</v>
      </c>
      <c r="I11" s="808">
        <v>9</v>
      </c>
      <c r="J11" s="804" t="s">
        <v>328</v>
      </c>
      <c r="K11" s="801">
        <f t="shared" si="1"/>
        <v>0.16510301692420898</v>
      </c>
    </row>
    <row r="12" spans="1:11" x14ac:dyDescent="0.3">
      <c r="A12" s="791">
        <v>10</v>
      </c>
      <c r="B12" s="792" t="s">
        <v>701</v>
      </c>
      <c r="C12" s="793">
        <v>2003</v>
      </c>
      <c r="D12" s="794">
        <v>15</v>
      </c>
      <c r="E12" s="817" t="s">
        <v>685</v>
      </c>
      <c r="F12" s="796">
        <v>0.75277777777777777</v>
      </c>
      <c r="G12" s="797" t="s">
        <v>14</v>
      </c>
      <c r="H12" s="798">
        <v>2</v>
      </c>
      <c r="I12" s="808">
        <v>9</v>
      </c>
      <c r="J12" s="804" t="s">
        <v>25</v>
      </c>
      <c r="K12" s="801">
        <f t="shared" si="1"/>
        <v>0.16617610988471915</v>
      </c>
    </row>
    <row r="13" spans="1:11" x14ac:dyDescent="0.3">
      <c r="A13" s="791">
        <v>11</v>
      </c>
      <c r="B13" s="792" t="s">
        <v>44</v>
      </c>
      <c r="C13" s="793">
        <v>1986</v>
      </c>
      <c r="D13" s="794">
        <v>32</v>
      </c>
      <c r="E13" s="817" t="s">
        <v>45</v>
      </c>
      <c r="F13" s="807">
        <v>0.75347222222222221</v>
      </c>
      <c r="G13" s="797" t="s">
        <v>17</v>
      </c>
      <c r="H13" s="798">
        <v>3</v>
      </c>
      <c r="I13" s="808">
        <v>8</v>
      </c>
      <c r="J13" s="804" t="s">
        <v>123</v>
      </c>
      <c r="K13" s="801">
        <f t="shared" si="1"/>
        <v>0.16632940887907774</v>
      </c>
    </row>
    <row r="14" spans="1:11" x14ac:dyDescent="0.3">
      <c r="A14" s="791">
        <v>12</v>
      </c>
      <c r="B14" s="792" t="s">
        <v>666</v>
      </c>
      <c r="C14" s="793">
        <v>2000</v>
      </c>
      <c r="D14" s="794">
        <v>18</v>
      </c>
      <c r="E14" s="817" t="s">
        <v>667</v>
      </c>
      <c r="F14" s="796">
        <v>0.77083333333333337</v>
      </c>
      <c r="G14" s="797" t="s">
        <v>14</v>
      </c>
      <c r="H14" s="798">
        <v>3</v>
      </c>
      <c r="I14" s="808">
        <v>8</v>
      </c>
      <c r="J14" s="804"/>
      <c r="K14" s="801">
        <f t="shared" si="1"/>
        <v>0.17016188373804267</v>
      </c>
    </row>
    <row r="15" spans="1:11" x14ac:dyDescent="0.3">
      <c r="A15" s="791">
        <v>13</v>
      </c>
      <c r="B15" s="812" t="s">
        <v>35</v>
      </c>
      <c r="C15" s="813">
        <v>1964</v>
      </c>
      <c r="D15" s="794">
        <v>54</v>
      </c>
      <c r="E15" s="795" t="s">
        <v>16</v>
      </c>
      <c r="F15" s="807">
        <v>0.78819444444444453</v>
      </c>
      <c r="G15" s="803" t="s">
        <v>36</v>
      </c>
      <c r="H15" s="798">
        <v>3</v>
      </c>
      <c r="I15" s="808">
        <v>8</v>
      </c>
      <c r="J15" s="804"/>
      <c r="K15" s="801">
        <f t="shared" si="1"/>
        <v>0.17399435859700763</v>
      </c>
    </row>
    <row r="16" spans="1:11" x14ac:dyDescent="0.3">
      <c r="A16" s="791">
        <v>14</v>
      </c>
      <c r="B16" s="818" t="s">
        <v>33</v>
      </c>
      <c r="C16" s="797">
        <v>1973</v>
      </c>
      <c r="D16" s="794">
        <v>45</v>
      </c>
      <c r="E16" s="814" t="s">
        <v>19</v>
      </c>
      <c r="F16" s="807">
        <v>0.8041666666666667</v>
      </c>
      <c r="G16" s="797" t="s">
        <v>20</v>
      </c>
      <c r="H16" s="798">
        <v>5</v>
      </c>
      <c r="I16" s="808">
        <v>6</v>
      </c>
      <c r="J16" s="804"/>
      <c r="K16" s="801">
        <f t="shared" si="1"/>
        <v>0.17752023546725534</v>
      </c>
    </row>
    <row r="17" spans="1:11" x14ac:dyDescent="0.3">
      <c r="A17" s="791">
        <v>15</v>
      </c>
      <c r="B17" s="805" t="s">
        <v>40</v>
      </c>
      <c r="C17" s="797">
        <v>1972</v>
      </c>
      <c r="D17" s="794">
        <v>46</v>
      </c>
      <c r="E17" s="816" t="s">
        <v>41</v>
      </c>
      <c r="F17" s="807">
        <v>0.8125</v>
      </c>
      <c r="G17" s="797" t="s">
        <v>20</v>
      </c>
      <c r="H17" s="798">
        <v>6</v>
      </c>
      <c r="I17" s="808">
        <v>5</v>
      </c>
      <c r="J17" s="804" t="s">
        <v>328</v>
      </c>
      <c r="K17" s="801">
        <f t="shared" si="1"/>
        <v>0.1793598233995585</v>
      </c>
    </row>
    <row r="18" spans="1:11" x14ac:dyDescent="0.3">
      <c r="A18" s="791">
        <v>16</v>
      </c>
      <c r="B18" s="802" t="s">
        <v>37</v>
      </c>
      <c r="C18" s="797">
        <v>1979</v>
      </c>
      <c r="D18" s="794">
        <v>39</v>
      </c>
      <c r="E18" s="814" t="s">
        <v>19</v>
      </c>
      <c r="F18" s="807">
        <v>0.81597222222222221</v>
      </c>
      <c r="G18" s="803" t="s">
        <v>38</v>
      </c>
      <c r="H18" s="798">
        <v>1</v>
      </c>
      <c r="I18" s="799">
        <v>10</v>
      </c>
      <c r="J18" s="804" t="s">
        <v>328</v>
      </c>
      <c r="K18" s="801">
        <f t="shared" si="1"/>
        <v>0.18012631837135148</v>
      </c>
    </row>
    <row r="19" spans="1:11" x14ac:dyDescent="0.3">
      <c r="A19" s="791">
        <v>17</v>
      </c>
      <c r="B19" s="802" t="s">
        <v>668</v>
      </c>
      <c r="C19" s="797">
        <v>1985</v>
      </c>
      <c r="D19" s="794">
        <v>33</v>
      </c>
      <c r="E19" s="819" t="s">
        <v>24</v>
      </c>
      <c r="F19" s="807">
        <v>0.84097222222222223</v>
      </c>
      <c r="G19" s="797" t="s">
        <v>17</v>
      </c>
      <c r="H19" s="798">
        <v>4</v>
      </c>
      <c r="I19" s="808">
        <v>7</v>
      </c>
      <c r="J19" s="804"/>
      <c r="K19" s="801">
        <f t="shared" si="1"/>
        <v>0.18564508216826098</v>
      </c>
    </row>
    <row r="20" spans="1:11" x14ac:dyDescent="0.3">
      <c r="A20" s="791">
        <v>18</v>
      </c>
      <c r="B20" s="792" t="s">
        <v>62</v>
      </c>
      <c r="C20" s="793">
        <v>1983</v>
      </c>
      <c r="D20" s="794">
        <v>35</v>
      </c>
      <c r="E20" s="814" t="s">
        <v>19</v>
      </c>
      <c r="F20" s="796">
        <v>0.84305555555555556</v>
      </c>
      <c r="G20" s="797" t="s">
        <v>17</v>
      </c>
      <c r="H20" s="798">
        <v>5</v>
      </c>
      <c r="I20" s="808">
        <v>6</v>
      </c>
      <c r="J20" s="804" t="s">
        <v>123</v>
      </c>
      <c r="K20" s="801">
        <f t="shared" si="1"/>
        <v>0.18610497915133675</v>
      </c>
    </row>
    <row r="21" spans="1:11" x14ac:dyDescent="0.3">
      <c r="A21" s="791">
        <v>19</v>
      </c>
      <c r="B21" s="818" t="s">
        <v>63</v>
      </c>
      <c r="C21" s="797">
        <v>1975</v>
      </c>
      <c r="D21" s="794">
        <v>43</v>
      </c>
      <c r="E21" s="811" t="s">
        <v>24</v>
      </c>
      <c r="F21" s="807">
        <v>0.84791666666666676</v>
      </c>
      <c r="G21" s="797" t="s">
        <v>20</v>
      </c>
      <c r="H21" s="798">
        <v>7</v>
      </c>
      <c r="I21" s="808">
        <v>4</v>
      </c>
      <c r="J21" s="804"/>
      <c r="K21" s="801">
        <f t="shared" si="1"/>
        <v>0.18717807211184695</v>
      </c>
    </row>
    <row r="22" spans="1:11" x14ac:dyDescent="0.3">
      <c r="A22" s="791">
        <v>20</v>
      </c>
      <c r="B22" s="792" t="s">
        <v>686</v>
      </c>
      <c r="C22" s="793">
        <v>2003</v>
      </c>
      <c r="D22" s="794">
        <v>15</v>
      </c>
      <c r="E22" s="811" t="s">
        <v>616</v>
      </c>
      <c r="F22" s="796">
        <v>0.8520833333333333</v>
      </c>
      <c r="G22" s="797" t="s">
        <v>14</v>
      </c>
      <c r="H22" s="798">
        <v>4</v>
      </c>
      <c r="I22" s="808">
        <v>7</v>
      </c>
      <c r="J22" s="804" t="s">
        <v>25</v>
      </c>
      <c r="K22" s="801">
        <f t="shared" si="1"/>
        <v>0.1880978660779985</v>
      </c>
    </row>
    <row r="23" spans="1:11" x14ac:dyDescent="0.3">
      <c r="A23" s="791">
        <v>21</v>
      </c>
      <c r="B23" s="805" t="s">
        <v>39</v>
      </c>
      <c r="C23" s="797">
        <v>1977</v>
      </c>
      <c r="D23" s="794">
        <v>41</v>
      </c>
      <c r="E23" s="814" t="s">
        <v>19</v>
      </c>
      <c r="F23" s="807">
        <v>0.85625000000000007</v>
      </c>
      <c r="G23" s="797" t="s">
        <v>20</v>
      </c>
      <c r="H23" s="798">
        <v>8</v>
      </c>
      <c r="I23" s="808">
        <v>3</v>
      </c>
      <c r="J23" s="804"/>
      <c r="K23" s="801">
        <f t="shared" si="1"/>
        <v>0.1890176600441501</v>
      </c>
    </row>
    <row r="24" spans="1:11" x14ac:dyDescent="0.3">
      <c r="A24" s="791">
        <v>22</v>
      </c>
      <c r="B24" s="792" t="s">
        <v>57</v>
      </c>
      <c r="C24" s="793">
        <v>1970</v>
      </c>
      <c r="D24" s="794">
        <v>48</v>
      </c>
      <c r="E24" s="809" t="s">
        <v>58</v>
      </c>
      <c r="F24" s="807">
        <v>0.8569444444444444</v>
      </c>
      <c r="G24" s="797" t="s">
        <v>20</v>
      </c>
      <c r="H24" s="798">
        <v>9</v>
      </c>
      <c r="I24" s="808">
        <v>2</v>
      </c>
      <c r="J24" s="804"/>
      <c r="K24" s="801">
        <f t="shared" si="1"/>
        <v>0.1891709590385087</v>
      </c>
    </row>
    <row r="25" spans="1:11" x14ac:dyDescent="0.3">
      <c r="A25" s="791">
        <v>23</v>
      </c>
      <c r="B25" s="818" t="s">
        <v>66</v>
      </c>
      <c r="C25" s="797">
        <v>1986</v>
      </c>
      <c r="D25" s="794">
        <v>32</v>
      </c>
      <c r="E25" s="811" t="s">
        <v>45</v>
      </c>
      <c r="F25" s="820">
        <v>0.85763888888888884</v>
      </c>
      <c r="G25" s="803" t="s">
        <v>48</v>
      </c>
      <c r="H25" s="798">
        <v>1</v>
      </c>
      <c r="I25" s="799">
        <v>10</v>
      </c>
      <c r="J25" s="800" t="s">
        <v>123</v>
      </c>
      <c r="K25" s="801">
        <f t="shared" si="1"/>
        <v>0.18932425803286729</v>
      </c>
    </row>
    <row r="26" spans="1:11" x14ac:dyDescent="0.3">
      <c r="A26" s="791">
        <v>24</v>
      </c>
      <c r="B26" s="818" t="s">
        <v>137</v>
      </c>
      <c r="C26" s="797">
        <v>1975</v>
      </c>
      <c r="D26" s="794">
        <v>43</v>
      </c>
      <c r="E26" s="816" t="s">
        <v>138</v>
      </c>
      <c r="F26" s="796">
        <v>0.85833333333333339</v>
      </c>
      <c r="G26" s="803" t="s">
        <v>38</v>
      </c>
      <c r="H26" s="798">
        <v>2</v>
      </c>
      <c r="I26" s="808">
        <v>9</v>
      </c>
      <c r="J26" s="804" t="s">
        <v>328</v>
      </c>
      <c r="K26" s="801">
        <f t="shared" si="1"/>
        <v>0.18947755702722591</v>
      </c>
    </row>
    <row r="27" spans="1:11" x14ac:dyDescent="0.3">
      <c r="A27" s="791">
        <v>25</v>
      </c>
      <c r="B27" s="818" t="s">
        <v>635</v>
      </c>
      <c r="C27" s="797">
        <v>1988</v>
      </c>
      <c r="D27" s="813">
        <v>30</v>
      </c>
      <c r="E27" s="811" t="s">
        <v>117</v>
      </c>
      <c r="F27" s="820">
        <v>0.86597222222222225</v>
      </c>
      <c r="G27" s="797" t="s">
        <v>48</v>
      </c>
      <c r="H27" s="798">
        <v>2</v>
      </c>
      <c r="I27" s="808">
        <v>9</v>
      </c>
      <c r="J27" s="804" t="s">
        <v>123</v>
      </c>
      <c r="K27" s="801">
        <f t="shared" si="1"/>
        <v>0.19116384596517047</v>
      </c>
    </row>
    <row r="28" spans="1:11" x14ac:dyDescent="0.3">
      <c r="A28" s="791">
        <v>26</v>
      </c>
      <c r="B28" s="802" t="s">
        <v>50</v>
      </c>
      <c r="C28" s="797">
        <v>1975</v>
      </c>
      <c r="D28" s="794">
        <v>43</v>
      </c>
      <c r="E28" s="795" t="s">
        <v>16</v>
      </c>
      <c r="F28" s="796">
        <v>0.86597222222222225</v>
      </c>
      <c r="G28" s="803" t="s">
        <v>38</v>
      </c>
      <c r="H28" s="798">
        <v>3</v>
      </c>
      <c r="I28" s="808">
        <v>8</v>
      </c>
      <c r="J28" s="804"/>
      <c r="K28" s="801">
        <f t="shared" si="1"/>
        <v>0.19116384596517047</v>
      </c>
    </row>
    <row r="29" spans="1:11" x14ac:dyDescent="0.3">
      <c r="A29" s="791">
        <v>27</v>
      </c>
      <c r="B29" s="802" t="s">
        <v>687</v>
      </c>
      <c r="C29" s="797">
        <v>2003</v>
      </c>
      <c r="D29" s="794">
        <v>15</v>
      </c>
      <c r="E29" s="821" t="s">
        <v>685</v>
      </c>
      <c r="F29" s="820">
        <v>0.86805555555555547</v>
      </c>
      <c r="G29" s="797" t="s">
        <v>48</v>
      </c>
      <c r="H29" s="798">
        <v>3</v>
      </c>
      <c r="I29" s="808">
        <v>8</v>
      </c>
      <c r="J29" s="804" t="s">
        <v>25</v>
      </c>
      <c r="K29" s="801">
        <f t="shared" si="1"/>
        <v>0.19162374294824622</v>
      </c>
    </row>
    <row r="30" spans="1:11" x14ac:dyDescent="0.3">
      <c r="A30" s="791">
        <v>28</v>
      </c>
      <c r="B30" s="802" t="s">
        <v>702</v>
      </c>
      <c r="C30" s="797">
        <v>2003</v>
      </c>
      <c r="D30" s="794">
        <v>15</v>
      </c>
      <c r="E30" s="821" t="s">
        <v>685</v>
      </c>
      <c r="F30" s="820">
        <v>0.87222222222222223</v>
      </c>
      <c r="G30" s="797" t="s">
        <v>48</v>
      </c>
      <c r="H30" s="798">
        <v>4</v>
      </c>
      <c r="I30" s="808">
        <v>7</v>
      </c>
      <c r="J30" s="804" t="s">
        <v>25</v>
      </c>
      <c r="K30" s="801">
        <f t="shared" si="1"/>
        <v>0.19254353691439782</v>
      </c>
    </row>
    <row r="31" spans="1:11" x14ac:dyDescent="0.3">
      <c r="A31" s="791">
        <v>29</v>
      </c>
      <c r="B31" s="802" t="s">
        <v>135</v>
      </c>
      <c r="C31" s="797">
        <v>1987</v>
      </c>
      <c r="D31" s="794">
        <v>31</v>
      </c>
      <c r="E31" s="819" t="s">
        <v>136</v>
      </c>
      <c r="F31" s="796">
        <v>0.87986111111111109</v>
      </c>
      <c r="G31" s="797" t="s">
        <v>17</v>
      </c>
      <c r="H31" s="798">
        <v>6</v>
      </c>
      <c r="I31" s="808">
        <v>5</v>
      </c>
      <c r="J31" s="800"/>
      <c r="K31" s="801">
        <f t="shared" si="1"/>
        <v>0.19422982585234239</v>
      </c>
    </row>
    <row r="32" spans="1:11" x14ac:dyDescent="0.3">
      <c r="A32" s="791">
        <v>30</v>
      </c>
      <c r="B32" s="805" t="s">
        <v>32</v>
      </c>
      <c r="C32" s="797">
        <v>1972</v>
      </c>
      <c r="D32" s="794">
        <v>46</v>
      </c>
      <c r="E32" s="816" t="s">
        <v>24</v>
      </c>
      <c r="F32" s="807">
        <v>0.88958333333333339</v>
      </c>
      <c r="G32" s="803" t="s">
        <v>20</v>
      </c>
      <c r="H32" s="798">
        <v>10</v>
      </c>
      <c r="I32" s="808">
        <v>1</v>
      </c>
      <c r="J32" s="804"/>
      <c r="K32" s="801">
        <f t="shared" si="1"/>
        <v>0.19637601177336278</v>
      </c>
    </row>
    <row r="33" spans="1:11" x14ac:dyDescent="0.3">
      <c r="A33" s="791">
        <v>31</v>
      </c>
      <c r="B33" s="802" t="s">
        <v>69</v>
      </c>
      <c r="C33" s="797">
        <v>1985</v>
      </c>
      <c r="D33" s="794">
        <v>33</v>
      </c>
      <c r="E33" s="811" t="s">
        <v>70</v>
      </c>
      <c r="F33" s="820">
        <v>0.90347222222222223</v>
      </c>
      <c r="G33" s="797" t="s">
        <v>48</v>
      </c>
      <c r="H33" s="798">
        <v>5</v>
      </c>
      <c r="I33" s="808">
        <v>6</v>
      </c>
      <c r="J33" s="804" t="s">
        <v>123</v>
      </c>
      <c r="K33" s="801">
        <f t="shared" si="1"/>
        <v>0.1994419916605347</v>
      </c>
    </row>
    <row r="34" spans="1:11" x14ac:dyDescent="0.3">
      <c r="A34" s="791">
        <v>32</v>
      </c>
      <c r="B34" s="818" t="s">
        <v>653</v>
      </c>
      <c r="C34" s="797">
        <v>1973</v>
      </c>
      <c r="D34" s="794">
        <v>45</v>
      </c>
      <c r="E34" s="811" t="s">
        <v>89</v>
      </c>
      <c r="F34" s="807">
        <v>0.91736111111111107</v>
      </c>
      <c r="G34" s="797" t="s">
        <v>38</v>
      </c>
      <c r="H34" s="798">
        <v>4</v>
      </c>
      <c r="I34" s="808">
        <v>7</v>
      </c>
      <c r="J34" s="804"/>
      <c r="K34" s="801">
        <f t="shared" si="1"/>
        <v>0.20250797154770664</v>
      </c>
    </row>
    <row r="35" spans="1:11" x14ac:dyDescent="0.3">
      <c r="A35" s="791">
        <v>33</v>
      </c>
      <c r="B35" s="818" t="s">
        <v>636</v>
      </c>
      <c r="C35" s="797">
        <v>1955</v>
      </c>
      <c r="D35" s="794">
        <v>63</v>
      </c>
      <c r="E35" s="811" t="s">
        <v>73</v>
      </c>
      <c r="F35" s="796">
        <v>0.9375</v>
      </c>
      <c r="G35" s="803" t="s">
        <v>75</v>
      </c>
      <c r="H35" s="798">
        <v>1</v>
      </c>
      <c r="I35" s="799">
        <v>10</v>
      </c>
      <c r="J35" s="800" t="s">
        <v>328</v>
      </c>
      <c r="K35" s="801">
        <f t="shared" si="1"/>
        <v>0.20695364238410596</v>
      </c>
    </row>
    <row r="36" spans="1:11" x14ac:dyDescent="0.3">
      <c r="A36" s="791">
        <v>34</v>
      </c>
      <c r="B36" s="792" t="s">
        <v>670</v>
      </c>
      <c r="C36" s="793">
        <v>2000</v>
      </c>
      <c r="D36" s="794">
        <v>18</v>
      </c>
      <c r="E36" s="817"/>
      <c r="F36" s="796">
        <v>0.9555555555555556</v>
      </c>
      <c r="G36" s="797" t="s">
        <v>14</v>
      </c>
      <c r="H36" s="798">
        <v>5</v>
      </c>
      <c r="I36" s="808">
        <v>6</v>
      </c>
      <c r="J36" s="804"/>
      <c r="K36" s="822">
        <f t="shared" ref="K36:K43" si="2">SUM(F36/4.53)</f>
        <v>0.21093941623742948</v>
      </c>
    </row>
    <row r="37" spans="1:11" x14ac:dyDescent="0.3">
      <c r="A37" s="791">
        <v>35</v>
      </c>
      <c r="B37" s="792" t="s">
        <v>76</v>
      </c>
      <c r="C37" s="793">
        <v>1988</v>
      </c>
      <c r="D37" s="794">
        <v>30</v>
      </c>
      <c r="E37" s="811" t="s">
        <v>77</v>
      </c>
      <c r="F37" s="820">
        <v>0.95972222222222225</v>
      </c>
      <c r="G37" s="803" t="s">
        <v>48</v>
      </c>
      <c r="H37" s="798">
        <v>6</v>
      </c>
      <c r="I37" s="808">
        <v>5</v>
      </c>
      <c r="J37" s="804" t="s">
        <v>328</v>
      </c>
      <c r="K37" s="822">
        <f t="shared" si="2"/>
        <v>0.21185921020358106</v>
      </c>
    </row>
    <row r="38" spans="1:11" x14ac:dyDescent="0.3">
      <c r="A38" s="791">
        <v>36</v>
      </c>
      <c r="B38" s="802" t="s">
        <v>79</v>
      </c>
      <c r="C38" s="797">
        <v>1947</v>
      </c>
      <c r="D38" s="794">
        <v>71</v>
      </c>
      <c r="E38" s="795" t="s">
        <v>16</v>
      </c>
      <c r="F38" s="796">
        <v>0.96250000000000002</v>
      </c>
      <c r="G38" s="797" t="s">
        <v>75</v>
      </c>
      <c r="H38" s="798">
        <v>2</v>
      </c>
      <c r="I38" s="808">
        <v>9</v>
      </c>
      <c r="J38" s="804" t="s">
        <v>328</v>
      </c>
      <c r="K38" s="822">
        <f t="shared" si="2"/>
        <v>0.21247240618101546</v>
      </c>
    </row>
    <row r="39" spans="1:11" x14ac:dyDescent="0.3">
      <c r="A39" s="791">
        <v>37</v>
      </c>
      <c r="B39" s="823" t="s">
        <v>563</v>
      </c>
      <c r="C39" s="813">
        <v>1979</v>
      </c>
      <c r="D39" s="794">
        <v>39</v>
      </c>
      <c r="E39" s="816" t="s">
        <v>560</v>
      </c>
      <c r="F39" s="796">
        <v>0.97013888888888899</v>
      </c>
      <c r="G39" s="797" t="s">
        <v>38</v>
      </c>
      <c r="H39" s="798">
        <v>5</v>
      </c>
      <c r="I39" s="808">
        <v>6</v>
      </c>
      <c r="J39" s="804"/>
      <c r="K39" s="822">
        <f t="shared" si="2"/>
        <v>0.21415869511896002</v>
      </c>
    </row>
    <row r="40" spans="1:11" x14ac:dyDescent="0.3">
      <c r="A40" s="791">
        <v>38</v>
      </c>
      <c r="B40" s="810" t="s">
        <v>71</v>
      </c>
      <c r="C40" s="793">
        <v>1962</v>
      </c>
      <c r="D40" s="794">
        <v>56</v>
      </c>
      <c r="E40" s="824" t="s">
        <v>19</v>
      </c>
      <c r="F40" s="807">
        <v>0.98541666666666661</v>
      </c>
      <c r="G40" s="803" t="s">
        <v>36</v>
      </c>
      <c r="H40" s="798">
        <v>4</v>
      </c>
      <c r="I40" s="808">
        <v>7</v>
      </c>
      <c r="J40" s="804"/>
      <c r="K40" s="822">
        <f t="shared" si="2"/>
        <v>0.21753127299484912</v>
      </c>
    </row>
    <row r="41" spans="1:11" x14ac:dyDescent="0.3">
      <c r="A41" s="791">
        <v>39</v>
      </c>
      <c r="B41" s="823" t="s">
        <v>562</v>
      </c>
      <c r="C41" s="813">
        <v>1973</v>
      </c>
      <c r="D41" s="794">
        <v>45</v>
      </c>
      <c r="E41" s="825" t="s">
        <v>61</v>
      </c>
      <c r="F41" s="807">
        <v>0.98888888888888893</v>
      </c>
      <c r="G41" s="797" t="s">
        <v>38</v>
      </c>
      <c r="H41" s="798">
        <v>6</v>
      </c>
      <c r="I41" s="808">
        <v>5</v>
      </c>
      <c r="J41" s="804"/>
      <c r="K41" s="822">
        <f t="shared" si="2"/>
        <v>0.21829776796664213</v>
      </c>
    </row>
    <row r="42" spans="1:11" x14ac:dyDescent="0.3">
      <c r="A42" s="791">
        <v>40</v>
      </c>
      <c r="B42" s="818" t="s">
        <v>105</v>
      </c>
      <c r="C42" s="797">
        <v>1972</v>
      </c>
      <c r="D42" s="794">
        <v>46</v>
      </c>
      <c r="E42" s="811" t="s">
        <v>24</v>
      </c>
      <c r="F42" s="807">
        <v>0.99583333333333324</v>
      </c>
      <c r="G42" s="797" t="s">
        <v>38</v>
      </c>
      <c r="H42" s="798">
        <v>7</v>
      </c>
      <c r="I42" s="808">
        <v>4</v>
      </c>
      <c r="J42" s="804" t="s">
        <v>123</v>
      </c>
      <c r="K42" s="822">
        <f t="shared" si="2"/>
        <v>0.21983075791022808</v>
      </c>
    </row>
    <row r="43" spans="1:11" x14ac:dyDescent="0.3">
      <c r="A43" s="791">
        <v>41</v>
      </c>
      <c r="B43" s="805" t="s">
        <v>81</v>
      </c>
      <c r="C43" s="813">
        <v>1973</v>
      </c>
      <c r="D43" s="794">
        <v>45</v>
      </c>
      <c r="E43" s="795" t="s">
        <v>16</v>
      </c>
      <c r="F43" s="826" t="s">
        <v>74</v>
      </c>
      <c r="G43" s="797" t="s">
        <v>38</v>
      </c>
      <c r="H43" s="798">
        <v>8</v>
      </c>
      <c r="I43" s="808">
        <v>3</v>
      </c>
      <c r="J43" s="804" t="s">
        <v>25</v>
      </c>
      <c r="K43" s="822">
        <f t="shared" si="2"/>
        <v>0.22488962472406182</v>
      </c>
    </row>
    <row r="44" spans="1:11" x14ac:dyDescent="0.3">
      <c r="A44" s="791">
        <v>42</v>
      </c>
      <c r="B44" s="818" t="s">
        <v>308</v>
      </c>
      <c r="C44" s="797">
        <v>1969</v>
      </c>
      <c r="D44" s="794">
        <v>49</v>
      </c>
      <c r="E44" s="811" t="s">
        <v>616</v>
      </c>
      <c r="F44" s="826" t="s">
        <v>567</v>
      </c>
      <c r="G44" s="797" t="s">
        <v>38</v>
      </c>
      <c r="H44" s="798">
        <v>9</v>
      </c>
      <c r="I44" s="808">
        <v>2</v>
      </c>
      <c r="J44" s="804"/>
      <c r="K44" s="822">
        <f>SUM(F44/4.53)</f>
        <v>0.22764900662251655</v>
      </c>
    </row>
    <row r="45" spans="1:11" x14ac:dyDescent="0.3">
      <c r="A45" s="791">
        <v>43</v>
      </c>
      <c r="B45" s="827" t="s">
        <v>642</v>
      </c>
      <c r="C45" s="828">
        <v>1968</v>
      </c>
      <c r="D45" s="794">
        <v>50</v>
      </c>
      <c r="E45" s="809" t="s">
        <v>643</v>
      </c>
      <c r="F45" s="826" t="s">
        <v>271</v>
      </c>
      <c r="G45" s="797" t="s">
        <v>36</v>
      </c>
      <c r="H45" s="798">
        <v>5</v>
      </c>
      <c r="I45" s="808">
        <v>6</v>
      </c>
      <c r="J45" s="804" t="s">
        <v>328</v>
      </c>
      <c r="K45" s="822">
        <f t="shared" ref="K45:K56" si="3">SUM(F45/4.53)</f>
        <v>0.22810890360559236</v>
      </c>
    </row>
    <row r="46" spans="1:11" x14ac:dyDescent="0.3">
      <c r="A46" s="791">
        <v>44</v>
      </c>
      <c r="B46" s="818" t="s">
        <v>99</v>
      </c>
      <c r="C46" s="797">
        <v>1945</v>
      </c>
      <c r="D46" s="794">
        <v>73</v>
      </c>
      <c r="E46" s="825" t="s">
        <v>61</v>
      </c>
      <c r="F46" s="826" t="s">
        <v>688</v>
      </c>
      <c r="G46" s="803" t="s">
        <v>75</v>
      </c>
      <c r="H46" s="798">
        <v>3</v>
      </c>
      <c r="I46" s="808">
        <v>8</v>
      </c>
      <c r="J46" s="804"/>
      <c r="K46" s="822">
        <f t="shared" si="3"/>
        <v>0.23577385332352219</v>
      </c>
    </row>
    <row r="47" spans="1:11" x14ac:dyDescent="0.3">
      <c r="A47" s="791">
        <v>45</v>
      </c>
      <c r="B47" s="818" t="s">
        <v>92</v>
      </c>
      <c r="C47" s="797">
        <v>1985</v>
      </c>
      <c r="D47" s="794">
        <v>33</v>
      </c>
      <c r="E47" s="816" t="s">
        <v>93</v>
      </c>
      <c r="F47" s="826" t="s">
        <v>689</v>
      </c>
      <c r="G47" s="797" t="s">
        <v>48</v>
      </c>
      <c r="H47" s="798">
        <v>7</v>
      </c>
      <c r="I47" s="808">
        <v>4</v>
      </c>
      <c r="J47" s="804"/>
      <c r="K47" s="822">
        <f t="shared" si="3"/>
        <v>0.24006622516556292</v>
      </c>
    </row>
    <row r="48" spans="1:11" x14ac:dyDescent="0.3">
      <c r="A48" s="791">
        <v>46</v>
      </c>
      <c r="B48" s="818" t="s">
        <v>690</v>
      </c>
      <c r="C48" s="797">
        <v>1982</v>
      </c>
      <c r="D48" s="794">
        <v>36</v>
      </c>
      <c r="E48" s="821" t="s">
        <v>691</v>
      </c>
      <c r="F48" s="826" t="s">
        <v>692</v>
      </c>
      <c r="G48" s="797" t="s">
        <v>38</v>
      </c>
      <c r="H48" s="798">
        <v>10</v>
      </c>
      <c r="I48" s="808">
        <v>1</v>
      </c>
      <c r="J48" s="804"/>
      <c r="K48" s="822">
        <f>SUM(F48/4.53)</f>
        <v>0.24543168996811379</v>
      </c>
    </row>
    <row r="49" spans="1:11" x14ac:dyDescent="0.3">
      <c r="A49" s="791">
        <v>47</v>
      </c>
      <c r="B49" s="818" t="s">
        <v>693</v>
      </c>
      <c r="C49" s="797">
        <v>1975</v>
      </c>
      <c r="D49" s="794">
        <v>43</v>
      </c>
      <c r="E49" s="816" t="s">
        <v>694</v>
      </c>
      <c r="F49" s="826" t="s">
        <v>692</v>
      </c>
      <c r="G49" s="797" t="s">
        <v>20</v>
      </c>
      <c r="H49" s="798">
        <v>11</v>
      </c>
      <c r="I49" s="808">
        <v>1</v>
      </c>
      <c r="J49" s="804"/>
      <c r="K49" s="822">
        <f>SUM(F49/4.53)</f>
        <v>0.24543168996811379</v>
      </c>
    </row>
    <row r="50" spans="1:11" x14ac:dyDescent="0.3">
      <c r="A50" s="791">
        <v>48</v>
      </c>
      <c r="B50" s="802" t="s">
        <v>674</v>
      </c>
      <c r="C50" s="797">
        <v>2002</v>
      </c>
      <c r="D50" s="794">
        <v>16</v>
      </c>
      <c r="E50" s="811" t="s">
        <v>634</v>
      </c>
      <c r="F50" s="826" t="s">
        <v>695</v>
      </c>
      <c r="G50" s="797" t="s">
        <v>48</v>
      </c>
      <c r="H50" s="798">
        <v>8</v>
      </c>
      <c r="I50" s="808">
        <v>3</v>
      </c>
      <c r="J50" s="804" t="s">
        <v>328</v>
      </c>
      <c r="K50" s="822">
        <f t="shared" si="3"/>
        <v>0.25294334069168506</v>
      </c>
    </row>
    <row r="51" spans="1:11" x14ac:dyDescent="0.3">
      <c r="A51" s="791">
        <v>49</v>
      </c>
      <c r="B51" s="802" t="s">
        <v>696</v>
      </c>
      <c r="C51" s="797">
        <v>2001</v>
      </c>
      <c r="D51" s="794">
        <v>17</v>
      </c>
      <c r="E51" s="821" t="s">
        <v>24</v>
      </c>
      <c r="F51" s="826" t="s">
        <v>102</v>
      </c>
      <c r="G51" s="797" t="s">
        <v>48</v>
      </c>
      <c r="H51" s="798">
        <v>9</v>
      </c>
      <c r="I51" s="808">
        <v>2</v>
      </c>
      <c r="J51" s="804"/>
      <c r="K51" s="822">
        <f t="shared" si="3"/>
        <v>0.25539612460142258</v>
      </c>
    </row>
    <row r="52" spans="1:11" x14ac:dyDescent="0.3">
      <c r="A52" s="791">
        <v>50</v>
      </c>
      <c r="B52" s="810" t="s">
        <v>572</v>
      </c>
      <c r="C52" s="793">
        <v>1967</v>
      </c>
      <c r="D52" s="794">
        <v>51</v>
      </c>
      <c r="E52" s="824" t="s">
        <v>19</v>
      </c>
      <c r="F52" s="826" t="s">
        <v>697</v>
      </c>
      <c r="G52" s="797" t="s">
        <v>36</v>
      </c>
      <c r="H52" s="798">
        <v>6</v>
      </c>
      <c r="I52" s="808">
        <v>5</v>
      </c>
      <c r="J52" s="804"/>
      <c r="K52" s="822">
        <f t="shared" si="3"/>
        <v>0.2599950944321805</v>
      </c>
    </row>
    <row r="53" spans="1:11" x14ac:dyDescent="0.3">
      <c r="A53" s="791">
        <v>51</v>
      </c>
      <c r="B53" s="823" t="s">
        <v>574</v>
      </c>
      <c r="C53" s="813">
        <v>1973</v>
      </c>
      <c r="D53" s="794">
        <v>45</v>
      </c>
      <c r="E53" s="824" t="s">
        <v>19</v>
      </c>
      <c r="F53" s="826" t="s">
        <v>698</v>
      </c>
      <c r="G53" s="797" t="s">
        <v>38</v>
      </c>
      <c r="H53" s="798">
        <v>11</v>
      </c>
      <c r="I53" s="808">
        <v>1</v>
      </c>
      <c r="J53" s="804"/>
      <c r="K53" s="822">
        <f t="shared" si="3"/>
        <v>0.26122148638704928</v>
      </c>
    </row>
    <row r="54" spans="1:11" x14ac:dyDescent="0.3">
      <c r="A54" s="791">
        <v>52</v>
      </c>
      <c r="B54" s="802" t="s">
        <v>110</v>
      </c>
      <c r="C54" s="797">
        <v>1945</v>
      </c>
      <c r="D54" s="794">
        <v>73</v>
      </c>
      <c r="E54" s="795" t="s">
        <v>16</v>
      </c>
      <c r="F54" s="826" t="s">
        <v>570</v>
      </c>
      <c r="G54" s="797" t="s">
        <v>75</v>
      </c>
      <c r="H54" s="798">
        <v>4</v>
      </c>
      <c r="I54" s="808">
        <v>7</v>
      </c>
      <c r="J54" s="804"/>
      <c r="K54" s="822">
        <f t="shared" si="3"/>
        <v>0.26459406426293841</v>
      </c>
    </row>
    <row r="55" spans="1:11" x14ac:dyDescent="0.3">
      <c r="A55" s="791">
        <v>53</v>
      </c>
      <c r="B55" s="812" t="s">
        <v>97</v>
      </c>
      <c r="C55" s="813">
        <v>1948</v>
      </c>
      <c r="D55" s="794">
        <v>70</v>
      </c>
      <c r="E55" s="825" t="s">
        <v>61</v>
      </c>
      <c r="F55" s="826" t="s">
        <v>293</v>
      </c>
      <c r="G55" s="797" t="s">
        <v>75</v>
      </c>
      <c r="H55" s="798">
        <v>5</v>
      </c>
      <c r="I55" s="808">
        <v>6</v>
      </c>
      <c r="J55" s="804"/>
      <c r="K55" s="822">
        <f t="shared" si="3"/>
        <v>0.28161025263674272</v>
      </c>
    </row>
    <row r="56" spans="1:11" ht="15" thickBot="1" x14ac:dyDescent="0.35">
      <c r="A56" s="829">
        <v>54</v>
      </c>
      <c r="B56" s="830" t="s">
        <v>119</v>
      </c>
      <c r="C56" s="831">
        <v>1963</v>
      </c>
      <c r="D56" s="832">
        <v>55</v>
      </c>
      <c r="E56" s="833" t="s">
        <v>19</v>
      </c>
      <c r="F56" s="834" t="s">
        <v>699</v>
      </c>
      <c r="G56" s="835" t="s">
        <v>120</v>
      </c>
      <c r="H56" s="836">
        <v>1</v>
      </c>
      <c r="I56" s="837">
        <v>10</v>
      </c>
      <c r="J56" s="838"/>
      <c r="K56" s="839">
        <f t="shared" si="3"/>
        <v>0.29556046112337497</v>
      </c>
    </row>
    <row r="57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17.44140625" customWidth="1"/>
    <col min="3" max="3" width="3.88671875" bestFit="1" customWidth="1"/>
    <col min="4" max="4" width="3.33203125" bestFit="1" customWidth="1"/>
    <col min="5" max="5" width="13.6640625" bestFit="1" customWidth="1"/>
    <col min="6" max="6" width="7.44140625" customWidth="1"/>
    <col min="7" max="7" width="3.44140625" style="177" customWidth="1"/>
    <col min="8" max="8" width="3.5546875" bestFit="1" customWidth="1"/>
    <col min="9" max="9" width="2.6640625" bestFit="1" customWidth="1"/>
    <col min="10" max="10" width="5.5546875" bestFit="1" customWidth="1"/>
    <col min="11" max="11" width="5.6640625" bestFit="1" customWidth="1"/>
  </cols>
  <sheetData>
    <row r="1" spans="1:11" ht="17.399999999999999" thickTop="1" x14ac:dyDescent="0.3">
      <c r="A1" s="1029" t="s">
        <v>703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784" t="s">
        <v>1</v>
      </c>
      <c r="B2" s="785" t="s">
        <v>2</v>
      </c>
      <c r="C2" s="786" t="s">
        <v>3</v>
      </c>
      <c r="D2" s="787" t="s">
        <v>4</v>
      </c>
      <c r="E2" s="787" t="s">
        <v>5</v>
      </c>
      <c r="F2" s="788" t="s">
        <v>6</v>
      </c>
      <c r="G2" s="786" t="s">
        <v>7</v>
      </c>
      <c r="H2" s="789" t="s">
        <v>8</v>
      </c>
      <c r="I2" s="789" t="s">
        <v>9</v>
      </c>
      <c r="J2" s="787" t="s">
        <v>10</v>
      </c>
      <c r="K2" s="790" t="s">
        <v>11</v>
      </c>
    </row>
    <row r="3" spans="1:11" x14ac:dyDescent="0.3">
      <c r="A3" s="791">
        <v>1</v>
      </c>
      <c r="B3" s="810" t="s">
        <v>15</v>
      </c>
      <c r="C3" s="793">
        <v>1982</v>
      </c>
      <c r="D3" s="794">
        <v>36</v>
      </c>
      <c r="E3" s="844" t="s">
        <v>16</v>
      </c>
      <c r="F3" s="851">
        <v>0.66597222222222219</v>
      </c>
      <c r="G3" s="803" t="s">
        <v>17</v>
      </c>
      <c r="H3" s="798">
        <v>1</v>
      </c>
      <c r="I3" s="842">
        <v>10</v>
      </c>
      <c r="J3" s="804" t="s">
        <v>704</v>
      </c>
      <c r="K3" s="801">
        <f t="shared" ref="K3:K8" si="0">SUM(F3)/4.53</f>
        <v>0.1470137355898945</v>
      </c>
    </row>
    <row r="4" spans="1:11" x14ac:dyDescent="0.3">
      <c r="A4" s="791">
        <v>2</v>
      </c>
      <c r="B4" s="805" t="s">
        <v>23</v>
      </c>
      <c r="C4" s="797">
        <v>1981</v>
      </c>
      <c r="D4" s="794">
        <v>37</v>
      </c>
      <c r="E4" s="846" t="s">
        <v>24</v>
      </c>
      <c r="F4" s="852">
        <v>0.69791666666666663</v>
      </c>
      <c r="G4" s="803" t="s">
        <v>17</v>
      </c>
      <c r="H4" s="798">
        <v>2</v>
      </c>
      <c r="I4" s="841">
        <v>9</v>
      </c>
      <c r="J4" s="804" t="s">
        <v>328</v>
      </c>
      <c r="K4" s="801">
        <f t="shared" si="0"/>
        <v>0.15406548933038997</v>
      </c>
    </row>
    <row r="5" spans="1:11" x14ac:dyDescent="0.3">
      <c r="A5" s="791">
        <v>3</v>
      </c>
      <c r="B5" s="812" t="s">
        <v>18</v>
      </c>
      <c r="C5" s="813">
        <v>1972</v>
      </c>
      <c r="D5" s="794">
        <v>46</v>
      </c>
      <c r="E5" s="848" t="s">
        <v>19</v>
      </c>
      <c r="F5" s="851">
        <v>0.7055555555555556</v>
      </c>
      <c r="G5" s="803" t="s">
        <v>20</v>
      </c>
      <c r="H5" s="798">
        <v>1</v>
      </c>
      <c r="I5" s="842">
        <v>10</v>
      </c>
      <c r="J5" s="804" t="s">
        <v>328</v>
      </c>
      <c r="K5" s="801">
        <f t="shared" si="0"/>
        <v>0.15575177826833456</v>
      </c>
    </row>
    <row r="6" spans="1:11" x14ac:dyDescent="0.3">
      <c r="A6" s="791">
        <v>4</v>
      </c>
      <c r="B6" s="802" t="s">
        <v>26</v>
      </c>
      <c r="C6" s="797">
        <v>1980</v>
      </c>
      <c r="D6" s="794">
        <v>38</v>
      </c>
      <c r="E6" s="844" t="s">
        <v>16</v>
      </c>
      <c r="F6" s="852">
        <v>0.7104166666666667</v>
      </c>
      <c r="G6" s="803" t="s">
        <v>17</v>
      </c>
      <c r="H6" s="798">
        <v>3</v>
      </c>
      <c r="I6" s="841">
        <v>8</v>
      </c>
      <c r="J6" s="804"/>
      <c r="K6" s="801">
        <f t="shared" si="0"/>
        <v>0.15682487122884473</v>
      </c>
    </row>
    <row r="7" spans="1:11" x14ac:dyDescent="0.3">
      <c r="A7" s="791">
        <v>5</v>
      </c>
      <c r="B7" s="810" t="s">
        <v>12</v>
      </c>
      <c r="C7" s="793">
        <v>1998</v>
      </c>
      <c r="D7" s="794">
        <v>20</v>
      </c>
      <c r="E7" s="843" t="s">
        <v>13</v>
      </c>
      <c r="F7" s="851">
        <v>0.72499999999999998</v>
      </c>
      <c r="G7" s="803" t="s">
        <v>14</v>
      </c>
      <c r="H7" s="798">
        <v>1</v>
      </c>
      <c r="I7" s="842">
        <v>10</v>
      </c>
      <c r="J7" s="800"/>
      <c r="K7" s="801">
        <f t="shared" si="0"/>
        <v>0.16004415011037526</v>
      </c>
    </row>
    <row r="8" spans="1:11" x14ac:dyDescent="0.3">
      <c r="A8" s="791">
        <v>6</v>
      </c>
      <c r="B8" s="805" t="s">
        <v>554</v>
      </c>
      <c r="C8" s="797">
        <v>1973</v>
      </c>
      <c r="D8" s="794">
        <v>45</v>
      </c>
      <c r="E8" s="847" t="s">
        <v>555</v>
      </c>
      <c r="F8" s="851">
        <v>0.73402777777777783</v>
      </c>
      <c r="G8" s="803" t="s">
        <v>20</v>
      </c>
      <c r="H8" s="798">
        <v>2</v>
      </c>
      <c r="I8" s="841">
        <v>9</v>
      </c>
      <c r="J8" s="804"/>
      <c r="K8" s="801">
        <f t="shared" si="0"/>
        <v>0.16203703703703703</v>
      </c>
    </row>
    <row r="9" spans="1:11" x14ac:dyDescent="0.3">
      <c r="A9" s="791">
        <v>7</v>
      </c>
      <c r="B9" s="792" t="s">
        <v>44</v>
      </c>
      <c r="C9" s="793">
        <v>1986</v>
      </c>
      <c r="D9" s="794">
        <v>32</v>
      </c>
      <c r="E9" s="845" t="s">
        <v>45</v>
      </c>
      <c r="F9" s="851">
        <v>0.74444444444444446</v>
      </c>
      <c r="G9" s="797" t="s">
        <v>17</v>
      </c>
      <c r="H9" s="798">
        <v>4</v>
      </c>
      <c r="I9" s="841">
        <v>7</v>
      </c>
      <c r="J9" s="804" t="s">
        <v>123</v>
      </c>
      <c r="K9" s="801">
        <f t="shared" ref="K9:K35" si="1">SUM(F9)/4.53</f>
        <v>0.16433652195241599</v>
      </c>
    </row>
    <row r="10" spans="1:11" x14ac:dyDescent="0.3">
      <c r="A10" s="791">
        <v>8</v>
      </c>
      <c r="B10" s="802" t="s">
        <v>28</v>
      </c>
      <c r="C10" s="797">
        <v>1974</v>
      </c>
      <c r="D10" s="794">
        <v>44</v>
      </c>
      <c r="E10" s="849" t="s">
        <v>24</v>
      </c>
      <c r="F10" s="851">
        <v>0.77430555555555547</v>
      </c>
      <c r="G10" s="803" t="s">
        <v>20</v>
      </c>
      <c r="H10" s="798">
        <v>3</v>
      </c>
      <c r="I10" s="841">
        <v>8</v>
      </c>
      <c r="J10" s="804"/>
      <c r="K10" s="801">
        <f t="shared" si="1"/>
        <v>0.17092837870983563</v>
      </c>
    </row>
    <row r="11" spans="1:11" x14ac:dyDescent="0.3">
      <c r="A11" s="791">
        <v>9</v>
      </c>
      <c r="B11" s="812" t="s">
        <v>35</v>
      </c>
      <c r="C11" s="813">
        <v>1964</v>
      </c>
      <c r="D11" s="794">
        <v>54</v>
      </c>
      <c r="E11" s="844" t="s">
        <v>16</v>
      </c>
      <c r="F11" s="852">
        <v>0.78194444444444444</v>
      </c>
      <c r="G11" s="803" t="s">
        <v>36</v>
      </c>
      <c r="H11" s="798">
        <v>1</v>
      </c>
      <c r="I11" s="842">
        <v>10</v>
      </c>
      <c r="J11" s="804"/>
      <c r="K11" s="801">
        <f t="shared" si="1"/>
        <v>0.17261466764778022</v>
      </c>
    </row>
    <row r="12" spans="1:11" x14ac:dyDescent="0.3">
      <c r="A12" s="791">
        <v>10</v>
      </c>
      <c r="B12" s="792" t="s">
        <v>666</v>
      </c>
      <c r="C12" s="793">
        <v>2000</v>
      </c>
      <c r="D12" s="794">
        <v>18</v>
      </c>
      <c r="E12" s="845" t="s">
        <v>667</v>
      </c>
      <c r="F12" s="852">
        <v>0.78749999999999998</v>
      </c>
      <c r="G12" s="803" t="s">
        <v>14</v>
      </c>
      <c r="H12" s="798">
        <v>2</v>
      </c>
      <c r="I12" s="841">
        <v>9</v>
      </c>
      <c r="J12" s="804"/>
      <c r="K12" s="801">
        <f t="shared" si="1"/>
        <v>0.17384105960264898</v>
      </c>
    </row>
    <row r="13" spans="1:11" x14ac:dyDescent="0.3">
      <c r="A13" s="791">
        <v>11</v>
      </c>
      <c r="B13" s="792" t="s">
        <v>34</v>
      </c>
      <c r="C13" s="793">
        <v>2002</v>
      </c>
      <c r="D13" s="794">
        <v>16</v>
      </c>
      <c r="E13" s="845" t="s">
        <v>705</v>
      </c>
      <c r="F13" s="852">
        <v>0.79652777777777783</v>
      </c>
      <c r="G13" s="803" t="s">
        <v>14</v>
      </c>
      <c r="H13" s="798">
        <v>3</v>
      </c>
      <c r="I13" s="841">
        <v>8</v>
      </c>
      <c r="J13" s="804"/>
      <c r="K13" s="801">
        <f t="shared" si="1"/>
        <v>0.17583394652931078</v>
      </c>
    </row>
    <row r="14" spans="1:11" x14ac:dyDescent="0.3">
      <c r="A14" s="791">
        <v>12</v>
      </c>
      <c r="B14" s="818" t="s">
        <v>706</v>
      </c>
      <c r="C14" s="797">
        <v>1988</v>
      </c>
      <c r="D14" s="794">
        <v>30</v>
      </c>
      <c r="E14" s="816"/>
      <c r="F14" s="852">
        <v>0.80833333333333324</v>
      </c>
      <c r="G14" s="797" t="s">
        <v>17</v>
      </c>
      <c r="H14" s="798">
        <v>5</v>
      </c>
      <c r="I14" s="841">
        <v>6</v>
      </c>
      <c r="J14" s="804" t="s">
        <v>25</v>
      </c>
      <c r="K14" s="801">
        <f t="shared" si="1"/>
        <v>0.17844002943340689</v>
      </c>
    </row>
    <row r="15" spans="1:11" x14ac:dyDescent="0.3">
      <c r="A15" s="791">
        <v>13</v>
      </c>
      <c r="B15" s="802" t="s">
        <v>133</v>
      </c>
      <c r="C15" s="797">
        <v>1981</v>
      </c>
      <c r="D15" s="794">
        <v>37</v>
      </c>
      <c r="E15" s="853" t="s">
        <v>52</v>
      </c>
      <c r="F15" s="852">
        <v>0.80902777777777779</v>
      </c>
      <c r="G15" s="797" t="s">
        <v>17</v>
      </c>
      <c r="H15" s="798">
        <v>6</v>
      </c>
      <c r="I15" s="841">
        <v>5</v>
      </c>
      <c r="J15" s="804"/>
      <c r="K15" s="801">
        <f t="shared" si="1"/>
        <v>0.17859332842776551</v>
      </c>
    </row>
    <row r="16" spans="1:11" x14ac:dyDescent="0.3">
      <c r="A16" s="791">
        <v>14</v>
      </c>
      <c r="B16" s="818" t="s">
        <v>33</v>
      </c>
      <c r="C16" s="797">
        <v>1973</v>
      </c>
      <c r="D16" s="794">
        <v>45</v>
      </c>
      <c r="E16" s="854" t="s">
        <v>19</v>
      </c>
      <c r="F16" s="851">
        <v>0.81597222222222221</v>
      </c>
      <c r="G16" s="797" t="s">
        <v>20</v>
      </c>
      <c r="H16" s="798">
        <v>4</v>
      </c>
      <c r="I16" s="841">
        <v>7</v>
      </c>
      <c r="J16" s="804"/>
      <c r="K16" s="801">
        <f t="shared" si="1"/>
        <v>0.18012631837135148</v>
      </c>
    </row>
    <row r="17" spans="1:11" x14ac:dyDescent="0.3">
      <c r="A17" s="791">
        <v>15</v>
      </c>
      <c r="B17" s="802" t="s">
        <v>37</v>
      </c>
      <c r="C17" s="797">
        <v>1979</v>
      </c>
      <c r="D17" s="794">
        <v>39</v>
      </c>
      <c r="E17" s="854" t="s">
        <v>19</v>
      </c>
      <c r="F17" s="852">
        <v>0.82916666666666661</v>
      </c>
      <c r="G17" s="803" t="s">
        <v>38</v>
      </c>
      <c r="H17" s="798">
        <v>1</v>
      </c>
      <c r="I17" s="842">
        <v>10</v>
      </c>
      <c r="J17" s="804" t="s">
        <v>707</v>
      </c>
      <c r="K17" s="801">
        <f t="shared" si="1"/>
        <v>0.18303899926416481</v>
      </c>
    </row>
    <row r="18" spans="1:11" x14ac:dyDescent="0.3">
      <c r="A18" s="791">
        <v>16</v>
      </c>
      <c r="B18" s="805" t="s">
        <v>559</v>
      </c>
      <c r="C18" s="797">
        <v>1969</v>
      </c>
      <c r="D18" s="794">
        <v>49</v>
      </c>
      <c r="E18" s="847" t="s">
        <v>560</v>
      </c>
      <c r="F18" s="851">
        <v>0.83472222222222225</v>
      </c>
      <c r="G18" s="797" t="s">
        <v>20</v>
      </c>
      <c r="H18" s="798">
        <v>5</v>
      </c>
      <c r="I18" s="841">
        <v>6</v>
      </c>
      <c r="J18" s="804"/>
      <c r="K18" s="801">
        <f t="shared" si="1"/>
        <v>0.1842653912190336</v>
      </c>
    </row>
    <row r="19" spans="1:11" x14ac:dyDescent="0.3">
      <c r="A19" s="791">
        <v>17</v>
      </c>
      <c r="B19" s="818" t="s">
        <v>63</v>
      </c>
      <c r="C19" s="797">
        <v>1975</v>
      </c>
      <c r="D19" s="794">
        <v>43</v>
      </c>
      <c r="E19" s="850" t="s">
        <v>24</v>
      </c>
      <c r="F19" s="851">
        <v>0.84375</v>
      </c>
      <c r="G19" s="797" t="s">
        <v>20</v>
      </c>
      <c r="H19" s="798">
        <v>6</v>
      </c>
      <c r="I19" s="841">
        <v>5</v>
      </c>
      <c r="J19" s="804"/>
      <c r="K19" s="801">
        <f t="shared" si="1"/>
        <v>0.18625827814569534</v>
      </c>
    </row>
    <row r="20" spans="1:11" x14ac:dyDescent="0.3">
      <c r="A20" s="791">
        <v>18</v>
      </c>
      <c r="B20" s="792" t="s">
        <v>62</v>
      </c>
      <c r="C20" s="793">
        <v>1983</v>
      </c>
      <c r="D20" s="794">
        <v>35</v>
      </c>
      <c r="E20" s="848" t="s">
        <v>19</v>
      </c>
      <c r="F20" s="852">
        <v>0.8534722222222223</v>
      </c>
      <c r="G20" s="797" t="s">
        <v>17</v>
      </c>
      <c r="H20" s="798">
        <v>7</v>
      </c>
      <c r="I20" s="841">
        <v>4</v>
      </c>
      <c r="J20" s="804"/>
      <c r="K20" s="801">
        <f t="shared" si="1"/>
        <v>0.18840446406671574</v>
      </c>
    </row>
    <row r="21" spans="1:11" x14ac:dyDescent="0.3">
      <c r="A21" s="791">
        <v>19</v>
      </c>
      <c r="B21" s="792" t="s">
        <v>57</v>
      </c>
      <c r="C21" s="793">
        <v>1970</v>
      </c>
      <c r="D21" s="794">
        <v>48</v>
      </c>
      <c r="E21" s="855" t="s">
        <v>58</v>
      </c>
      <c r="F21" s="851">
        <v>0.86597222222222225</v>
      </c>
      <c r="G21" s="797" t="s">
        <v>20</v>
      </c>
      <c r="H21" s="798">
        <v>7</v>
      </c>
      <c r="I21" s="841">
        <v>4</v>
      </c>
      <c r="J21" s="804"/>
      <c r="K21" s="801">
        <f t="shared" si="1"/>
        <v>0.19116384596517047</v>
      </c>
    </row>
    <row r="22" spans="1:11" x14ac:dyDescent="0.3">
      <c r="A22" s="791">
        <v>20</v>
      </c>
      <c r="B22" s="818" t="s">
        <v>66</v>
      </c>
      <c r="C22" s="797">
        <v>1986</v>
      </c>
      <c r="D22" s="794">
        <v>32</v>
      </c>
      <c r="E22" s="850" t="s">
        <v>45</v>
      </c>
      <c r="F22" s="856">
        <v>0.86805555555555547</v>
      </c>
      <c r="G22" s="803" t="s">
        <v>48</v>
      </c>
      <c r="H22" s="798">
        <v>1</v>
      </c>
      <c r="I22" s="842">
        <v>10</v>
      </c>
      <c r="J22" s="804"/>
      <c r="K22" s="801">
        <f t="shared" si="1"/>
        <v>0.19162374294824622</v>
      </c>
    </row>
    <row r="23" spans="1:11" x14ac:dyDescent="0.3">
      <c r="A23" s="791">
        <v>21</v>
      </c>
      <c r="B23" s="802" t="s">
        <v>49</v>
      </c>
      <c r="C23" s="797">
        <v>1977</v>
      </c>
      <c r="D23" s="794">
        <v>41</v>
      </c>
      <c r="E23" s="844" t="s">
        <v>16</v>
      </c>
      <c r="F23" s="851">
        <v>0.89930555555555547</v>
      </c>
      <c r="G23" s="803" t="s">
        <v>38</v>
      </c>
      <c r="H23" s="798">
        <v>2</v>
      </c>
      <c r="I23" s="841">
        <v>9</v>
      </c>
      <c r="J23" s="804"/>
      <c r="K23" s="801">
        <f t="shared" si="1"/>
        <v>0.19852219769438309</v>
      </c>
    </row>
    <row r="24" spans="1:11" x14ac:dyDescent="0.3">
      <c r="A24" s="791">
        <v>22</v>
      </c>
      <c r="B24" s="792" t="s">
        <v>60</v>
      </c>
      <c r="C24" s="793">
        <v>2002</v>
      </c>
      <c r="D24" s="794">
        <v>16</v>
      </c>
      <c r="E24" s="840" t="s">
        <v>61</v>
      </c>
      <c r="F24" s="851">
        <v>0.90833333333333333</v>
      </c>
      <c r="G24" s="797" t="s">
        <v>14</v>
      </c>
      <c r="H24" s="798">
        <v>4</v>
      </c>
      <c r="I24" s="841">
        <v>7</v>
      </c>
      <c r="J24" s="804"/>
      <c r="K24" s="801">
        <f t="shared" si="1"/>
        <v>0.20051508462104486</v>
      </c>
    </row>
    <row r="25" spans="1:11" x14ac:dyDescent="0.3">
      <c r="A25" s="791">
        <v>23</v>
      </c>
      <c r="B25" s="818" t="s">
        <v>708</v>
      </c>
      <c r="C25" s="797">
        <v>1993</v>
      </c>
      <c r="D25" s="813">
        <v>25</v>
      </c>
      <c r="E25" s="850"/>
      <c r="F25" s="856">
        <v>0.91319444444444453</v>
      </c>
      <c r="G25" s="803" t="s">
        <v>48</v>
      </c>
      <c r="H25" s="798">
        <v>2</v>
      </c>
      <c r="I25" s="841">
        <v>9</v>
      </c>
      <c r="J25" s="804" t="s">
        <v>25</v>
      </c>
      <c r="K25" s="801">
        <f t="shared" si="1"/>
        <v>0.20158817758155506</v>
      </c>
    </row>
    <row r="26" spans="1:11" x14ac:dyDescent="0.3">
      <c r="A26" s="791">
        <v>24</v>
      </c>
      <c r="B26" s="805" t="s">
        <v>64</v>
      </c>
      <c r="C26" s="797">
        <v>1973</v>
      </c>
      <c r="D26" s="794">
        <v>45</v>
      </c>
      <c r="E26" s="840" t="s">
        <v>61</v>
      </c>
      <c r="F26" s="851">
        <v>0.92013888888888884</v>
      </c>
      <c r="G26" s="797" t="s">
        <v>20</v>
      </c>
      <c r="H26" s="798">
        <v>8</v>
      </c>
      <c r="I26" s="841">
        <v>3</v>
      </c>
      <c r="J26" s="800"/>
      <c r="K26" s="801">
        <f t="shared" si="1"/>
        <v>0.20312116752514101</v>
      </c>
    </row>
    <row r="27" spans="1:11" x14ac:dyDescent="0.3">
      <c r="A27" s="791">
        <v>25</v>
      </c>
      <c r="B27" s="792" t="s">
        <v>65</v>
      </c>
      <c r="C27" s="793">
        <v>1985</v>
      </c>
      <c r="D27" s="794">
        <v>33</v>
      </c>
      <c r="E27" s="847" t="s">
        <v>43</v>
      </c>
      <c r="F27" s="852">
        <v>0.9243055555555556</v>
      </c>
      <c r="G27" s="797" t="s">
        <v>17</v>
      </c>
      <c r="H27" s="798">
        <v>8</v>
      </c>
      <c r="I27" s="841">
        <v>3</v>
      </c>
      <c r="J27" s="804"/>
      <c r="K27" s="801">
        <f t="shared" si="1"/>
        <v>0.20404096149129261</v>
      </c>
    </row>
    <row r="28" spans="1:11" x14ac:dyDescent="0.3">
      <c r="A28" s="791">
        <v>26</v>
      </c>
      <c r="B28" s="818" t="s">
        <v>653</v>
      </c>
      <c r="C28" s="797">
        <v>1973</v>
      </c>
      <c r="D28" s="794">
        <v>45</v>
      </c>
      <c r="E28" s="850" t="s">
        <v>89</v>
      </c>
      <c r="F28" s="851">
        <v>0.92638888888888893</v>
      </c>
      <c r="G28" s="803" t="s">
        <v>38</v>
      </c>
      <c r="H28" s="798">
        <v>3</v>
      </c>
      <c r="I28" s="841">
        <v>8</v>
      </c>
      <c r="J28" s="804"/>
      <c r="K28" s="801">
        <f t="shared" si="1"/>
        <v>0.20450085847436841</v>
      </c>
    </row>
    <row r="29" spans="1:11" x14ac:dyDescent="0.3">
      <c r="A29" s="791">
        <v>27</v>
      </c>
      <c r="B29" s="818" t="s">
        <v>636</v>
      </c>
      <c r="C29" s="797">
        <v>1955</v>
      </c>
      <c r="D29" s="794">
        <v>63</v>
      </c>
      <c r="E29" s="850" t="s">
        <v>73</v>
      </c>
      <c r="F29" s="852">
        <v>0.9291666666666667</v>
      </c>
      <c r="G29" s="803" t="s">
        <v>75</v>
      </c>
      <c r="H29" s="798">
        <v>1</v>
      </c>
      <c r="I29" s="842">
        <v>10</v>
      </c>
      <c r="J29" s="804" t="s">
        <v>328</v>
      </c>
      <c r="K29" s="801">
        <f t="shared" si="1"/>
        <v>0.20511405445180278</v>
      </c>
    </row>
    <row r="30" spans="1:11" x14ac:dyDescent="0.3">
      <c r="A30" s="791">
        <v>28</v>
      </c>
      <c r="B30" s="792" t="s">
        <v>670</v>
      </c>
      <c r="C30" s="793">
        <v>2000</v>
      </c>
      <c r="D30" s="794">
        <v>18</v>
      </c>
      <c r="E30" s="845"/>
      <c r="F30" s="852">
        <v>0.92986111111111114</v>
      </c>
      <c r="G30" s="797" t="s">
        <v>14</v>
      </c>
      <c r="H30" s="798">
        <v>5</v>
      </c>
      <c r="I30" s="841">
        <v>6</v>
      </c>
      <c r="J30" s="800"/>
      <c r="K30" s="801">
        <f t="shared" si="1"/>
        <v>0.2052673534461614</v>
      </c>
    </row>
    <row r="31" spans="1:11" x14ac:dyDescent="0.3">
      <c r="A31" s="791">
        <v>29</v>
      </c>
      <c r="B31" s="810" t="s">
        <v>613</v>
      </c>
      <c r="C31" s="793">
        <v>1968</v>
      </c>
      <c r="D31" s="794">
        <v>50</v>
      </c>
      <c r="E31" s="857" t="s">
        <v>19</v>
      </c>
      <c r="F31" s="851">
        <v>0.93333333333333324</v>
      </c>
      <c r="G31" s="803" t="s">
        <v>36</v>
      </c>
      <c r="H31" s="798">
        <v>2</v>
      </c>
      <c r="I31" s="841">
        <v>9</v>
      </c>
      <c r="J31" s="804"/>
      <c r="K31" s="801">
        <f t="shared" si="1"/>
        <v>0.20603384841795436</v>
      </c>
    </row>
    <row r="32" spans="1:11" x14ac:dyDescent="0.3">
      <c r="A32" s="791">
        <v>30</v>
      </c>
      <c r="B32" s="818" t="s">
        <v>83</v>
      </c>
      <c r="C32" s="797">
        <v>1955</v>
      </c>
      <c r="D32" s="794">
        <v>63</v>
      </c>
      <c r="E32" s="858" t="s">
        <v>84</v>
      </c>
      <c r="F32" s="859">
        <v>0.93888888888888899</v>
      </c>
      <c r="G32" s="803" t="s">
        <v>75</v>
      </c>
      <c r="H32" s="798">
        <v>2</v>
      </c>
      <c r="I32" s="841">
        <v>9</v>
      </c>
      <c r="J32" s="800"/>
      <c r="K32" s="801">
        <f t="shared" si="1"/>
        <v>0.20726024037282317</v>
      </c>
    </row>
    <row r="33" spans="1:11" x14ac:dyDescent="0.3">
      <c r="A33" s="791">
        <v>31</v>
      </c>
      <c r="B33" s="810" t="s">
        <v>71</v>
      </c>
      <c r="C33" s="793">
        <v>1962</v>
      </c>
      <c r="D33" s="794">
        <v>56</v>
      </c>
      <c r="E33" s="857" t="s">
        <v>19</v>
      </c>
      <c r="F33" s="852">
        <v>0.9458333333333333</v>
      </c>
      <c r="G33" s="803" t="s">
        <v>36</v>
      </c>
      <c r="H33" s="798">
        <v>3</v>
      </c>
      <c r="I33" s="841">
        <v>8</v>
      </c>
      <c r="J33" s="804"/>
      <c r="K33" s="801">
        <f t="shared" si="1"/>
        <v>0.20879323031640912</v>
      </c>
    </row>
    <row r="34" spans="1:11" x14ac:dyDescent="0.3">
      <c r="A34" s="791">
        <v>32</v>
      </c>
      <c r="B34" s="802" t="s">
        <v>79</v>
      </c>
      <c r="C34" s="797">
        <v>1947</v>
      </c>
      <c r="D34" s="794">
        <v>71</v>
      </c>
      <c r="E34" s="844" t="s">
        <v>16</v>
      </c>
      <c r="F34" s="852">
        <v>0.96111111111111114</v>
      </c>
      <c r="G34" s="803" t="s">
        <v>75</v>
      </c>
      <c r="H34" s="798">
        <v>3</v>
      </c>
      <c r="I34" s="841">
        <v>8</v>
      </c>
      <c r="J34" s="804" t="s">
        <v>328</v>
      </c>
      <c r="K34" s="801">
        <f t="shared" si="1"/>
        <v>0.21216580819229824</v>
      </c>
    </row>
    <row r="35" spans="1:11" x14ac:dyDescent="0.3">
      <c r="A35" s="791">
        <v>33</v>
      </c>
      <c r="B35" s="823" t="s">
        <v>563</v>
      </c>
      <c r="C35" s="813">
        <v>1979</v>
      </c>
      <c r="D35" s="794">
        <v>39</v>
      </c>
      <c r="E35" s="847" t="s">
        <v>560</v>
      </c>
      <c r="F35" s="851">
        <v>0.97083333333333333</v>
      </c>
      <c r="G35" s="797" t="s">
        <v>38</v>
      </c>
      <c r="H35" s="798">
        <v>4</v>
      </c>
      <c r="I35" s="841">
        <v>7</v>
      </c>
      <c r="J35" s="804"/>
      <c r="K35" s="801">
        <f t="shared" si="1"/>
        <v>0.21431199411331861</v>
      </c>
    </row>
    <row r="36" spans="1:11" x14ac:dyDescent="0.3">
      <c r="A36" s="791">
        <v>34</v>
      </c>
      <c r="B36" s="792" t="s">
        <v>76</v>
      </c>
      <c r="C36" s="793">
        <v>1988</v>
      </c>
      <c r="D36" s="794">
        <v>30</v>
      </c>
      <c r="E36" s="811" t="s">
        <v>77</v>
      </c>
      <c r="F36" s="856">
        <v>0.97569444444444453</v>
      </c>
      <c r="G36" s="803" t="s">
        <v>48</v>
      </c>
      <c r="H36" s="798">
        <v>3</v>
      </c>
      <c r="I36" s="841">
        <v>8</v>
      </c>
      <c r="J36" s="804"/>
      <c r="K36" s="822">
        <f t="shared" ref="K36:K43" si="2">SUM(F36/4.53)</f>
        <v>0.21538508707382881</v>
      </c>
    </row>
    <row r="37" spans="1:11" x14ac:dyDescent="0.3">
      <c r="A37" s="791">
        <v>35</v>
      </c>
      <c r="B37" s="818" t="s">
        <v>597</v>
      </c>
      <c r="C37" s="797">
        <v>1974</v>
      </c>
      <c r="D37" s="794">
        <v>44</v>
      </c>
      <c r="E37" s="857" t="s">
        <v>19</v>
      </c>
      <c r="F37" s="860" t="s">
        <v>709</v>
      </c>
      <c r="G37" s="797" t="s">
        <v>38</v>
      </c>
      <c r="H37" s="798">
        <v>5</v>
      </c>
      <c r="I37" s="841">
        <v>6</v>
      </c>
      <c r="J37" s="804"/>
      <c r="K37" s="822">
        <f t="shared" si="2"/>
        <v>0.22289673779740002</v>
      </c>
    </row>
    <row r="38" spans="1:11" x14ac:dyDescent="0.3">
      <c r="A38" s="791">
        <v>36</v>
      </c>
      <c r="B38" s="805" t="s">
        <v>81</v>
      </c>
      <c r="C38" s="813">
        <v>1973</v>
      </c>
      <c r="D38" s="794">
        <v>45</v>
      </c>
      <c r="E38" s="844" t="s">
        <v>16</v>
      </c>
      <c r="F38" s="860" t="s">
        <v>600</v>
      </c>
      <c r="G38" s="797" t="s">
        <v>38</v>
      </c>
      <c r="H38" s="798">
        <v>6</v>
      </c>
      <c r="I38" s="841">
        <v>5</v>
      </c>
      <c r="J38" s="804"/>
      <c r="K38" s="822">
        <f t="shared" si="2"/>
        <v>0.22872209958302675</v>
      </c>
    </row>
    <row r="39" spans="1:11" x14ac:dyDescent="0.3">
      <c r="A39" s="791">
        <v>37</v>
      </c>
      <c r="B39" s="861" t="s">
        <v>308</v>
      </c>
      <c r="C39" s="862">
        <v>1969</v>
      </c>
      <c r="D39" s="794">
        <v>49</v>
      </c>
      <c r="E39" s="850" t="s">
        <v>616</v>
      </c>
      <c r="F39" s="860" t="s">
        <v>595</v>
      </c>
      <c r="G39" s="797" t="s">
        <v>38</v>
      </c>
      <c r="H39" s="798">
        <v>7</v>
      </c>
      <c r="I39" s="841">
        <v>4</v>
      </c>
      <c r="J39" s="804"/>
      <c r="K39" s="822">
        <f t="shared" si="2"/>
        <v>0.23102158449840565</v>
      </c>
    </row>
    <row r="40" spans="1:11" x14ac:dyDescent="0.3">
      <c r="A40" s="791">
        <v>38</v>
      </c>
      <c r="B40" s="802" t="s">
        <v>612</v>
      </c>
      <c r="C40" s="797">
        <v>2000</v>
      </c>
      <c r="D40" s="794">
        <v>18</v>
      </c>
      <c r="E40" s="863" t="s">
        <v>710</v>
      </c>
      <c r="F40" s="860" t="s">
        <v>711</v>
      </c>
      <c r="G40" s="797" t="s">
        <v>48</v>
      </c>
      <c r="H40" s="798">
        <v>4</v>
      </c>
      <c r="I40" s="841">
        <v>7</v>
      </c>
      <c r="J40" s="804"/>
      <c r="K40" s="822">
        <f t="shared" si="2"/>
        <v>0.23224797645327444</v>
      </c>
    </row>
    <row r="41" spans="1:11" x14ac:dyDescent="0.3">
      <c r="A41" s="791">
        <v>39</v>
      </c>
      <c r="B41" s="823" t="s">
        <v>298</v>
      </c>
      <c r="C41" s="813">
        <v>1976</v>
      </c>
      <c r="D41" s="794">
        <v>42</v>
      </c>
      <c r="E41" s="863" t="s">
        <v>710</v>
      </c>
      <c r="F41" s="860" t="s">
        <v>672</v>
      </c>
      <c r="G41" s="797" t="s">
        <v>38</v>
      </c>
      <c r="H41" s="798">
        <v>8</v>
      </c>
      <c r="I41" s="841">
        <v>3</v>
      </c>
      <c r="J41" s="804"/>
      <c r="K41" s="822">
        <f t="shared" si="2"/>
        <v>0.23270787343635024</v>
      </c>
    </row>
    <row r="42" spans="1:11" x14ac:dyDescent="0.3">
      <c r="A42" s="791">
        <v>40</v>
      </c>
      <c r="B42" s="805" t="s">
        <v>712</v>
      </c>
      <c r="C42" s="797">
        <v>1978</v>
      </c>
      <c r="D42" s="794">
        <v>40</v>
      </c>
      <c r="E42" s="864" t="s">
        <v>713</v>
      </c>
      <c r="F42" s="860" t="s">
        <v>714</v>
      </c>
      <c r="G42" s="797" t="s">
        <v>20</v>
      </c>
      <c r="H42" s="798">
        <v>9</v>
      </c>
      <c r="I42" s="841">
        <v>2</v>
      </c>
      <c r="J42" s="804"/>
      <c r="K42" s="822">
        <f t="shared" si="2"/>
        <v>0.24083272013735588</v>
      </c>
    </row>
    <row r="43" spans="1:11" x14ac:dyDescent="0.3">
      <c r="A43" s="791">
        <v>41</v>
      </c>
      <c r="B43" s="818" t="s">
        <v>99</v>
      </c>
      <c r="C43" s="797">
        <v>1945</v>
      </c>
      <c r="D43" s="794">
        <v>73</v>
      </c>
      <c r="E43" s="865" t="s">
        <v>61</v>
      </c>
      <c r="F43" s="860" t="s">
        <v>715</v>
      </c>
      <c r="G43" s="797" t="s">
        <v>75</v>
      </c>
      <c r="H43" s="798">
        <v>4</v>
      </c>
      <c r="I43" s="841">
        <v>7</v>
      </c>
      <c r="J43" s="804"/>
      <c r="K43" s="822">
        <f t="shared" si="2"/>
        <v>0.2452783909737552</v>
      </c>
    </row>
    <row r="44" spans="1:11" x14ac:dyDescent="0.3">
      <c r="A44" s="791">
        <v>42</v>
      </c>
      <c r="B44" s="802" t="s">
        <v>696</v>
      </c>
      <c r="C44" s="797">
        <v>2001</v>
      </c>
      <c r="D44" s="794">
        <v>17</v>
      </c>
      <c r="E44" s="863" t="s">
        <v>24</v>
      </c>
      <c r="F44" s="860" t="s">
        <v>716</v>
      </c>
      <c r="G44" s="797" t="s">
        <v>48</v>
      </c>
      <c r="H44" s="798">
        <v>5</v>
      </c>
      <c r="I44" s="841">
        <v>6</v>
      </c>
      <c r="J44" s="804"/>
      <c r="K44" s="822">
        <f>SUM(F44/4.53)</f>
        <v>0.25600932057885695</v>
      </c>
    </row>
    <row r="45" spans="1:11" x14ac:dyDescent="0.3">
      <c r="A45" s="791">
        <v>43</v>
      </c>
      <c r="B45" s="802" t="s">
        <v>674</v>
      </c>
      <c r="C45" s="797">
        <v>2002</v>
      </c>
      <c r="D45" s="794">
        <v>16</v>
      </c>
      <c r="E45" s="850" t="s">
        <v>634</v>
      </c>
      <c r="F45" s="860" t="s">
        <v>698</v>
      </c>
      <c r="G45" s="797" t="s">
        <v>48</v>
      </c>
      <c r="H45" s="798">
        <v>6</v>
      </c>
      <c r="I45" s="841">
        <v>5</v>
      </c>
      <c r="J45" s="804"/>
      <c r="K45" s="822">
        <f t="shared" ref="K45:K51" si="3">SUM(F45/4.53)</f>
        <v>0.26122148638704928</v>
      </c>
    </row>
    <row r="46" spans="1:11" x14ac:dyDescent="0.3">
      <c r="A46" s="791">
        <v>44</v>
      </c>
      <c r="B46" s="818" t="s">
        <v>717</v>
      </c>
      <c r="C46" s="797">
        <v>1985</v>
      </c>
      <c r="D46" s="794">
        <v>33</v>
      </c>
      <c r="E46" s="864" t="s">
        <v>718</v>
      </c>
      <c r="F46" s="860" t="s">
        <v>589</v>
      </c>
      <c r="G46" s="797" t="s">
        <v>17</v>
      </c>
      <c r="H46" s="798">
        <v>9</v>
      </c>
      <c r="I46" s="841">
        <v>2</v>
      </c>
      <c r="J46" s="804" t="s">
        <v>25</v>
      </c>
      <c r="K46" s="822">
        <f t="shared" si="3"/>
        <v>0.26428746627422123</v>
      </c>
    </row>
    <row r="47" spans="1:11" x14ac:dyDescent="0.3">
      <c r="A47" s="791">
        <v>45</v>
      </c>
      <c r="B47" s="802" t="s">
        <v>110</v>
      </c>
      <c r="C47" s="797">
        <v>1945</v>
      </c>
      <c r="D47" s="794">
        <v>73</v>
      </c>
      <c r="E47" s="844" t="s">
        <v>16</v>
      </c>
      <c r="F47" s="860" t="s">
        <v>106</v>
      </c>
      <c r="G47" s="797" t="s">
        <v>75</v>
      </c>
      <c r="H47" s="798">
        <v>5</v>
      </c>
      <c r="I47" s="841">
        <v>6</v>
      </c>
      <c r="J47" s="804"/>
      <c r="K47" s="822">
        <f t="shared" si="3"/>
        <v>0.26490066225165559</v>
      </c>
    </row>
    <row r="48" spans="1:11" x14ac:dyDescent="0.3">
      <c r="A48" s="791">
        <v>46</v>
      </c>
      <c r="B48" s="818" t="s">
        <v>591</v>
      </c>
      <c r="C48" s="797">
        <v>1953</v>
      </c>
      <c r="D48" s="794">
        <v>65</v>
      </c>
      <c r="E48" s="844" t="s">
        <v>16</v>
      </c>
      <c r="F48" s="860" t="s">
        <v>719</v>
      </c>
      <c r="G48" s="797" t="s">
        <v>75</v>
      </c>
      <c r="H48" s="798">
        <v>6</v>
      </c>
      <c r="I48" s="841">
        <v>5</v>
      </c>
      <c r="J48" s="800"/>
      <c r="K48" s="822">
        <f>SUM(F48/4.53)</f>
        <v>0.27425190090752999</v>
      </c>
    </row>
    <row r="49" spans="1:11" x14ac:dyDescent="0.3">
      <c r="A49" s="791">
        <v>47</v>
      </c>
      <c r="B49" s="823" t="s">
        <v>574</v>
      </c>
      <c r="C49" s="813">
        <v>1973</v>
      </c>
      <c r="D49" s="794">
        <v>45</v>
      </c>
      <c r="E49" s="857" t="s">
        <v>19</v>
      </c>
      <c r="F49" s="860" t="s">
        <v>720</v>
      </c>
      <c r="G49" s="797" t="s">
        <v>38</v>
      </c>
      <c r="H49" s="798">
        <v>9</v>
      </c>
      <c r="I49" s="841">
        <v>2</v>
      </c>
      <c r="J49" s="804"/>
      <c r="K49" s="822">
        <f>SUM(F49/4.53)</f>
        <v>0.28298994358597002</v>
      </c>
    </row>
    <row r="50" spans="1:11" x14ac:dyDescent="0.3">
      <c r="A50" s="791">
        <v>48</v>
      </c>
      <c r="B50" s="866" t="s">
        <v>119</v>
      </c>
      <c r="C50" s="813">
        <v>1963</v>
      </c>
      <c r="D50" s="794">
        <v>55</v>
      </c>
      <c r="E50" s="867" t="s">
        <v>19</v>
      </c>
      <c r="F50" s="860" t="s">
        <v>720</v>
      </c>
      <c r="G50" s="803" t="s">
        <v>120</v>
      </c>
      <c r="H50" s="798">
        <v>1</v>
      </c>
      <c r="I50" s="842">
        <v>10</v>
      </c>
      <c r="J50" s="804"/>
      <c r="K50" s="822">
        <f t="shared" si="3"/>
        <v>0.28298994358597002</v>
      </c>
    </row>
    <row r="51" spans="1:11" x14ac:dyDescent="0.3">
      <c r="A51" s="791">
        <v>49</v>
      </c>
      <c r="B51" s="812" t="s">
        <v>97</v>
      </c>
      <c r="C51" s="813">
        <v>1948</v>
      </c>
      <c r="D51" s="794">
        <v>70</v>
      </c>
      <c r="E51" s="865" t="s">
        <v>61</v>
      </c>
      <c r="F51" s="860" t="s">
        <v>721</v>
      </c>
      <c r="G51" s="797" t="s">
        <v>75</v>
      </c>
      <c r="H51" s="798">
        <v>7</v>
      </c>
      <c r="I51" s="841">
        <v>4</v>
      </c>
      <c r="J51" s="804"/>
      <c r="K51" s="822">
        <f t="shared" si="3"/>
        <v>0.29816654402747117</v>
      </c>
    </row>
    <row r="52" spans="1:11" ht="15" thickBot="1" x14ac:dyDescent="0.35">
      <c r="A52" s="829">
        <v>50</v>
      </c>
      <c r="B52" s="868" t="s">
        <v>582</v>
      </c>
      <c r="C52" s="869">
        <v>1980</v>
      </c>
      <c r="D52" s="832">
        <v>38</v>
      </c>
      <c r="E52" s="870" t="s">
        <v>19</v>
      </c>
      <c r="F52" s="871" t="s">
        <v>149</v>
      </c>
      <c r="G52" s="869" t="s">
        <v>17</v>
      </c>
      <c r="H52" s="836">
        <v>10</v>
      </c>
      <c r="I52" s="872">
        <v>0</v>
      </c>
      <c r="J52" s="838"/>
      <c r="K52" s="839" t="s">
        <v>151</v>
      </c>
    </row>
    <row r="53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M20" sqref="M20"/>
    </sheetView>
  </sheetViews>
  <sheetFormatPr defaultRowHeight="14.4" x14ac:dyDescent="0.3"/>
  <cols>
    <col min="1" max="1" width="4.6640625" customWidth="1"/>
    <col min="2" max="2" width="16" style="177" bestFit="1" customWidth="1"/>
    <col min="3" max="3" width="6.33203125" customWidth="1"/>
    <col min="4" max="4" width="4.88671875" customWidth="1"/>
    <col min="5" max="5" width="19" customWidth="1"/>
    <col min="6" max="6" width="7.44140625" customWidth="1"/>
    <col min="7" max="7" width="3.6640625" style="177" customWidth="1"/>
    <col min="8" max="8" width="4.6640625" customWidth="1"/>
    <col min="9" max="9" width="4.33203125" customWidth="1"/>
    <col min="10" max="10" width="6" customWidth="1"/>
  </cols>
  <sheetData>
    <row r="1" spans="1:11" ht="17.399999999999999" thickTop="1" x14ac:dyDescent="0.3">
      <c r="A1" s="1029" t="s">
        <v>723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ht="15" thickBot="1" x14ac:dyDescent="0.35">
      <c r="A2" s="873" t="s">
        <v>1</v>
      </c>
      <c r="B2" s="874" t="s">
        <v>2</v>
      </c>
      <c r="C2" s="875" t="s">
        <v>3</v>
      </c>
      <c r="D2" s="876" t="s">
        <v>4</v>
      </c>
      <c r="E2" s="877" t="s">
        <v>5</v>
      </c>
      <c r="F2" s="878" t="s">
        <v>6</v>
      </c>
      <c r="G2" s="879" t="s">
        <v>7</v>
      </c>
      <c r="H2" s="880" t="s">
        <v>8</v>
      </c>
      <c r="I2" s="880" t="s">
        <v>9</v>
      </c>
      <c r="J2" s="876" t="s">
        <v>10</v>
      </c>
      <c r="K2" s="881" t="s">
        <v>11</v>
      </c>
    </row>
    <row r="3" spans="1:11" ht="15" thickTop="1" x14ac:dyDescent="0.3">
      <c r="A3" s="11">
        <v>1</v>
      </c>
      <c r="B3" s="12" t="s">
        <v>15</v>
      </c>
      <c r="C3" s="602">
        <v>1982</v>
      </c>
      <c r="D3" s="14">
        <v>36</v>
      </c>
      <c r="E3" s="58" t="s">
        <v>16</v>
      </c>
      <c r="F3" s="882">
        <v>0.66111111111111109</v>
      </c>
      <c r="G3" s="17" t="s">
        <v>17</v>
      </c>
      <c r="H3" s="883">
        <v>1</v>
      </c>
      <c r="I3" s="19">
        <v>10</v>
      </c>
      <c r="J3" s="884" t="s">
        <v>724</v>
      </c>
      <c r="K3" s="885">
        <f t="shared" ref="K3:K17" si="0">SUM(F3)/4.53</f>
        <v>0.14594064262938433</v>
      </c>
    </row>
    <row r="4" spans="1:11" x14ac:dyDescent="0.3">
      <c r="A4" s="886">
        <v>2</v>
      </c>
      <c r="B4" s="887" t="s">
        <v>26</v>
      </c>
      <c r="C4" s="888">
        <v>1980</v>
      </c>
      <c r="D4" s="889">
        <v>38</v>
      </c>
      <c r="E4" s="890" t="s">
        <v>16</v>
      </c>
      <c r="F4" s="891">
        <v>0.71180555555555547</v>
      </c>
      <c r="G4" s="892" t="s">
        <v>17</v>
      </c>
      <c r="H4" s="893">
        <v>2</v>
      </c>
      <c r="I4" s="894">
        <v>9</v>
      </c>
      <c r="J4" s="895"/>
      <c r="K4" s="896">
        <f t="shared" si="0"/>
        <v>0.15713146921756191</v>
      </c>
    </row>
    <row r="5" spans="1:11" x14ac:dyDescent="0.3">
      <c r="A5" s="886">
        <v>3</v>
      </c>
      <c r="B5" s="12" t="s">
        <v>181</v>
      </c>
      <c r="C5" s="602">
        <v>1962</v>
      </c>
      <c r="D5" s="14">
        <v>56</v>
      </c>
      <c r="E5" s="59" t="s">
        <v>610</v>
      </c>
      <c r="F5" s="897">
        <v>0.73472222222222217</v>
      </c>
      <c r="G5" s="55" t="s">
        <v>36</v>
      </c>
      <c r="H5" s="893">
        <v>1</v>
      </c>
      <c r="I5" s="19">
        <v>10</v>
      </c>
      <c r="J5" s="895"/>
      <c r="K5" s="896">
        <f t="shared" si="0"/>
        <v>0.1621903360313956</v>
      </c>
    </row>
    <row r="6" spans="1:11" x14ac:dyDescent="0.3">
      <c r="A6" s="886">
        <v>4</v>
      </c>
      <c r="B6" s="898" t="s">
        <v>554</v>
      </c>
      <c r="C6" s="899">
        <v>1973</v>
      </c>
      <c r="D6" s="14">
        <v>45</v>
      </c>
      <c r="E6" s="900" t="s">
        <v>555</v>
      </c>
      <c r="F6" s="901">
        <v>0.74930555555555556</v>
      </c>
      <c r="G6" s="892" t="s">
        <v>20</v>
      </c>
      <c r="H6" s="893">
        <v>1</v>
      </c>
      <c r="I6" s="902">
        <v>10</v>
      </c>
      <c r="J6" s="895"/>
      <c r="K6" s="896">
        <f t="shared" si="0"/>
        <v>0.16540961491292616</v>
      </c>
    </row>
    <row r="7" spans="1:11" x14ac:dyDescent="0.3">
      <c r="A7" s="886">
        <v>5</v>
      </c>
      <c r="B7" s="903" t="s">
        <v>44</v>
      </c>
      <c r="C7" s="904">
        <v>1986</v>
      </c>
      <c r="D7" s="14">
        <v>32</v>
      </c>
      <c r="E7" s="905" t="s">
        <v>45</v>
      </c>
      <c r="F7" s="901">
        <v>0.75416666666666676</v>
      </c>
      <c r="G7" s="906" t="s">
        <v>17</v>
      </c>
      <c r="H7" s="893">
        <v>3</v>
      </c>
      <c r="I7" s="907">
        <v>8</v>
      </c>
      <c r="J7" s="908"/>
      <c r="K7" s="896">
        <f t="shared" si="0"/>
        <v>0.16648270787343636</v>
      </c>
    </row>
    <row r="8" spans="1:11" x14ac:dyDescent="0.3">
      <c r="A8" s="886">
        <v>6</v>
      </c>
      <c r="B8" s="909" t="s">
        <v>233</v>
      </c>
      <c r="C8" s="904">
        <v>1966</v>
      </c>
      <c r="D8" s="14">
        <v>52</v>
      </c>
      <c r="E8" s="59" t="s">
        <v>89</v>
      </c>
      <c r="F8" s="901">
        <v>0.7597222222222223</v>
      </c>
      <c r="G8" s="892" t="s">
        <v>36</v>
      </c>
      <c r="H8" s="893">
        <v>2</v>
      </c>
      <c r="I8" s="907">
        <v>9</v>
      </c>
      <c r="J8" s="895"/>
      <c r="K8" s="896">
        <f t="shared" si="0"/>
        <v>0.16770909982830515</v>
      </c>
    </row>
    <row r="9" spans="1:11" x14ac:dyDescent="0.3">
      <c r="A9" s="886">
        <v>7</v>
      </c>
      <c r="B9" s="898" t="s">
        <v>30</v>
      </c>
      <c r="C9" s="899">
        <v>1977</v>
      </c>
      <c r="D9" s="14">
        <v>41</v>
      </c>
      <c r="E9" s="890" t="s">
        <v>16</v>
      </c>
      <c r="F9" s="910">
        <v>0.76180555555555562</v>
      </c>
      <c r="G9" s="906" t="s">
        <v>20</v>
      </c>
      <c r="H9" s="893">
        <v>2</v>
      </c>
      <c r="I9" s="907">
        <v>9</v>
      </c>
      <c r="J9" s="895"/>
      <c r="K9" s="896">
        <f t="shared" si="0"/>
        <v>0.16816899681138092</v>
      </c>
    </row>
    <row r="10" spans="1:11" x14ac:dyDescent="0.3">
      <c r="A10" s="886">
        <v>8</v>
      </c>
      <c r="B10" s="911" t="s">
        <v>28</v>
      </c>
      <c r="C10" s="899">
        <v>1974</v>
      </c>
      <c r="D10" s="14">
        <v>44</v>
      </c>
      <c r="E10" s="912" t="s">
        <v>24</v>
      </c>
      <c r="F10" s="910">
        <v>0.78472222222222221</v>
      </c>
      <c r="G10" s="906" t="s">
        <v>20</v>
      </c>
      <c r="H10" s="893">
        <v>3</v>
      </c>
      <c r="I10" s="907">
        <v>8</v>
      </c>
      <c r="J10" s="895"/>
      <c r="K10" s="896">
        <f t="shared" si="0"/>
        <v>0.17322786362521461</v>
      </c>
    </row>
    <row r="11" spans="1:11" x14ac:dyDescent="0.3">
      <c r="A11" s="886">
        <v>9</v>
      </c>
      <c r="B11" s="913" t="s">
        <v>35</v>
      </c>
      <c r="C11" s="914">
        <v>1964</v>
      </c>
      <c r="D11" s="14">
        <v>54</v>
      </c>
      <c r="E11" s="890" t="s">
        <v>16</v>
      </c>
      <c r="F11" s="901">
        <v>0.78819444444444453</v>
      </c>
      <c r="G11" s="892" t="s">
        <v>36</v>
      </c>
      <c r="H11" s="893">
        <v>3</v>
      </c>
      <c r="I11" s="907">
        <v>8</v>
      </c>
      <c r="J11" s="895"/>
      <c r="K11" s="896">
        <f t="shared" si="0"/>
        <v>0.17399435859700763</v>
      </c>
    </row>
    <row r="12" spans="1:11" x14ac:dyDescent="0.3">
      <c r="A12" s="886">
        <v>10</v>
      </c>
      <c r="B12" s="915" t="s">
        <v>33</v>
      </c>
      <c r="C12" s="899">
        <v>1973</v>
      </c>
      <c r="D12" s="14">
        <v>45</v>
      </c>
      <c r="E12" s="916" t="s">
        <v>19</v>
      </c>
      <c r="F12" s="910">
        <v>0.8222222222222223</v>
      </c>
      <c r="G12" s="906" t="s">
        <v>20</v>
      </c>
      <c r="H12" s="893">
        <v>4</v>
      </c>
      <c r="I12" s="907">
        <v>7</v>
      </c>
      <c r="J12" s="895"/>
      <c r="K12" s="896">
        <f t="shared" si="0"/>
        <v>0.18150600932057886</v>
      </c>
    </row>
    <row r="13" spans="1:11" x14ac:dyDescent="0.3">
      <c r="A13" s="886">
        <v>11</v>
      </c>
      <c r="B13" s="915" t="s">
        <v>29</v>
      </c>
      <c r="C13" s="899">
        <v>1975</v>
      </c>
      <c r="D13" s="14">
        <v>43</v>
      </c>
      <c r="E13" s="917" t="s">
        <v>24</v>
      </c>
      <c r="F13" s="910">
        <v>0.84305555555555556</v>
      </c>
      <c r="G13" s="55" t="s">
        <v>20</v>
      </c>
      <c r="H13" s="893">
        <v>5</v>
      </c>
      <c r="I13" s="907">
        <v>6</v>
      </c>
      <c r="J13" s="895"/>
      <c r="K13" s="896">
        <f t="shared" si="0"/>
        <v>0.18610497915133675</v>
      </c>
    </row>
    <row r="14" spans="1:11" x14ac:dyDescent="0.3">
      <c r="A14" s="886">
        <v>12</v>
      </c>
      <c r="B14" s="898" t="s">
        <v>725</v>
      </c>
      <c r="C14" s="899">
        <v>1972</v>
      </c>
      <c r="D14" s="14">
        <v>46</v>
      </c>
      <c r="E14" s="918" t="s">
        <v>54</v>
      </c>
      <c r="F14" s="910">
        <v>0.84583333333333333</v>
      </c>
      <c r="G14" s="906" t="s">
        <v>20</v>
      </c>
      <c r="H14" s="893">
        <v>6</v>
      </c>
      <c r="I14" s="907">
        <v>5</v>
      </c>
      <c r="J14" s="895"/>
      <c r="K14" s="896">
        <f t="shared" si="0"/>
        <v>0.18671817512877115</v>
      </c>
    </row>
    <row r="15" spans="1:11" x14ac:dyDescent="0.3">
      <c r="A15" s="886">
        <v>13</v>
      </c>
      <c r="B15" s="903" t="s">
        <v>57</v>
      </c>
      <c r="C15" s="904">
        <v>1970</v>
      </c>
      <c r="D15" s="14">
        <v>48</v>
      </c>
      <c r="E15" s="919" t="s">
        <v>58</v>
      </c>
      <c r="F15" s="910">
        <v>0.85486111111111107</v>
      </c>
      <c r="G15" s="906" t="s">
        <v>20</v>
      </c>
      <c r="H15" s="893">
        <v>7</v>
      </c>
      <c r="I15" s="907">
        <v>4</v>
      </c>
      <c r="J15" s="895"/>
      <c r="K15" s="896">
        <f t="shared" si="0"/>
        <v>0.18871106205543289</v>
      </c>
    </row>
    <row r="16" spans="1:11" x14ac:dyDescent="0.3">
      <c r="A16" s="886">
        <v>14</v>
      </c>
      <c r="B16" s="898" t="s">
        <v>726</v>
      </c>
      <c r="C16" s="899">
        <v>1977</v>
      </c>
      <c r="D16" s="14">
        <v>41</v>
      </c>
      <c r="E16" s="912" t="s">
        <v>560</v>
      </c>
      <c r="F16" s="910">
        <v>0.86041666666666661</v>
      </c>
      <c r="G16" s="55" t="s">
        <v>20</v>
      </c>
      <c r="H16" s="893">
        <v>8</v>
      </c>
      <c r="I16" s="907">
        <v>3</v>
      </c>
      <c r="J16" s="895" t="s">
        <v>25</v>
      </c>
      <c r="K16" s="896">
        <f t="shared" si="0"/>
        <v>0.18993745401030168</v>
      </c>
    </row>
    <row r="17" spans="1:11" x14ac:dyDescent="0.3">
      <c r="A17" s="886">
        <v>15</v>
      </c>
      <c r="B17" s="915" t="s">
        <v>66</v>
      </c>
      <c r="C17" s="899">
        <v>1986</v>
      </c>
      <c r="D17" s="14">
        <v>32</v>
      </c>
      <c r="E17" s="59" t="s">
        <v>45</v>
      </c>
      <c r="F17" s="920">
        <v>0.8652777777777777</v>
      </c>
      <c r="G17" s="892" t="s">
        <v>48</v>
      </c>
      <c r="H17" s="893">
        <v>1</v>
      </c>
      <c r="I17" s="902">
        <v>10</v>
      </c>
      <c r="J17" s="908" t="s">
        <v>727</v>
      </c>
      <c r="K17" s="896">
        <f t="shared" si="0"/>
        <v>0.19101054697081185</v>
      </c>
    </row>
    <row r="18" spans="1:11" x14ac:dyDescent="0.3">
      <c r="A18" s="886">
        <v>16</v>
      </c>
      <c r="B18" s="911" t="s">
        <v>50</v>
      </c>
      <c r="C18" s="899">
        <v>1975</v>
      </c>
      <c r="D18" s="14">
        <v>43</v>
      </c>
      <c r="E18" s="58" t="s">
        <v>16</v>
      </c>
      <c r="F18" s="910">
        <v>0.86875000000000002</v>
      </c>
      <c r="G18" s="17" t="s">
        <v>38</v>
      </c>
      <c r="H18" s="893">
        <v>1</v>
      </c>
      <c r="I18" s="902">
        <v>10</v>
      </c>
      <c r="J18" s="895"/>
      <c r="K18" s="921">
        <f>SUM(F18/4.53)</f>
        <v>0.19177704194260486</v>
      </c>
    </row>
    <row r="19" spans="1:11" x14ac:dyDescent="0.3">
      <c r="A19" s="886">
        <v>17</v>
      </c>
      <c r="B19" s="915" t="s">
        <v>137</v>
      </c>
      <c r="C19" s="899">
        <v>1975</v>
      </c>
      <c r="D19" s="14">
        <v>43</v>
      </c>
      <c r="E19" s="277" t="s">
        <v>138</v>
      </c>
      <c r="F19" s="901">
        <v>0.88263888888888886</v>
      </c>
      <c r="G19" s="892" t="s">
        <v>38</v>
      </c>
      <c r="H19" s="893">
        <v>2</v>
      </c>
      <c r="I19" s="907">
        <v>9</v>
      </c>
      <c r="J19" s="895"/>
      <c r="K19" s="921">
        <f>SUM(F19/4.53)</f>
        <v>0.19484302182977678</v>
      </c>
    </row>
    <row r="20" spans="1:11" x14ac:dyDescent="0.3">
      <c r="A20" s="886">
        <v>18</v>
      </c>
      <c r="B20" s="915" t="s">
        <v>42</v>
      </c>
      <c r="C20" s="899">
        <v>1974</v>
      </c>
      <c r="D20" s="14">
        <v>44</v>
      </c>
      <c r="E20" s="917" t="s">
        <v>43</v>
      </c>
      <c r="F20" s="910">
        <v>0.91875000000000007</v>
      </c>
      <c r="G20" s="906" t="s">
        <v>20</v>
      </c>
      <c r="H20" s="893">
        <v>9</v>
      </c>
      <c r="I20" s="894">
        <v>2</v>
      </c>
      <c r="J20" s="895"/>
      <c r="K20" s="921">
        <f>SUM(F20/4.53)</f>
        <v>0.20281456953642385</v>
      </c>
    </row>
    <row r="21" spans="1:11" x14ac:dyDescent="0.3">
      <c r="A21" s="886">
        <v>19</v>
      </c>
      <c r="B21" s="915" t="s">
        <v>281</v>
      </c>
      <c r="C21" s="899">
        <v>1973</v>
      </c>
      <c r="D21" s="14">
        <v>45</v>
      </c>
      <c r="E21" s="917" t="s">
        <v>89</v>
      </c>
      <c r="F21" s="901">
        <v>0.92222222222222217</v>
      </c>
      <c r="G21" s="906" t="s">
        <v>38</v>
      </c>
      <c r="H21" s="893">
        <v>3</v>
      </c>
      <c r="I21" s="907">
        <v>8</v>
      </c>
      <c r="J21" s="895"/>
      <c r="K21" s="921">
        <f>SUM(F21/4.53)</f>
        <v>0.20358106450821681</v>
      </c>
    </row>
    <row r="22" spans="1:11" x14ac:dyDescent="0.3">
      <c r="A22" s="886">
        <v>20</v>
      </c>
      <c r="B22" s="903" t="s">
        <v>76</v>
      </c>
      <c r="C22" s="904">
        <v>1988</v>
      </c>
      <c r="D22" s="14">
        <v>30</v>
      </c>
      <c r="E22" s="917" t="s">
        <v>77</v>
      </c>
      <c r="F22" s="920">
        <v>0.92569444444444438</v>
      </c>
      <c r="G22" s="892" t="s">
        <v>48</v>
      </c>
      <c r="H22" s="893">
        <v>2</v>
      </c>
      <c r="I22" s="907">
        <v>9</v>
      </c>
      <c r="J22" s="895" t="s">
        <v>328</v>
      </c>
      <c r="K22" s="896">
        <f t="shared" ref="K22:K27" si="1">SUM(F22)/4.53</f>
        <v>0.20434755948000979</v>
      </c>
    </row>
    <row r="23" spans="1:11" x14ac:dyDescent="0.3">
      <c r="A23" s="886">
        <v>21</v>
      </c>
      <c r="B23" s="911" t="s">
        <v>83</v>
      </c>
      <c r="C23" s="899">
        <v>1955</v>
      </c>
      <c r="D23" s="14">
        <v>63</v>
      </c>
      <c r="E23" s="922" t="s">
        <v>84</v>
      </c>
      <c r="F23" s="910">
        <v>0.92847222222222225</v>
      </c>
      <c r="G23" s="892" t="s">
        <v>75</v>
      </c>
      <c r="H23" s="893">
        <v>1</v>
      </c>
      <c r="I23" s="902">
        <v>10</v>
      </c>
      <c r="J23" s="895" t="s">
        <v>328</v>
      </c>
      <c r="K23" s="896">
        <f t="shared" si="1"/>
        <v>0.20496075545744419</v>
      </c>
    </row>
    <row r="24" spans="1:11" x14ac:dyDescent="0.3">
      <c r="A24" s="886">
        <v>22</v>
      </c>
      <c r="B24" s="915" t="s">
        <v>636</v>
      </c>
      <c r="C24" s="899">
        <v>1955</v>
      </c>
      <c r="D24" s="14">
        <v>63</v>
      </c>
      <c r="E24" s="917" t="s">
        <v>73</v>
      </c>
      <c r="F24" s="901">
        <v>0.93888888888888899</v>
      </c>
      <c r="G24" s="892" t="s">
        <v>75</v>
      </c>
      <c r="H24" s="893">
        <v>2</v>
      </c>
      <c r="I24" s="907">
        <v>9</v>
      </c>
      <c r="J24" s="895"/>
      <c r="K24" s="896">
        <f t="shared" si="1"/>
        <v>0.20726024037282317</v>
      </c>
    </row>
    <row r="25" spans="1:11" x14ac:dyDescent="0.3">
      <c r="A25" s="886">
        <v>23</v>
      </c>
      <c r="B25" s="494" t="s">
        <v>65</v>
      </c>
      <c r="C25" s="602">
        <v>1985</v>
      </c>
      <c r="D25" s="14">
        <v>33</v>
      </c>
      <c r="E25" s="277" t="s">
        <v>43</v>
      </c>
      <c r="F25" s="910">
        <v>0.94097222222222221</v>
      </c>
      <c r="G25" s="906" t="s">
        <v>17</v>
      </c>
      <c r="H25" s="893">
        <v>4</v>
      </c>
      <c r="I25" s="907">
        <v>7</v>
      </c>
      <c r="J25" s="895"/>
      <c r="K25" s="896">
        <f t="shared" si="1"/>
        <v>0.20772013735589892</v>
      </c>
    </row>
    <row r="26" spans="1:11" x14ac:dyDescent="0.3">
      <c r="A26" s="886">
        <v>24</v>
      </c>
      <c r="B26" s="911" t="s">
        <v>612</v>
      </c>
      <c r="C26" s="899">
        <v>2000</v>
      </c>
      <c r="D26" s="14">
        <v>18</v>
      </c>
      <c r="E26" s="923" t="s">
        <v>710</v>
      </c>
      <c r="F26" s="920">
        <v>0.94930555555555562</v>
      </c>
      <c r="G26" s="906" t="s">
        <v>48</v>
      </c>
      <c r="H26" s="893">
        <v>3</v>
      </c>
      <c r="I26" s="907">
        <v>8</v>
      </c>
      <c r="J26" s="895"/>
      <c r="K26" s="896">
        <f t="shared" si="1"/>
        <v>0.2095597252882021</v>
      </c>
    </row>
    <row r="27" spans="1:11" x14ac:dyDescent="0.3">
      <c r="A27" s="886">
        <v>25</v>
      </c>
      <c r="B27" s="924" t="s">
        <v>71</v>
      </c>
      <c r="C27" s="925">
        <v>1962</v>
      </c>
      <c r="D27" s="14">
        <v>56</v>
      </c>
      <c r="E27" s="926" t="s">
        <v>19</v>
      </c>
      <c r="F27" s="910">
        <v>0.95486111111111116</v>
      </c>
      <c r="G27" s="91" t="s">
        <v>36</v>
      </c>
      <c r="H27" s="893">
        <v>4</v>
      </c>
      <c r="I27" s="41">
        <v>7</v>
      </c>
      <c r="J27" s="895"/>
      <c r="K27" s="896">
        <f t="shared" si="1"/>
        <v>0.21078611724307089</v>
      </c>
    </row>
    <row r="28" spans="1:11" x14ac:dyDescent="0.3">
      <c r="A28" s="886">
        <v>26</v>
      </c>
      <c r="B28" s="911" t="s">
        <v>79</v>
      </c>
      <c r="C28" s="899">
        <v>1947</v>
      </c>
      <c r="D28" s="14">
        <v>71</v>
      </c>
      <c r="E28" s="890" t="s">
        <v>16</v>
      </c>
      <c r="F28" s="901">
        <v>0.97986111111111107</v>
      </c>
      <c r="G28" s="906" t="s">
        <v>75</v>
      </c>
      <c r="H28" s="893">
        <v>3</v>
      </c>
      <c r="I28" s="907">
        <v>8</v>
      </c>
      <c r="J28" s="895"/>
      <c r="K28" s="921">
        <f>SUM(F28/4.53)</f>
        <v>0.21630488103998036</v>
      </c>
    </row>
    <row r="29" spans="1:11" x14ac:dyDescent="0.3">
      <c r="A29" s="886">
        <v>27</v>
      </c>
      <c r="B29" s="915" t="s">
        <v>597</v>
      </c>
      <c r="C29" s="899">
        <v>1974</v>
      </c>
      <c r="D29" s="14">
        <v>44</v>
      </c>
      <c r="E29" s="927" t="s">
        <v>19</v>
      </c>
      <c r="F29" s="901">
        <v>0.98333333333333339</v>
      </c>
      <c r="G29" s="906" t="s">
        <v>38</v>
      </c>
      <c r="H29" s="893">
        <v>4</v>
      </c>
      <c r="I29" s="907">
        <v>7</v>
      </c>
      <c r="J29" s="895"/>
      <c r="K29" s="921">
        <f>SUM(F29/4.53)</f>
        <v>0.21707137601177337</v>
      </c>
    </row>
    <row r="30" spans="1:11" x14ac:dyDescent="0.3">
      <c r="A30" s="886">
        <v>28</v>
      </c>
      <c r="B30" s="915" t="s">
        <v>562</v>
      </c>
      <c r="C30" s="914">
        <v>1973</v>
      </c>
      <c r="D30" s="14">
        <v>45</v>
      </c>
      <c r="E30" s="928" t="s">
        <v>61</v>
      </c>
      <c r="F30" s="901">
        <v>0.98958333333333337</v>
      </c>
      <c r="G30" s="906" t="s">
        <v>38</v>
      </c>
      <c r="H30" s="893">
        <v>5</v>
      </c>
      <c r="I30" s="907">
        <v>6</v>
      </c>
      <c r="J30" s="895"/>
      <c r="K30" s="921">
        <f>SUM(F30/4.53)</f>
        <v>0.21845106696100072</v>
      </c>
    </row>
    <row r="31" spans="1:11" x14ac:dyDescent="0.3">
      <c r="A31" s="886">
        <v>29</v>
      </c>
      <c r="B31" s="915" t="s">
        <v>298</v>
      </c>
      <c r="C31" s="914">
        <v>1976</v>
      </c>
      <c r="D31" s="14">
        <v>42</v>
      </c>
      <c r="E31" s="923" t="s">
        <v>739</v>
      </c>
      <c r="F31" s="901">
        <v>0.99930555555555556</v>
      </c>
      <c r="G31" s="906" t="s">
        <v>38</v>
      </c>
      <c r="H31" s="893">
        <v>6</v>
      </c>
      <c r="I31" s="907">
        <v>5</v>
      </c>
      <c r="J31" s="895"/>
      <c r="K31" s="896">
        <f>SUM(F31)/4.53</f>
        <v>0.22059725288202109</v>
      </c>
    </row>
    <row r="32" spans="1:11" x14ac:dyDescent="0.3">
      <c r="A32" s="886">
        <v>30</v>
      </c>
      <c r="B32" s="898" t="s">
        <v>64</v>
      </c>
      <c r="C32" s="899">
        <v>1973</v>
      </c>
      <c r="D32" s="14">
        <v>45</v>
      </c>
      <c r="E32" s="929" t="s">
        <v>61</v>
      </c>
      <c r="F32" s="930" t="s">
        <v>564</v>
      </c>
      <c r="G32" s="906" t="s">
        <v>20</v>
      </c>
      <c r="H32" s="893">
        <v>10</v>
      </c>
      <c r="I32" s="907">
        <v>1</v>
      </c>
      <c r="J32" s="895"/>
      <c r="K32" s="921">
        <f>SUM(F32/4.53)</f>
        <v>0.22090385087073824</v>
      </c>
    </row>
    <row r="33" spans="1:11" x14ac:dyDescent="0.3">
      <c r="A33" s="886">
        <v>31</v>
      </c>
      <c r="B33" s="915" t="s">
        <v>63</v>
      </c>
      <c r="C33" s="899">
        <v>1975</v>
      </c>
      <c r="D33" s="14">
        <v>43</v>
      </c>
      <c r="E33" s="917" t="s">
        <v>24</v>
      </c>
      <c r="F33" s="931" t="s">
        <v>728</v>
      </c>
      <c r="G33" s="906" t="s">
        <v>20</v>
      </c>
      <c r="H33" s="893">
        <v>11</v>
      </c>
      <c r="I33" s="907">
        <v>1</v>
      </c>
      <c r="J33" s="895"/>
      <c r="K33" s="921">
        <f t="shared" ref="K33:K44" si="2">SUM(F33/4.53)</f>
        <v>0.22243684081432427</v>
      </c>
    </row>
    <row r="34" spans="1:11" x14ac:dyDescent="0.3">
      <c r="A34" s="886">
        <v>32</v>
      </c>
      <c r="B34" s="898" t="s">
        <v>81</v>
      </c>
      <c r="C34" s="914">
        <v>1973</v>
      </c>
      <c r="D34" s="14">
        <v>45</v>
      </c>
      <c r="E34" s="890" t="s">
        <v>16</v>
      </c>
      <c r="F34" s="931" t="s">
        <v>729</v>
      </c>
      <c r="G34" s="906" t="s">
        <v>38</v>
      </c>
      <c r="H34" s="893">
        <v>7</v>
      </c>
      <c r="I34" s="907">
        <v>4</v>
      </c>
      <c r="J34" s="895"/>
      <c r="K34" s="921">
        <f t="shared" si="2"/>
        <v>0.2268825116507236</v>
      </c>
    </row>
    <row r="35" spans="1:11" x14ac:dyDescent="0.3">
      <c r="A35" s="886">
        <v>33</v>
      </c>
      <c r="B35" s="915" t="s">
        <v>105</v>
      </c>
      <c r="C35" s="899">
        <v>1972</v>
      </c>
      <c r="D35" s="14">
        <v>46</v>
      </c>
      <c r="E35" s="917" t="s">
        <v>24</v>
      </c>
      <c r="F35" s="931" t="s">
        <v>730</v>
      </c>
      <c r="G35" s="906" t="s">
        <v>38</v>
      </c>
      <c r="H35" s="893">
        <v>8</v>
      </c>
      <c r="I35" s="907">
        <v>3</v>
      </c>
      <c r="J35" s="895"/>
      <c r="K35" s="921">
        <f t="shared" si="2"/>
        <v>0.22948859455481971</v>
      </c>
    </row>
    <row r="36" spans="1:11" x14ac:dyDescent="0.3">
      <c r="A36" s="886">
        <v>34</v>
      </c>
      <c r="B36" s="903" t="s">
        <v>60</v>
      </c>
      <c r="C36" s="904">
        <v>2002</v>
      </c>
      <c r="D36" s="14">
        <v>16</v>
      </c>
      <c r="E36" s="929" t="s">
        <v>61</v>
      </c>
      <c r="F36" s="931" t="s">
        <v>144</v>
      </c>
      <c r="G36" s="892" t="s">
        <v>14</v>
      </c>
      <c r="H36" s="893">
        <v>1</v>
      </c>
      <c r="I36" s="902">
        <v>10</v>
      </c>
      <c r="J36" s="895"/>
      <c r="K36" s="921">
        <f t="shared" si="2"/>
        <v>0.23470076036301199</v>
      </c>
    </row>
    <row r="37" spans="1:11" x14ac:dyDescent="0.3">
      <c r="A37" s="886">
        <v>35</v>
      </c>
      <c r="B37" s="898" t="s">
        <v>642</v>
      </c>
      <c r="C37" s="932">
        <v>1968</v>
      </c>
      <c r="D37" s="14">
        <v>50</v>
      </c>
      <c r="E37" s="51" t="s">
        <v>643</v>
      </c>
      <c r="F37" s="931" t="s">
        <v>731</v>
      </c>
      <c r="G37" s="906" t="s">
        <v>36</v>
      </c>
      <c r="H37" s="893">
        <v>5</v>
      </c>
      <c r="I37" s="907">
        <v>6</v>
      </c>
      <c r="J37" s="895"/>
      <c r="K37" s="921">
        <f t="shared" si="2"/>
        <v>0.25248344370860926</v>
      </c>
    </row>
    <row r="38" spans="1:11" x14ac:dyDescent="0.3">
      <c r="A38" s="886">
        <v>36</v>
      </c>
      <c r="B38" s="913" t="s">
        <v>97</v>
      </c>
      <c r="C38" s="914">
        <v>1948</v>
      </c>
      <c r="D38" s="14">
        <v>70</v>
      </c>
      <c r="E38" s="654" t="s">
        <v>61</v>
      </c>
      <c r="F38" s="931" t="s">
        <v>732</v>
      </c>
      <c r="G38" s="892" t="s">
        <v>75</v>
      </c>
      <c r="H38" s="893">
        <v>4</v>
      </c>
      <c r="I38" s="907">
        <v>7</v>
      </c>
      <c r="J38" s="895"/>
      <c r="K38" s="921">
        <f t="shared" si="2"/>
        <v>0.25631591856757419</v>
      </c>
    </row>
    <row r="39" spans="1:11" x14ac:dyDescent="0.3">
      <c r="A39" s="886">
        <v>37</v>
      </c>
      <c r="B39" s="903" t="s">
        <v>733</v>
      </c>
      <c r="C39" s="904">
        <v>1994</v>
      </c>
      <c r="D39" s="106">
        <v>24</v>
      </c>
      <c r="E39" s="538" t="s">
        <v>54</v>
      </c>
      <c r="F39" s="931" t="s">
        <v>734</v>
      </c>
      <c r="G39" s="906" t="s">
        <v>14</v>
      </c>
      <c r="H39" s="893">
        <v>2</v>
      </c>
      <c r="I39" s="907">
        <v>9</v>
      </c>
      <c r="J39" s="895"/>
      <c r="K39" s="921">
        <f t="shared" si="2"/>
        <v>0.26198798135884227</v>
      </c>
    </row>
    <row r="40" spans="1:11" x14ac:dyDescent="0.3">
      <c r="A40" s="886">
        <v>38</v>
      </c>
      <c r="B40" s="909" t="s">
        <v>572</v>
      </c>
      <c r="C40" s="904">
        <v>1967</v>
      </c>
      <c r="D40" s="14">
        <v>51</v>
      </c>
      <c r="E40" s="497" t="s">
        <v>19</v>
      </c>
      <c r="F40" s="931" t="s">
        <v>109</v>
      </c>
      <c r="G40" s="906" t="s">
        <v>36</v>
      </c>
      <c r="H40" s="893">
        <v>6</v>
      </c>
      <c r="I40" s="907">
        <v>5</v>
      </c>
      <c r="J40" s="895"/>
      <c r="K40" s="921">
        <f t="shared" si="2"/>
        <v>0.26689354917831737</v>
      </c>
    </row>
    <row r="41" spans="1:11" x14ac:dyDescent="0.3">
      <c r="A41" s="886">
        <v>39</v>
      </c>
      <c r="B41" s="911" t="s">
        <v>696</v>
      </c>
      <c r="C41" s="899">
        <v>2001</v>
      </c>
      <c r="D41" s="14">
        <v>17</v>
      </c>
      <c r="E41" s="933" t="s">
        <v>24</v>
      </c>
      <c r="F41" s="931" t="s">
        <v>735</v>
      </c>
      <c r="G41" s="906" t="s">
        <v>48</v>
      </c>
      <c r="H41" s="893">
        <v>4</v>
      </c>
      <c r="I41" s="907">
        <v>7</v>
      </c>
      <c r="J41" s="895"/>
      <c r="K41" s="921">
        <f t="shared" si="2"/>
        <v>0.26842653912190334</v>
      </c>
    </row>
    <row r="42" spans="1:11" x14ac:dyDescent="0.3">
      <c r="A42" s="886">
        <v>40</v>
      </c>
      <c r="B42" s="915" t="s">
        <v>574</v>
      </c>
      <c r="C42" s="914">
        <v>1973</v>
      </c>
      <c r="D42" s="14">
        <v>45</v>
      </c>
      <c r="E42" s="927" t="s">
        <v>19</v>
      </c>
      <c r="F42" s="931" t="s">
        <v>147</v>
      </c>
      <c r="G42" s="906" t="s">
        <v>38</v>
      </c>
      <c r="H42" s="893">
        <v>9</v>
      </c>
      <c r="I42" s="907">
        <v>2</v>
      </c>
      <c r="J42" s="895"/>
      <c r="K42" s="921">
        <f t="shared" si="2"/>
        <v>0.27133922001471672</v>
      </c>
    </row>
    <row r="43" spans="1:11" x14ac:dyDescent="0.3">
      <c r="A43" s="886">
        <v>41</v>
      </c>
      <c r="B43" s="554" t="s">
        <v>110</v>
      </c>
      <c r="C43" s="607">
        <v>1945</v>
      </c>
      <c r="D43" s="14">
        <v>73</v>
      </c>
      <c r="E43" s="890" t="s">
        <v>16</v>
      </c>
      <c r="F43" s="931" t="s">
        <v>736</v>
      </c>
      <c r="G43" s="906" t="s">
        <v>75</v>
      </c>
      <c r="H43" s="893">
        <v>5</v>
      </c>
      <c r="I43" s="907">
        <v>6</v>
      </c>
      <c r="J43" s="908"/>
      <c r="K43" s="921">
        <f t="shared" si="2"/>
        <v>0.27256561196958545</v>
      </c>
    </row>
    <row r="44" spans="1:11" ht="15" thickBot="1" x14ac:dyDescent="0.35">
      <c r="A44" s="934">
        <v>42</v>
      </c>
      <c r="B44" s="935" t="s">
        <v>737</v>
      </c>
      <c r="C44" s="936">
        <v>1960</v>
      </c>
      <c r="D44" s="111">
        <v>58</v>
      </c>
      <c r="E44" s="937" t="s">
        <v>54</v>
      </c>
      <c r="F44" s="938" t="s">
        <v>738</v>
      </c>
      <c r="G44" s="939" t="s">
        <v>36</v>
      </c>
      <c r="H44" s="940">
        <v>7</v>
      </c>
      <c r="I44" s="941">
        <v>4</v>
      </c>
      <c r="J44" s="942"/>
      <c r="K44" s="943">
        <f t="shared" si="2"/>
        <v>0.28697571743929357</v>
      </c>
    </row>
    <row r="45" spans="1:11" ht="15" thickTop="1" x14ac:dyDescent="0.3">
      <c r="H45" s="944"/>
    </row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M19" sqref="M19"/>
    </sheetView>
  </sheetViews>
  <sheetFormatPr defaultRowHeight="14.4" x14ac:dyDescent="0.3"/>
  <cols>
    <col min="1" max="1" width="4.6640625" customWidth="1"/>
    <col min="2" max="2" width="17.88671875" style="177" customWidth="1"/>
    <col min="3" max="3" width="5" customWidth="1"/>
    <col min="4" max="4" width="4.109375" customWidth="1"/>
    <col min="5" max="5" width="19" customWidth="1"/>
    <col min="6" max="6" width="7.44140625" customWidth="1"/>
    <col min="7" max="7" width="3.6640625" style="177" customWidth="1"/>
    <col min="8" max="8" width="4.6640625" customWidth="1"/>
    <col min="9" max="9" width="4.33203125" customWidth="1"/>
    <col min="10" max="10" width="6" customWidth="1"/>
    <col min="11" max="11" width="5.6640625" customWidth="1"/>
  </cols>
  <sheetData>
    <row r="1" spans="1:11" ht="17.399999999999999" thickTop="1" x14ac:dyDescent="0.3">
      <c r="A1" s="1029" t="s">
        <v>740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945" t="s">
        <v>1</v>
      </c>
      <c r="B2" s="946" t="s">
        <v>2</v>
      </c>
      <c r="C2" s="947" t="s">
        <v>3</v>
      </c>
      <c r="D2" s="948" t="s">
        <v>4</v>
      </c>
      <c r="E2" s="948" t="s">
        <v>5</v>
      </c>
      <c r="F2" s="949" t="s">
        <v>6</v>
      </c>
      <c r="G2" s="947" t="s">
        <v>7</v>
      </c>
      <c r="H2" s="950" t="s">
        <v>8</v>
      </c>
      <c r="I2" s="950" t="s">
        <v>9</v>
      </c>
      <c r="J2" s="948" t="s">
        <v>10</v>
      </c>
      <c r="K2" s="951" t="s">
        <v>11</v>
      </c>
    </row>
    <row r="3" spans="1:11" x14ac:dyDescent="0.3">
      <c r="A3" s="886">
        <v>1</v>
      </c>
      <c r="B3" s="903" t="s">
        <v>21</v>
      </c>
      <c r="C3" s="904">
        <v>1978</v>
      </c>
      <c r="D3" s="889">
        <v>40</v>
      </c>
      <c r="E3" s="952" t="s">
        <v>22</v>
      </c>
      <c r="F3" s="953">
        <v>0.69652777777777775</v>
      </c>
      <c r="G3" s="954" t="s">
        <v>20</v>
      </c>
      <c r="H3" s="893">
        <v>1</v>
      </c>
      <c r="I3" s="955">
        <v>10</v>
      </c>
      <c r="J3" s="908" t="s">
        <v>633</v>
      </c>
      <c r="K3" s="885">
        <f t="shared" ref="K3:K30" si="0">SUM(F3)/4.53</f>
        <v>0.15375889134167278</v>
      </c>
    </row>
    <row r="4" spans="1:11" x14ac:dyDescent="0.3">
      <c r="A4" s="886">
        <v>2</v>
      </c>
      <c r="B4" s="913" t="s">
        <v>18</v>
      </c>
      <c r="C4" s="914">
        <v>1972</v>
      </c>
      <c r="D4" s="889">
        <v>46</v>
      </c>
      <c r="E4" s="956" t="s">
        <v>19</v>
      </c>
      <c r="F4" s="953">
        <v>0.7104166666666667</v>
      </c>
      <c r="G4" s="954" t="s">
        <v>20</v>
      </c>
      <c r="H4" s="893">
        <v>2</v>
      </c>
      <c r="I4" s="957">
        <v>9</v>
      </c>
      <c r="J4" s="895"/>
      <c r="K4" s="885">
        <f t="shared" si="0"/>
        <v>0.15682487122884473</v>
      </c>
    </row>
    <row r="5" spans="1:11" x14ac:dyDescent="0.3">
      <c r="A5" s="886">
        <v>3</v>
      </c>
      <c r="B5" s="911" t="s">
        <v>26</v>
      </c>
      <c r="C5" s="899">
        <v>1980</v>
      </c>
      <c r="D5" s="889">
        <v>38</v>
      </c>
      <c r="E5" s="958" t="s">
        <v>16</v>
      </c>
      <c r="F5" s="953">
        <v>0.72222222222222221</v>
      </c>
      <c r="G5" s="954" t="s">
        <v>17</v>
      </c>
      <c r="H5" s="893">
        <v>1</v>
      </c>
      <c r="I5" s="955">
        <v>10</v>
      </c>
      <c r="J5" s="895"/>
      <c r="K5" s="885">
        <f t="shared" si="0"/>
        <v>0.15943095413294087</v>
      </c>
    </row>
    <row r="6" spans="1:11" x14ac:dyDescent="0.3">
      <c r="A6" s="886">
        <v>4</v>
      </c>
      <c r="B6" s="911" t="s">
        <v>28</v>
      </c>
      <c r="C6" s="899">
        <v>1974</v>
      </c>
      <c r="D6" s="889">
        <v>44</v>
      </c>
      <c r="E6" s="959" t="s">
        <v>24</v>
      </c>
      <c r="F6" s="953">
        <v>0.73958333333333337</v>
      </c>
      <c r="G6" s="899" t="s">
        <v>20</v>
      </c>
      <c r="H6" s="893">
        <v>3</v>
      </c>
      <c r="I6" s="957">
        <v>8</v>
      </c>
      <c r="J6" s="895"/>
      <c r="K6" s="885">
        <f t="shared" si="0"/>
        <v>0.16326342899190582</v>
      </c>
    </row>
    <row r="7" spans="1:11" x14ac:dyDescent="0.3">
      <c r="A7" s="886">
        <v>5</v>
      </c>
      <c r="B7" s="898" t="s">
        <v>554</v>
      </c>
      <c r="C7" s="899">
        <v>1973</v>
      </c>
      <c r="D7" s="889">
        <v>45</v>
      </c>
      <c r="E7" s="960" t="s">
        <v>555</v>
      </c>
      <c r="F7" s="953">
        <v>0.74444444444444446</v>
      </c>
      <c r="G7" s="954" t="s">
        <v>20</v>
      </c>
      <c r="H7" s="893">
        <v>4</v>
      </c>
      <c r="I7" s="957">
        <v>7</v>
      </c>
      <c r="J7" s="895"/>
      <c r="K7" s="885">
        <f t="shared" si="0"/>
        <v>0.16433652195241599</v>
      </c>
    </row>
    <row r="8" spans="1:11" x14ac:dyDescent="0.3">
      <c r="A8" s="886">
        <v>6</v>
      </c>
      <c r="B8" s="903" t="s">
        <v>44</v>
      </c>
      <c r="C8" s="904">
        <v>1986</v>
      </c>
      <c r="D8" s="889">
        <v>32</v>
      </c>
      <c r="E8" s="961" t="s">
        <v>45</v>
      </c>
      <c r="F8" s="962">
        <v>0.74722222222222223</v>
      </c>
      <c r="G8" s="899" t="s">
        <v>17</v>
      </c>
      <c r="H8" s="893">
        <v>2</v>
      </c>
      <c r="I8" s="957">
        <v>9</v>
      </c>
      <c r="J8" s="895"/>
      <c r="K8" s="885">
        <f t="shared" si="0"/>
        <v>0.16494971792985039</v>
      </c>
    </row>
    <row r="9" spans="1:11" x14ac:dyDescent="0.3">
      <c r="A9" s="886">
        <v>7</v>
      </c>
      <c r="B9" s="898" t="s">
        <v>30</v>
      </c>
      <c r="C9" s="899">
        <v>1977</v>
      </c>
      <c r="D9" s="889">
        <v>41</v>
      </c>
      <c r="E9" s="958" t="s">
        <v>16</v>
      </c>
      <c r="F9" s="953">
        <v>0.75555555555555554</v>
      </c>
      <c r="G9" s="899" t="s">
        <v>20</v>
      </c>
      <c r="H9" s="893">
        <v>5</v>
      </c>
      <c r="I9" s="957">
        <v>6</v>
      </c>
      <c r="J9" s="895" t="s">
        <v>328</v>
      </c>
      <c r="K9" s="885">
        <f t="shared" si="0"/>
        <v>0.16678930586215354</v>
      </c>
    </row>
    <row r="10" spans="1:11" x14ac:dyDescent="0.3">
      <c r="A10" s="886">
        <v>8</v>
      </c>
      <c r="B10" s="913" t="s">
        <v>35</v>
      </c>
      <c r="C10" s="914">
        <v>1964</v>
      </c>
      <c r="D10" s="889">
        <v>54</v>
      </c>
      <c r="E10" s="958" t="s">
        <v>16</v>
      </c>
      <c r="F10" s="962">
        <v>0.78819444444444453</v>
      </c>
      <c r="G10" s="954" t="s">
        <v>36</v>
      </c>
      <c r="H10" s="893">
        <v>1</v>
      </c>
      <c r="I10" s="955">
        <v>10</v>
      </c>
      <c r="J10" s="895"/>
      <c r="K10" s="885">
        <f t="shared" si="0"/>
        <v>0.17399435859700763</v>
      </c>
    </row>
    <row r="11" spans="1:11" x14ac:dyDescent="0.3">
      <c r="A11" s="886">
        <v>9</v>
      </c>
      <c r="B11" s="915" t="s">
        <v>33</v>
      </c>
      <c r="C11" s="899">
        <v>1973</v>
      </c>
      <c r="D11" s="889">
        <v>45</v>
      </c>
      <c r="E11" s="956" t="s">
        <v>19</v>
      </c>
      <c r="F11" s="953">
        <v>0.81805555555555554</v>
      </c>
      <c r="G11" s="899" t="s">
        <v>20</v>
      </c>
      <c r="H11" s="893">
        <v>6</v>
      </c>
      <c r="I11" s="957">
        <v>5</v>
      </c>
      <c r="J11" s="895"/>
      <c r="K11" s="885">
        <f t="shared" si="0"/>
        <v>0.18058621535442726</v>
      </c>
    </row>
    <row r="12" spans="1:11" x14ac:dyDescent="0.3">
      <c r="A12" s="886">
        <v>10</v>
      </c>
      <c r="B12" s="915" t="s">
        <v>29</v>
      </c>
      <c r="C12" s="899">
        <v>1975</v>
      </c>
      <c r="D12" s="889">
        <v>43</v>
      </c>
      <c r="E12" s="963" t="s">
        <v>24</v>
      </c>
      <c r="F12" s="953">
        <v>0.82361111111111107</v>
      </c>
      <c r="G12" s="899" t="s">
        <v>20</v>
      </c>
      <c r="H12" s="893">
        <v>7</v>
      </c>
      <c r="I12" s="957">
        <v>4</v>
      </c>
      <c r="J12" s="895"/>
      <c r="K12" s="885">
        <f t="shared" si="0"/>
        <v>0.18181260730929602</v>
      </c>
    </row>
    <row r="13" spans="1:11" x14ac:dyDescent="0.3">
      <c r="A13" s="886">
        <v>11</v>
      </c>
      <c r="B13" s="898" t="s">
        <v>32</v>
      </c>
      <c r="C13" s="899">
        <v>1972</v>
      </c>
      <c r="D13" s="889">
        <v>46</v>
      </c>
      <c r="E13" s="960" t="s">
        <v>24</v>
      </c>
      <c r="F13" s="953">
        <v>0.8340277777777777</v>
      </c>
      <c r="G13" s="899" t="s">
        <v>20</v>
      </c>
      <c r="H13" s="893">
        <v>8</v>
      </c>
      <c r="I13" s="957">
        <v>3</v>
      </c>
      <c r="J13" s="895"/>
      <c r="K13" s="885">
        <f t="shared" si="0"/>
        <v>0.18411209222467498</v>
      </c>
    </row>
    <row r="14" spans="1:11" x14ac:dyDescent="0.3">
      <c r="A14" s="886">
        <v>12</v>
      </c>
      <c r="B14" s="898" t="s">
        <v>725</v>
      </c>
      <c r="C14" s="899">
        <v>1972</v>
      </c>
      <c r="D14" s="889">
        <v>46</v>
      </c>
      <c r="E14" s="964" t="s">
        <v>54</v>
      </c>
      <c r="F14" s="953">
        <v>0.84444444444444444</v>
      </c>
      <c r="G14" s="899" t="s">
        <v>20</v>
      </c>
      <c r="H14" s="893">
        <v>9</v>
      </c>
      <c r="I14" s="957">
        <v>2</v>
      </c>
      <c r="J14" s="895"/>
      <c r="K14" s="885">
        <f t="shared" si="0"/>
        <v>0.18641157714005396</v>
      </c>
    </row>
    <row r="15" spans="1:11" x14ac:dyDescent="0.3">
      <c r="A15" s="886">
        <v>13</v>
      </c>
      <c r="B15" s="911" t="s">
        <v>37</v>
      </c>
      <c r="C15" s="899">
        <v>1979</v>
      </c>
      <c r="D15" s="889">
        <v>39</v>
      </c>
      <c r="E15" s="956" t="s">
        <v>19</v>
      </c>
      <c r="F15" s="962">
        <v>0.85555555555555562</v>
      </c>
      <c r="G15" s="954" t="s">
        <v>38</v>
      </c>
      <c r="H15" s="893">
        <v>1</v>
      </c>
      <c r="I15" s="955">
        <v>10</v>
      </c>
      <c r="J15" s="895"/>
      <c r="K15" s="885">
        <f t="shared" si="0"/>
        <v>0.18886436104979151</v>
      </c>
    </row>
    <row r="16" spans="1:11" x14ac:dyDescent="0.3">
      <c r="A16" s="886">
        <v>14</v>
      </c>
      <c r="B16" s="903" t="s">
        <v>57</v>
      </c>
      <c r="C16" s="904">
        <v>1970</v>
      </c>
      <c r="D16" s="889">
        <v>48</v>
      </c>
      <c r="E16" s="952" t="s">
        <v>58</v>
      </c>
      <c r="F16" s="953">
        <v>0.85902777777777783</v>
      </c>
      <c r="G16" s="899" t="s">
        <v>20</v>
      </c>
      <c r="H16" s="893">
        <v>10</v>
      </c>
      <c r="I16" s="957">
        <v>1</v>
      </c>
      <c r="J16" s="895"/>
      <c r="K16" s="885">
        <f t="shared" si="0"/>
        <v>0.1896308560215845</v>
      </c>
    </row>
    <row r="17" spans="1:11" x14ac:dyDescent="0.3">
      <c r="A17" s="886">
        <v>15</v>
      </c>
      <c r="B17" s="911" t="s">
        <v>66</v>
      </c>
      <c r="C17" s="899">
        <v>1986</v>
      </c>
      <c r="D17" s="889">
        <v>32</v>
      </c>
      <c r="E17" s="963" t="s">
        <v>45</v>
      </c>
      <c r="F17" s="965">
        <v>0.8618055555555556</v>
      </c>
      <c r="G17" s="954" t="s">
        <v>48</v>
      </c>
      <c r="H17" s="893">
        <v>1</v>
      </c>
      <c r="I17" s="955">
        <v>10</v>
      </c>
      <c r="J17" s="895"/>
      <c r="K17" s="885">
        <f t="shared" si="0"/>
        <v>0.19024405199901889</v>
      </c>
    </row>
    <row r="18" spans="1:11" x14ac:dyDescent="0.3">
      <c r="A18" s="886">
        <v>16</v>
      </c>
      <c r="B18" s="915" t="s">
        <v>137</v>
      </c>
      <c r="C18" s="899">
        <v>1975</v>
      </c>
      <c r="D18" s="889">
        <v>43</v>
      </c>
      <c r="E18" s="960" t="s">
        <v>24</v>
      </c>
      <c r="F18" s="962">
        <v>0.86944444444444446</v>
      </c>
      <c r="G18" s="954" t="s">
        <v>38</v>
      </c>
      <c r="H18" s="893">
        <v>2</v>
      </c>
      <c r="I18" s="957">
        <v>9</v>
      </c>
      <c r="J18" s="895"/>
      <c r="K18" s="885">
        <f t="shared" si="0"/>
        <v>0.19193034093696346</v>
      </c>
    </row>
    <row r="19" spans="1:11" x14ac:dyDescent="0.3">
      <c r="A19" s="886">
        <v>17</v>
      </c>
      <c r="B19" s="911" t="s">
        <v>50</v>
      </c>
      <c r="C19" s="899">
        <v>1975</v>
      </c>
      <c r="D19" s="889">
        <v>43</v>
      </c>
      <c r="E19" s="958" t="s">
        <v>16</v>
      </c>
      <c r="F19" s="962">
        <v>0.87638888888888899</v>
      </c>
      <c r="G19" s="954" t="s">
        <v>38</v>
      </c>
      <c r="H19" s="893">
        <v>3</v>
      </c>
      <c r="I19" s="957">
        <v>8</v>
      </c>
      <c r="J19" s="895"/>
      <c r="K19" s="885">
        <f t="shared" si="0"/>
        <v>0.19346333088054943</v>
      </c>
    </row>
    <row r="20" spans="1:11" x14ac:dyDescent="0.3">
      <c r="A20" s="886">
        <v>18</v>
      </c>
      <c r="B20" s="903" t="s">
        <v>62</v>
      </c>
      <c r="C20" s="904">
        <v>1983</v>
      </c>
      <c r="D20" s="889">
        <v>35</v>
      </c>
      <c r="E20" s="956" t="s">
        <v>19</v>
      </c>
      <c r="F20" s="962">
        <v>0.88680555555555562</v>
      </c>
      <c r="G20" s="899" t="s">
        <v>17</v>
      </c>
      <c r="H20" s="893">
        <v>3</v>
      </c>
      <c r="I20" s="957">
        <v>8</v>
      </c>
      <c r="J20" s="895"/>
      <c r="K20" s="885">
        <f t="shared" si="0"/>
        <v>0.19576281579592839</v>
      </c>
    </row>
    <row r="21" spans="1:11" x14ac:dyDescent="0.3">
      <c r="A21" s="886">
        <v>19</v>
      </c>
      <c r="B21" s="915" t="s">
        <v>51</v>
      </c>
      <c r="C21" s="899">
        <v>1977</v>
      </c>
      <c r="D21" s="889">
        <v>41</v>
      </c>
      <c r="E21" s="960" t="s">
        <v>52</v>
      </c>
      <c r="F21" s="953">
        <v>0.91041666666666676</v>
      </c>
      <c r="G21" s="899" t="s">
        <v>20</v>
      </c>
      <c r="H21" s="893">
        <v>11</v>
      </c>
      <c r="I21" s="957">
        <v>1</v>
      </c>
      <c r="J21" s="908"/>
      <c r="K21" s="885">
        <f t="shared" si="0"/>
        <v>0.20097498160412069</v>
      </c>
    </row>
    <row r="22" spans="1:11" x14ac:dyDescent="0.3">
      <c r="A22" s="886">
        <v>20</v>
      </c>
      <c r="B22" s="903" t="s">
        <v>76</v>
      </c>
      <c r="C22" s="904">
        <v>1988</v>
      </c>
      <c r="D22" s="889">
        <v>30</v>
      </c>
      <c r="E22" s="963" t="s">
        <v>77</v>
      </c>
      <c r="F22" s="965">
        <v>0.91249999999999998</v>
      </c>
      <c r="G22" s="954" t="s">
        <v>48</v>
      </c>
      <c r="H22" s="893">
        <v>2</v>
      </c>
      <c r="I22" s="957">
        <v>9</v>
      </c>
      <c r="J22" s="895" t="s">
        <v>328</v>
      </c>
      <c r="K22" s="885">
        <f t="shared" si="0"/>
        <v>0.20143487858719644</v>
      </c>
    </row>
    <row r="23" spans="1:11" x14ac:dyDescent="0.3">
      <c r="A23" s="886">
        <v>21</v>
      </c>
      <c r="B23" s="915" t="s">
        <v>281</v>
      </c>
      <c r="C23" s="899">
        <v>1973</v>
      </c>
      <c r="D23" s="889">
        <v>45</v>
      </c>
      <c r="E23" s="963" t="s">
        <v>89</v>
      </c>
      <c r="F23" s="962">
        <v>0.92499999999999993</v>
      </c>
      <c r="G23" s="899" t="s">
        <v>38</v>
      </c>
      <c r="H23" s="893">
        <v>4</v>
      </c>
      <c r="I23" s="957">
        <v>7</v>
      </c>
      <c r="J23" s="895"/>
      <c r="K23" s="885">
        <f t="shared" si="0"/>
        <v>0.20419426048565117</v>
      </c>
    </row>
    <row r="24" spans="1:11" x14ac:dyDescent="0.3">
      <c r="A24" s="886">
        <v>22</v>
      </c>
      <c r="B24" s="903" t="s">
        <v>65</v>
      </c>
      <c r="C24" s="904">
        <v>1985</v>
      </c>
      <c r="D24" s="889">
        <v>33</v>
      </c>
      <c r="E24" s="960" t="s">
        <v>43</v>
      </c>
      <c r="F24" s="962">
        <v>0.93958333333333333</v>
      </c>
      <c r="G24" s="899" t="s">
        <v>17</v>
      </c>
      <c r="H24" s="893">
        <v>4</v>
      </c>
      <c r="I24" s="957">
        <v>7</v>
      </c>
      <c r="J24" s="895"/>
      <c r="K24" s="885">
        <f t="shared" si="0"/>
        <v>0.20741353936718174</v>
      </c>
    </row>
    <row r="25" spans="1:11" x14ac:dyDescent="0.3">
      <c r="A25" s="886">
        <v>23</v>
      </c>
      <c r="B25" s="911" t="s">
        <v>69</v>
      </c>
      <c r="C25" s="899">
        <v>1985</v>
      </c>
      <c r="D25" s="889">
        <v>33</v>
      </c>
      <c r="E25" s="963" t="s">
        <v>70</v>
      </c>
      <c r="F25" s="953">
        <v>0.94027777777777777</v>
      </c>
      <c r="G25" s="899" t="s">
        <v>48</v>
      </c>
      <c r="H25" s="893">
        <v>3</v>
      </c>
      <c r="I25" s="957">
        <v>8</v>
      </c>
      <c r="J25" s="895"/>
      <c r="K25" s="885">
        <f t="shared" si="0"/>
        <v>0.20756683836154033</v>
      </c>
    </row>
    <row r="26" spans="1:11" x14ac:dyDescent="0.3">
      <c r="A26" s="886">
        <v>24</v>
      </c>
      <c r="B26" s="909" t="s">
        <v>71</v>
      </c>
      <c r="C26" s="904">
        <v>1962</v>
      </c>
      <c r="D26" s="889">
        <v>56</v>
      </c>
      <c r="E26" s="966" t="s">
        <v>19</v>
      </c>
      <c r="F26" s="962">
        <v>0.94791666666666663</v>
      </c>
      <c r="G26" s="954" t="s">
        <v>36</v>
      </c>
      <c r="H26" s="893">
        <v>2</v>
      </c>
      <c r="I26" s="957">
        <v>9</v>
      </c>
      <c r="J26" s="895"/>
      <c r="K26" s="885">
        <f t="shared" si="0"/>
        <v>0.20925312729948489</v>
      </c>
    </row>
    <row r="27" spans="1:11" x14ac:dyDescent="0.3">
      <c r="A27" s="886">
        <v>25</v>
      </c>
      <c r="B27" s="911" t="s">
        <v>636</v>
      </c>
      <c r="C27" s="899">
        <v>1955</v>
      </c>
      <c r="D27" s="889">
        <v>63</v>
      </c>
      <c r="E27" s="963" t="s">
        <v>73</v>
      </c>
      <c r="F27" s="953">
        <v>0.97638888888888886</v>
      </c>
      <c r="G27" s="954" t="s">
        <v>75</v>
      </c>
      <c r="H27" s="893">
        <v>1</v>
      </c>
      <c r="I27" s="955">
        <v>10</v>
      </c>
      <c r="J27" s="895"/>
      <c r="K27" s="885">
        <f t="shared" si="0"/>
        <v>0.21553838606818737</v>
      </c>
    </row>
    <row r="28" spans="1:11" x14ac:dyDescent="0.3">
      <c r="A28" s="886">
        <v>26</v>
      </c>
      <c r="B28" s="915" t="s">
        <v>596</v>
      </c>
      <c r="C28" s="899">
        <v>1976</v>
      </c>
      <c r="D28" s="889">
        <v>42</v>
      </c>
      <c r="E28" s="963" t="s">
        <v>68</v>
      </c>
      <c r="F28" s="962">
        <v>0.98472222222222217</v>
      </c>
      <c r="G28" s="899" t="s">
        <v>38</v>
      </c>
      <c r="H28" s="893">
        <v>5</v>
      </c>
      <c r="I28" s="957">
        <v>6</v>
      </c>
      <c r="J28" s="895"/>
      <c r="K28" s="885">
        <f t="shared" si="0"/>
        <v>0.21737797400049053</v>
      </c>
    </row>
    <row r="29" spans="1:11" x14ac:dyDescent="0.3">
      <c r="A29" s="886">
        <v>27</v>
      </c>
      <c r="B29" s="915" t="s">
        <v>105</v>
      </c>
      <c r="C29" s="899">
        <v>1972</v>
      </c>
      <c r="D29" s="889">
        <v>46</v>
      </c>
      <c r="E29" s="963" t="s">
        <v>24</v>
      </c>
      <c r="F29" s="962">
        <v>0.99097222222222225</v>
      </c>
      <c r="G29" s="899" t="s">
        <v>38</v>
      </c>
      <c r="H29" s="893">
        <v>6</v>
      </c>
      <c r="I29" s="957">
        <v>5</v>
      </c>
      <c r="J29" s="895" t="s">
        <v>123</v>
      </c>
      <c r="K29" s="885">
        <f t="shared" si="0"/>
        <v>0.21875766494971793</v>
      </c>
    </row>
    <row r="30" spans="1:11" x14ac:dyDescent="0.3">
      <c r="A30" s="886">
        <v>28</v>
      </c>
      <c r="B30" s="915" t="s">
        <v>562</v>
      </c>
      <c r="C30" s="914">
        <v>1973</v>
      </c>
      <c r="D30" s="889">
        <v>45</v>
      </c>
      <c r="E30" s="967" t="s">
        <v>61</v>
      </c>
      <c r="F30" s="953">
        <v>0.99652777777777779</v>
      </c>
      <c r="G30" s="899" t="s">
        <v>38</v>
      </c>
      <c r="H30" s="893">
        <v>7</v>
      </c>
      <c r="I30" s="957">
        <v>4</v>
      </c>
      <c r="J30" s="895"/>
      <c r="K30" s="885">
        <f t="shared" si="0"/>
        <v>0.21998405690458669</v>
      </c>
    </row>
    <row r="31" spans="1:11" x14ac:dyDescent="0.3">
      <c r="A31" s="886">
        <v>29</v>
      </c>
      <c r="B31" s="911" t="s">
        <v>79</v>
      </c>
      <c r="C31" s="899">
        <v>1947</v>
      </c>
      <c r="D31" s="889">
        <v>71</v>
      </c>
      <c r="E31" s="958" t="s">
        <v>16</v>
      </c>
      <c r="F31" s="968" t="s">
        <v>637</v>
      </c>
      <c r="G31" s="899" t="s">
        <v>75</v>
      </c>
      <c r="H31" s="893">
        <v>2</v>
      </c>
      <c r="I31" s="957">
        <v>9</v>
      </c>
      <c r="J31" s="895"/>
      <c r="K31" s="921">
        <f t="shared" ref="K31:K39" si="1">SUM(F31/4.53)</f>
        <v>0.22136374785381407</v>
      </c>
    </row>
    <row r="32" spans="1:11" x14ac:dyDescent="0.3">
      <c r="A32" s="886">
        <v>30</v>
      </c>
      <c r="B32" s="909" t="s">
        <v>572</v>
      </c>
      <c r="C32" s="904">
        <v>1967</v>
      </c>
      <c r="D32" s="889">
        <v>51</v>
      </c>
      <c r="E32" s="966" t="s">
        <v>19</v>
      </c>
      <c r="F32" s="968" t="s">
        <v>657</v>
      </c>
      <c r="G32" s="899" t="s">
        <v>36</v>
      </c>
      <c r="H32" s="893">
        <v>3</v>
      </c>
      <c r="I32" s="957">
        <v>8</v>
      </c>
      <c r="J32" s="895" t="s">
        <v>328</v>
      </c>
      <c r="K32" s="921">
        <f t="shared" si="1"/>
        <v>0.23592715231788075</v>
      </c>
    </row>
    <row r="33" spans="1:11" x14ac:dyDescent="0.3">
      <c r="A33" s="886">
        <v>31</v>
      </c>
      <c r="B33" s="898" t="s">
        <v>642</v>
      </c>
      <c r="C33" s="932">
        <v>1968</v>
      </c>
      <c r="D33" s="889">
        <v>50</v>
      </c>
      <c r="E33" s="952" t="s">
        <v>643</v>
      </c>
      <c r="F33" s="968" t="s">
        <v>741</v>
      </c>
      <c r="G33" s="899" t="s">
        <v>36</v>
      </c>
      <c r="H33" s="893">
        <v>4</v>
      </c>
      <c r="I33" s="957">
        <v>7</v>
      </c>
      <c r="J33" s="895"/>
      <c r="K33" s="921">
        <f t="shared" si="1"/>
        <v>0.24129261712043171</v>
      </c>
    </row>
    <row r="34" spans="1:11" x14ac:dyDescent="0.3">
      <c r="A34" s="886">
        <v>32</v>
      </c>
      <c r="B34" s="913" t="s">
        <v>97</v>
      </c>
      <c r="C34" s="914">
        <v>1948</v>
      </c>
      <c r="D34" s="889">
        <v>70</v>
      </c>
      <c r="E34" s="967" t="s">
        <v>61</v>
      </c>
      <c r="F34" s="968" t="s">
        <v>586</v>
      </c>
      <c r="G34" s="954" t="s">
        <v>75</v>
      </c>
      <c r="H34" s="893">
        <v>3</v>
      </c>
      <c r="I34" s="957">
        <v>8</v>
      </c>
      <c r="J34" s="895"/>
      <c r="K34" s="921">
        <f t="shared" si="1"/>
        <v>0.26076158940397354</v>
      </c>
    </row>
    <row r="35" spans="1:11" x14ac:dyDescent="0.3">
      <c r="A35" s="886">
        <v>33</v>
      </c>
      <c r="B35" s="915" t="s">
        <v>574</v>
      </c>
      <c r="C35" s="914">
        <v>1973</v>
      </c>
      <c r="D35" s="889">
        <v>45</v>
      </c>
      <c r="E35" s="966" t="s">
        <v>19</v>
      </c>
      <c r="F35" s="968" t="s">
        <v>734</v>
      </c>
      <c r="G35" s="899" t="s">
        <v>38</v>
      </c>
      <c r="H35" s="893">
        <v>8</v>
      </c>
      <c r="I35" s="957">
        <v>3</v>
      </c>
      <c r="J35" s="895"/>
      <c r="K35" s="921">
        <f t="shared" si="1"/>
        <v>0.26198798135884227</v>
      </c>
    </row>
    <row r="36" spans="1:11" x14ac:dyDescent="0.3">
      <c r="A36" s="886">
        <v>34</v>
      </c>
      <c r="B36" s="911" t="s">
        <v>110</v>
      </c>
      <c r="C36" s="899">
        <v>1945</v>
      </c>
      <c r="D36" s="889">
        <v>73</v>
      </c>
      <c r="E36" s="958" t="s">
        <v>16</v>
      </c>
      <c r="F36" s="968" t="s">
        <v>676</v>
      </c>
      <c r="G36" s="899" t="s">
        <v>75</v>
      </c>
      <c r="H36" s="893">
        <v>4</v>
      </c>
      <c r="I36" s="957">
        <v>7</v>
      </c>
      <c r="J36" s="895"/>
      <c r="K36" s="921">
        <f t="shared" si="1"/>
        <v>0.26551385822909002</v>
      </c>
    </row>
    <row r="37" spans="1:11" x14ac:dyDescent="0.3">
      <c r="A37" s="886">
        <v>35</v>
      </c>
      <c r="B37" s="915" t="s">
        <v>624</v>
      </c>
      <c r="C37" s="899">
        <v>1981</v>
      </c>
      <c r="D37" s="889">
        <v>37</v>
      </c>
      <c r="E37" s="966" t="s">
        <v>19</v>
      </c>
      <c r="F37" s="968" t="s">
        <v>742</v>
      </c>
      <c r="G37" s="899" t="s">
        <v>38</v>
      </c>
      <c r="H37" s="893">
        <v>9</v>
      </c>
      <c r="I37" s="957">
        <v>2</v>
      </c>
      <c r="J37" s="895"/>
      <c r="K37" s="921">
        <f t="shared" si="1"/>
        <v>0.27225901398086827</v>
      </c>
    </row>
    <row r="38" spans="1:11" x14ac:dyDescent="0.3">
      <c r="A38" s="886">
        <v>36</v>
      </c>
      <c r="B38" s="969" t="s">
        <v>119</v>
      </c>
      <c r="C38" s="914">
        <v>1963</v>
      </c>
      <c r="D38" s="889">
        <v>55</v>
      </c>
      <c r="E38" s="970" t="s">
        <v>19</v>
      </c>
      <c r="F38" s="968" t="s">
        <v>743</v>
      </c>
      <c r="G38" s="954" t="s">
        <v>120</v>
      </c>
      <c r="H38" s="893">
        <v>1</v>
      </c>
      <c r="I38" s="955">
        <v>10</v>
      </c>
      <c r="J38" s="895" t="s">
        <v>328</v>
      </c>
      <c r="K38" s="921">
        <f t="shared" si="1"/>
        <v>0.27808437576649497</v>
      </c>
    </row>
    <row r="39" spans="1:11" ht="15" thickBot="1" x14ac:dyDescent="0.35">
      <c r="A39" s="934">
        <v>37</v>
      </c>
      <c r="B39" s="971" t="s">
        <v>95</v>
      </c>
      <c r="C39" s="972">
        <v>1968</v>
      </c>
      <c r="D39" s="973">
        <v>50</v>
      </c>
      <c r="E39" s="974" t="s">
        <v>16</v>
      </c>
      <c r="F39" s="975" t="s">
        <v>744</v>
      </c>
      <c r="G39" s="976" t="s">
        <v>36</v>
      </c>
      <c r="H39" s="940">
        <v>5</v>
      </c>
      <c r="I39" s="977">
        <v>6</v>
      </c>
      <c r="J39" s="978" t="s">
        <v>115</v>
      </c>
      <c r="K39" s="943">
        <f t="shared" si="1"/>
        <v>0.30184571989207754</v>
      </c>
    </row>
    <row r="40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P26" sqref="P26"/>
    </sheetView>
  </sheetViews>
  <sheetFormatPr defaultRowHeight="14.4" x14ac:dyDescent="0.3"/>
  <cols>
    <col min="1" max="1" width="4.6640625" customWidth="1"/>
    <col min="2" max="2" width="17.88671875" style="177" customWidth="1"/>
    <col min="3" max="3" width="5" customWidth="1"/>
    <col min="4" max="4" width="4.109375" customWidth="1"/>
    <col min="5" max="5" width="19" customWidth="1"/>
    <col min="6" max="6" width="7.44140625" customWidth="1"/>
    <col min="7" max="7" width="3.6640625" style="177" customWidth="1"/>
    <col min="8" max="8" width="4.6640625" customWidth="1"/>
    <col min="9" max="9" width="4.33203125" customWidth="1"/>
    <col min="10" max="10" width="6" customWidth="1"/>
    <col min="11" max="11" width="5.6640625" customWidth="1"/>
  </cols>
  <sheetData>
    <row r="1" spans="1:11" ht="18" thickTop="1" thickBot="1" x14ac:dyDescent="0.35">
      <c r="A1" s="1017" t="s">
        <v>746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9"/>
    </row>
    <row r="2" spans="1:11" ht="15" thickTop="1" x14ac:dyDescent="0.3">
      <c r="A2" s="982" t="s">
        <v>1</v>
      </c>
      <c r="B2" s="983" t="s">
        <v>2</v>
      </c>
      <c r="C2" s="984" t="s">
        <v>3</v>
      </c>
      <c r="D2" s="985" t="s">
        <v>4</v>
      </c>
      <c r="E2" s="985" t="s">
        <v>5</v>
      </c>
      <c r="F2" s="986" t="s">
        <v>6</v>
      </c>
      <c r="G2" s="984" t="s">
        <v>7</v>
      </c>
      <c r="H2" s="987" t="s">
        <v>8</v>
      </c>
      <c r="I2" s="987" t="s">
        <v>9</v>
      </c>
      <c r="J2" s="985" t="s">
        <v>10</v>
      </c>
      <c r="K2" s="988" t="s">
        <v>11</v>
      </c>
    </row>
    <row r="3" spans="1:11" x14ac:dyDescent="0.3">
      <c r="A3" s="886">
        <v>1</v>
      </c>
      <c r="B3" s="898" t="s">
        <v>23</v>
      </c>
      <c r="C3" s="899">
        <v>1981</v>
      </c>
      <c r="D3" s="889">
        <v>37</v>
      </c>
      <c r="E3" s="989" t="s">
        <v>24</v>
      </c>
      <c r="F3" s="953">
        <v>0.68194444444444446</v>
      </c>
      <c r="G3" s="954" t="s">
        <v>17</v>
      </c>
      <c r="H3" s="893">
        <v>1</v>
      </c>
      <c r="I3" s="955">
        <v>10</v>
      </c>
      <c r="J3" s="895" t="s">
        <v>633</v>
      </c>
      <c r="K3" s="896">
        <f t="shared" ref="K3:K12" si="0">SUM(F3)/4.53</f>
        <v>0.15053961246014225</v>
      </c>
    </row>
    <row r="4" spans="1:11" x14ac:dyDescent="0.3">
      <c r="A4" s="886">
        <v>2</v>
      </c>
      <c r="B4" s="909" t="s">
        <v>21</v>
      </c>
      <c r="C4" s="904">
        <v>1978</v>
      </c>
      <c r="D4" s="889">
        <v>40</v>
      </c>
      <c r="E4" s="952" t="s">
        <v>22</v>
      </c>
      <c r="F4" s="953">
        <v>0.69513888888888886</v>
      </c>
      <c r="G4" s="954" t="s">
        <v>20</v>
      </c>
      <c r="H4" s="893">
        <v>1</v>
      </c>
      <c r="I4" s="955">
        <v>10</v>
      </c>
      <c r="J4" s="895" t="s">
        <v>328</v>
      </c>
      <c r="K4" s="896">
        <f t="shared" si="0"/>
        <v>0.1534522933529556</v>
      </c>
    </row>
    <row r="5" spans="1:11" x14ac:dyDescent="0.3">
      <c r="A5" s="886">
        <v>3</v>
      </c>
      <c r="B5" s="898" t="s">
        <v>18</v>
      </c>
      <c r="C5" s="914">
        <v>1972</v>
      </c>
      <c r="D5" s="889">
        <v>46</v>
      </c>
      <c r="E5" s="956" t="s">
        <v>19</v>
      </c>
      <c r="F5" s="953">
        <v>0.70347222222222217</v>
      </c>
      <c r="G5" s="954" t="s">
        <v>20</v>
      </c>
      <c r="H5" s="893">
        <v>2</v>
      </c>
      <c r="I5" s="957">
        <v>9</v>
      </c>
      <c r="J5" s="895" t="s">
        <v>328</v>
      </c>
      <c r="K5" s="896">
        <f t="shared" si="0"/>
        <v>0.15529188128525875</v>
      </c>
    </row>
    <row r="6" spans="1:11" x14ac:dyDescent="0.3">
      <c r="A6" s="886">
        <v>4</v>
      </c>
      <c r="B6" s="911" t="s">
        <v>26</v>
      </c>
      <c r="C6" s="899">
        <v>1980</v>
      </c>
      <c r="D6" s="889">
        <v>38</v>
      </c>
      <c r="E6" s="958" t="s">
        <v>16</v>
      </c>
      <c r="F6" s="953">
        <v>0.72152777777777777</v>
      </c>
      <c r="G6" s="954" t="s">
        <v>17</v>
      </c>
      <c r="H6" s="893">
        <v>2</v>
      </c>
      <c r="I6" s="957">
        <v>9</v>
      </c>
      <c r="J6" s="895"/>
      <c r="K6" s="896">
        <f t="shared" si="0"/>
        <v>0.15927765513858227</v>
      </c>
    </row>
    <row r="7" spans="1:11" x14ac:dyDescent="0.3">
      <c r="A7" s="886">
        <v>5</v>
      </c>
      <c r="B7" s="913" t="s">
        <v>35</v>
      </c>
      <c r="C7" s="914">
        <v>1964</v>
      </c>
      <c r="D7" s="889">
        <v>54</v>
      </c>
      <c r="E7" s="958" t="s">
        <v>16</v>
      </c>
      <c r="F7" s="953">
        <v>0.77916666666666667</v>
      </c>
      <c r="G7" s="954" t="s">
        <v>36</v>
      </c>
      <c r="H7" s="893">
        <v>1</v>
      </c>
      <c r="I7" s="955">
        <v>10</v>
      </c>
      <c r="J7" s="895"/>
      <c r="K7" s="896">
        <f t="shared" si="0"/>
        <v>0.17200147167034582</v>
      </c>
    </row>
    <row r="8" spans="1:11" x14ac:dyDescent="0.3">
      <c r="A8" s="886">
        <v>6</v>
      </c>
      <c r="B8" s="898" t="s">
        <v>30</v>
      </c>
      <c r="C8" s="899">
        <v>1977</v>
      </c>
      <c r="D8" s="889">
        <v>41</v>
      </c>
      <c r="E8" s="958" t="s">
        <v>16</v>
      </c>
      <c r="F8" s="953">
        <v>0.78125</v>
      </c>
      <c r="G8" s="899" t="s">
        <v>20</v>
      </c>
      <c r="H8" s="893">
        <v>3</v>
      </c>
      <c r="I8" s="957">
        <v>8</v>
      </c>
      <c r="J8" s="895"/>
      <c r="K8" s="896">
        <f t="shared" si="0"/>
        <v>0.17246136865342163</v>
      </c>
    </row>
    <row r="9" spans="1:11" x14ac:dyDescent="0.3">
      <c r="A9" s="886">
        <v>7</v>
      </c>
      <c r="B9" s="898" t="s">
        <v>32</v>
      </c>
      <c r="C9" s="899">
        <v>1972</v>
      </c>
      <c r="D9" s="889">
        <v>46</v>
      </c>
      <c r="E9" s="960" t="s">
        <v>24</v>
      </c>
      <c r="F9" s="953">
        <v>0.78541666666666676</v>
      </c>
      <c r="G9" s="899" t="s">
        <v>20</v>
      </c>
      <c r="H9" s="893">
        <v>4</v>
      </c>
      <c r="I9" s="957">
        <v>7</v>
      </c>
      <c r="J9" s="895"/>
      <c r="K9" s="896">
        <f t="shared" si="0"/>
        <v>0.17338116261957323</v>
      </c>
    </row>
    <row r="10" spans="1:11" x14ac:dyDescent="0.3">
      <c r="A10" s="886">
        <v>8</v>
      </c>
      <c r="B10" s="911" t="s">
        <v>582</v>
      </c>
      <c r="C10" s="899">
        <v>1980</v>
      </c>
      <c r="D10" s="889">
        <v>38</v>
      </c>
      <c r="E10" s="956" t="s">
        <v>19</v>
      </c>
      <c r="F10" s="953">
        <v>0.80833333333333324</v>
      </c>
      <c r="G10" s="899" t="s">
        <v>17</v>
      </c>
      <c r="H10" s="893">
        <v>3</v>
      </c>
      <c r="I10" s="957">
        <v>8</v>
      </c>
      <c r="J10" s="895"/>
      <c r="K10" s="896">
        <f t="shared" si="0"/>
        <v>0.17844002943340689</v>
      </c>
    </row>
    <row r="11" spans="1:11" x14ac:dyDescent="0.3">
      <c r="A11" s="886">
        <v>9</v>
      </c>
      <c r="B11" s="915" t="s">
        <v>33</v>
      </c>
      <c r="C11" s="899">
        <v>1973</v>
      </c>
      <c r="D11" s="889">
        <v>45</v>
      </c>
      <c r="E11" s="956" t="s">
        <v>19</v>
      </c>
      <c r="F11" s="962">
        <v>0.82291666666666663</v>
      </c>
      <c r="G11" s="899" t="s">
        <v>20</v>
      </c>
      <c r="H11" s="893">
        <v>5</v>
      </c>
      <c r="I11" s="957">
        <v>6</v>
      </c>
      <c r="J11" s="895"/>
      <c r="K11" s="896">
        <f t="shared" si="0"/>
        <v>0.18165930831493743</v>
      </c>
    </row>
    <row r="12" spans="1:11" x14ac:dyDescent="0.3">
      <c r="A12" s="886">
        <v>10</v>
      </c>
      <c r="B12" s="911" t="s">
        <v>747</v>
      </c>
      <c r="C12" s="899">
        <v>1981</v>
      </c>
      <c r="D12" s="889">
        <v>37</v>
      </c>
      <c r="E12" s="956" t="s">
        <v>19</v>
      </c>
      <c r="F12" s="953">
        <v>0.83680555555555547</v>
      </c>
      <c r="G12" s="899" t="s">
        <v>17</v>
      </c>
      <c r="H12" s="893">
        <v>4</v>
      </c>
      <c r="I12" s="957">
        <v>7</v>
      </c>
      <c r="J12" s="895"/>
      <c r="K12" s="896">
        <f t="shared" si="0"/>
        <v>0.18472528820210937</v>
      </c>
    </row>
    <row r="13" spans="1:11" x14ac:dyDescent="0.3">
      <c r="A13" s="886">
        <v>11</v>
      </c>
      <c r="B13" s="911" t="s">
        <v>37</v>
      </c>
      <c r="C13" s="899">
        <v>1979</v>
      </c>
      <c r="D13" s="889">
        <v>39</v>
      </c>
      <c r="E13" s="956" t="s">
        <v>19</v>
      </c>
      <c r="F13" s="962">
        <v>0.84791666666666676</v>
      </c>
      <c r="G13" s="954" t="s">
        <v>38</v>
      </c>
      <c r="H13" s="893">
        <v>1</v>
      </c>
      <c r="I13" s="955">
        <v>10</v>
      </c>
      <c r="J13" s="895"/>
      <c r="K13" s="921">
        <f>SUM(F13/4.53)</f>
        <v>0.18717807211184695</v>
      </c>
    </row>
    <row r="14" spans="1:11" x14ac:dyDescent="0.3">
      <c r="A14" s="886">
        <v>12</v>
      </c>
      <c r="B14" s="911" t="s">
        <v>668</v>
      </c>
      <c r="C14" s="899">
        <v>1985</v>
      </c>
      <c r="D14" s="889">
        <v>33</v>
      </c>
      <c r="E14" s="964" t="s">
        <v>24</v>
      </c>
      <c r="F14" s="953">
        <v>0.85416666666666663</v>
      </c>
      <c r="G14" s="899" t="s">
        <v>17</v>
      </c>
      <c r="H14" s="893">
        <v>5</v>
      </c>
      <c r="I14" s="957">
        <v>6</v>
      </c>
      <c r="J14" s="895"/>
      <c r="K14" s="896">
        <f>SUM(F14)/4.53</f>
        <v>0.1885577630610743</v>
      </c>
    </row>
    <row r="15" spans="1:11" x14ac:dyDescent="0.3">
      <c r="A15" s="886">
        <v>13</v>
      </c>
      <c r="B15" s="915" t="s">
        <v>49</v>
      </c>
      <c r="C15" s="899">
        <v>1977</v>
      </c>
      <c r="D15" s="889">
        <v>41</v>
      </c>
      <c r="E15" s="958" t="s">
        <v>16</v>
      </c>
      <c r="F15" s="953">
        <v>0.85486111111111107</v>
      </c>
      <c r="G15" s="899" t="s">
        <v>38</v>
      </c>
      <c r="H15" s="893">
        <v>2</v>
      </c>
      <c r="I15" s="957">
        <v>9</v>
      </c>
      <c r="J15" s="895"/>
      <c r="K15" s="921">
        <f>SUM(F15/4.53)</f>
        <v>0.18871106205543289</v>
      </c>
    </row>
    <row r="16" spans="1:11" x14ac:dyDescent="0.3">
      <c r="A16" s="886">
        <v>14</v>
      </c>
      <c r="B16" s="915" t="s">
        <v>137</v>
      </c>
      <c r="C16" s="899">
        <v>1975</v>
      </c>
      <c r="D16" s="889">
        <v>43</v>
      </c>
      <c r="E16" s="960" t="s">
        <v>24</v>
      </c>
      <c r="F16" s="953">
        <v>0.86597222222222225</v>
      </c>
      <c r="G16" s="954" t="s">
        <v>38</v>
      </c>
      <c r="H16" s="893">
        <v>3</v>
      </c>
      <c r="I16" s="957">
        <v>8</v>
      </c>
      <c r="J16" s="895"/>
      <c r="K16" s="921">
        <f>SUM(F16/4.53)</f>
        <v>0.19116384596517047</v>
      </c>
    </row>
    <row r="17" spans="1:11" x14ac:dyDescent="0.3">
      <c r="A17" s="886">
        <v>15</v>
      </c>
      <c r="B17" s="903" t="s">
        <v>57</v>
      </c>
      <c r="C17" s="904">
        <v>1970</v>
      </c>
      <c r="D17" s="889">
        <v>48</v>
      </c>
      <c r="E17" s="952" t="s">
        <v>58</v>
      </c>
      <c r="F17" s="962">
        <v>0.87013888888888891</v>
      </c>
      <c r="G17" s="899" t="s">
        <v>20</v>
      </c>
      <c r="H17" s="893">
        <v>6</v>
      </c>
      <c r="I17" s="957">
        <v>5</v>
      </c>
      <c r="J17" s="895"/>
      <c r="K17" s="896">
        <f>SUM(F17)/4.53</f>
        <v>0.19208363993132205</v>
      </c>
    </row>
    <row r="18" spans="1:11" x14ac:dyDescent="0.3">
      <c r="A18" s="886">
        <v>16</v>
      </c>
      <c r="B18" s="898" t="s">
        <v>39</v>
      </c>
      <c r="C18" s="899">
        <v>1977</v>
      </c>
      <c r="D18" s="889">
        <v>41</v>
      </c>
      <c r="E18" s="956" t="s">
        <v>19</v>
      </c>
      <c r="F18" s="953">
        <v>0.8979166666666667</v>
      </c>
      <c r="G18" s="899" t="s">
        <v>20</v>
      </c>
      <c r="H18" s="893">
        <v>7</v>
      </c>
      <c r="I18" s="957">
        <v>4</v>
      </c>
      <c r="J18" s="895"/>
      <c r="K18" s="896">
        <f>SUM(F18)/4.53</f>
        <v>0.19821559970566593</v>
      </c>
    </row>
    <row r="19" spans="1:11" x14ac:dyDescent="0.3">
      <c r="A19" s="886">
        <v>17</v>
      </c>
      <c r="B19" s="903" t="s">
        <v>666</v>
      </c>
      <c r="C19" s="904">
        <v>2000</v>
      </c>
      <c r="D19" s="889">
        <v>18</v>
      </c>
      <c r="E19" s="961" t="s">
        <v>667</v>
      </c>
      <c r="F19" s="953">
        <v>0.91319444444444453</v>
      </c>
      <c r="G19" s="954" t="s">
        <v>14</v>
      </c>
      <c r="H19" s="893">
        <v>1</v>
      </c>
      <c r="I19" s="955">
        <v>10</v>
      </c>
      <c r="J19" s="908"/>
      <c r="K19" s="896">
        <f>SUM(F19)/4.53</f>
        <v>0.20158817758155506</v>
      </c>
    </row>
    <row r="20" spans="1:11" x14ac:dyDescent="0.3">
      <c r="A20" s="886">
        <v>18</v>
      </c>
      <c r="B20" s="915" t="s">
        <v>281</v>
      </c>
      <c r="C20" s="899">
        <v>1973</v>
      </c>
      <c r="D20" s="889">
        <v>45</v>
      </c>
      <c r="E20" s="963" t="s">
        <v>89</v>
      </c>
      <c r="F20" s="953">
        <v>0.91805555555555562</v>
      </c>
      <c r="G20" s="899" t="s">
        <v>38</v>
      </c>
      <c r="H20" s="893">
        <v>4</v>
      </c>
      <c r="I20" s="957">
        <v>7</v>
      </c>
      <c r="J20" s="895"/>
      <c r="K20" s="921">
        <f>SUM(F20/4.53)</f>
        <v>0.20266127054206526</v>
      </c>
    </row>
    <row r="21" spans="1:11" x14ac:dyDescent="0.3">
      <c r="A21" s="886">
        <v>19</v>
      </c>
      <c r="B21" s="911" t="s">
        <v>135</v>
      </c>
      <c r="C21" s="899">
        <v>1987</v>
      </c>
      <c r="D21" s="889">
        <v>31</v>
      </c>
      <c r="E21" s="964" t="s">
        <v>136</v>
      </c>
      <c r="F21" s="953">
        <v>0.9243055555555556</v>
      </c>
      <c r="G21" s="899" t="s">
        <v>17</v>
      </c>
      <c r="H21" s="893">
        <v>6</v>
      </c>
      <c r="I21" s="957">
        <v>5</v>
      </c>
      <c r="J21" s="895"/>
      <c r="K21" s="896">
        <f t="shared" ref="K21:K28" si="1">SUM(F21)/4.53</f>
        <v>0.20404096149129261</v>
      </c>
    </row>
    <row r="22" spans="1:11" x14ac:dyDescent="0.3">
      <c r="A22" s="886">
        <v>20</v>
      </c>
      <c r="B22" s="915" t="s">
        <v>69</v>
      </c>
      <c r="C22" s="899">
        <v>1985</v>
      </c>
      <c r="D22" s="889">
        <v>33</v>
      </c>
      <c r="E22" s="963" t="s">
        <v>70</v>
      </c>
      <c r="F22" s="965">
        <v>0.93402777777777779</v>
      </c>
      <c r="G22" s="899" t="s">
        <v>48</v>
      </c>
      <c r="H22" s="893">
        <v>1</v>
      </c>
      <c r="I22" s="955">
        <v>10</v>
      </c>
      <c r="J22" s="895"/>
      <c r="K22" s="896">
        <f t="shared" si="1"/>
        <v>0.20618714741231298</v>
      </c>
    </row>
    <row r="23" spans="1:11" x14ac:dyDescent="0.3">
      <c r="A23" s="886">
        <v>21</v>
      </c>
      <c r="B23" s="903" t="s">
        <v>76</v>
      </c>
      <c r="C23" s="904">
        <v>1988</v>
      </c>
      <c r="D23" s="889">
        <v>30</v>
      </c>
      <c r="E23" s="963" t="s">
        <v>77</v>
      </c>
      <c r="F23" s="965">
        <v>0.94236111111111109</v>
      </c>
      <c r="G23" s="954" t="s">
        <v>48</v>
      </c>
      <c r="H23" s="893">
        <v>2</v>
      </c>
      <c r="I23" s="957">
        <v>9</v>
      </c>
      <c r="J23" s="895"/>
      <c r="K23" s="896">
        <f t="shared" si="1"/>
        <v>0.20802673534461613</v>
      </c>
    </row>
    <row r="24" spans="1:11" x14ac:dyDescent="0.3">
      <c r="A24" s="886">
        <v>22</v>
      </c>
      <c r="B24" s="909" t="s">
        <v>71</v>
      </c>
      <c r="C24" s="904">
        <v>1962</v>
      </c>
      <c r="D24" s="889">
        <v>56</v>
      </c>
      <c r="E24" s="966" t="s">
        <v>19</v>
      </c>
      <c r="F24" s="962">
        <v>0.94930555555555562</v>
      </c>
      <c r="G24" s="954" t="s">
        <v>36</v>
      </c>
      <c r="H24" s="893">
        <v>2</v>
      </c>
      <c r="I24" s="957">
        <v>9</v>
      </c>
      <c r="J24" s="895"/>
      <c r="K24" s="896">
        <f t="shared" si="1"/>
        <v>0.2095597252882021</v>
      </c>
    </row>
    <row r="25" spans="1:11" x14ac:dyDescent="0.3">
      <c r="A25" s="886">
        <v>23</v>
      </c>
      <c r="B25" s="911" t="s">
        <v>748</v>
      </c>
      <c r="C25" s="899">
        <v>2002</v>
      </c>
      <c r="D25" s="889">
        <v>16</v>
      </c>
      <c r="E25" s="990" t="s">
        <v>749</v>
      </c>
      <c r="F25" s="965">
        <v>0.9506944444444444</v>
      </c>
      <c r="G25" s="899" t="s">
        <v>48</v>
      </c>
      <c r="H25" s="893">
        <v>3</v>
      </c>
      <c r="I25" s="957">
        <v>8</v>
      </c>
      <c r="J25" s="895" t="s">
        <v>25</v>
      </c>
      <c r="K25" s="896">
        <f t="shared" si="1"/>
        <v>0.20986632327691929</v>
      </c>
    </row>
    <row r="26" spans="1:11" x14ac:dyDescent="0.3">
      <c r="A26" s="886">
        <v>24</v>
      </c>
      <c r="B26" s="911" t="s">
        <v>636</v>
      </c>
      <c r="C26" s="899">
        <v>1955</v>
      </c>
      <c r="D26" s="889">
        <v>63</v>
      </c>
      <c r="E26" s="963" t="s">
        <v>73</v>
      </c>
      <c r="F26" s="962">
        <v>0.96875</v>
      </c>
      <c r="G26" s="954" t="s">
        <v>75</v>
      </c>
      <c r="H26" s="893">
        <v>1</v>
      </c>
      <c r="I26" s="955">
        <v>10</v>
      </c>
      <c r="J26" s="895"/>
      <c r="K26" s="896">
        <f t="shared" si="1"/>
        <v>0.21385209713024281</v>
      </c>
    </row>
    <row r="27" spans="1:11" x14ac:dyDescent="0.3">
      <c r="A27" s="886">
        <v>25</v>
      </c>
      <c r="B27" s="911" t="s">
        <v>79</v>
      </c>
      <c r="C27" s="899">
        <v>1947</v>
      </c>
      <c r="D27" s="889">
        <v>71</v>
      </c>
      <c r="E27" s="958" t="s">
        <v>16</v>
      </c>
      <c r="F27" s="962">
        <v>0.96944444444444444</v>
      </c>
      <c r="G27" s="954" t="s">
        <v>75</v>
      </c>
      <c r="H27" s="893">
        <v>2</v>
      </c>
      <c r="I27" s="957">
        <v>8</v>
      </c>
      <c r="J27" s="895"/>
      <c r="K27" s="896">
        <f t="shared" si="1"/>
        <v>0.2140053961246014</v>
      </c>
    </row>
    <row r="28" spans="1:11" x14ac:dyDescent="0.3">
      <c r="A28" s="886">
        <v>26</v>
      </c>
      <c r="B28" s="898" t="s">
        <v>165</v>
      </c>
      <c r="C28" s="899">
        <v>1973</v>
      </c>
      <c r="D28" s="889">
        <v>45</v>
      </c>
      <c r="E28" s="958" t="s">
        <v>16</v>
      </c>
      <c r="F28" s="953">
        <v>0.9784722222222223</v>
      </c>
      <c r="G28" s="899" t="s">
        <v>20</v>
      </c>
      <c r="H28" s="893">
        <v>8</v>
      </c>
      <c r="I28" s="957">
        <v>3</v>
      </c>
      <c r="J28" s="895"/>
      <c r="K28" s="896">
        <f t="shared" si="1"/>
        <v>0.2159982830512632</v>
      </c>
    </row>
    <row r="29" spans="1:11" x14ac:dyDescent="0.3">
      <c r="A29" s="886">
        <v>27</v>
      </c>
      <c r="B29" s="915" t="s">
        <v>597</v>
      </c>
      <c r="C29" s="899">
        <v>1974</v>
      </c>
      <c r="D29" s="889">
        <v>44</v>
      </c>
      <c r="E29" s="966" t="s">
        <v>19</v>
      </c>
      <c r="F29" s="953">
        <v>0.9868055555555556</v>
      </c>
      <c r="G29" s="899" t="s">
        <v>38</v>
      </c>
      <c r="H29" s="893">
        <v>5</v>
      </c>
      <c r="I29" s="957">
        <v>6</v>
      </c>
      <c r="J29" s="895"/>
      <c r="K29" s="921">
        <f>SUM(F29/4.53)</f>
        <v>0.21783787098356636</v>
      </c>
    </row>
    <row r="30" spans="1:11" x14ac:dyDescent="0.3">
      <c r="A30" s="886">
        <v>28</v>
      </c>
      <c r="B30" s="915" t="s">
        <v>105</v>
      </c>
      <c r="C30" s="899">
        <v>1972</v>
      </c>
      <c r="D30" s="889">
        <v>46</v>
      </c>
      <c r="E30" s="963" t="s">
        <v>24</v>
      </c>
      <c r="F30" s="953">
        <v>0.98819444444444438</v>
      </c>
      <c r="G30" s="899" t="s">
        <v>38</v>
      </c>
      <c r="H30" s="893">
        <v>6</v>
      </c>
      <c r="I30" s="957">
        <v>5</v>
      </c>
      <c r="J30" s="895" t="s">
        <v>123</v>
      </c>
      <c r="K30" s="921">
        <f>SUM(F30/4.53)</f>
        <v>0.21814446897228351</v>
      </c>
    </row>
    <row r="31" spans="1:11" x14ac:dyDescent="0.3">
      <c r="A31" s="886">
        <v>29</v>
      </c>
      <c r="B31" s="898" t="s">
        <v>81</v>
      </c>
      <c r="C31" s="914">
        <v>1973</v>
      </c>
      <c r="D31" s="889">
        <v>45</v>
      </c>
      <c r="E31" s="958" t="s">
        <v>16</v>
      </c>
      <c r="F31" s="968" t="s">
        <v>279</v>
      </c>
      <c r="G31" s="899" t="s">
        <v>38</v>
      </c>
      <c r="H31" s="893">
        <v>7</v>
      </c>
      <c r="I31" s="957">
        <v>4</v>
      </c>
      <c r="J31" s="895"/>
      <c r="K31" s="921">
        <f>SUM(F31/4.53)</f>
        <v>0.23393426539121903</v>
      </c>
    </row>
    <row r="32" spans="1:11" x14ac:dyDescent="0.3">
      <c r="A32" s="886">
        <v>30</v>
      </c>
      <c r="B32" s="909" t="s">
        <v>572</v>
      </c>
      <c r="C32" s="904">
        <v>1967</v>
      </c>
      <c r="D32" s="889">
        <v>51</v>
      </c>
      <c r="E32" s="966" t="s">
        <v>19</v>
      </c>
      <c r="F32" s="968" t="s">
        <v>750</v>
      </c>
      <c r="G32" s="899" t="s">
        <v>36</v>
      </c>
      <c r="H32" s="893">
        <v>3</v>
      </c>
      <c r="I32" s="957">
        <v>8</v>
      </c>
      <c r="J32" s="895"/>
      <c r="K32" s="921">
        <f>SUM(F32/4.53)</f>
        <v>0.23424086337993621</v>
      </c>
    </row>
    <row r="33" spans="1:11" x14ac:dyDescent="0.3">
      <c r="A33" s="886">
        <v>31</v>
      </c>
      <c r="B33" s="898" t="s">
        <v>642</v>
      </c>
      <c r="C33" s="932">
        <v>1968</v>
      </c>
      <c r="D33" s="889">
        <v>50</v>
      </c>
      <c r="E33" s="952" t="s">
        <v>643</v>
      </c>
      <c r="F33" s="968" t="s">
        <v>751</v>
      </c>
      <c r="G33" s="899" t="s">
        <v>36</v>
      </c>
      <c r="H33" s="893">
        <v>4</v>
      </c>
      <c r="I33" s="957">
        <v>7</v>
      </c>
      <c r="J33" s="908"/>
      <c r="K33" s="921">
        <f t="shared" ref="K33:K42" si="2">SUM(F33/4.53)</f>
        <v>0.23746014226146678</v>
      </c>
    </row>
    <row r="34" spans="1:11" x14ac:dyDescent="0.3">
      <c r="A34" s="886">
        <v>32</v>
      </c>
      <c r="B34" s="903" t="s">
        <v>752</v>
      </c>
      <c r="C34" s="904">
        <v>2003</v>
      </c>
      <c r="D34" s="914">
        <v>15</v>
      </c>
      <c r="E34" s="980" t="s">
        <v>151</v>
      </c>
      <c r="F34" s="968" t="s">
        <v>90</v>
      </c>
      <c r="G34" s="899" t="s">
        <v>14</v>
      </c>
      <c r="H34" s="893">
        <v>2</v>
      </c>
      <c r="I34" s="957">
        <v>9</v>
      </c>
      <c r="J34" s="895" t="s">
        <v>25</v>
      </c>
      <c r="K34" s="921">
        <f t="shared" si="2"/>
        <v>0.23776674025018396</v>
      </c>
    </row>
    <row r="35" spans="1:11" x14ac:dyDescent="0.3">
      <c r="A35" s="886">
        <v>33</v>
      </c>
      <c r="B35" s="911" t="s">
        <v>753</v>
      </c>
      <c r="C35" s="899">
        <v>1990</v>
      </c>
      <c r="D35" s="889">
        <v>28</v>
      </c>
      <c r="E35" s="990"/>
      <c r="F35" s="968" t="s">
        <v>754</v>
      </c>
      <c r="G35" s="899" t="s">
        <v>48</v>
      </c>
      <c r="H35" s="893">
        <v>4</v>
      </c>
      <c r="I35" s="957">
        <v>7</v>
      </c>
      <c r="J35" s="895" t="s">
        <v>25</v>
      </c>
      <c r="K35" s="921">
        <f t="shared" si="2"/>
        <v>0.25585602158449838</v>
      </c>
    </row>
    <row r="36" spans="1:11" x14ac:dyDescent="0.3">
      <c r="A36" s="886">
        <v>34</v>
      </c>
      <c r="B36" s="915" t="s">
        <v>574</v>
      </c>
      <c r="C36" s="914">
        <v>1973</v>
      </c>
      <c r="D36" s="889">
        <v>45</v>
      </c>
      <c r="E36" s="966" t="s">
        <v>19</v>
      </c>
      <c r="F36" s="968" t="s">
        <v>755</v>
      </c>
      <c r="G36" s="899" t="s">
        <v>38</v>
      </c>
      <c r="H36" s="893">
        <v>8</v>
      </c>
      <c r="I36" s="957">
        <v>3</v>
      </c>
      <c r="J36" s="895"/>
      <c r="K36" s="921">
        <f t="shared" si="2"/>
        <v>0.2609148883983321</v>
      </c>
    </row>
    <row r="37" spans="1:11" x14ac:dyDescent="0.3">
      <c r="A37" s="886">
        <v>35</v>
      </c>
      <c r="B37" s="911" t="s">
        <v>696</v>
      </c>
      <c r="C37" s="899">
        <v>2001</v>
      </c>
      <c r="D37" s="889">
        <v>17</v>
      </c>
      <c r="E37" s="990" t="s">
        <v>24</v>
      </c>
      <c r="F37" s="968" t="s">
        <v>756</v>
      </c>
      <c r="G37" s="899" t="s">
        <v>48</v>
      </c>
      <c r="H37" s="893">
        <v>5</v>
      </c>
      <c r="I37" s="957">
        <v>6</v>
      </c>
      <c r="J37" s="895"/>
      <c r="K37" s="921">
        <f t="shared" si="2"/>
        <v>0.26505396124601421</v>
      </c>
    </row>
    <row r="38" spans="1:11" x14ac:dyDescent="0.3">
      <c r="A38" s="886">
        <v>36</v>
      </c>
      <c r="B38" s="969" t="s">
        <v>119</v>
      </c>
      <c r="C38" s="914">
        <v>1963</v>
      </c>
      <c r="D38" s="889">
        <v>55</v>
      </c>
      <c r="E38" s="970" t="s">
        <v>19</v>
      </c>
      <c r="F38" s="968" t="s">
        <v>757</v>
      </c>
      <c r="G38" s="954" t="s">
        <v>120</v>
      </c>
      <c r="H38" s="893">
        <v>1</v>
      </c>
      <c r="I38" s="955">
        <v>10</v>
      </c>
      <c r="J38" s="895"/>
      <c r="K38" s="921">
        <f t="shared" si="2"/>
        <v>0.28544272749570765</v>
      </c>
    </row>
    <row r="39" spans="1:11" x14ac:dyDescent="0.3">
      <c r="A39" s="886">
        <v>37</v>
      </c>
      <c r="B39" s="969" t="s">
        <v>758</v>
      </c>
      <c r="C39" s="914">
        <v>1954</v>
      </c>
      <c r="D39" s="889">
        <v>64</v>
      </c>
      <c r="E39" s="991" t="s">
        <v>24</v>
      </c>
      <c r="F39" s="968" t="s">
        <v>759</v>
      </c>
      <c r="G39" s="954" t="s">
        <v>120</v>
      </c>
      <c r="H39" s="893">
        <v>2</v>
      </c>
      <c r="I39" s="957">
        <v>9</v>
      </c>
      <c r="J39" s="895"/>
      <c r="K39" s="921">
        <f t="shared" si="2"/>
        <v>0.31886190826588173</v>
      </c>
    </row>
    <row r="40" spans="1:11" x14ac:dyDescent="0.3">
      <c r="A40" s="886">
        <v>38</v>
      </c>
      <c r="B40" s="915" t="s">
        <v>760</v>
      </c>
      <c r="C40" s="899">
        <v>1983</v>
      </c>
      <c r="D40" s="889">
        <v>35</v>
      </c>
      <c r="E40" s="990"/>
      <c r="F40" s="968" t="s">
        <v>761</v>
      </c>
      <c r="G40" s="899" t="s">
        <v>38</v>
      </c>
      <c r="H40" s="893">
        <v>9</v>
      </c>
      <c r="I40" s="957">
        <v>2</v>
      </c>
      <c r="J40" s="895" t="s">
        <v>25</v>
      </c>
      <c r="K40" s="921">
        <f t="shared" si="2"/>
        <v>0.31932180524895759</v>
      </c>
    </row>
    <row r="41" spans="1:11" x14ac:dyDescent="0.3">
      <c r="A41" s="886">
        <v>39</v>
      </c>
      <c r="B41" s="913" t="s">
        <v>97</v>
      </c>
      <c r="C41" s="914">
        <v>1948</v>
      </c>
      <c r="D41" s="889">
        <v>70</v>
      </c>
      <c r="E41" s="967" t="s">
        <v>61</v>
      </c>
      <c r="F41" s="968" t="s">
        <v>762</v>
      </c>
      <c r="G41" s="899" t="s">
        <v>75</v>
      </c>
      <c r="H41" s="893">
        <v>3</v>
      </c>
      <c r="I41" s="957">
        <v>9</v>
      </c>
      <c r="J41" s="895" t="s">
        <v>115</v>
      </c>
      <c r="K41" s="921">
        <f t="shared" si="2"/>
        <v>0.34139686043659551</v>
      </c>
    </row>
    <row r="42" spans="1:11" x14ac:dyDescent="0.3">
      <c r="A42" s="886">
        <v>40</v>
      </c>
      <c r="B42" s="911" t="s">
        <v>674</v>
      </c>
      <c r="C42" s="899">
        <v>2002</v>
      </c>
      <c r="D42" s="889">
        <v>16</v>
      </c>
      <c r="E42" s="963" t="s">
        <v>634</v>
      </c>
      <c r="F42" s="968" t="s">
        <v>762</v>
      </c>
      <c r="G42" s="899" t="s">
        <v>48</v>
      </c>
      <c r="H42" s="893">
        <v>6</v>
      </c>
      <c r="I42" s="957">
        <v>5</v>
      </c>
      <c r="J42" s="895" t="s">
        <v>115</v>
      </c>
      <c r="K42" s="921">
        <f t="shared" si="2"/>
        <v>0.34139686043659551</v>
      </c>
    </row>
    <row r="43" spans="1:11" ht="15" thickBot="1" x14ac:dyDescent="0.35">
      <c r="A43" s="992">
        <v>41</v>
      </c>
      <c r="B43" s="993" t="s">
        <v>763</v>
      </c>
      <c r="C43" s="994">
        <v>1976</v>
      </c>
      <c r="D43" s="995">
        <v>42</v>
      </c>
      <c r="E43" s="996" t="s">
        <v>19</v>
      </c>
      <c r="F43" s="997" t="s">
        <v>764</v>
      </c>
      <c r="G43" s="994" t="s">
        <v>38</v>
      </c>
      <c r="H43" s="998">
        <v>10</v>
      </c>
      <c r="I43" s="999">
        <v>1</v>
      </c>
      <c r="J43" s="1000" t="s">
        <v>115</v>
      </c>
      <c r="K43" s="1001">
        <f>SUM(F43/4.53)</f>
        <v>0.34952170713760117</v>
      </c>
    </row>
    <row r="44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P26" sqref="P26"/>
    </sheetView>
  </sheetViews>
  <sheetFormatPr defaultRowHeight="14.4" x14ac:dyDescent="0.3"/>
  <cols>
    <col min="1" max="1" width="4.6640625" customWidth="1"/>
    <col min="2" max="2" width="17.88671875" style="177" customWidth="1"/>
    <col min="3" max="3" width="5" customWidth="1"/>
    <col min="4" max="4" width="4.109375" customWidth="1"/>
    <col min="5" max="5" width="19" customWidth="1"/>
    <col min="6" max="6" width="7.44140625" customWidth="1"/>
    <col min="7" max="7" width="3.6640625" style="177" customWidth="1"/>
    <col min="8" max="8" width="4.6640625" customWidth="1"/>
    <col min="9" max="9" width="4.33203125" customWidth="1"/>
    <col min="10" max="10" width="6" customWidth="1"/>
    <col min="11" max="11" width="5.6640625" customWidth="1"/>
  </cols>
  <sheetData>
    <row r="1" spans="1:11" ht="18" thickTop="1" thickBot="1" x14ac:dyDescent="0.35">
      <c r="A1" s="1017" t="s">
        <v>765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9"/>
    </row>
    <row r="2" spans="1:11" ht="15" thickTop="1" x14ac:dyDescent="0.3">
      <c r="A2" s="982" t="s">
        <v>1</v>
      </c>
      <c r="B2" s="983" t="s">
        <v>2</v>
      </c>
      <c r="C2" s="984" t="s">
        <v>3</v>
      </c>
      <c r="D2" s="985" t="s">
        <v>4</v>
      </c>
      <c r="E2" s="985" t="s">
        <v>5</v>
      </c>
      <c r="F2" s="986" t="s">
        <v>6</v>
      </c>
      <c r="G2" s="984" t="s">
        <v>7</v>
      </c>
      <c r="H2" s="987" t="s">
        <v>8</v>
      </c>
      <c r="I2" s="987" t="s">
        <v>9</v>
      </c>
      <c r="J2" s="985" t="s">
        <v>10</v>
      </c>
      <c r="K2" s="988" t="s">
        <v>11</v>
      </c>
    </row>
    <row r="3" spans="1:11" x14ac:dyDescent="0.3">
      <c r="A3" s="886">
        <v>1</v>
      </c>
      <c r="B3" s="909" t="s">
        <v>15</v>
      </c>
      <c r="C3" s="904">
        <v>1982</v>
      </c>
      <c r="D3" s="889">
        <v>36</v>
      </c>
      <c r="E3" s="958" t="s">
        <v>16</v>
      </c>
      <c r="F3" s="1002">
        <v>0.66875000000000007</v>
      </c>
      <c r="G3" s="954" t="s">
        <v>17</v>
      </c>
      <c r="H3" s="893">
        <v>1</v>
      </c>
      <c r="I3" s="955">
        <v>10</v>
      </c>
      <c r="J3" s="895" t="s">
        <v>766</v>
      </c>
      <c r="K3" s="896">
        <f t="shared" ref="K3:K43" si="0">SUM(F3)/4.53</f>
        <v>0.14762693156732892</v>
      </c>
    </row>
    <row r="4" spans="1:11" x14ac:dyDescent="0.3">
      <c r="A4" s="886">
        <v>2</v>
      </c>
      <c r="B4" s="898" t="s">
        <v>23</v>
      </c>
      <c r="C4" s="899">
        <v>1981</v>
      </c>
      <c r="D4" s="889">
        <v>37</v>
      </c>
      <c r="E4" s="989" t="s">
        <v>24</v>
      </c>
      <c r="F4" s="1003">
        <v>0.67638888888888893</v>
      </c>
      <c r="G4" s="954" t="s">
        <v>17</v>
      </c>
      <c r="H4" s="893">
        <v>2</v>
      </c>
      <c r="I4" s="957">
        <v>9</v>
      </c>
      <c r="J4" s="895" t="s">
        <v>328</v>
      </c>
      <c r="K4" s="896">
        <f t="shared" si="0"/>
        <v>0.14931322050527349</v>
      </c>
    </row>
    <row r="5" spans="1:11" x14ac:dyDescent="0.3">
      <c r="A5" s="886">
        <v>3</v>
      </c>
      <c r="B5" s="909" t="s">
        <v>21</v>
      </c>
      <c r="C5" s="904">
        <v>1978</v>
      </c>
      <c r="D5" s="889">
        <v>40</v>
      </c>
      <c r="E5" s="952" t="s">
        <v>22</v>
      </c>
      <c r="F5" s="1003">
        <v>0.69166666666666676</v>
      </c>
      <c r="G5" s="954" t="s">
        <v>20</v>
      </c>
      <c r="H5" s="893">
        <v>1</v>
      </c>
      <c r="I5" s="955">
        <v>10</v>
      </c>
      <c r="J5" s="895" t="s">
        <v>328</v>
      </c>
      <c r="K5" s="896">
        <f t="shared" si="0"/>
        <v>0.15268579838116264</v>
      </c>
    </row>
    <row r="6" spans="1:11" x14ac:dyDescent="0.3">
      <c r="A6" s="886">
        <v>4</v>
      </c>
      <c r="B6" s="898" t="s">
        <v>18</v>
      </c>
      <c r="C6" s="914">
        <v>1972</v>
      </c>
      <c r="D6" s="889">
        <v>46</v>
      </c>
      <c r="E6" s="956" t="s">
        <v>19</v>
      </c>
      <c r="F6" s="1002">
        <v>0.70416666666666661</v>
      </c>
      <c r="G6" s="954" t="s">
        <v>20</v>
      </c>
      <c r="H6" s="893">
        <v>2</v>
      </c>
      <c r="I6" s="957">
        <v>9</v>
      </c>
      <c r="J6" s="895"/>
      <c r="K6" s="896">
        <f t="shared" si="0"/>
        <v>0.15544518027961735</v>
      </c>
    </row>
    <row r="7" spans="1:11" x14ac:dyDescent="0.3">
      <c r="A7" s="886">
        <v>5</v>
      </c>
      <c r="B7" s="909" t="s">
        <v>12</v>
      </c>
      <c r="C7" s="904">
        <v>1998</v>
      </c>
      <c r="D7" s="889">
        <v>20</v>
      </c>
      <c r="E7" s="1004" t="s">
        <v>13</v>
      </c>
      <c r="F7" s="1003">
        <v>0.70763888888888893</v>
      </c>
      <c r="G7" s="954" t="s">
        <v>14</v>
      </c>
      <c r="H7" s="893">
        <v>1</v>
      </c>
      <c r="I7" s="955">
        <v>10</v>
      </c>
      <c r="J7" s="895"/>
      <c r="K7" s="896">
        <f t="shared" si="0"/>
        <v>0.15621167525141036</v>
      </c>
    </row>
    <row r="8" spans="1:11" x14ac:dyDescent="0.3">
      <c r="A8" s="886">
        <v>6</v>
      </c>
      <c r="B8" s="903" t="s">
        <v>453</v>
      </c>
      <c r="C8" s="904">
        <v>2000</v>
      </c>
      <c r="D8" s="889">
        <v>18</v>
      </c>
      <c r="E8" s="958" t="s">
        <v>16</v>
      </c>
      <c r="F8" s="1003">
        <v>0.72013888888888899</v>
      </c>
      <c r="G8" s="899" t="s">
        <v>14</v>
      </c>
      <c r="H8" s="893">
        <v>2</v>
      </c>
      <c r="I8" s="957">
        <v>9</v>
      </c>
      <c r="J8" s="895"/>
      <c r="K8" s="896">
        <f t="shared" si="0"/>
        <v>0.15897105714986512</v>
      </c>
    </row>
    <row r="9" spans="1:11" x14ac:dyDescent="0.3">
      <c r="A9" s="886">
        <v>7</v>
      </c>
      <c r="B9" s="911" t="s">
        <v>26</v>
      </c>
      <c r="C9" s="899">
        <v>1980</v>
      </c>
      <c r="D9" s="889">
        <v>38</v>
      </c>
      <c r="E9" s="958" t="s">
        <v>16</v>
      </c>
      <c r="F9" s="1003">
        <v>0.73472222222222217</v>
      </c>
      <c r="G9" s="954" t="s">
        <v>17</v>
      </c>
      <c r="H9" s="893">
        <v>3</v>
      </c>
      <c r="I9" s="957">
        <v>8</v>
      </c>
      <c r="J9" s="895"/>
      <c r="K9" s="896">
        <f t="shared" si="0"/>
        <v>0.1621903360313956</v>
      </c>
    </row>
    <row r="10" spans="1:11" x14ac:dyDescent="0.3">
      <c r="A10" s="886">
        <v>8</v>
      </c>
      <c r="B10" s="903" t="s">
        <v>44</v>
      </c>
      <c r="C10" s="904">
        <v>1986</v>
      </c>
      <c r="D10" s="889">
        <v>32</v>
      </c>
      <c r="E10" s="961" t="s">
        <v>45</v>
      </c>
      <c r="F10" s="1002">
        <v>0.7416666666666667</v>
      </c>
      <c r="G10" s="899" t="s">
        <v>17</v>
      </c>
      <c r="H10" s="893">
        <v>4</v>
      </c>
      <c r="I10" s="957">
        <v>7</v>
      </c>
      <c r="J10" s="895" t="s">
        <v>123</v>
      </c>
      <c r="K10" s="896">
        <f t="shared" si="0"/>
        <v>0.1637233259749816</v>
      </c>
    </row>
    <row r="11" spans="1:11" x14ac:dyDescent="0.3">
      <c r="A11" s="886">
        <v>9</v>
      </c>
      <c r="B11" s="903" t="s">
        <v>233</v>
      </c>
      <c r="C11" s="904">
        <v>1966</v>
      </c>
      <c r="D11" s="889">
        <v>52</v>
      </c>
      <c r="E11" s="963" t="s">
        <v>89</v>
      </c>
      <c r="F11" s="1003">
        <v>0.75138888888888899</v>
      </c>
      <c r="G11" s="954" t="s">
        <v>36</v>
      </c>
      <c r="H11" s="893">
        <v>1</v>
      </c>
      <c r="I11" s="955">
        <v>10</v>
      </c>
      <c r="J11" s="895"/>
      <c r="K11" s="896">
        <f t="shared" si="0"/>
        <v>0.16586951189600196</v>
      </c>
    </row>
    <row r="12" spans="1:11" x14ac:dyDescent="0.3">
      <c r="A12" s="886">
        <v>10</v>
      </c>
      <c r="B12" s="913" t="s">
        <v>554</v>
      </c>
      <c r="C12" s="899">
        <v>1973</v>
      </c>
      <c r="D12" s="889">
        <v>45</v>
      </c>
      <c r="E12" s="960" t="s">
        <v>555</v>
      </c>
      <c r="F12" s="1003">
        <v>0.75486111111111109</v>
      </c>
      <c r="G12" s="954" t="s">
        <v>20</v>
      </c>
      <c r="H12" s="893">
        <v>3</v>
      </c>
      <c r="I12" s="957">
        <v>8</v>
      </c>
      <c r="J12" s="895"/>
      <c r="K12" s="896">
        <f t="shared" si="0"/>
        <v>0.16663600686779492</v>
      </c>
    </row>
    <row r="13" spans="1:11" x14ac:dyDescent="0.3">
      <c r="A13" s="886">
        <v>11</v>
      </c>
      <c r="B13" s="898" t="s">
        <v>30</v>
      </c>
      <c r="C13" s="899">
        <v>1977</v>
      </c>
      <c r="D13" s="889">
        <v>41</v>
      </c>
      <c r="E13" s="958" t="s">
        <v>16</v>
      </c>
      <c r="F13" s="1002">
        <v>0.77083333333333337</v>
      </c>
      <c r="G13" s="899" t="s">
        <v>20</v>
      </c>
      <c r="H13" s="893">
        <v>4</v>
      </c>
      <c r="I13" s="957">
        <v>7</v>
      </c>
      <c r="J13" s="895"/>
      <c r="K13" s="896">
        <f t="shared" si="0"/>
        <v>0.17016188373804267</v>
      </c>
    </row>
    <row r="14" spans="1:11" x14ac:dyDescent="0.3">
      <c r="A14" s="886">
        <v>12</v>
      </c>
      <c r="B14" s="913" t="s">
        <v>35</v>
      </c>
      <c r="C14" s="914">
        <v>1964</v>
      </c>
      <c r="D14" s="889">
        <v>54</v>
      </c>
      <c r="E14" s="958" t="s">
        <v>16</v>
      </c>
      <c r="F14" s="1002">
        <v>0.77361111111111114</v>
      </c>
      <c r="G14" s="954" t="s">
        <v>36</v>
      </c>
      <c r="H14" s="893">
        <v>2</v>
      </c>
      <c r="I14" s="957">
        <v>9</v>
      </c>
      <c r="J14" s="895"/>
      <c r="K14" s="896">
        <f t="shared" si="0"/>
        <v>0.17077507971547706</v>
      </c>
    </row>
    <row r="15" spans="1:11" x14ac:dyDescent="0.3">
      <c r="A15" s="886">
        <v>13</v>
      </c>
      <c r="B15" s="911" t="s">
        <v>28</v>
      </c>
      <c r="C15" s="899">
        <v>1974</v>
      </c>
      <c r="D15" s="889">
        <v>44</v>
      </c>
      <c r="E15" s="959" t="s">
        <v>24</v>
      </c>
      <c r="F15" s="1003">
        <v>0.79722222222222217</v>
      </c>
      <c r="G15" s="899" t="s">
        <v>20</v>
      </c>
      <c r="H15" s="893">
        <v>5</v>
      </c>
      <c r="I15" s="957">
        <v>6</v>
      </c>
      <c r="J15" s="908"/>
      <c r="K15" s="896">
        <f t="shared" si="0"/>
        <v>0.17598724552366934</v>
      </c>
    </row>
    <row r="16" spans="1:11" x14ac:dyDescent="0.3">
      <c r="A16" s="886">
        <v>14</v>
      </c>
      <c r="B16" s="898" t="s">
        <v>32</v>
      </c>
      <c r="C16" s="899">
        <v>1972</v>
      </c>
      <c r="D16" s="889">
        <v>46</v>
      </c>
      <c r="E16" s="960" t="s">
        <v>24</v>
      </c>
      <c r="F16" s="1002">
        <v>0.7993055555555556</v>
      </c>
      <c r="G16" s="899" t="s">
        <v>20</v>
      </c>
      <c r="H16" s="893">
        <v>6</v>
      </c>
      <c r="I16" s="957">
        <v>5</v>
      </c>
      <c r="J16" s="895"/>
      <c r="K16" s="896">
        <f t="shared" si="0"/>
        <v>0.17644714250674515</v>
      </c>
    </row>
    <row r="17" spans="1:11" x14ac:dyDescent="0.3">
      <c r="A17" s="886">
        <v>15</v>
      </c>
      <c r="B17" s="915" t="s">
        <v>33</v>
      </c>
      <c r="C17" s="899">
        <v>1973</v>
      </c>
      <c r="D17" s="889">
        <v>45</v>
      </c>
      <c r="E17" s="956" t="s">
        <v>19</v>
      </c>
      <c r="F17" s="1003">
        <v>0.8125</v>
      </c>
      <c r="G17" s="899" t="s">
        <v>20</v>
      </c>
      <c r="H17" s="893">
        <v>7</v>
      </c>
      <c r="I17" s="957">
        <v>4</v>
      </c>
      <c r="J17" s="895"/>
      <c r="K17" s="896">
        <f t="shared" si="0"/>
        <v>0.1793598233995585</v>
      </c>
    </row>
    <row r="18" spans="1:11" x14ac:dyDescent="0.3">
      <c r="A18" s="886">
        <v>16</v>
      </c>
      <c r="B18" s="911" t="s">
        <v>582</v>
      </c>
      <c r="C18" s="899">
        <v>1980</v>
      </c>
      <c r="D18" s="889">
        <v>38</v>
      </c>
      <c r="E18" s="956" t="s">
        <v>19</v>
      </c>
      <c r="F18" s="1002">
        <v>0.82152777777777775</v>
      </c>
      <c r="G18" s="899" t="s">
        <v>17</v>
      </c>
      <c r="H18" s="893">
        <v>5</v>
      </c>
      <c r="I18" s="957">
        <v>6</v>
      </c>
      <c r="J18" s="895"/>
      <c r="K18" s="896">
        <f t="shared" si="0"/>
        <v>0.18135271032622025</v>
      </c>
    </row>
    <row r="19" spans="1:11" x14ac:dyDescent="0.3">
      <c r="A19" s="886">
        <v>17</v>
      </c>
      <c r="B19" s="898" t="s">
        <v>40</v>
      </c>
      <c r="C19" s="899">
        <v>1972</v>
      </c>
      <c r="D19" s="889">
        <v>46</v>
      </c>
      <c r="E19" s="960" t="s">
        <v>41</v>
      </c>
      <c r="F19" s="1003">
        <v>0.82916666666666661</v>
      </c>
      <c r="G19" s="899" t="s">
        <v>20</v>
      </c>
      <c r="H19" s="893">
        <v>8</v>
      </c>
      <c r="I19" s="957">
        <v>3</v>
      </c>
      <c r="J19" s="895"/>
      <c r="K19" s="896">
        <f t="shared" si="0"/>
        <v>0.18303899926416481</v>
      </c>
    </row>
    <row r="20" spans="1:11" x14ac:dyDescent="0.3">
      <c r="A20" s="886">
        <v>18</v>
      </c>
      <c r="B20" s="911" t="s">
        <v>37</v>
      </c>
      <c r="C20" s="899">
        <v>1979</v>
      </c>
      <c r="D20" s="889">
        <v>39</v>
      </c>
      <c r="E20" s="956" t="s">
        <v>19</v>
      </c>
      <c r="F20" s="1003">
        <v>0.84097222222222223</v>
      </c>
      <c r="G20" s="954" t="s">
        <v>38</v>
      </c>
      <c r="H20" s="893">
        <v>1</v>
      </c>
      <c r="I20" s="955">
        <v>10</v>
      </c>
      <c r="J20" s="895"/>
      <c r="K20" s="896">
        <f t="shared" si="0"/>
        <v>0.18564508216826098</v>
      </c>
    </row>
    <row r="21" spans="1:11" x14ac:dyDescent="0.3">
      <c r="A21" s="886">
        <v>19</v>
      </c>
      <c r="B21" s="915" t="s">
        <v>49</v>
      </c>
      <c r="C21" s="899">
        <v>1977</v>
      </c>
      <c r="D21" s="889">
        <v>41</v>
      </c>
      <c r="E21" s="958" t="s">
        <v>16</v>
      </c>
      <c r="F21" s="1002">
        <v>0.84236111111111101</v>
      </c>
      <c r="G21" s="899" t="s">
        <v>38</v>
      </c>
      <c r="H21" s="893">
        <v>2</v>
      </c>
      <c r="I21" s="957">
        <v>9</v>
      </c>
      <c r="J21" s="895"/>
      <c r="K21" s="896">
        <f t="shared" si="0"/>
        <v>0.18595168015697813</v>
      </c>
    </row>
    <row r="22" spans="1:11" x14ac:dyDescent="0.3">
      <c r="A22" s="886">
        <v>20</v>
      </c>
      <c r="B22" s="911" t="s">
        <v>133</v>
      </c>
      <c r="C22" s="899">
        <v>1981</v>
      </c>
      <c r="D22" s="889">
        <v>37</v>
      </c>
      <c r="E22" s="964" t="s">
        <v>52</v>
      </c>
      <c r="F22" s="1002">
        <v>0.84930555555555554</v>
      </c>
      <c r="G22" s="899" t="s">
        <v>17</v>
      </c>
      <c r="H22" s="893">
        <v>6</v>
      </c>
      <c r="I22" s="957">
        <v>5</v>
      </c>
      <c r="J22" s="895"/>
      <c r="K22" s="896">
        <f t="shared" si="0"/>
        <v>0.18748467010056413</v>
      </c>
    </row>
    <row r="23" spans="1:11" x14ac:dyDescent="0.3">
      <c r="A23" s="886">
        <v>21</v>
      </c>
      <c r="B23" s="915" t="s">
        <v>635</v>
      </c>
      <c r="C23" s="899">
        <v>1988</v>
      </c>
      <c r="D23" s="914">
        <v>30</v>
      </c>
      <c r="E23" s="963" t="s">
        <v>117</v>
      </c>
      <c r="F23" s="1005">
        <v>0.85416666666666663</v>
      </c>
      <c r="G23" s="899" t="s">
        <v>48</v>
      </c>
      <c r="H23" s="893">
        <v>1</v>
      </c>
      <c r="I23" s="955">
        <v>10</v>
      </c>
      <c r="J23" s="895"/>
      <c r="K23" s="896">
        <f t="shared" si="0"/>
        <v>0.1885577630610743</v>
      </c>
    </row>
    <row r="24" spans="1:11" x14ac:dyDescent="0.3">
      <c r="A24" s="886">
        <v>22</v>
      </c>
      <c r="B24" s="903" t="s">
        <v>57</v>
      </c>
      <c r="C24" s="904">
        <v>1970</v>
      </c>
      <c r="D24" s="889">
        <v>48</v>
      </c>
      <c r="E24" s="952" t="s">
        <v>58</v>
      </c>
      <c r="F24" s="1003">
        <v>0.85972222222222217</v>
      </c>
      <c r="G24" s="899" t="s">
        <v>20</v>
      </c>
      <c r="H24" s="893">
        <v>9</v>
      </c>
      <c r="I24" s="957">
        <v>2</v>
      </c>
      <c r="J24" s="895"/>
      <c r="K24" s="896">
        <f t="shared" si="0"/>
        <v>0.18978415501594306</v>
      </c>
    </row>
    <row r="25" spans="1:11" x14ac:dyDescent="0.3">
      <c r="A25" s="886">
        <v>23</v>
      </c>
      <c r="B25" s="911" t="s">
        <v>66</v>
      </c>
      <c r="C25" s="899">
        <v>1986</v>
      </c>
      <c r="D25" s="889">
        <v>32</v>
      </c>
      <c r="E25" s="963" t="s">
        <v>45</v>
      </c>
      <c r="F25" s="1006">
        <v>0.86736111111111114</v>
      </c>
      <c r="G25" s="954" t="s">
        <v>48</v>
      </c>
      <c r="H25" s="893">
        <v>2</v>
      </c>
      <c r="I25" s="957">
        <v>9</v>
      </c>
      <c r="J25" s="908"/>
      <c r="K25" s="896">
        <f t="shared" si="0"/>
        <v>0.19147044395388765</v>
      </c>
    </row>
    <row r="26" spans="1:11" x14ac:dyDescent="0.3">
      <c r="A26" s="886">
        <v>24</v>
      </c>
      <c r="B26" s="915" t="s">
        <v>53</v>
      </c>
      <c r="C26" s="899">
        <v>2001</v>
      </c>
      <c r="D26" s="889">
        <v>17</v>
      </c>
      <c r="E26" s="963" t="s">
        <v>54</v>
      </c>
      <c r="F26" s="1006">
        <v>0.86875000000000002</v>
      </c>
      <c r="G26" s="954" t="s">
        <v>48</v>
      </c>
      <c r="H26" s="893">
        <v>3</v>
      </c>
      <c r="I26" s="957">
        <v>8</v>
      </c>
      <c r="J26" s="895"/>
      <c r="K26" s="896">
        <f t="shared" si="0"/>
        <v>0.19177704194260486</v>
      </c>
    </row>
    <row r="27" spans="1:11" x14ac:dyDescent="0.3">
      <c r="A27" s="886">
        <v>25</v>
      </c>
      <c r="B27" s="915" t="s">
        <v>767</v>
      </c>
      <c r="C27" s="899">
        <v>1978</v>
      </c>
      <c r="D27" s="889">
        <v>40</v>
      </c>
      <c r="E27" s="963" t="s">
        <v>108</v>
      </c>
      <c r="F27" s="1003">
        <v>0.87569444444444444</v>
      </c>
      <c r="G27" s="899" t="s">
        <v>20</v>
      </c>
      <c r="H27" s="893">
        <v>10</v>
      </c>
      <c r="I27" s="957">
        <v>1</v>
      </c>
      <c r="J27" s="895" t="s">
        <v>25</v>
      </c>
      <c r="K27" s="896">
        <f t="shared" si="0"/>
        <v>0.19331003188619081</v>
      </c>
    </row>
    <row r="28" spans="1:11" x14ac:dyDescent="0.3">
      <c r="A28" s="886">
        <v>26</v>
      </c>
      <c r="B28" s="915" t="s">
        <v>137</v>
      </c>
      <c r="C28" s="899">
        <v>1975</v>
      </c>
      <c r="D28" s="889">
        <v>43</v>
      </c>
      <c r="E28" s="960" t="s">
        <v>24</v>
      </c>
      <c r="F28" s="1002">
        <v>0.87777777777777777</v>
      </c>
      <c r="G28" s="954" t="s">
        <v>38</v>
      </c>
      <c r="H28" s="893">
        <v>3</v>
      </c>
      <c r="I28" s="957">
        <v>8</v>
      </c>
      <c r="J28" s="895"/>
      <c r="K28" s="896">
        <f t="shared" si="0"/>
        <v>0.19376992886926661</v>
      </c>
    </row>
    <row r="29" spans="1:11" x14ac:dyDescent="0.3">
      <c r="A29" s="886">
        <v>27</v>
      </c>
      <c r="B29" s="898" t="s">
        <v>64</v>
      </c>
      <c r="C29" s="899">
        <v>1973</v>
      </c>
      <c r="D29" s="889">
        <v>45</v>
      </c>
      <c r="E29" s="1007" t="s">
        <v>61</v>
      </c>
      <c r="F29" s="1002">
        <v>0.88402777777777775</v>
      </c>
      <c r="G29" s="899" t="s">
        <v>20</v>
      </c>
      <c r="H29" s="893">
        <v>11</v>
      </c>
      <c r="I29" s="957">
        <v>1</v>
      </c>
      <c r="J29" s="895"/>
      <c r="K29" s="896">
        <f t="shared" si="0"/>
        <v>0.19514961981849396</v>
      </c>
    </row>
    <row r="30" spans="1:11" x14ac:dyDescent="0.3">
      <c r="A30" s="886">
        <v>28</v>
      </c>
      <c r="B30" s="915" t="s">
        <v>281</v>
      </c>
      <c r="C30" s="899">
        <v>1973</v>
      </c>
      <c r="D30" s="889">
        <v>45</v>
      </c>
      <c r="E30" s="963" t="s">
        <v>89</v>
      </c>
      <c r="F30" s="1003">
        <v>0.88541666666666663</v>
      </c>
      <c r="G30" s="899" t="s">
        <v>38</v>
      </c>
      <c r="H30" s="893">
        <v>4</v>
      </c>
      <c r="I30" s="957">
        <v>7</v>
      </c>
      <c r="J30" s="895" t="s">
        <v>328</v>
      </c>
      <c r="K30" s="896">
        <f t="shared" si="0"/>
        <v>0.19545621780721117</v>
      </c>
    </row>
    <row r="31" spans="1:11" x14ac:dyDescent="0.3">
      <c r="A31" s="886">
        <v>29</v>
      </c>
      <c r="B31" s="915" t="s">
        <v>69</v>
      </c>
      <c r="C31" s="899">
        <v>1985</v>
      </c>
      <c r="D31" s="889">
        <v>33</v>
      </c>
      <c r="E31" s="963" t="s">
        <v>70</v>
      </c>
      <c r="F31" s="1006">
        <v>0.90833333333333333</v>
      </c>
      <c r="G31" s="899" t="s">
        <v>48</v>
      </c>
      <c r="H31" s="893">
        <v>4</v>
      </c>
      <c r="I31" s="957">
        <v>7</v>
      </c>
      <c r="J31" s="895"/>
      <c r="K31" s="896">
        <f t="shared" si="0"/>
        <v>0.20051508462104486</v>
      </c>
    </row>
    <row r="32" spans="1:11" x14ac:dyDescent="0.3">
      <c r="A32" s="886">
        <v>30</v>
      </c>
      <c r="B32" s="915" t="s">
        <v>63</v>
      </c>
      <c r="C32" s="899">
        <v>1975</v>
      </c>
      <c r="D32" s="889">
        <v>43</v>
      </c>
      <c r="E32" s="963" t="s">
        <v>24</v>
      </c>
      <c r="F32" s="1002">
        <v>0.9145833333333333</v>
      </c>
      <c r="G32" s="899" t="s">
        <v>20</v>
      </c>
      <c r="H32" s="893">
        <v>12</v>
      </c>
      <c r="I32" s="957">
        <v>1</v>
      </c>
      <c r="J32" s="895"/>
      <c r="K32" s="896">
        <f t="shared" si="0"/>
        <v>0.20189477557027224</v>
      </c>
    </row>
    <row r="33" spans="1:11" x14ac:dyDescent="0.3">
      <c r="A33" s="886">
        <v>31</v>
      </c>
      <c r="B33" s="911" t="s">
        <v>612</v>
      </c>
      <c r="C33" s="899">
        <v>2000</v>
      </c>
      <c r="D33" s="889">
        <v>18</v>
      </c>
      <c r="E33" s="990" t="s">
        <v>710</v>
      </c>
      <c r="F33" s="1006">
        <v>0.9145833333333333</v>
      </c>
      <c r="G33" s="899" t="s">
        <v>48</v>
      </c>
      <c r="H33" s="893">
        <v>5</v>
      </c>
      <c r="I33" s="957">
        <v>6</v>
      </c>
      <c r="J33" s="895"/>
      <c r="K33" s="896">
        <f t="shared" si="0"/>
        <v>0.20189477557027224</v>
      </c>
    </row>
    <row r="34" spans="1:11" x14ac:dyDescent="0.3">
      <c r="A34" s="886">
        <v>32</v>
      </c>
      <c r="B34" s="903" t="s">
        <v>60</v>
      </c>
      <c r="C34" s="904">
        <v>2002</v>
      </c>
      <c r="D34" s="889">
        <v>16</v>
      </c>
      <c r="E34" s="1007" t="s">
        <v>61</v>
      </c>
      <c r="F34" s="1003">
        <v>0.93472222222222223</v>
      </c>
      <c r="G34" s="954" t="s">
        <v>14</v>
      </c>
      <c r="H34" s="893">
        <v>3</v>
      </c>
      <c r="I34" s="957">
        <v>8</v>
      </c>
      <c r="J34" s="895"/>
      <c r="K34" s="896">
        <f t="shared" si="0"/>
        <v>0.20634044640667157</v>
      </c>
    </row>
    <row r="35" spans="1:11" x14ac:dyDescent="0.3">
      <c r="A35" s="886">
        <v>33</v>
      </c>
      <c r="B35" s="898" t="s">
        <v>165</v>
      </c>
      <c r="C35" s="899">
        <v>1973</v>
      </c>
      <c r="D35" s="889">
        <v>45</v>
      </c>
      <c r="E35" s="958" t="s">
        <v>16</v>
      </c>
      <c r="F35" s="1003">
        <v>0.94166666666666676</v>
      </c>
      <c r="G35" s="899" t="s">
        <v>20</v>
      </c>
      <c r="H35" s="893">
        <v>13</v>
      </c>
      <c r="I35" s="957">
        <v>1</v>
      </c>
      <c r="J35" s="895"/>
      <c r="K35" s="896">
        <f t="shared" si="0"/>
        <v>0.20787343635025754</v>
      </c>
    </row>
    <row r="36" spans="1:11" x14ac:dyDescent="0.3">
      <c r="A36" s="886">
        <v>34</v>
      </c>
      <c r="B36" s="911" t="s">
        <v>79</v>
      </c>
      <c r="C36" s="899">
        <v>1947</v>
      </c>
      <c r="D36" s="889">
        <v>71</v>
      </c>
      <c r="E36" s="958" t="s">
        <v>16</v>
      </c>
      <c r="F36" s="1002">
        <v>0.94166666666666676</v>
      </c>
      <c r="G36" s="954" t="s">
        <v>75</v>
      </c>
      <c r="H36" s="893">
        <v>1</v>
      </c>
      <c r="I36" s="955">
        <v>10</v>
      </c>
      <c r="J36" s="895" t="s">
        <v>328</v>
      </c>
      <c r="K36" s="896">
        <f t="shared" si="0"/>
        <v>0.20787343635025754</v>
      </c>
    </row>
    <row r="37" spans="1:11" x14ac:dyDescent="0.3">
      <c r="A37" s="886">
        <v>35</v>
      </c>
      <c r="B37" s="909" t="s">
        <v>71</v>
      </c>
      <c r="C37" s="904">
        <v>1962</v>
      </c>
      <c r="D37" s="889">
        <v>56</v>
      </c>
      <c r="E37" s="966" t="s">
        <v>19</v>
      </c>
      <c r="F37" s="1003">
        <v>0.95277777777777783</v>
      </c>
      <c r="G37" s="954" t="s">
        <v>36</v>
      </c>
      <c r="H37" s="893">
        <v>3</v>
      </c>
      <c r="I37" s="957">
        <v>8</v>
      </c>
      <c r="J37" s="895"/>
      <c r="K37" s="896">
        <f t="shared" si="0"/>
        <v>0.21032622025999509</v>
      </c>
    </row>
    <row r="38" spans="1:11" x14ac:dyDescent="0.3">
      <c r="A38" s="886">
        <v>36</v>
      </c>
      <c r="B38" s="915" t="s">
        <v>298</v>
      </c>
      <c r="C38" s="914">
        <v>1976</v>
      </c>
      <c r="D38" s="889">
        <v>42</v>
      </c>
      <c r="E38" s="990" t="s">
        <v>710</v>
      </c>
      <c r="F38" s="1003">
        <v>0.95347222222222217</v>
      </c>
      <c r="G38" s="899" t="s">
        <v>38</v>
      </c>
      <c r="H38" s="893">
        <v>5</v>
      </c>
      <c r="I38" s="957">
        <v>6</v>
      </c>
      <c r="J38" s="895"/>
      <c r="K38" s="896">
        <f t="shared" si="0"/>
        <v>0.21047951925435368</v>
      </c>
    </row>
    <row r="39" spans="1:11" x14ac:dyDescent="0.3">
      <c r="A39" s="886">
        <v>37</v>
      </c>
      <c r="B39" s="911" t="s">
        <v>636</v>
      </c>
      <c r="C39" s="899">
        <v>1955</v>
      </c>
      <c r="D39" s="889">
        <v>63</v>
      </c>
      <c r="E39" s="963" t="s">
        <v>73</v>
      </c>
      <c r="F39" s="1002">
        <v>0.95694444444444438</v>
      </c>
      <c r="G39" s="954" t="s">
        <v>75</v>
      </c>
      <c r="H39" s="893">
        <v>2</v>
      </c>
      <c r="I39" s="957">
        <v>9</v>
      </c>
      <c r="J39" s="895"/>
      <c r="K39" s="896">
        <f t="shared" si="0"/>
        <v>0.21124601422614664</v>
      </c>
    </row>
    <row r="40" spans="1:11" x14ac:dyDescent="0.3">
      <c r="A40" s="886">
        <v>38</v>
      </c>
      <c r="B40" s="903" t="s">
        <v>76</v>
      </c>
      <c r="C40" s="904">
        <v>1988</v>
      </c>
      <c r="D40" s="889">
        <v>30</v>
      </c>
      <c r="E40" s="963" t="s">
        <v>77</v>
      </c>
      <c r="F40" s="1006">
        <v>0.96250000000000002</v>
      </c>
      <c r="G40" s="954" t="s">
        <v>48</v>
      </c>
      <c r="H40" s="893">
        <v>6</v>
      </c>
      <c r="I40" s="957">
        <v>5</v>
      </c>
      <c r="J40" s="895"/>
      <c r="K40" s="896">
        <f t="shared" si="0"/>
        <v>0.21247240618101546</v>
      </c>
    </row>
    <row r="41" spans="1:11" x14ac:dyDescent="0.3">
      <c r="A41" s="886">
        <v>39</v>
      </c>
      <c r="B41" s="915" t="s">
        <v>597</v>
      </c>
      <c r="C41" s="899">
        <v>1974</v>
      </c>
      <c r="D41" s="889">
        <v>44</v>
      </c>
      <c r="E41" s="966" t="s">
        <v>19</v>
      </c>
      <c r="F41" s="1003">
        <v>0.96597222222222223</v>
      </c>
      <c r="G41" s="899" t="s">
        <v>38</v>
      </c>
      <c r="H41" s="893">
        <v>6</v>
      </c>
      <c r="I41" s="957">
        <v>5</v>
      </c>
      <c r="J41" s="895" t="s">
        <v>328</v>
      </c>
      <c r="K41" s="896">
        <f t="shared" si="0"/>
        <v>0.21323890115280844</v>
      </c>
    </row>
    <row r="42" spans="1:11" x14ac:dyDescent="0.3">
      <c r="A42" s="886">
        <v>40</v>
      </c>
      <c r="B42" s="915" t="s">
        <v>768</v>
      </c>
      <c r="C42" s="899">
        <v>1970</v>
      </c>
      <c r="D42" s="889">
        <v>48</v>
      </c>
      <c r="E42" s="963"/>
      <c r="F42" s="1003">
        <v>0.98611111111111116</v>
      </c>
      <c r="G42" s="899" t="s">
        <v>20</v>
      </c>
      <c r="H42" s="893">
        <v>14</v>
      </c>
      <c r="I42" s="957">
        <v>1</v>
      </c>
      <c r="J42" s="895" t="s">
        <v>25</v>
      </c>
      <c r="K42" s="896">
        <f t="shared" si="0"/>
        <v>0.21768457198920774</v>
      </c>
    </row>
    <row r="43" spans="1:11" x14ac:dyDescent="0.3">
      <c r="A43" s="886">
        <v>41</v>
      </c>
      <c r="B43" s="911" t="s">
        <v>83</v>
      </c>
      <c r="C43" s="899">
        <v>1955</v>
      </c>
      <c r="D43" s="889">
        <v>63</v>
      </c>
      <c r="E43" s="991" t="s">
        <v>84</v>
      </c>
      <c r="F43" s="1002">
        <v>0.99305555555555547</v>
      </c>
      <c r="G43" s="954" t="s">
        <v>75</v>
      </c>
      <c r="H43" s="893">
        <v>3</v>
      </c>
      <c r="I43" s="957">
        <v>8</v>
      </c>
      <c r="J43" s="895"/>
      <c r="K43" s="896">
        <f t="shared" si="0"/>
        <v>0.21921756193279368</v>
      </c>
    </row>
    <row r="44" spans="1:11" x14ac:dyDescent="0.3">
      <c r="A44" s="886">
        <v>42</v>
      </c>
      <c r="B44" s="915" t="s">
        <v>769</v>
      </c>
      <c r="C44" s="899">
        <v>1980</v>
      </c>
      <c r="D44" s="889">
        <v>38</v>
      </c>
      <c r="E44" s="963" t="s">
        <v>770</v>
      </c>
      <c r="F44" s="1008" t="s">
        <v>771</v>
      </c>
      <c r="G44" s="899" t="s">
        <v>38</v>
      </c>
      <c r="H44" s="893">
        <v>7</v>
      </c>
      <c r="I44" s="957">
        <v>4</v>
      </c>
      <c r="J44" s="895" t="s">
        <v>25</v>
      </c>
      <c r="K44" s="921">
        <f t="shared" ref="K44:K55" si="1">SUM(F44/4.53)</f>
        <v>0.22350993377483441</v>
      </c>
    </row>
    <row r="45" spans="1:11" x14ac:dyDescent="0.3">
      <c r="A45" s="886">
        <v>43</v>
      </c>
      <c r="B45" s="915" t="s">
        <v>105</v>
      </c>
      <c r="C45" s="899">
        <v>1972</v>
      </c>
      <c r="D45" s="889">
        <v>46</v>
      </c>
      <c r="E45" s="963" t="s">
        <v>24</v>
      </c>
      <c r="F45" s="1008" t="s">
        <v>772</v>
      </c>
      <c r="G45" s="899" t="s">
        <v>38</v>
      </c>
      <c r="H45" s="893">
        <v>8</v>
      </c>
      <c r="I45" s="957">
        <v>3</v>
      </c>
      <c r="J45" s="895"/>
      <c r="K45" s="921">
        <f t="shared" si="1"/>
        <v>0.22427642874662743</v>
      </c>
    </row>
    <row r="46" spans="1:11" x14ac:dyDescent="0.3">
      <c r="A46" s="886">
        <v>44</v>
      </c>
      <c r="B46" s="915" t="s">
        <v>773</v>
      </c>
      <c r="C46" s="899">
        <v>1977</v>
      </c>
      <c r="D46" s="889">
        <v>41</v>
      </c>
      <c r="E46" s="963" t="s">
        <v>68</v>
      </c>
      <c r="F46" s="1008" t="s">
        <v>774</v>
      </c>
      <c r="G46" s="899" t="s">
        <v>20</v>
      </c>
      <c r="H46" s="893">
        <v>15</v>
      </c>
      <c r="I46" s="957">
        <v>1</v>
      </c>
      <c r="J46" s="895"/>
      <c r="K46" s="921">
        <f t="shared" si="1"/>
        <v>0.23071498650968847</v>
      </c>
    </row>
    <row r="47" spans="1:11" x14ac:dyDescent="0.3">
      <c r="A47" s="886">
        <v>45</v>
      </c>
      <c r="B47" s="898" t="s">
        <v>81</v>
      </c>
      <c r="C47" s="914">
        <v>1973</v>
      </c>
      <c r="D47" s="889">
        <v>45</v>
      </c>
      <c r="E47" s="958" t="s">
        <v>16</v>
      </c>
      <c r="F47" s="1008" t="s">
        <v>279</v>
      </c>
      <c r="G47" s="899" t="s">
        <v>38</v>
      </c>
      <c r="H47" s="893">
        <v>9</v>
      </c>
      <c r="I47" s="957">
        <v>2</v>
      </c>
      <c r="J47" s="895"/>
      <c r="K47" s="921">
        <f t="shared" si="1"/>
        <v>0.23393426539121903</v>
      </c>
    </row>
    <row r="48" spans="1:11" x14ac:dyDescent="0.3">
      <c r="A48" s="886">
        <v>46</v>
      </c>
      <c r="B48" s="898" t="s">
        <v>642</v>
      </c>
      <c r="C48" s="932">
        <v>1968</v>
      </c>
      <c r="D48" s="889">
        <v>50</v>
      </c>
      <c r="E48" s="952" t="s">
        <v>643</v>
      </c>
      <c r="F48" s="1008" t="s">
        <v>775</v>
      </c>
      <c r="G48" s="899" t="s">
        <v>36</v>
      </c>
      <c r="H48" s="893">
        <v>4</v>
      </c>
      <c r="I48" s="957">
        <v>7</v>
      </c>
      <c r="J48" s="895"/>
      <c r="K48" s="921">
        <f t="shared" si="1"/>
        <v>0.23669364728967376</v>
      </c>
    </row>
    <row r="49" spans="1:11" x14ac:dyDescent="0.3">
      <c r="A49" s="886">
        <v>47</v>
      </c>
      <c r="B49" s="903" t="s">
        <v>733</v>
      </c>
      <c r="C49" s="904">
        <v>1994</v>
      </c>
      <c r="D49" s="914">
        <v>24</v>
      </c>
      <c r="E49" s="964" t="s">
        <v>54</v>
      </c>
      <c r="F49" s="1008" t="s">
        <v>751</v>
      </c>
      <c r="G49" s="899" t="s">
        <v>14</v>
      </c>
      <c r="H49" s="893">
        <v>4</v>
      </c>
      <c r="I49" s="957">
        <v>7</v>
      </c>
      <c r="J49" s="895"/>
      <c r="K49" s="921">
        <f t="shared" si="1"/>
        <v>0.23746014226146678</v>
      </c>
    </row>
    <row r="50" spans="1:11" x14ac:dyDescent="0.3">
      <c r="A50" s="886">
        <v>48</v>
      </c>
      <c r="B50" s="913" t="s">
        <v>97</v>
      </c>
      <c r="C50" s="914">
        <v>1948</v>
      </c>
      <c r="D50" s="889">
        <v>70</v>
      </c>
      <c r="E50" s="967" t="s">
        <v>61</v>
      </c>
      <c r="F50" s="1008" t="s">
        <v>100</v>
      </c>
      <c r="G50" s="899" t="s">
        <v>75</v>
      </c>
      <c r="H50" s="893">
        <v>4</v>
      </c>
      <c r="I50" s="957">
        <v>7</v>
      </c>
      <c r="J50" s="895"/>
      <c r="K50" s="921">
        <f t="shared" si="1"/>
        <v>0.25508952661270545</v>
      </c>
    </row>
    <row r="51" spans="1:11" x14ac:dyDescent="0.3">
      <c r="A51" s="886">
        <v>49</v>
      </c>
      <c r="B51" s="915" t="s">
        <v>574</v>
      </c>
      <c r="C51" s="914">
        <v>1973</v>
      </c>
      <c r="D51" s="889">
        <v>45</v>
      </c>
      <c r="E51" s="966" t="s">
        <v>19</v>
      </c>
      <c r="F51" s="1008" t="s">
        <v>776</v>
      </c>
      <c r="G51" s="899" t="s">
        <v>38</v>
      </c>
      <c r="H51" s="893">
        <v>10</v>
      </c>
      <c r="I51" s="957">
        <v>1</v>
      </c>
      <c r="J51" s="895" t="s">
        <v>328</v>
      </c>
      <c r="K51" s="921">
        <f t="shared" si="1"/>
        <v>0.26014839342653912</v>
      </c>
    </row>
    <row r="52" spans="1:11" x14ac:dyDescent="0.3">
      <c r="A52" s="886">
        <v>50</v>
      </c>
      <c r="B52" s="909" t="s">
        <v>737</v>
      </c>
      <c r="C52" s="904">
        <v>1960</v>
      </c>
      <c r="D52" s="889">
        <v>58</v>
      </c>
      <c r="E52" s="963" t="s">
        <v>54</v>
      </c>
      <c r="F52" s="1008" t="s">
        <v>777</v>
      </c>
      <c r="G52" s="899" t="s">
        <v>36</v>
      </c>
      <c r="H52" s="893">
        <v>5</v>
      </c>
      <c r="I52" s="957">
        <v>6</v>
      </c>
      <c r="J52" s="895"/>
      <c r="K52" s="921">
        <f t="shared" si="1"/>
        <v>0.26106818739269066</v>
      </c>
    </row>
    <row r="53" spans="1:11" x14ac:dyDescent="0.3">
      <c r="A53" s="886">
        <v>51</v>
      </c>
      <c r="B53" s="969" t="s">
        <v>119</v>
      </c>
      <c r="C53" s="914">
        <v>1963</v>
      </c>
      <c r="D53" s="889">
        <v>55</v>
      </c>
      <c r="E53" s="970" t="s">
        <v>19</v>
      </c>
      <c r="F53" s="1008" t="s">
        <v>778</v>
      </c>
      <c r="G53" s="954" t="s">
        <v>120</v>
      </c>
      <c r="H53" s="893">
        <v>1</v>
      </c>
      <c r="I53" s="955">
        <v>10</v>
      </c>
      <c r="J53" s="895"/>
      <c r="K53" s="921">
        <f t="shared" si="1"/>
        <v>0.26827324012754478</v>
      </c>
    </row>
    <row r="54" spans="1:11" x14ac:dyDescent="0.3">
      <c r="A54" s="886">
        <v>52</v>
      </c>
      <c r="B54" s="915" t="s">
        <v>779</v>
      </c>
      <c r="C54" s="899">
        <v>1971</v>
      </c>
      <c r="D54" s="889">
        <f>SUM(2018-C54)</f>
        <v>47</v>
      </c>
      <c r="E54" s="963"/>
      <c r="F54" s="1008" t="s">
        <v>780</v>
      </c>
      <c r="G54" s="899" t="s">
        <v>38</v>
      </c>
      <c r="H54" s="893">
        <v>11</v>
      </c>
      <c r="I54" s="957">
        <v>1</v>
      </c>
      <c r="J54" s="895" t="s">
        <v>25</v>
      </c>
      <c r="K54" s="921">
        <f t="shared" si="1"/>
        <v>0.28084375766494973</v>
      </c>
    </row>
    <row r="55" spans="1:11" ht="15" thickBot="1" x14ac:dyDescent="0.35">
      <c r="A55" s="992">
        <v>53</v>
      </c>
      <c r="B55" s="993" t="s">
        <v>213</v>
      </c>
      <c r="C55" s="994">
        <v>1948</v>
      </c>
      <c r="D55" s="995">
        <v>70</v>
      </c>
      <c r="E55" s="1009" t="s">
        <v>16</v>
      </c>
      <c r="F55" s="1010" t="s">
        <v>781</v>
      </c>
      <c r="G55" s="994" t="s">
        <v>75</v>
      </c>
      <c r="H55" s="998">
        <v>5</v>
      </c>
      <c r="I55" s="999">
        <v>6</v>
      </c>
      <c r="J55" s="1000" t="s">
        <v>782</v>
      </c>
      <c r="K55" s="921">
        <f t="shared" si="1"/>
        <v>0.29908633799362272</v>
      </c>
    </row>
    <row r="56" spans="1:11" ht="15" thickTop="1" x14ac:dyDescent="0.3"/>
    <row r="57" spans="1:11" x14ac:dyDescent="0.3">
      <c r="H57" s="1011"/>
    </row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sqref="A1:K1"/>
    </sheetView>
  </sheetViews>
  <sheetFormatPr defaultRowHeight="14.4" x14ac:dyDescent="0.3"/>
  <cols>
    <col min="1" max="1" width="4.6640625" customWidth="1"/>
    <col min="2" max="2" width="16.33203125" style="177" customWidth="1"/>
    <col min="3" max="3" width="5" customWidth="1"/>
    <col min="4" max="4" width="4.109375" customWidth="1"/>
    <col min="5" max="5" width="19" customWidth="1"/>
    <col min="6" max="6" width="7.44140625" customWidth="1"/>
    <col min="7" max="7" width="3.6640625" style="177" customWidth="1"/>
    <col min="8" max="8" width="3.88671875" customWidth="1"/>
    <col min="9" max="9" width="4.109375" customWidth="1"/>
    <col min="10" max="10" width="6" customWidth="1"/>
    <col min="11" max="11" width="5.6640625" customWidth="1"/>
    <col min="12" max="12" width="4.109375" customWidth="1"/>
  </cols>
  <sheetData>
    <row r="1" spans="1:11" ht="16.5" customHeight="1" thickTop="1" thickBot="1" x14ac:dyDescent="0.35">
      <c r="A1" s="1017" t="s">
        <v>783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9"/>
    </row>
    <row r="2" spans="1:11" ht="12.9" customHeight="1" thickTop="1" x14ac:dyDescent="0.3">
      <c r="A2" s="982" t="s">
        <v>1</v>
      </c>
      <c r="B2" s="983" t="s">
        <v>2</v>
      </c>
      <c r="C2" s="984" t="s">
        <v>3</v>
      </c>
      <c r="D2" s="985" t="s">
        <v>4</v>
      </c>
      <c r="E2" s="985" t="s">
        <v>5</v>
      </c>
      <c r="F2" s="986" t="s">
        <v>6</v>
      </c>
      <c r="G2" s="984" t="s">
        <v>7</v>
      </c>
      <c r="H2" s="987" t="s">
        <v>8</v>
      </c>
      <c r="I2" s="987" t="s">
        <v>9</v>
      </c>
      <c r="J2" s="985" t="s">
        <v>10</v>
      </c>
      <c r="K2" s="988" t="s">
        <v>11</v>
      </c>
    </row>
    <row r="3" spans="1:11" ht="12.9" customHeight="1" x14ac:dyDescent="0.3">
      <c r="A3" s="886">
        <v>1</v>
      </c>
      <c r="B3" s="913" t="s">
        <v>23</v>
      </c>
      <c r="C3" s="899">
        <v>1981</v>
      </c>
      <c r="D3" s="889">
        <v>37</v>
      </c>
      <c r="E3" s="989" t="s">
        <v>24</v>
      </c>
      <c r="F3" s="1003">
        <v>0.68541666666666667</v>
      </c>
      <c r="G3" s="954" t="s">
        <v>17</v>
      </c>
      <c r="H3" s="893">
        <v>1</v>
      </c>
      <c r="I3" s="955">
        <v>10</v>
      </c>
      <c r="J3" s="1012" t="s">
        <v>784</v>
      </c>
      <c r="K3" s="896">
        <f t="shared" ref="K3:K15" si="0">SUM(F3)/4.53</f>
        <v>0.15130610743193523</v>
      </c>
    </row>
    <row r="4" spans="1:11" ht="12.9" customHeight="1" x14ac:dyDescent="0.3">
      <c r="A4" s="886">
        <v>2</v>
      </c>
      <c r="B4" s="903" t="s">
        <v>650</v>
      </c>
      <c r="C4" s="904">
        <v>1990</v>
      </c>
      <c r="D4" s="889">
        <v>28</v>
      </c>
      <c r="E4" s="1007" t="s">
        <v>61</v>
      </c>
      <c r="F4" s="1003">
        <v>0.68819444444444444</v>
      </c>
      <c r="G4" s="899" t="s">
        <v>14</v>
      </c>
      <c r="H4" s="893">
        <v>1</v>
      </c>
      <c r="I4" s="955">
        <v>10</v>
      </c>
      <c r="J4" s="1012"/>
      <c r="K4" s="896">
        <f t="shared" si="0"/>
        <v>0.15191930340936963</v>
      </c>
    </row>
    <row r="5" spans="1:11" ht="12.9" customHeight="1" x14ac:dyDescent="0.3">
      <c r="A5" s="886">
        <v>3</v>
      </c>
      <c r="B5" s="911" t="s">
        <v>26</v>
      </c>
      <c r="C5" s="899">
        <v>1980</v>
      </c>
      <c r="D5" s="889">
        <v>38</v>
      </c>
      <c r="E5" s="958" t="s">
        <v>16</v>
      </c>
      <c r="F5" s="1003">
        <v>0.72638888888888886</v>
      </c>
      <c r="G5" s="954" t="s">
        <v>17</v>
      </c>
      <c r="H5" s="893">
        <v>2</v>
      </c>
      <c r="I5" s="957">
        <v>9</v>
      </c>
      <c r="J5" s="1012"/>
      <c r="K5" s="896">
        <f t="shared" si="0"/>
        <v>0.16035074809909244</v>
      </c>
    </row>
    <row r="6" spans="1:11" ht="12.9" customHeight="1" x14ac:dyDescent="0.3">
      <c r="A6" s="886">
        <v>4</v>
      </c>
      <c r="B6" s="909" t="s">
        <v>233</v>
      </c>
      <c r="C6" s="904">
        <v>1966</v>
      </c>
      <c r="D6" s="889">
        <v>52</v>
      </c>
      <c r="E6" s="963" t="s">
        <v>89</v>
      </c>
      <c r="F6" s="1003">
        <v>0.75138888888888899</v>
      </c>
      <c r="G6" s="954" t="s">
        <v>36</v>
      </c>
      <c r="H6" s="893">
        <v>1</v>
      </c>
      <c r="I6" s="955">
        <v>10</v>
      </c>
      <c r="J6" s="1012"/>
      <c r="K6" s="896">
        <f t="shared" si="0"/>
        <v>0.16586951189600196</v>
      </c>
    </row>
    <row r="7" spans="1:11" ht="12.9" customHeight="1" x14ac:dyDescent="0.3">
      <c r="A7" s="886">
        <v>5</v>
      </c>
      <c r="B7" s="913" t="s">
        <v>35</v>
      </c>
      <c r="C7" s="914">
        <v>1964</v>
      </c>
      <c r="D7" s="889">
        <v>54</v>
      </c>
      <c r="E7" s="958" t="s">
        <v>16</v>
      </c>
      <c r="F7" s="1013">
        <v>0.76041666666666663</v>
      </c>
      <c r="G7" s="954" t="s">
        <v>36</v>
      </c>
      <c r="H7" s="893">
        <v>2</v>
      </c>
      <c r="I7" s="957">
        <v>9</v>
      </c>
      <c r="J7" s="1012" t="s">
        <v>328</v>
      </c>
      <c r="K7" s="896">
        <f t="shared" si="0"/>
        <v>0.16786239882266371</v>
      </c>
    </row>
    <row r="8" spans="1:11" ht="12.9" customHeight="1" x14ac:dyDescent="0.3">
      <c r="A8" s="886">
        <v>6</v>
      </c>
      <c r="B8" s="909" t="s">
        <v>666</v>
      </c>
      <c r="C8" s="904">
        <v>2000</v>
      </c>
      <c r="D8" s="889">
        <v>18</v>
      </c>
      <c r="E8" s="961" t="s">
        <v>785</v>
      </c>
      <c r="F8" s="1003">
        <v>0.76874999999999993</v>
      </c>
      <c r="G8" s="954" t="s">
        <v>14</v>
      </c>
      <c r="H8" s="893">
        <v>2</v>
      </c>
      <c r="I8" s="957">
        <v>9</v>
      </c>
      <c r="J8" s="1012"/>
      <c r="K8" s="896">
        <f t="shared" si="0"/>
        <v>0.16970198675496687</v>
      </c>
    </row>
    <row r="9" spans="1:11" ht="12.9" customHeight="1" x14ac:dyDescent="0.3">
      <c r="A9" s="886">
        <v>7</v>
      </c>
      <c r="B9" s="898" t="s">
        <v>30</v>
      </c>
      <c r="C9" s="899">
        <v>1977</v>
      </c>
      <c r="D9" s="889">
        <v>41</v>
      </c>
      <c r="E9" s="958" t="s">
        <v>16</v>
      </c>
      <c r="F9" s="1003">
        <v>0.77777777777777779</v>
      </c>
      <c r="G9" s="899" t="s">
        <v>20</v>
      </c>
      <c r="H9" s="893">
        <v>1</v>
      </c>
      <c r="I9" s="955">
        <v>10</v>
      </c>
      <c r="J9" s="1012"/>
      <c r="K9" s="896">
        <f t="shared" si="0"/>
        <v>0.17169487368162864</v>
      </c>
    </row>
    <row r="10" spans="1:11" ht="12.9" customHeight="1" x14ac:dyDescent="0.3">
      <c r="A10" s="886">
        <v>8</v>
      </c>
      <c r="B10" s="903" t="s">
        <v>786</v>
      </c>
      <c r="C10" s="904">
        <v>2002</v>
      </c>
      <c r="D10" s="914">
        <v>16</v>
      </c>
      <c r="E10" s="980" t="s">
        <v>151</v>
      </c>
      <c r="F10" s="1003">
        <v>0.77986111111111101</v>
      </c>
      <c r="G10" s="899" t="s">
        <v>14</v>
      </c>
      <c r="H10" s="893">
        <v>3</v>
      </c>
      <c r="I10" s="957">
        <v>8</v>
      </c>
      <c r="J10" s="1012" t="s">
        <v>25</v>
      </c>
      <c r="K10" s="896">
        <f t="shared" si="0"/>
        <v>0.17215477066470442</v>
      </c>
    </row>
    <row r="11" spans="1:11" ht="12.9" customHeight="1" x14ac:dyDescent="0.3">
      <c r="A11" s="886">
        <v>9</v>
      </c>
      <c r="B11" s="898" t="s">
        <v>32</v>
      </c>
      <c r="C11" s="899">
        <v>1972</v>
      </c>
      <c r="D11" s="889">
        <v>46</v>
      </c>
      <c r="E11" s="960" t="s">
        <v>24</v>
      </c>
      <c r="F11" s="1003">
        <v>0.78472222222222221</v>
      </c>
      <c r="G11" s="899" t="s">
        <v>20</v>
      </c>
      <c r="H11" s="893">
        <v>2</v>
      </c>
      <c r="I11" s="957">
        <v>9</v>
      </c>
      <c r="J11" s="1012"/>
      <c r="K11" s="896">
        <f t="shared" si="0"/>
        <v>0.17322786362521461</v>
      </c>
    </row>
    <row r="12" spans="1:11" ht="12.9" customHeight="1" x14ac:dyDescent="0.3">
      <c r="A12" s="886">
        <v>10</v>
      </c>
      <c r="B12" s="915" t="s">
        <v>787</v>
      </c>
      <c r="C12" s="899">
        <v>1983</v>
      </c>
      <c r="D12" s="889">
        <v>35</v>
      </c>
      <c r="E12" s="960" t="s">
        <v>24</v>
      </c>
      <c r="F12" s="1002">
        <v>0.79999999999999993</v>
      </c>
      <c r="G12" s="899" t="s">
        <v>17</v>
      </c>
      <c r="H12" s="893">
        <v>3</v>
      </c>
      <c r="I12" s="957">
        <v>8</v>
      </c>
      <c r="J12" s="1012"/>
      <c r="K12" s="896">
        <f t="shared" si="0"/>
        <v>0.17660044150110374</v>
      </c>
    </row>
    <row r="13" spans="1:11" ht="12.9" customHeight="1" x14ac:dyDescent="0.3">
      <c r="A13" s="886">
        <v>11</v>
      </c>
      <c r="B13" s="911" t="s">
        <v>28</v>
      </c>
      <c r="C13" s="899">
        <v>1974</v>
      </c>
      <c r="D13" s="889">
        <v>44</v>
      </c>
      <c r="E13" s="959" t="s">
        <v>24</v>
      </c>
      <c r="F13" s="1003">
        <v>0.80069444444444438</v>
      </c>
      <c r="G13" s="899" t="s">
        <v>20</v>
      </c>
      <c r="H13" s="893">
        <v>3</v>
      </c>
      <c r="I13" s="957">
        <v>8</v>
      </c>
      <c r="J13" s="1012"/>
      <c r="K13" s="896">
        <f t="shared" si="0"/>
        <v>0.17675374049546233</v>
      </c>
    </row>
    <row r="14" spans="1:11" ht="12.9" customHeight="1" x14ac:dyDescent="0.3">
      <c r="A14" s="886">
        <v>12</v>
      </c>
      <c r="B14" s="915" t="s">
        <v>29</v>
      </c>
      <c r="C14" s="899">
        <v>1975</v>
      </c>
      <c r="D14" s="889">
        <v>43</v>
      </c>
      <c r="E14" s="963" t="s">
        <v>24</v>
      </c>
      <c r="F14" s="1003">
        <v>0.80555555555555547</v>
      </c>
      <c r="G14" s="899" t="s">
        <v>20</v>
      </c>
      <c r="H14" s="893">
        <v>4</v>
      </c>
      <c r="I14" s="957">
        <v>7</v>
      </c>
      <c r="J14" s="1012"/>
      <c r="K14" s="896">
        <f t="shared" si="0"/>
        <v>0.1778268334559725</v>
      </c>
    </row>
    <row r="15" spans="1:11" ht="12.9" customHeight="1" x14ac:dyDescent="0.3">
      <c r="A15" s="886">
        <v>13</v>
      </c>
      <c r="B15" s="898" t="s">
        <v>40</v>
      </c>
      <c r="C15" s="899">
        <v>1972</v>
      </c>
      <c r="D15" s="889">
        <v>46</v>
      </c>
      <c r="E15" s="960" t="s">
        <v>41</v>
      </c>
      <c r="F15" s="1003">
        <v>0.81041666666666667</v>
      </c>
      <c r="G15" s="899" t="s">
        <v>20</v>
      </c>
      <c r="H15" s="893">
        <v>5</v>
      </c>
      <c r="I15" s="957">
        <v>6</v>
      </c>
      <c r="J15" s="1012" t="s">
        <v>328</v>
      </c>
      <c r="K15" s="896">
        <f t="shared" si="0"/>
        <v>0.1788999264164827</v>
      </c>
    </row>
    <row r="16" spans="1:11" ht="12.9" customHeight="1" x14ac:dyDescent="0.3">
      <c r="A16" s="886">
        <v>14</v>
      </c>
      <c r="B16" s="911" t="s">
        <v>49</v>
      </c>
      <c r="C16" s="899">
        <v>1977</v>
      </c>
      <c r="D16" s="889">
        <v>41</v>
      </c>
      <c r="E16" s="958" t="s">
        <v>16</v>
      </c>
      <c r="F16" s="1003">
        <v>0.8208333333333333</v>
      </c>
      <c r="G16" s="954" t="s">
        <v>38</v>
      </c>
      <c r="H16" s="893">
        <v>1</v>
      </c>
      <c r="I16" s="955">
        <v>10</v>
      </c>
      <c r="J16" s="1012" t="s">
        <v>652</v>
      </c>
      <c r="K16" s="921">
        <f>SUM(F16/4.53)</f>
        <v>0.18119941133186165</v>
      </c>
    </row>
    <row r="17" spans="1:11" ht="12.9" customHeight="1" x14ac:dyDescent="0.3">
      <c r="A17" s="886">
        <v>15</v>
      </c>
      <c r="B17" s="898" t="s">
        <v>726</v>
      </c>
      <c r="C17" s="899">
        <v>1977</v>
      </c>
      <c r="D17" s="889">
        <v>41</v>
      </c>
      <c r="E17" s="959" t="s">
        <v>560</v>
      </c>
      <c r="F17" s="1002">
        <v>0.82847222222222217</v>
      </c>
      <c r="G17" s="899" t="s">
        <v>20</v>
      </c>
      <c r="H17" s="893">
        <v>6</v>
      </c>
      <c r="I17" s="957">
        <v>5</v>
      </c>
      <c r="J17" s="1012"/>
      <c r="K17" s="896">
        <f>SUM(F17)/4.53</f>
        <v>0.18288570026980622</v>
      </c>
    </row>
    <row r="18" spans="1:11" ht="12.9" customHeight="1" x14ac:dyDescent="0.3">
      <c r="A18" s="886">
        <v>16</v>
      </c>
      <c r="B18" s="911" t="s">
        <v>37</v>
      </c>
      <c r="C18" s="899">
        <v>1979</v>
      </c>
      <c r="D18" s="889">
        <v>39</v>
      </c>
      <c r="E18" s="956" t="s">
        <v>19</v>
      </c>
      <c r="F18" s="1002">
        <v>0.83194444444444438</v>
      </c>
      <c r="G18" s="954" t="s">
        <v>38</v>
      </c>
      <c r="H18" s="893">
        <v>2</v>
      </c>
      <c r="I18" s="957">
        <v>9</v>
      </c>
      <c r="J18" s="1012"/>
      <c r="K18" s="896">
        <f>SUM(F18)/4.53</f>
        <v>0.1836521952415992</v>
      </c>
    </row>
    <row r="19" spans="1:11" ht="12.9" customHeight="1" x14ac:dyDescent="0.3">
      <c r="A19" s="886">
        <v>17</v>
      </c>
      <c r="B19" s="903" t="s">
        <v>57</v>
      </c>
      <c r="C19" s="904">
        <v>1970</v>
      </c>
      <c r="D19" s="889">
        <v>48</v>
      </c>
      <c r="E19" s="952" t="s">
        <v>58</v>
      </c>
      <c r="F19" s="1003">
        <v>0.84861111111111109</v>
      </c>
      <c r="G19" s="899" t="s">
        <v>20</v>
      </c>
      <c r="H19" s="893">
        <v>7</v>
      </c>
      <c r="I19" s="957">
        <v>4</v>
      </c>
      <c r="J19" s="1012"/>
      <c r="K19" s="896">
        <f>SUM(F19)/4.53</f>
        <v>0.18733137110620554</v>
      </c>
    </row>
    <row r="20" spans="1:11" ht="12.9" customHeight="1" x14ac:dyDescent="0.3">
      <c r="A20" s="886">
        <v>18</v>
      </c>
      <c r="B20" s="911" t="s">
        <v>66</v>
      </c>
      <c r="C20" s="899">
        <v>1986</v>
      </c>
      <c r="D20" s="889">
        <v>32</v>
      </c>
      <c r="E20" s="963" t="s">
        <v>45</v>
      </c>
      <c r="F20" s="1006">
        <v>0.84930555555555554</v>
      </c>
      <c r="G20" s="954" t="s">
        <v>48</v>
      </c>
      <c r="H20" s="893">
        <v>1</v>
      </c>
      <c r="I20" s="955">
        <v>10</v>
      </c>
      <c r="J20" s="1012" t="s">
        <v>328</v>
      </c>
      <c r="K20" s="896">
        <f>SUM(F20)/4.53</f>
        <v>0.18748467010056413</v>
      </c>
    </row>
    <row r="21" spans="1:11" ht="12.9" customHeight="1" x14ac:dyDescent="0.3">
      <c r="A21" s="886">
        <v>19</v>
      </c>
      <c r="B21" s="915" t="s">
        <v>767</v>
      </c>
      <c r="C21" s="899">
        <v>1978</v>
      </c>
      <c r="D21" s="889">
        <v>40</v>
      </c>
      <c r="E21" s="963" t="s">
        <v>108</v>
      </c>
      <c r="F21" s="1002">
        <v>0.85416666666666663</v>
      </c>
      <c r="G21" s="899" t="s">
        <v>20</v>
      </c>
      <c r="H21" s="893">
        <v>8</v>
      </c>
      <c r="I21" s="957">
        <v>3</v>
      </c>
      <c r="J21" s="1012"/>
      <c r="K21" s="896">
        <f>SUM(F21)/4.53</f>
        <v>0.1885577630610743</v>
      </c>
    </row>
    <row r="22" spans="1:11" ht="12.9" customHeight="1" x14ac:dyDescent="0.3">
      <c r="A22" s="886">
        <v>20</v>
      </c>
      <c r="B22" s="915" t="s">
        <v>137</v>
      </c>
      <c r="C22" s="899">
        <v>1975</v>
      </c>
      <c r="D22" s="889">
        <v>43</v>
      </c>
      <c r="E22" s="960" t="s">
        <v>24</v>
      </c>
      <c r="F22" s="1003">
        <v>0.85625000000000007</v>
      </c>
      <c r="G22" s="899" t="s">
        <v>38</v>
      </c>
      <c r="H22" s="893">
        <v>3</v>
      </c>
      <c r="I22" s="957">
        <v>8</v>
      </c>
      <c r="J22" s="1012" t="s">
        <v>328</v>
      </c>
      <c r="K22" s="921">
        <f>SUM(F22/4.53)</f>
        <v>0.1890176600441501</v>
      </c>
    </row>
    <row r="23" spans="1:11" ht="12.9" customHeight="1" x14ac:dyDescent="0.3">
      <c r="A23" s="886">
        <v>21</v>
      </c>
      <c r="B23" s="911" t="s">
        <v>50</v>
      </c>
      <c r="C23" s="899">
        <v>1975</v>
      </c>
      <c r="D23" s="889">
        <v>43</v>
      </c>
      <c r="E23" s="958" t="s">
        <v>16</v>
      </c>
      <c r="F23" s="1003">
        <v>0.85902777777777783</v>
      </c>
      <c r="G23" s="954" t="s">
        <v>38</v>
      </c>
      <c r="H23" s="893">
        <v>4</v>
      </c>
      <c r="I23" s="957">
        <v>7</v>
      </c>
      <c r="J23" s="1012"/>
      <c r="K23" s="896">
        <f t="shared" ref="K23:K32" si="1">SUM(F23)/4.53</f>
        <v>0.1896308560215845</v>
      </c>
    </row>
    <row r="24" spans="1:11" ht="12.9" customHeight="1" x14ac:dyDescent="0.3">
      <c r="A24" s="886">
        <v>22</v>
      </c>
      <c r="B24" s="915" t="s">
        <v>788</v>
      </c>
      <c r="C24" s="899">
        <v>1986</v>
      </c>
      <c r="D24" s="889">
        <v>32</v>
      </c>
      <c r="E24" s="960" t="s">
        <v>151</v>
      </c>
      <c r="F24" s="1006">
        <v>0.86319444444444438</v>
      </c>
      <c r="G24" s="899" t="s">
        <v>48</v>
      </c>
      <c r="H24" s="893">
        <v>2</v>
      </c>
      <c r="I24" s="957">
        <v>9</v>
      </c>
      <c r="J24" s="1012" t="s">
        <v>25</v>
      </c>
      <c r="K24" s="896">
        <f t="shared" si="1"/>
        <v>0.19055064998773605</v>
      </c>
    </row>
    <row r="25" spans="1:11" ht="12.9" customHeight="1" x14ac:dyDescent="0.3">
      <c r="A25" s="886">
        <v>23</v>
      </c>
      <c r="B25" s="915" t="s">
        <v>63</v>
      </c>
      <c r="C25" s="899">
        <v>1975</v>
      </c>
      <c r="D25" s="889">
        <v>43</v>
      </c>
      <c r="E25" s="963" t="s">
        <v>24</v>
      </c>
      <c r="F25" s="1002">
        <v>0.87708333333333333</v>
      </c>
      <c r="G25" s="899" t="s">
        <v>20</v>
      </c>
      <c r="H25" s="893">
        <v>9</v>
      </c>
      <c r="I25" s="957">
        <v>2</v>
      </c>
      <c r="J25" s="1012"/>
      <c r="K25" s="896">
        <f t="shared" si="1"/>
        <v>0.19361662987490802</v>
      </c>
    </row>
    <row r="26" spans="1:11" ht="12.9" customHeight="1" x14ac:dyDescent="0.3">
      <c r="A26" s="886">
        <v>24</v>
      </c>
      <c r="B26" s="915" t="s">
        <v>42</v>
      </c>
      <c r="C26" s="899">
        <v>1974</v>
      </c>
      <c r="D26" s="889">
        <v>44</v>
      </c>
      <c r="E26" s="963" t="s">
        <v>43</v>
      </c>
      <c r="F26" s="1002">
        <v>0.87847222222222221</v>
      </c>
      <c r="G26" s="899" t="s">
        <v>20</v>
      </c>
      <c r="H26" s="893">
        <v>10</v>
      </c>
      <c r="I26" s="957">
        <v>1</v>
      </c>
      <c r="J26" s="1012"/>
      <c r="K26" s="896">
        <f t="shared" si="1"/>
        <v>0.1939232278636252</v>
      </c>
    </row>
    <row r="27" spans="1:11" ht="12.9" customHeight="1" x14ac:dyDescent="0.3">
      <c r="A27" s="886">
        <v>25</v>
      </c>
      <c r="B27" s="911" t="s">
        <v>612</v>
      </c>
      <c r="C27" s="899">
        <v>2000</v>
      </c>
      <c r="D27" s="889">
        <v>18</v>
      </c>
      <c r="E27" s="990" t="s">
        <v>710</v>
      </c>
      <c r="F27" s="1006">
        <v>0.89861111111111114</v>
      </c>
      <c r="G27" s="899" t="s">
        <v>48</v>
      </c>
      <c r="H27" s="893">
        <v>3</v>
      </c>
      <c r="I27" s="957">
        <v>8</v>
      </c>
      <c r="J27" s="1012" t="s">
        <v>123</v>
      </c>
      <c r="K27" s="896">
        <f t="shared" si="1"/>
        <v>0.19836889870002453</v>
      </c>
    </row>
    <row r="28" spans="1:11" ht="12.9" customHeight="1" x14ac:dyDescent="0.3">
      <c r="A28" s="886">
        <v>26</v>
      </c>
      <c r="B28" s="898" t="s">
        <v>64</v>
      </c>
      <c r="C28" s="899">
        <v>1973</v>
      </c>
      <c r="D28" s="889">
        <v>45</v>
      </c>
      <c r="E28" s="1007" t="s">
        <v>61</v>
      </c>
      <c r="F28" s="1003">
        <v>0.90208333333333324</v>
      </c>
      <c r="G28" s="899" t="s">
        <v>20</v>
      </c>
      <c r="H28" s="893">
        <v>11</v>
      </c>
      <c r="I28" s="957">
        <v>1</v>
      </c>
      <c r="J28" s="1012"/>
      <c r="K28" s="896">
        <f t="shared" si="1"/>
        <v>0.19913539367181748</v>
      </c>
    </row>
    <row r="29" spans="1:11" ht="12.9" customHeight="1" x14ac:dyDescent="0.3">
      <c r="A29" s="886">
        <v>27</v>
      </c>
      <c r="B29" s="909" t="s">
        <v>76</v>
      </c>
      <c r="C29" s="904">
        <v>1988</v>
      </c>
      <c r="D29" s="889">
        <v>30</v>
      </c>
      <c r="E29" s="963" t="s">
        <v>77</v>
      </c>
      <c r="F29" s="1006">
        <v>0.90763888888888899</v>
      </c>
      <c r="G29" s="954" t="s">
        <v>48</v>
      </c>
      <c r="H29" s="893">
        <v>4</v>
      </c>
      <c r="I29" s="957">
        <v>7</v>
      </c>
      <c r="J29" s="1012" t="s">
        <v>328</v>
      </c>
      <c r="K29" s="896">
        <f t="shared" si="1"/>
        <v>0.2003617856266863</v>
      </c>
    </row>
    <row r="30" spans="1:11" ht="12.9" customHeight="1" x14ac:dyDescent="0.3">
      <c r="A30" s="886">
        <v>28</v>
      </c>
      <c r="B30" s="915" t="s">
        <v>69</v>
      </c>
      <c r="C30" s="899">
        <v>1985</v>
      </c>
      <c r="D30" s="889">
        <v>33</v>
      </c>
      <c r="E30" s="963" t="s">
        <v>70</v>
      </c>
      <c r="F30" s="1006">
        <v>0.92361111111111116</v>
      </c>
      <c r="G30" s="899" t="s">
        <v>48</v>
      </c>
      <c r="H30" s="893">
        <v>5</v>
      </c>
      <c r="I30" s="957">
        <v>6</v>
      </c>
      <c r="J30" s="1012"/>
      <c r="K30" s="896">
        <f t="shared" si="1"/>
        <v>0.20388766249693402</v>
      </c>
    </row>
    <row r="31" spans="1:11" ht="12.9" customHeight="1" x14ac:dyDescent="0.3">
      <c r="A31" s="886">
        <v>29</v>
      </c>
      <c r="B31" s="903" t="s">
        <v>65</v>
      </c>
      <c r="C31" s="904">
        <v>1985</v>
      </c>
      <c r="D31" s="889">
        <v>33</v>
      </c>
      <c r="E31" s="960" t="s">
        <v>43</v>
      </c>
      <c r="F31" s="1002">
        <v>0.92499999999999993</v>
      </c>
      <c r="G31" s="899" t="s">
        <v>17</v>
      </c>
      <c r="H31" s="893">
        <v>4</v>
      </c>
      <c r="I31" s="957">
        <v>7</v>
      </c>
      <c r="J31" s="1012"/>
      <c r="K31" s="896">
        <f t="shared" si="1"/>
        <v>0.20419426048565117</v>
      </c>
    </row>
    <row r="32" spans="1:11" ht="12.9" customHeight="1" x14ac:dyDescent="0.3">
      <c r="A32" s="886">
        <v>30</v>
      </c>
      <c r="B32" s="909" t="s">
        <v>613</v>
      </c>
      <c r="C32" s="904">
        <v>1968</v>
      </c>
      <c r="D32" s="889">
        <v>50</v>
      </c>
      <c r="E32" s="966" t="s">
        <v>19</v>
      </c>
      <c r="F32" s="1003">
        <v>0.92569444444444438</v>
      </c>
      <c r="G32" s="899" t="s">
        <v>36</v>
      </c>
      <c r="H32" s="893">
        <v>3</v>
      </c>
      <c r="I32" s="957">
        <v>8</v>
      </c>
      <c r="J32" s="1012"/>
      <c r="K32" s="896">
        <f t="shared" si="1"/>
        <v>0.20434755948000979</v>
      </c>
    </row>
    <row r="33" spans="1:11" ht="12.9" customHeight="1" x14ac:dyDescent="0.3">
      <c r="A33" s="886">
        <v>31</v>
      </c>
      <c r="B33" s="911" t="s">
        <v>636</v>
      </c>
      <c r="C33" s="899">
        <v>1955</v>
      </c>
      <c r="D33" s="889">
        <v>63</v>
      </c>
      <c r="E33" s="963" t="s">
        <v>73</v>
      </c>
      <c r="F33" s="1002">
        <v>0.93402777777777779</v>
      </c>
      <c r="G33" s="954" t="s">
        <v>75</v>
      </c>
      <c r="H33" s="893">
        <v>1</v>
      </c>
      <c r="I33" s="955">
        <v>10</v>
      </c>
      <c r="J33" s="1012"/>
      <c r="K33" s="921">
        <f>SUM(F33/4.53)</f>
        <v>0.20618714741231298</v>
      </c>
    </row>
    <row r="34" spans="1:11" ht="12.9" customHeight="1" x14ac:dyDescent="0.3">
      <c r="A34" s="886">
        <v>32</v>
      </c>
      <c r="B34" s="915" t="s">
        <v>298</v>
      </c>
      <c r="C34" s="914">
        <v>1976</v>
      </c>
      <c r="D34" s="889">
        <v>42</v>
      </c>
      <c r="E34" s="990" t="s">
        <v>710</v>
      </c>
      <c r="F34" s="1002">
        <v>0.94444444444444453</v>
      </c>
      <c r="G34" s="899" t="s">
        <v>38</v>
      </c>
      <c r="H34" s="893">
        <v>5</v>
      </c>
      <c r="I34" s="957">
        <v>6</v>
      </c>
      <c r="J34" s="1012"/>
      <c r="K34" s="921">
        <f>SUM(F34/4.53)</f>
        <v>0.20848663232769193</v>
      </c>
    </row>
    <row r="35" spans="1:11" ht="12.9" customHeight="1" x14ac:dyDescent="0.3">
      <c r="A35" s="886">
        <v>33</v>
      </c>
      <c r="B35" s="911" t="s">
        <v>83</v>
      </c>
      <c r="C35" s="899">
        <v>1955</v>
      </c>
      <c r="D35" s="889">
        <v>63</v>
      </c>
      <c r="E35" s="991" t="s">
        <v>84</v>
      </c>
      <c r="F35" s="1003">
        <v>0.95624999999999993</v>
      </c>
      <c r="G35" s="954" t="s">
        <v>75</v>
      </c>
      <c r="H35" s="893">
        <v>2</v>
      </c>
      <c r="I35" s="957">
        <v>9</v>
      </c>
      <c r="J35" s="1012"/>
      <c r="K35" s="896">
        <f>SUM(F35)/4.53</f>
        <v>0.21109271523178805</v>
      </c>
    </row>
    <row r="36" spans="1:11" ht="12.9" customHeight="1" x14ac:dyDescent="0.3">
      <c r="A36" s="886">
        <v>34</v>
      </c>
      <c r="B36" s="915" t="s">
        <v>105</v>
      </c>
      <c r="C36" s="899">
        <v>1972</v>
      </c>
      <c r="D36" s="889">
        <v>46</v>
      </c>
      <c r="E36" s="963" t="s">
        <v>24</v>
      </c>
      <c r="F36" s="1003">
        <v>0.96944444444444444</v>
      </c>
      <c r="G36" s="899" t="s">
        <v>38</v>
      </c>
      <c r="H36" s="893">
        <v>6</v>
      </c>
      <c r="I36" s="957">
        <v>5</v>
      </c>
      <c r="J36" s="1012" t="s">
        <v>123</v>
      </c>
      <c r="K36" s="921">
        <f>SUM(F36/4.53)</f>
        <v>0.2140053961246014</v>
      </c>
    </row>
    <row r="37" spans="1:11" ht="12.9" customHeight="1" x14ac:dyDescent="0.3">
      <c r="A37" s="886">
        <v>35</v>
      </c>
      <c r="B37" s="911" t="s">
        <v>79</v>
      </c>
      <c r="C37" s="899">
        <v>1947</v>
      </c>
      <c r="D37" s="889">
        <v>71</v>
      </c>
      <c r="E37" s="958" t="s">
        <v>16</v>
      </c>
      <c r="F37" s="1003">
        <v>0.98055555555555562</v>
      </c>
      <c r="G37" s="954" t="s">
        <v>75</v>
      </c>
      <c r="H37" s="893">
        <v>3</v>
      </c>
      <c r="I37" s="957">
        <v>8</v>
      </c>
      <c r="J37" s="1012"/>
      <c r="K37" s="921">
        <f>SUM(F37/4.53)</f>
        <v>0.21645818003433898</v>
      </c>
    </row>
    <row r="38" spans="1:11" ht="12.9" customHeight="1" x14ac:dyDescent="0.3">
      <c r="A38" s="886">
        <v>36</v>
      </c>
      <c r="B38" s="903" t="s">
        <v>95</v>
      </c>
      <c r="C38" s="904">
        <v>1968</v>
      </c>
      <c r="D38" s="889">
        <v>50</v>
      </c>
      <c r="E38" s="958" t="s">
        <v>16</v>
      </c>
      <c r="F38" s="1003">
        <v>0.98541666666666661</v>
      </c>
      <c r="G38" s="899" t="s">
        <v>36</v>
      </c>
      <c r="H38" s="893">
        <v>4</v>
      </c>
      <c r="I38" s="957">
        <v>7</v>
      </c>
      <c r="J38" s="1012"/>
      <c r="K38" s="896">
        <f>SUM(F38)/4.53</f>
        <v>0.21753127299484912</v>
      </c>
    </row>
    <row r="39" spans="1:11" ht="12.9" customHeight="1" x14ac:dyDescent="0.3">
      <c r="A39" s="886">
        <v>37</v>
      </c>
      <c r="B39" s="915" t="s">
        <v>563</v>
      </c>
      <c r="C39" s="914">
        <v>1979</v>
      </c>
      <c r="D39" s="889">
        <v>39</v>
      </c>
      <c r="E39" s="960" t="s">
        <v>560</v>
      </c>
      <c r="F39" s="1003">
        <v>0.9916666666666667</v>
      </c>
      <c r="G39" s="899" t="s">
        <v>38</v>
      </c>
      <c r="H39" s="893">
        <v>7</v>
      </c>
      <c r="I39" s="957">
        <v>4</v>
      </c>
      <c r="J39" s="1012"/>
      <c r="K39" s="896">
        <f>SUM(F39)/4.53</f>
        <v>0.21891096394407653</v>
      </c>
    </row>
    <row r="40" spans="1:11" ht="12.9" customHeight="1" x14ac:dyDescent="0.3">
      <c r="A40" s="886">
        <v>38</v>
      </c>
      <c r="B40" s="915" t="s">
        <v>597</v>
      </c>
      <c r="C40" s="899">
        <v>1974</v>
      </c>
      <c r="D40" s="889">
        <v>44</v>
      </c>
      <c r="E40" s="966" t="s">
        <v>19</v>
      </c>
      <c r="F40" s="1003">
        <v>0.99513888888888891</v>
      </c>
      <c r="G40" s="899" t="s">
        <v>38</v>
      </c>
      <c r="H40" s="893">
        <v>8</v>
      </c>
      <c r="I40" s="957">
        <v>3</v>
      </c>
      <c r="J40" s="1012"/>
      <c r="K40" s="896">
        <f>SUM(F40)/4.53</f>
        <v>0.21967745891586951</v>
      </c>
    </row>
    <row r="41" spans="1:11" ht="12.9" customHeight="1" x14ac:dyDescent="0.3">
      <c r="A41" s="886">
        <v>39</v>
      </c>
      <c r="B41" s="911" t="s">
        <v>582</v>
      </c>
      <c r="C41" s="899">
        <v>1980</v>
      </c>
      <c r="D41" s="889">
        <v>38</v>
      </c>
      <c r="E41" s="956" t="s">
        <v>19</v>
      </c>
      <c r="F41" s="1003">
        <v>0.99513888888888891</v>
      </c>
      <c r="G41" s="899" t="s">
        <v>17</v>
      </c>
      <c r="H41" s="893">
        <v>5</v>
      </c>
      <c r="I41" s="957">
        <v>6</v>
      </c>
      <c r="J41" s="1012"/>
      <c r="K41" s="896">
        <f>SUM(F41)/4.53</f>
        <v>0.21967745891586951</v>
      </c>
    </row>
    <row r="42" spans="1:11" ht="12.9" customHeight="1" x14ac:dyDescent="0.3">
      <c r="A42" s="886">
        <v>40</v>
      </c>
      <c r="B42" s="915" t="s">
        <v>790</v>
      </c>
      <c r="C42" s="899">
        <v>1976</v>
      </c>
      <c r="D42" s="889">
        <v>42</v>
      </c>
      <c r="E42" s="1014" t="s">
        <v>791</v>
      </c>
      <c r="F42" s="1008" t="s">
        <v>789</v>
      </c>
      <c r="G42" s="899" t="s">
        <v>38</v>
      </c>
      <c r="H42" s="893">
        <v>9</v>
      </c>
      <c r="I42" s="957">
        <v>2</v>
      </c>
      <c r="J42" s="1012"/>
      <c r="K42" s="921">
        <f>SUM(F42/4.53)</f>
        <v>0.22228354181996565</v>
      </c>
    </row>
    <row r="43" spans="1:11" ht="12.9" customHeight="1" x14ac:dyDescent="0.3">
      <c r="A43" s="886">
        <v>41</v>
      </c>
      <c r="B43" s="909" t="s">
        <v>71</v>
      </c>
      <c r="C43" s="904">
        <v>1962</v>
      </c>
      <c r="D43" s="889">
        <v>56</v>
      </c>
      <c r="E43" s="966" t="s">
        <v>19</v>
      </c>
      <c r="F43" s="1008" t="s">
        <v>789</v>
      </c>
      <c r="G43" s="954" t="s">
        <v>36</v>
      </c>
      <c r="H43" s="893">
        <v>5</v>
      </c>
      <c r="I43" s="957">
        <v>6</v>
      </c>
      <c r="J43" s="1012"/>
      <c r="K43" s="921">
        <f>SUM(F43/4.53)</f>
        <v>0.22228354181996565</v>
      </c>
    </row>
    <row r="44" spans="1:11" ht="12.9" customHeight="1" x14ac:dyDescent="0.3">
      <c r="A44" s="886">
        <v>42</v>
      </c>
      <c r="B44" s="915" t="s">
        <v>562</v>
      </c>
      <c r="C44" s="914">
        <v>1973</v>
      </c>
      <c r="D44" s="889">
        <v>45</v>
      </c>
      <c r="E44" s="967" t="s">
        <v>61</v>
      </c>
      <c r="F44" s="1008" t="s">
        <v>771</v>
      </c>
      <c r="G44" s="899" t="s">
        <v>38</v>
      </c>
      <c r="H44" s="893">
        <v>10</v>
      </c>
      <c r="I44" s="957">
        <v>1</v>
      </c>
      <c r="J44" s="1012"/>
      <c r="K44" s="921">
        <f t="shared" ref="K44:K55" si="2">SUM(F44/4.53)</f>
        <v>0.22350993377483441</v>
      </c>
    </row>
    <row r="45" spans="1:11" ht="12.9" customHeight="1" x14ac:dyDescent="0.3">
      <c r="A45" s="886">
        <v>43</v>
      </c>
      <c r="B45" s="909" t="s">
        <v>572</v>
      </c>
      <c r="C45" s="904">
        <v>1967</v>
      </c>
      <c r="D45" s="889">
        <v>51</v>
      </c>
      <c r="E45" s="966" t="s">
        <v>19</v>
      </c>
      <c r="F45" s="1008" t="s">
        <v>792</v>
      </c>
      <c r="G45" s="899" t="s">
        <v>36</v>
      </c>
      <c r="H45" s="893">
        <v>6</v>
      </c>
      <c r="I45" s="957">
        <v>5</v>
      </c>
      <c r="J45" s="1012" t="s">
        <v>328</v>
      </c>
      <c r="K45" s="921">
        <f t="shared" si="2"/>
        <v>0.2238165317635516</v>
      </c>
    </row>
    <row r="46" spans="1:11" ht="12.9" customHeight="1" x14ac:dyDescent="0.3">
      <c r="A46" s="886">
        <v>44</v>
      </c>
      <c r="B46" s="911" t="s">
        <v>674</v>
      </c>
      <c r="C46" s="899">
        <v>2002</v>
      </c>
      <c r="D46" s="889">
        <v>16</v>
      </c>
      <c r="E46" s="963" t="s">
        <v>634</v>
      </c>
      <c r="F46" s="1008" t="s">
        <v>587</v>
      </c>
      <c r="G46" s="899" t="s">
        <v>48</v>
      </c>
      <c r="H46" s="893">
        <v>6</v>
      </c>
      <c r="I46" s="957">
        <v>5</v>
      </c>
      <c r="J46" s="1012" t="s">
        <v>328</v>
      </c>
      <c r="K46" s="921">
        <f t="shared" si="2"/>
        <v>0.22611601667893058</v>
      </c>
    </row>
    <row r="47" spans="1:11" ht="12.9" customHeight="1" x14ac:dyDescent="0.3">
      <c r="A47" s="886">
        <v>45</v>
      </c>
      <c r="B47" s="898" t="s">
        <v>81</v>
      </c>
      <c r="C47" s="914">
        <v>1973</v>
      </c>
      <c r="D47" s="889">
        <v>45</v>
      </c>
      <c r="E47" s="958" t="s">
        <v>16</v>
      </c>
      <c r="F47" s="1008" t="s">
        <v>142</v>
      </c>
      <c r="G47" s="899" t="s">
        <v>38</v>
      </c>
      <c r="H47" s="893">
        <v>11</v>
      </c>
      <c r="I47" s="957">
        <v>1</v>
      </c>
      <c r="J47" s="1012"/>
      <c r="K47" s="921">
        <f t="shared" si="2"/>
        <v>0.22964189354917827</v>
      </c>
    </row>
    <row r="48" spans="1:11" ht="12.9" customHeight="1" x14ac:dyDescent="0.3">
      <c r="A48" s="886">
        <v>46</v>
      </c>
      <c r="B48" s="915" t="s">
        <v>99</v>
      </c>
      <c r="C48" s="899">
        <v>1945</v>
      </c>
      <c r="D48" s="889">
        <v>73</v>
      </c>
      <c r="E48" s="967" t="s">
        <v>61</v>
      </c>
      <c r="F48" s="1008" t="s">
        <v>793</v>
      </c>
      <c r="G48" s="899" t="s">
        <v>75</v>
      </c>
      <c r="H48" s="893">
        <v>4</v>
      </c>
      <c r="I48" s="957">
        <v>7</v>
      </c>
      <c r="J48" s="1012"/>
      <c r="K48" s="921">
        <f t="shared" si="2"/>
        <v>0.23025508952661272</v>
      </c>
    </row>
    <row r="49" spans="1:11" ht="12.9" customHeight="1" x14ac:dyDescent="0.3">
      <c r="A49" s="886">
        <v>47</v>
      </c>
      <c r="B49" s="903" t="s">
        <v>733</v>
      </c>
      <c r="C49" s="904">
        <v>1994</v>
      </c>
      <c r="D49" s="914">
        <v>24</v>
      </c>
      <c r="E49" s="964" t="s">
        <v>54</v>
      </c>
      <c r="F49" s="1008" t="s">
        <v>620</v>
      </c>
      <c r="G49" s="899" t="s">
        <v>14</v>
      </c>
      <c r="H49" s="893">
        <v>4</v>
      </c>
      <c r="I49" s="957">
        <v>7</v>
      </c>
      <c r="J49" s="1012"/>
      <c r="K49" s="921">
        <f t="shared" si="2"/>
        <v>0.23899313220505272</v>
      </c>
    </row>
    <row r="50" spans="1:11" ht="12.9" customHeight="1" x14ac:dyDescent="0.3">
      <c r="A50" s="886">
        <v>48</v>
      </c>
      <c r="B50" s="913" t="s">
        <v>97</v>
      </c>
      <c r="C50" s="914">
        <v>1948</v>
      </c>
      <c r="D50" s="889">
        <v>70</v>
      </c>
      <c r="E50" s="967" t="s">
        <v>61</v>
      </c>
      <c r="F50" s="1008" t="s">
        <v>794</v>
      </c>
      <c r="G50" s="899" t="s">
        <v>75</v>
      </c>
      <c r="H50" s="893">
        <v>5</v>
      </c>
      <c r="I50" s="957">
        <v>6</v>
      </c>
      <c r="J50" s="1012"/>
      <c r="K50" s="921">
        <f t="shared" si="2"/>
        <v>0.25187024773117489</v>
      </c>
    </row>
    <row r="51" spans="1:11" ht="12.9" customHeight="1" x14ac:dyDescent="0.3">
      <c r="A51" s="886">
        <v>49</v>
      </c>
      <c r="B51" s="915" t="s">
        <v>574</v>
      </c>
      <c r="C51" s="914">
        <v>1973</v>
      </c>
      <c r="D51" s="889">
        <v>45</v>
      </c>
      <c r="E51" s="966" t="s">
        <v>19</v>
      </c>
      <c r="F51" s="1008" t="s">
        <v>795</v>
      </c>
      <c r="G51" s="899" t="s">
        <v>38</v>
      </c>
      <c r="H51" s="893">
        <v>12</v>
      </c>
      <c r="I51" s="957">
        <v>1</v>
      </c>
      <c r="J51" s="1012" t="s">
        <v>328</v>
      </c>
      <c r="K51" s="921">
        <f t="shared" si="2"/>
        <v>0.25616261957321557</v>
      </c>
    </row>
    <row r="52" spans="1:11" ht="12.9" customHeight="1" x14ac:dyDescent="0.3">
      <c r="A52" s="886">
        <v>50</v>
      </c>
      <c r="B52" s="911" t="s">
        <v>110</v>
      </c>
      <c r="C52" s="899">
        <v>1945</v>
      </c>
      <c r="D52" s="889">
        <v>73</v>
      </c>
      <c r="E52" s="958" t="s">
        <v>16</v>
      </c>
      <c r="F52" s="1008" t="s">
        <v>735</v>
      </c>
      <c r="G52" s="899" t="s">
        <v>75</v>
      </c>
      <c r="H52" s="893">
        <v>6</v>
      </c>
      <c r="I52" s="957">
        <v>5</v>
      </c>
      <c r="J52" s="1012"/>
      <c r="K52" s="921">
        <f t="shared" si="2"/>
        <v>0.26842653912190334</v>
      </c>
    </row>
    <row r="53" spans="1:11" ht="12.9" customHeight="1" x14ac:dyDescent="0.3">
      <c r="A53" s="886">
        <v>51</v>
      </c>
      <c r="B53" s="969" t="s">
        <v>119</v>
      </c>
      <c r="C53" s="914">
        <v>1963</v>
      </c>
      <c r="D53" s="889">
        <v>55</v>
      </c>
      <c r="E53" s="970" t="s">
        <v>19</v>
      </c>
      <c r="F53" s="1008" t="s">
        <v>796</v>
      </c>
      <c r="G53" s="954" t="s">
        <v>120</v>
      </c>
      <c r="H53" s="893">
        <v>1</v>
      </c>
      <c r="I53" s="955">
        <v>10</v>
      </c>
      <c r="J53" s="1012"/>
      <c r="K53" s="921">
        <f t="shared" si="2"/>
        <v>0.26873313711062052</v>
      </c>
    </row>
    <row r="54" spans="1:11" ht="12.9" customHeight="1" x14ac:dyDescent="0.3">
      <c r="A54" s="886">
        <v>52</v>
      </c>
      <c r="B54" s="969" t="s">
        <v>758</v>
      </c>
      <c r="C54" s="914">
        <v>1954</v>
      </c>
      <c r="D54" s="889">
        <v>64</v>
      </c>
      <c r="E54" s="991" t="s">
        <v>24</v>
      </c>
      <c r="F54" s="1008" t="s">
        <v>798</v>
      </c>
      <c r="G54" s="954" t="s">
        <v>120</v>
      </c>
      <c r="H54" s="893">
        <v>2</v>
      </c>
      <c r="I54" s="957">
        <v>9</v>
      </c>
      <c r="J54" s="1012" t="s">
        <v>115</v>
      </c>
      <c r="K54" s="921">
        <f t="shared" si="2"/>
        <v>0.27486509688496441</v>
      </c>
    </row>
    <row r="55" spans="1:11" ht="12.9" customHeight="1" x14ac:dyDescent="0.3">
      <c r="A55" s="886">
        <v>53</v>
      </c>
      <c r="B55" s="909" t="s">
        <v>737</v>
      </c>
      <c r="C55" s="904">
        <v>1960</v>
      </c>
      <c r="D55" s="889">
        <v>58</v>
      </c>
      <c r="E55" s="963" t="s">
        <v>54</v>
      </c>
      <c r="F55" s="1008" t="s">
        <v>797</v>
      </c>
      <c r="G55" s="899" t="s">
        <v>36</v>
      </c>
      <c r="H55" s="893">
        <v>7</v>
      </c>
      <c r="I55" s="957">
        <v>4</v>
      </c>
      <c r="J55" s="1012"/>
      <c r="K55" s="921">
        <f t="shared" si="2"/>
        <v>0.27839097375521216</v>
      </c>
    </row>
    <row r="56" spans="1:11" ht="12.9" customHeight="1" x14ac:dyDescent="0.3">
      <c r="A56" s="886">
        <v>54</v>
      </c>
      <c r="B56" s="915" t="s">
        <v>760</v>
      </c>
      <c r="C56" s="899">
        <v>1983</v>
      </c>
      <c r="D56" s="889">
        <v>35</v>
      </c>
      <c r="E56" s="990" t="s">
        <v>151</v>
      </c>
      <c r="F56" s="1008" t="s">
        <v>799</v>
      </c>
      <c r="G56" s="899" t="s">
        <v>38</v>
      </c>
      <c r="H56" s="893">
        <v>13</v>
      </c>
      <c r="I56" s="957">
        <v>1</v>
      </c>
      <c r="J56" s="1012" t="s">
        <v>115</v>
      </c>
      <c r="K56" s="921">
        <f>SUM(F56/4.53)</f>
        <v>0.31380304145204807</v>
      </c>
    </row>
    <row r="57" spans="1:11" ht="12.9" customHeight="1" thickBot="1" x14ac:dyDescent="0.35">
      <c r="A57" s="992">
        <v>55</v>
      </c>
      <c r="B57" s="993" t="s">
        <v>601</v>
      </c>
      <c r="C57" s="994">
        <v>1974</v>
      </c>
      <c r="D57" s="995">
        <v>44</v>
      </c>
      <c r="E57" s="996" t="s">
        <v>19</v>
      </c>
      <c r="F57" s="1010" t="s">
        <v>800</v>
      </c>
      <c r="G57" s="994" t="s">
        <v>38</v>
      </c>
      <c r="H57" s="998">
        <v>14</v>
      </c>
      <c r="I57" s="999">
        <v>1</v>
      </c>
      <c r="J57" s="1015"/>
      <c r="K57" s="1001">
        <f>SUM(F57/4.53)</f>
        <v>0.32683345597252877</v>
      </c>
    </row>
    <row r="58" spans="1:11" ht="9.75" customHeight="1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workbookViewId="0">
      <selection activeCell="Z61" sqref="Z61"/>
    </sheetView>
  </sheetViews>
  <sheetFormatPr defaultColWidth="9.109375" defaultRowHeight="11.4" x14ac:dyDescent="0.3"/>
  <cols>
    <col min="1" max="1" width="2.6640625" style="178" customWidth="1"/>
    <col min="2" max="2" width="15.6640625" style="268" customWidth="1"/>
    <col min="3" max="3" width="2.6640625" style="178" customWidth="1"/>
    <col min="4" max="4" width="3.5546875" style="178" customWidth="1"/>
    <col min="5" max="5" width="5.6640625" style="269" customWidth="1"/>
    <col min="6" max="6" width="3.6640625" style="178" customWidth="1"/>
    <col min="7" max="7" width="2.6640625" style="178" customWidth="1"/>
    <col min="8" max="8" width="4.6640625" style="178" customWidth="1"/>
    <col min="9" max="9" width="2.6640625" style="178" customWidth="1"/>
    <col min="10" max="10" width="15.6640625" style="268" customWidth="1"/>
    <col min="11" max="11" width="3.5546875" style="178" customWidth="1"/>
    <col min="12" max="12" width="3.6640625" style="178" customWidth="1"/>
    <col min="13" max="13" width="5.6640625" style="269" customWidth="1"/>
    <col min="14" max="14" width="3.6640625" style="178" customWidth="1"/>
    <col min="15" max="15" width="2.6640625" style="178" customWidth="1"/>
    <col min="16" max="16" width="4.6640625" style="178" customWidth="1"/>
    <col min="17" max="17" width="2.6640625" style="178" customWidth="1"/>
    <col min="18" max="18" width="15.6640625" style="268" customWidth="1"/>
    <col min="19" max="19" width="2.6640625" style="178" customWidth="1"/>
    <col min="20" max="20" width="3.6640625" style="178" customWidth="1"/>
    <col min="21" max="21" width="5.6640625" style="269" customWidth="1"/>
    <col min="22" max="22" width="3.6640625" style="178" customWidth="1"/>
    <col min="23" max="23" width="2.6640625" style="178" customWidth="1"/>
    <col min="24" max="24" width="4.6640625" style="178" customWidth="1"/>
    <col min="25" max="16384" width="9.109375" style="178"/>
  </cols>
  <sheetData>
    <row r="1" spans="1:24" ht="23.25" customHeight="1" thickTop="1" x14ac:dyDescent="0.3">
      <c r="A1" s="1060" t="s">
        <v>154</v>
      </c>
      <c r="B1" s="1061"/>
      <c r="C1" s="1061"/>
      <c r="D1" s="1061"/>
      <c r="E1" s="1061"/>
      <c r="F1" s="1061"/>
      <c r="G1" s="1061"/>
      <c r="H1" s="1061"/>
      <c r="I1" s="1061"/>
      <c r="J1" s="1061"/>
      <c r="K1" s="1061"/>
      <c r="L1" s="1061"/>
      <c r="M1" s="1061"/>
      <c r="N1" s="1061"/>
      <c r="O1" s="1061"/>
      <c r="P1" s="1061"/>
      <c r="Q1" s="1061"/>
      <c r="R1" s="1061"/>
      <c r="S1" s="1061"/>
      <c r="T1" s="1061"/>
      <c r="U1" s="1061"/>
      <c r="V1" s="1061"/>
      <c r="W1" s="1061"/>
      <c r="X1" s="1062"/>
    </row>
    <row r="2" spans="1:24" s="179" customFormat="1" ht="18" customHeight="1" x14ac:dyDescent="0.3">
      <c r="A2" s="1063" t="s">
        <v>155</v>
      </c>
      <c r="B2" s="1064"/>
      <c r="C2" s="1064"/>
      <c r="D2" s="1064"/>
      <c r="E2" s="1064"/>
      <c r="F2" s="1064"/>
      <c r="G2" s="1064"/>
      <c r="H2" s="1065"/>
      <c r="I2" s="1066" t="s">
        <v>156</v>
      </c>
      <c r="J2" s="1034"/>
      <c r="K2" s="1034"/>
      <c r="L2" s="1034"/>
      <c r="M2" s="1034"/>
      <c r="N2" s="1034"/>
      <c r="O2" s="1034"/>
      <c r="P2" s="1046"/>
      <c r="Q2" s="1033" t="s">
        <v>157</v>
      </c>
      <c r="R2" s="1034"/>
      <c r="S2" s="1034"/>
      <c r="T2" s="1034"/>
      <c r="U2" s="1034"/>
      <c r="V2" s="1034"/>
      <c r="W2" s="1034"/>
      <c r="X2" s="1035"/>
    </row>
    <row r="3" spans="1:24" ht="12.6" customHeight="1" x14ac:dyDescent="0.3">
      <c r="A3" s="180" t="s">
        <v>158</v>
      </c>
      <c r="B3" s="181" t="s">
        <v>159</v>
      </c>
      <c r="C3" s="181" t="s">
        <v>4</v>
      </c>
      <c r="D3" s="182" t="s">
        <v>3</v>
      </c>
      <c r="E3" s="181" t="s">
        <v>6</v>
      </c>
      <c r="F3" s="182" t="s">
        <v>160</v>
      </c>
      <c r="G3" s="182" t="s">
        <v>161</v>
      </c>
      <c r="H3" s="183" t="s">
        <v>10</v>
      </c>
      <c r="I3" s="184" t="s">
        <v>158</v>
      </c>
      <c r="J3" s="185" t="s">
        <v>159</v>
      </c>
      <c r="K3" s="185" t="s">
        <v>4</v>
      </c>
      <c r="L3" s="186" t="s">
        <v>3</v>
      </c>
      <c r="M3" s="185" t="s">
        <v>6</v>
      </c>
      <c r="N3" s="186" t="s">
        <v>160</v>
      </c>
      <c r="O3" s="186" t="s">
        <v>161</v>
      </c>
      <c r="P3" s="187" t="s">
        <v>10</v>
      </c>
      <c r="Q3" s="180" t="s">
        <v>158</v>
      </c>
      <c r="R3" s="188" t="s">
        <v>159</v>
      </c>
      <c r="S3" s="185" t="s">
        <v>4</v>
      </c>
      <c r="T3" s="182" t="s">
        <v>3</v>
      </c>
      <c r="U3" s="189" t="s">
        <v>6</v>
      </c>
      <c r="V3" s="182" t="s">
        <v>160</v>
      </c>
      <c r="W3" s="182" t="s">
        <v>161</v>
      </c>
      <c r="X3" s="183" t="s">
        <v>10</v>
      </c>
    </row>
    <row r="4" spans="1:24" ht="12.6" customHeight="1" x14ac:dyDescent="0.3">
      <c r="A4" s="190">
        <v>1</v>
      </c>
      <c r="B4" s="191" t="s">
        <v>162</v>
      </c>
      <c r="C4" s="192">
        <f>SUM(2018-D4)</f>
        <v>25</v>
      </c>
      <c r="D4" s="192">
        <v>1993</v>
      </c>
      <c r="E4" s="193">
        <v>0.59375</v>
      </c>
      <c r="F4" s="192">
        <v>2014</v>
      </c>
      <c r="G4" s="192">
        <f t="shared" ref="G4:G28" si="0">SUM(F4-D4)</f>
        <v>21</v>
      </c>
      <c r="H4" s="194"/>
      <c r="I4" s="195">
        <v>1</v>
      </c>
      <c r="J4" s="196" t="s">
        <v>163</v>
      </c>
      <c r="K4" s="197">
        <f>SUM(2018-L4)</f>
        <v>59</v>
      </c>
      <c r="L4" s="197">
        <v>1959</v>
      </c>
      <c r="M4" s="198">
        <v>0.62222222222222223</v>
      </c>
      <c r="N4" s="197">
        <v>1995</v>
      </c>
      <c r="O4" s="197">
        <f t="shared" ref="O4:O28" si="1">SUM(N4-L4)</f>
        <v>36</v>
      </c>
      <c r="P4" s="199" t="s">
        <v>164</v>
      </c>
      <c r="Q4" s="190">
        <v>1</v>
      </c>
      <c r="R4" s="196" t="s">
        <v>163</v>
      </c>
      <c r="S4" s="197">
        <f>SUM(2018-T4)</f>
        <v>59</v>
      </c>
      <c r="T4" s="192">
        <v>1959</v>
      </c>
      <c r="U4" s="198">
        <v>0.6333333333333333</v>
      </c>
      <c r="V4" s="192">
        <v>1999</v>
      </c>
      <c r="W4" s="192">
        <f t="shared" ref="W4:W28" si="2">SUM(V4-T4)</f>
        <v>40</v>
      </c>
      <c r="X4" s="200" t="s">
        <v>164</v>
      </c>
    </row>
    <row r="5" spans="1:24" ht="12.6" customHeight="1" x14ac:dyDescent="0.3">
      <c r="A5" s="190">
        <v>2</v>
      </c>
      <c r="B5" s="191" t="s">
        <v>165</v>
      </c>
      <c r="C5" s="192">
        <f t="shared" ref="C5:C28" si="3">SUM(2018-D5)</f>
        <v>45</v>
      </c>
      <c r="D5" s="192">
        <v>1973</v>
      </c>
      <c r="E5" s="193">
        <v>0.60138888888888886</v>
      </c>
      <c r="F5" s="192">
        <v>1997</v>
      </c>
      <c r="G5" s="192">
        <f t="shared" si="0"/>
        <v>24</v>
      </c>
      <c r="H5" s="200" t="s">
        <v>164</v>
      </c>
      <c r="I5" s="195">
        <v>2</v>
      </c>
      <c r="J5" s="196" t="s">
        <v>166</v>
      </c>
      <c r="K5" s="197">
        <f t="shared" ref="K5:K28" si="4">SUM(2018-L5)</f>
        <v>47</v>
      </c>
      <c r="L5" s="197">
        <v>1971</v>
      </c>
      <c r="M5" s="198">
        <v>0.62430555555555556</v>
      </c>
      <c r="N5" s="197">
        <v>2001</v>
      </c>
      <c r="O5" s="197">
        <f t="shared" si="1"/>
        <v>30</v>
      </c>
      <c r="P5" s="199" t="s">
        <v>164</v>
      </c>
      <c r="Q5" s="190">
        <v>2</v>
      </c>
      <c r="R5" s="196" t="s">
        <v>167</v>
      </c>
      <c r="S5" s="197">
        <f t="shared" ref="S5:S28" si="5">SUM(2018-T5)</f>
        <v>61</v>
      </c>
      <c r="T5" s="192">
        <v>1957</v>
      </c>
      <c r="U5" s="198">
        <v>0.64166666666666672</v>
      </c>
      <c r="V5" s="192">
        <v>1999</v>
      </c>
      <c r="W5" s="192">
        <f t="shared" si="2"/>
        <v>42</v>
      </c>
      <c r="X5" s="200" t="s">
        <v>164</v>
      </c>
    </row>
    <row r="6" spans="1:24" ht="12.6" customHeight="1" x14ac:dyDescent="0.3">
      <c r="A6" s="190">
        <v>3</v>
      </c>
      <c r="B6" s="191" t="s">
        <v>168</v>
      </c>
      <c r="C6" s="192">
        <f t="shared" si="3"/>
        <v>31</v>
      </c>
      <c r="D6" s="192">
        <v>1987</v>
      </c>
      <c r="E6" s="193">
        <v>0.60625000000000007</v>
      </c>
      <c r="F6" s="192">
        <v>2011</v>
      </c>
      <c r="G6" s="192">
        <f t="shared" si="0"/>
        <v>24</v>
      </c>
      <c r="H6" s="200" t="s">
        <v>164</v>
      </c>
      <c r="I6" s="195">
        <v>3</v>
      </c>
      <c r="J6" s="196" t="s">
        <v>169</v>
      </c>
      <c r="K6" s="197">
        <f t="shared" si="4"/>
        <v>55</v>
      </c>
      <c r="L6" s="197">
        <v>1963</v>
      </c>
      <c r="M6" s="198">
        <v>0.62708333333333333</v>
      </c>
      <c r="N6" s="197">
        <v>1997</v>
      </c>
      <c r="O6" s="197">
        <f t="shared" si="1"/>
        <v>34</v>
      </c>
      <c r="P6" s="199" t="s">
        <v>164</v>
      </c>
      <c r="Q6" s="190">
        <v>3</v>
      </c>
      <c r="R6" s="196" t="s">
        <v>170</v>
      </c>
      <c r="S6" s="197">
        <f t="shared" si="5"/>
        <v>63</v>
      </c>
      <c r="T6" s="192">
        <v>1955</v>
      </c>
      <c r="U6" s="198">
        <v>0.64444444444444449</v>
      </c>
      <c r="V6" s="192">
        <v>1999</v>
      </c>
      <c r="W6" s="192">
        <f t="shared" si="2"/>
        <v>44</v>
      </c>
      <c r="X6" s="200" t="s">
        <v>164</v>
      </c>
    </row>
    <row r="7" spans="1:24" ht="12.6" customHeight="1" x14ac:dyDescent="0.3">
      <c r="A7" s="190">
        <v>4</v>
      </c>
      <c r="B7" s="191" t="s">
        <v>171</v>
      </c>
      <c r="C7" s="192">
        <f t="shared" si="3"/>
        <v>32</v>
      </c>
      <c r="D7" s="192">
        <v>1986</v>
      </c>
      <c r="E7" s="193">
        <v>0.61041666666666672</v>
      </c>
      <c r="F7" s="192">
        <v>2005</v>
      </c>
      <c r="G7" s="192">
        <f t="shared" si="0"/>
        <v>19</v>
      </c>
      <c r="H7" s="200" t="s">
        <v>164</v>
      </c>
      <c r="I7" s="195">
        <v>4</v>
      </c>
      <c r="J7" s="196" t="s">
        <v>165</v>
      </c>
      <c r="K7" s="197">
        <f t="shared" si="4"/>
        <v>45</v>
      </c>
      <c r="L7" s="197">
        <v>1973</v>
      </c>
      <c r="M7" s="198">
        <v>0.62777777777777777</v>
      </c>
      <c r="N7" s="197">
        <v>2003</v>
      </c>
      <c r="O7" s="197">
        <f t="shared" si="1"/>
        <v>30</v>
      </c>
      <c r="P7" s="199" t="s">
        <v>164</v>
      </c>
      <c r="Q7" s="190">
        <v>4</v>
      </c>
      <c r="R7" s="201" t="s">
        <v>172</v>
      </c>
      <c r="S7" s="197">
        <f t="shared" si="5"/>
        <v>43</v>
      </c>
      <c r="T7" s="202">
        <v>1975</v>
      </c>
      <c r="U7" s="203">
        <v>0.64652777777777781</v>
      </c>
      <c r="V7" s="204">
        <v>2015</v>
      </c>
      <c r="W7" s="205">
        <f t="shared" si="2"/>
        <v>40</v>
      </c>
      <c r="X7" s="194"/>
    </row>
    <row r="8" spans="1:24" ht="12.6" customHeight="1" x14ac:dyDescent="0.3">
      <c r="A8" s="190">
        <v>5</v>
      </c>
      <c r="B8" s="191" t="s">
        <v>166</v>
      </c>
      <c r="C8" s="192">
        <f t="shared" si="3"/>
        <v>47</v>
      </c>
      <c r="D8" s="192">
        <v>1971</v>
      </c>
      <c r="E8" s="193">
        <v>0.61111111111111105</v>
      </c>
      <c r="F8" s="192">
        <v>1997</v>
      </c>
      <c r="G8" s="192">
        <f t="shared" si="0"/>
        <v>26</v>
      </c>
      <c r="H8" s="200" t="s">
        <v>164</v>
      </c>
      <c r="I8" s="195">
        <v>5</v>
      </c>
      <c r="J8" s="196" t="s">
        <v>172</v>
      </c>
      <c r="K8" s="197">
        <f t="shared" si="4"/>
        <v>43</v>
      </c>
      <c r="L8" s="197">
        <v>1975</v>
      </c>
      <c r="M8" s="198">
        <v>0.63541666666666663</v>
      </c>
      <c r="N8" s="197">
        <v>2014</v>
      </c>
      <c r="O8" s="197">
        <f t="shared" si="1"/>
        <v>39</v>
      </c>
      <c r="P8" s="199" t="s">
        <v>164</v>
      </c>
      <c r="Q8" s="190">
        <v>5</v>
      </c>
      <c r="R8" s="196" t="s">
        <v>169</v>
      </c>
      <c r="S8" s="197">
        <f t="shared" si="5"/>
        <v>55</v>
      </c>
      <c r="T8" s="192">
        <v>1963</v>
      </c>
      <c r="U8" s="198">
        <v>0.65</v>
      </c>
      <c r="V8" s="192">
        <v>2006</v>
      </c>
      <c r="W8" s="192">
        <f t="shared" si="2"/>
        <v>43</v>
      </c>
      <c r="X8" s="200" t="s">
        <v>164</v>
      </c>
    </row>
    <row r="9" spans="1:24" ht="12.6" customHeight="1" x14ac:dyDescent="0.3">
      <c r="A9" s="190">
        <v>6</v>
      </c>
      <c r="B9" s="191" t="s">
        <v>173</v>
      </c>
      <c r="C9" s="192">
        <f t="shared" si="3"/>
        <v>26</v>
      </c>
      <c r="D9" s="192">
        <v>1992</v>
      </c>
      <c r="E9" s="193">
        <v>0.61597222222222225</v>
      </c>
      <c r="F9" s="192">
        <v>2012</v>
      </c>
      <c r="G9" s="192">
        <f t="shared" si="0"/>
        <v>20</v>
      </c>
      <c r="H9" s="194"/>
      <c r="I9" s="195">
        <v>6</v>
      </c>
      <c r="J9" s="196" t="s">
        <v>174</v>
      </c>
      <c r="K9" s="197">
        <f t="shared" si="4"/>
        <v>56</v>
      </c>
      <c r="L9" s="197">
        <v>1962</v>
      </c>
      <c r="M9" s="198">
        <v>0.63680555555555551</v>
      </c>
      <c r="N9" s="197">
        <v>1994</v>
      </c>
      <c r="O9" s="197">
        <f t="shared" si="1"/>
        <v>32</v>
      </c>
      <c r="P9" s="199" t="s">
        <v>164</v>
      </c>
      <c r="Q9" s="190">
        <v>6</v>
      </c>
      <c r="R9" s="196" t="s">
        <v>166</v>
      </c>
      <c r="S9" s="197">
        <f t="shared" si="5"/>
        <v>47</v>
      </c>
      <c r="T9" s="192">
        <v>1971</v>
      </c>
      <c r="U9" s="198">
        <v>0.65486111111111112</v>
      </c>
      <c r="V9" s="192">
        <v>2015</v>
      </c>
      <c r="W9" s="205">
        <f t="shared" si="2"/>
        <v>44</v>
      </c>
      <c r="X9" s="194"/>
    </row>
    <row r="10" spans="1:24" ht="12.6" customHeight="1" x14ac:dyDescent="0.3">
      <c r="A10" s="206">
        <v>7</v>
      </c>
      <c r="B10" s="191" t="s">
        <v>175</v>
      </c>
      <c r="C10" s="192">
        <f t="shared" si="3"/>
        <v>33</v>
      </c>
      <c r="D10" s="192">
        <v>1985</v>
      </c>
      <c r="E10" s="193">
        <v>0.61805555555555558</v>
      </c>
      <c r="F10" s="192">
        <v>2003</v>
      </c>
      <c r="G10" s="192">
        <f t="shared" si="0"/>
        <v>18</v>
      </c>
      <c r="H10" s="200" t="s">
        <v>164</v>
      </c>
      <c r="I10" s="207">
        <v>7</v>
      </c>
      <c r="J10" s="196" t="s">
        <v>88</v>
      </c>
      <c r="K10" s="197">
        <f t="shared" si="4"/>
        <v>38</v>
      </c>
      <c r="L10" s="197">
        <v>1980</v>
      </c>
      <c r="M10" s="198">
        <v>0.65069444444444446</v>
      </c>
      <c r="N10" s="197">
        <v>2015</v>
      </c>
      <c r="O10" s="197">
        <f t="shared" si="1"/>
        <v>35</v>
      </c>
      <c r="P10" s="208"/>
      <c r="Q10" s="206">
        <v>7</v>
      </c>
      <c r="R10" s="196" t="s">
        <v>176</v>
      </c>
      <c r="S10" s="197">
        <f t="shared" si="5"/>
        <v>52</v>
      </c>
      <c r="T10" s="192">
        <v>1966</v>
      </c>
      <c r="U10" s="198">
        <v>0.6694444444444444</v>
      </c>
      <c r="V10" s="192">
        <v>2006</v>
      </c>
      <c r="W10" s="192">
        <f t="shared" si="2"/>
        <v>40</v>
      </c>
      <c r="X10" s="200" t="s">
        <v>164</v>
      </c>
    </row>
    <row r="11" spans="1:24" ht="12.6" customHeight="1" x14ac:dyDescent="0.3">
      <c r="A11" s="206">
        <v>8</v>
      </c>
      <c r="B11" s="191" t="s">
        <v>177</v>
      </c>
      <c r="C11" s="192">
        <f t="shared" si="3"/>
        <v>38</v>
      </c>
      <c r="D11" s="192">
        <v>1980</v>
      </c>
      <c r="E11" s="193">
        <v>0.63402777777777775</v>
      </c>
      <c r="F11" s="192">
        <v>2007</v>
      </c>
      <c r="G11" s="192">
        <f t="shared" si="0"/>
        <v>27</v>
      </c>
      <c r="H11" s="200" t="s">
        <v>164</v>
      </c>
      <c r="I11" s="207">
        <v>8</v>
      </c>
      <c r="J11" s="196" t="s">
        <v>178</v>
      </c>
      <c r="K11" s="197">
        <f t="shared" si="4"/>
        <v>48</v>
      </c>
      <c r="L11" s="197">
        <v>1970</v>
      </c>
      <c r="M11" s="198">
        <v>0.65694444444444444</v>
      </c>
      <c r="N11" s="197">
        <v>2001</v>
      </c>
      <c r="O11" s="197">
        <f t="shared" si="1"/>
        <v>31</v>
      </c>
      <c r="P11" s="199" t="s">
        <v>164</v>
      </c>
      <c r="Q11" s="206">
        <v>8</v>
      </c>
      <c r="R11" s="196" t="s">
        <v>124</v>
      </c>
      <c r="S11" s="197">
        <f t="shared" si="5"/>
        <v>45</v>
      </c>
      <c r="T11" s="192">
        <v>1973</v>
      </c>
      <c r="U11" s="209">
        <v>0.6743055555555556</v>
      </c>
      <c r="V11" s="192">
        <v>2015</v>
      </c>
      <c r="W11" s="205">
        <f t="shared" si="2"/>
        <v>42</v>
      </c>
      <c r="X11" s="194"/>
    </row>
    <row r="12" spans="1:24" ht="12.6" customHeight="1" x14ac:dyDescent="0.3">
      <c r="A12" s="206">
        <v>9</v>
      </c>
      <c r="B12" s="191" t="s">
        <v>179</v>
      </c>
      <c r="C12" s="192">
        <f t="shared" si="3"/>
        <v>27</v>
      </c>
      <c r="D12" s="192">
        <v>1991</v>
      </c>
      <c r="E12" s="193">
        <v>0.63402777777777775</v>
      </c>
      <c r="F12" s="192">
        <v>2008</v>
      </c>
      <c r="G12" s="192">
        <f t="shared" si="0"/>
        <v>17</v>
      </c>
      <c r="H12" s="194"/>
      <c r="I12" s="207">
        <v>9</v>
      </c>
      <c r="J12" s="196" t="s">
        <v>180</v>
      </c>
      <c r="K12" s="197">
        <f t="shared" si="4"/>
        <v>55</v>
      </c>
      <c r="L12" s="197">
        <v>1963</v>
      </c>
      <c r="M12" s="198">
        <v>0.66041666666666665</v>
      </c>
      <c r="N12" s="197">
        <v>1997</v>
      </c>
      <c r="O12" s="197">
        <f t="shared" si="1"/>
        <v>34</v>
      </c>
      <c r="P12" s="199" t="s">
        <v>164</v>
      </c>
      <c r="Q12" s="206">
        <v>9</v>
      </c>
      <c r="R12" s="196" t="s">
        <v>181</v>
      </c>
      <c r="S12" s="197">
        <f t="shared" si="5"/>
        <v>56</v>
      </c>
      <c r="T12" s="192">
        <v>1962</v>
      </c>
      <c r="U12" s="198">
        <v>0.67499999999999993</v>
      </c>
      <c r="V12" s="192">
        <v>2007</v>
      </c>
      <c r="W12" s="192">
        <f t="shared" si="2"/>
        <v>45</v>
      </c>
      <c r="X12" s="200" t="s">
        <v>164</v>
      </c>
    </row>
    <row r="13" spans="1:24" ht="12.6" customHeight="1" x14ac:dyDescent="0.3">
      <c r="A13" s="206">
        <v>10</v>
      </c>
      <c r="B13" s="210" t="s">
        <v>182</v>
      </c>
      <c r="C13" s="192">
        <f t="shared" si="3"/>
        <v>27</v>
      </c>
      <c r="D13" s="192">
        <v>1991</v>
      </c>
      <c r="E13" s="193">
        <v>0.63680555555555551</v>
      </c>
      <c r="F13" s="192">
        <v>2012</v>
      </c>
      <c r="G13" s="192">
        <f t="shared" si="0"/>
        <v>21</v>
      </c>
      <c r="H13" s="194"/>
      <c r="I13" s="207">
        <v>10</v>
      </c>
      <c r="J13" s="211" t="s">
        <v>183</v>
      </c>
      <c r="K13" s="197">
        <f t="shared" si="4"/>
        <v>37</v>
      </c>
      <c r="L13" s="197">
        <v>1981</v>
      </c>
      <c r="M13" s="198">
        <v>0.66041666666666665</v>
      </c>
      <c r="N13" s="197">
        <v>2011</v>
      </c>
      <c r="O13" s="197">
        <f t="shared" si="1"/>
        <v>30</v>
      </c>
      <c r="P13" s="208"/>
      <c r="Q13" s="206">
        <v>10</v>
      </c>
      <c r="R13" s="196" t="s">
        <v>184</v>
      </c>
      <c r="S13" s="197">
        <f t="shared" si="5"/>
        <v>47</v>
      </c>
      <c r="T13" s="192">
        <v>1971</v>
      </c>
      <c r="U13" s="198">
        <v>0.6777777777777777</v>
      </c>
      <c r="V13" s="192">
        <v>2011</v>
      </c>
      <c r="W13" s="192">
        <f t="shared" si="2"/>
        <v>40</v>
      </c>
      <c r="X13" s="194"/>
    </row>
    <row r="14" spans="1:24" ht="12.6" customHeight="1" x14ac:dyDescent="0.3">
      <c r="A14" s="206">
        <v>11</v>
      </c>
      <c r="B14" s="191" t="s">
        <v>185</v>
      </c>
      <c r="C14" s="192">
        <f t="shared" si="3"/>
        <v>40</v>
      </c>
      <c r="D14" s="192">
        <v>1978</v>
      </c>
      <c r="E14" s="193">
        <v>0.6381944444444444</v>
      </c>
      <c r="F14" s="192">
        <v>1997</v>
      </c>
      <c r="G14" s="192">
        <f t="shared" si="0"/>
        <v>19</v>
      </c>
      <c r="H14" s="200" t="s">
        <v>164</v>
      </c>
      <c r="I14" s="207">
        <v>11</v>
      </c>
      <c r="J14" s="211" t="s">
        <v>186</v>
      </c>
      <c r="K14" s="197">
        <f t="shared" si="4"/>
        <v>42</v>
      </c>
      <c r="L14" s="197">
        <v>1976</v>
      </c>
      <c r="M14" s="198">
        <v>0.66319444444444442</v>
      </c>
      <c r="N14" s="197">
        <v>2014</v>
      </c>
      <c r="O14" s="197">
        <f t="shared" si="1"/>
        <v>38</v>
      </c>
      <c r="P14" s="199" t="s">
        <v>164</v>
      </c>
      <c r="Q14" s="206">
        <v>11</v>
      </c>
      <c r="R14" s="196" t="s">
        <v>178</v>
      </c>
      <c r="S14" s="197">
        <f t="shared" si="5"/>
        <v>48</v>
      </c>
      <c r="T14" s="192">
        <v>1970</v>
      </c>
      <c r="U14" s="198">
        <v>0.67847222222222225</v>
      </c>
      <c r="V14" s="192">
        <v>2010</v>
      </c>
      <c r="W14" s="192">
        <f t="shared" si="2"/>
        <v>40</v>
      </c>
      <c r="X14" s="194"/>
    </row>
    <row r="15" spans="1:24" ht="12.6" customHeight="1" x14ac:dyDescent="0.3">
      <c r="A15" s="206">
        <v>12</v>
      </c>
      <c r="B15" s="210" t="s">
        <v>187</v>
      </c>
      <c r="C15" s="192">
        <f t="shared" si="3"/>
        <v>19</v>
      </c>
      <c r="D15" s="192">
        <v>1999</v>
      </c>
      <c r="E15" s="193">
        <v>0.6381944444444444</v>
      </c>
      <c r="F15" s="192">
        <v>2016</v>
      </c>
      <c r="G15" s="192">
        <f t="shared" si="0"/>
        <v>17</v>
      </c>
      <c r="H15" s="194"/>
      <c r="I15" s="207">
        <v>12</v>
      </c>
      <c r="J15" s="196" t="s">
        <v>188</v>
      </c>
      <c r="K15" s="197">
        <f t="shared" si="4"/>
        <v>49</v>
      </c>
      <c r="L15" s="197">
        <v>1969</v>
      </c>
      <c r="M15" s="198">
        <v>0.66319444444444442</v>
      </c>
      <c r="N15" s="197">
        <v>2005</v>
      </c>
      <c r="O15" s="197">
        <f t="shared" si="1"/>
        <v>36</v>
      </c>
      <c r="P15" s="199" t="s">
        <v>164</v>
      </c>
      <c r="Q15" s="206">
        <v>12</v>
      </c>
      <c r="R15" s="196" t="s">
        <v>174</v>
      </c>
      <c r="S15" s="197">
        <f t="shared" si="5"/>
        <v>56</v>
      </c>
      <c r="T15" s="192">
        <v>1962</v>
      </c>
      <c r="U15" s="198">
        <v>0.68402777777777779</v>
      </c>
      <c r="V15" s="192">
        <v>2004</v>
      </c>
      <c r="W15" s="192">
        <f t="shared" si="2"/>
        <v>42</v>
      </c>
      <c r="X15" s="200" t="s">
        <v>164</v>
      </c>
    </row>
    <row r="16" spans="1:24" ht="12.6" customHeight="1" x14ac:dyDescent="0.3">
      <c r="A16" s="206">
        <v>13</v>
      </c>
      <c r="B16" s="191" t="s">
        <v>189</v>
      </c>
      <c r="C16" s="192">
        <f t="shared" si="3"/>
        <v>27</v>
      </c>
      <c r="D16" s="192">
        <v>1991</v>
      </c>
      <c r="E16" s="193">
        <v>0.63888888888888895</v>
      </c>
      <c r="F16" s="192">
        <v>2008</v>
      </c>
      <c r="G16" s="192">
        <f t="shared" si="0"/>
        <v>17</v>
      </c>
      <c r="H16" s="194"/>
      <c r="I16" s="207">
        <v>13</v>
      </c>
      <c r="J16" s="211" t="s">
        <v>190</v>
      </c>
      <c r="K16" s="197">
        <f t="shared" si="4"/>
        <v>36</v>
      </c>
      <c r="L16" s="197">
        <v>1982</v>
      </c>
      <c r="M16" s="198">
        <v>0.66319444444444442</v>
      </c>
      <c r="N16" s="197">
        <v>2015</v>
      </c>
      <c r="O16" s="197">
        <f t="shared" si="1"/>
        <v>33</v>
      </c>
      <c r="P16" s="208"/>
      <c r="Q16" s="206">
        <v>13</v>
      </c>
      <c r="R16" s="196" t="s">
        <v>191</v>
      </c>
      <c r="S16" s="197">
        <f t="shared" si="5"/>
        <v>63</v>
      </c>
      <c r="T16" s="192">
        <v>1955</v>
      </c>
      <c r="U16" s="198">
        <v>0.69166666666666676</v>
      </c>
      <c r="V16" s="192">
        <v>2000</v>
      </c>
      <c r="W16" s="192">
        <f t="shared" si="2"/>
        <v>45</v>
      </c>
      <c r="X16" s="200" t="s">
        <v>164</v>
      </c>
    </row>
    <row r="17" spans="1:24" ht="12.6" customHeight="1" x14ac:dyDescent="0.3">
      <c r="A17" s="206">
        <v>14</v>
      </c>
      <c r="B17" s="191" t="s">
        <v>192</v>
      </c>
      <c r="C17" s="192">
        <f t="shared" si="3"/>
        <v>39</v>
      </c>
      <c r="D17" s="192">
        <v>1979</v>
      </c>
      <c r="E17" s="193">
        <v>0.63958333333333328</v>
      </c>
      <c r="F17" s="192">
        <v>1997</v>
      </c>
      <c r="G17" s="192">
        <f t="shared" si="0"/>
        <v>18</v>
      </c>
      <c r="H17" s="200" t="s">
        <v>164</v>
      </c>
      <c r="I17" s="207">
        <v>14</v>
      </c>
      <c r="J17" s="211" t="s">
        <v>193</v>
      </c>
      <c r="K17" s="197">
        <f t="shared" si="4"/>
        <v>34</v>
      </c>
      <c r="L17" s="197">
        <v>1984</v>
      </c>
      <c r="M17" s="198">
        <v>0.6645833333333333</v>
      </c>
      <c r="N17" s="197">
        <v>2014</v>
      </c>
      <c r="O17" s="197">
        <f t="shared" si="1"/>
        <v>30</v>
      </c>
      <c r="P17" s="208"/>
      <c r="Q17" s="206">
        <v>14</v>
      </c>
      <c r="R17" s="196" t="s">
        <v>188</v>
      </c>
      <c r="S17" s="197">
        <f t="shared" si="5"/>
        <v>49</v>
      </c>
      <c r="T17" s="192">
        <v>1969</v>
      </c>
      <c r="U17" s="198">
        <v>0.69305555555555554</v>
      </c>
      <c r="V17" s="192">
        <v>2009</v>
      </c>
      <c r="W17" s="192">
        <f t="shared" si="2"/>
        <v>40</v>
      </c>
      <c r="X17" s="194"/>
    </row>
    <row r="18" spans="1:24" ht="12.6" customHeight="1" x14ac:dyDescent="0.3">
      <c r="A18" s="206">
        <v>15</v>
      </c>
      <c r="B18" s="191" t="s">
        <v>194</v>
      </c>
      <c r="C18" s="192">
        <f t="shared" si="3"/>
        <v>38</v>
      </c>
      <c r="D18" s="192">
        <v>1980</v>
      </c>
      <c r="E18" s="193">
        <v>0.63958333333333328</v>
      </c>
      <c r="F18" s="192">
        <v>1998</v>
      </c>
      <c r="G18" s="192">
        <f t="shared" si="0"/>
        <v>18</v>
      </c>
      <c r="H18" s="200" t="s">
        <v>164</v>
      </c>
      <c r="I18" s="207">
        <v>15</v>
      </c>
      <c r="J18" s="211" t="s">
        <v>83</v>
      </c>
      <c r="K18" s="197">
        <f t="shared" si="4"/>
        <v>35</v>
      </c>
      <c r="L18" s="197">
        <v>1983</v>
      </c>
      <c r="M18" s="198">
        <v>0.66597222222222219</v>
      </c>
      <c r="N18" s="197">
        <v>2014</v>
      </c>
      <c r="O18" s="197">
        <f t="shared" si="1"/>
        <v>31</v>
      </c>
      <c r="P18" s="208"/>
      <c r="Q18" s="206">
        <v>15</v>
      </c>
      <c r="R18" s="196" t="s">
        <v>195</v>
      </c>
      <c r="S18" s="197">
        <f t="shared" si="5"/>
        <v>54</v>
      </c>
      <c r="T18" s="192">
        <v>1964</v>
      </c>
      <c r="U18" s="198">
        <v>0.69444444444444453</v>
      </c>
      <c r="V18" s="192">
        <v>2009</v>
      </c>
      <c r="W18" s="192">
        <f t="shared" si="2"/>
        <v>45</v>
      </c>
      <c r="X18" s="200" t="s">
        <v>164</v>
      </c>
    </row>
    <row r="19" spans="1:24" ht="12.6" customHeight="1" x14ac:dyDescent="0.3">
      <c r="A19" s="206">
        <v>16</v>
      </c>
      <c r="B19" s="210" t="s">
        <v>196</v>
      </c>
      <c r="C19" s="192">
        <f t="shared" si="3"/>
        <v>24</v>
      </c>
      <c r="D19" s="192">
        <v>1994</v>
      </c>
      <c r="E19" s="193">
        <v>0.64236111111111105</v>
      </c>
      <c r="F19" s="192">
        <v>2012</v>
      </c>
      <c r="G19" s="192">
        <f t="shared" si="0"/>
        <v>18</v>
      </c>
      <c r="H19" s="194"/>
      <c r="I19" s="207">
        <v>16</v>
      </c>
      <c r="J19" s="196" t="s">
        <v>197</v>
      </c>
      <c r="K19" s="197">
        <f t="shared" si="4"/>
        <v>44</v>
      </c>
      <c r="L19" s="197">
        <v>1974</v>
      </c>
      <c r="M19" s="198">
        <v>0.66805555555555562</v>
      </c>
      <c r="N19" s="197">
        <v>2010</v>
      </c>
      <c r="O19" s="197">
        <f t="shared" si="1"/>
        <v>36</v>
      </c>
      <c r="P19" s="199" t="s">
        <v>164</v>
      </c>
      <c r="Q19" s="206">
        <v>16</v>
      </c>
      <c r="R19" s="212" t="s">
        <v>18</v>
      </c>
      <c r="S19" s="197">
        <f t="shared" si="5"/>
        <v>46</v>
      </c>
      <c r="T19" s="192">
        <v>1972</v>
      </c>
      <c r="U19" s="198">
        <v>0.69652777777777775</v>
      </c>
      <c r="V19" s="192">
        <v>2015</v>
      </c>
      <c r="W19" s="205">
        <f t="shared" si="2"/>
        <v>43</v>
      </c>
      <c r="X19" s="194"/>
    </row>
    <row r="20" spans="1:24" ht="12.6" customHeight="1" x14ac:dyDescent="0.3">
      <c r="A20" s="206">
        <v>17</v>
      </c>
      <c r="B20" s="191" t="s">
        <v>83</v>
      </c>
      <c r="C20" s="192">
        <f t="shared" si="3"/>
        <v>36</v>
      </c>
      <c r="D20" s="192">
        <v>1982</v>
      </c>
      <c r="E20" s="193">
        <v>0.6430555555555556</v>
      </c>
      <c r="F20" s="192">
        <v>2007</v>
      </c>
      <c r="G20" s="192">
        <f t="shared" si="0"/>
        <v>25</v>
      </c>
      <c r="H20" s="200" t="s">
        <v>164</v>
      </c>
      <c r="I20" s="207">
        <v>17</v>
      </c>
      <c r="J20" s="196" t="s">
        <v>95</v>
      </c>
      <c r="K20" s="197">
        <f t="shared" si="4"/>
        <v>50</v>
      </c>
      <c r="L20" s="197">
        <v>1968</v>
      </c>
      <c r="M20" s="198">
        <v>0.67083333333333339</v>
      </c>
      <c r="N20" s="197">
        <v>2004</v>
      </c>
      <c r="O20" s="197">
        <f t="shared" si="1"/>
        <v>36</v>
      </c>
      <c r="P20" s="199" t="s">
        <v>164</v>
      </c>
      <c r="Q20" s="206">
        <v>17</v>
      </c>
      <c r="R20" s="196" t="s">
        <v>198</v>
      </c>
      <c r="S20" s="197">
        <f t="shared" si="5"/>
        <v>63</v>
      </c>
      <c r="T20" s="192">
        <v>1955</v>
      </c>
      <c r="U20" s="198">
        <v>0.69791666666666663</v>
      </c>
      <c r="V20" s="192">
        <v>1997</v>
      </c>
      <c r="W20" s="192">
        <f t="shared" si="2"/>
        <v>42</v>
      </c>
      <c r="X20" s="200" t="s">
        <v>164</v>
      </c>
    </row>
    <row r="21" spans="1:24" ht="12.6" customHeight="1" x14ac:dyDescent="0.3">
      <c r="A21" s="206">
        <v>18</v>
      </c>
      <c r="B21" s="213" t="s">
        <v>199</v>
      </c>
      <c r="C21" s="192">
        <f t="shared" si="3"/>
        <v>23</v>
      </c>
      <c r="D21" s="192">
        <v>1995</v>
      </c>
      <c r="E21" s="193">
        <v>0.64513888888888882</v>
      </c>
      <c r="F21" s="192">
        <v>2016</v>
      </c>
      <c r="G21" s="192">
        <f t="shared" si="0"/>
        <v>21</v>
      </c>
      <c r="H21" s="194"/>
      <c r="I21" s="207">
        <v>18</v>
      </c>
      <c r="J21" s="196" t="s">
        <v>124</v>
      </c>
      <c r="K21" s="197">
        <f t="shared" si="4"/>
        <v>45</v>
      </c>
      <c r="L21" s="197">
        <v>1973</v>
      </c>
      <c r="M21" s="198">
        <v>0.67291666666666661</v>
      </c>
      <c r="N21" s="197">
        <v>2012</v>
      </c>
      <c r="O21" s="197">
        <f t="shared" si="1"/>
        <v>39</v>
      </c>
      <c r="P21" s="199" t="s">
        <v>164</v>
      </c>
      <c r="Q21" s="206">
        <v>18</v>
      </c>
      <c r="R21" s="196" t="s">
        <v>200</v>
      </c>
      <c r="S21" s="197">
        <f t="shared" si="5"/>
        <v>65</v>
      </c>
      <c r="T21" s="192">
        <v>1953</v>
      </c>
      <c r="U21" s="198">
        <v>0.70208333333333339</v>
      </c>
      <c r="V21" s="192">
        <v>1993</v>
      </c>
      <c r="W21" s="192">
        <f t="shared" si="2"/>
        <v>40</v>
      </c>
      <c r="X21" s="200" t="s">
        <v>164</v>
      </c>
    </row>
    <row r="22" spans="1:24" ht="12.6" customHeight="1" x14ac:dyDescent="0.3">
      <c r="A22" s="206">
        <v>19</v>
      </c>
      <c r="B22" s="191" t="s">
        <v>128</v>
      </c>
      <c r="C22" s="192">
        <f t="shared" si="3"/>
        <v>31</v>
      </c>
      <c r="D22" s="192">
        <v>1987</v>
      </c>
      <c r="E22" s="193">
        <v>0.6479166666666667</v>
      </c>
      <c r="F22" s="192">
        <v>2011</v>
      </c>
      <c r="G22" s="192">
        <f t="shared" si="0"/>
        <v>24</v>
      </c>
      <c r="H22" s="200" t="s">
        <v>164</v>
      </c>
      <c r="I22" s="207">
        <v>19</v>
      </c>
      <c r="J22" s="196" t="s">
        <v>201</v>
      </c>
      <c r="K22" s="197">
        <f t="shared" si="4"/>
        <v>58</v>
      </c>
      <c r="L22" s="197">
        <v>1960</v>
      </c>
      <c r="M22" s="198">
        <v>0.67569444444444438</v>
      </c>
      <c r="N22" s="197">
        <v>1993</v>
      </c>
      <c r="O22" s="197">
        <f t="shared" si="1"/>
        <v>33</v>
      </c>
      <c r="P22" s="199" t="s">
        <v>164</v>
      </c>
      <c r="Q22" s="206">
        <v>19</v>
      </c>
      <c r="R22" s="196" t="s">
        <v>202</v>
      </c>
      <c r="S22" s="197">
        <f t="shared" si="5"/>
        <v>63</v>
      </c>
      <c r="T22" s="192">
        <v>1955</v>
      </c>
      <c r="U22" s="198">
        <v>0.70416666666666661</v>
      </c>
      <c r="V22" s="192">
        <v>1995</v>
      </c>
      <c r="W22" s="192">
        <f t="shared" si="2"/>
        <v>40</v>
      </c>
      <c r="X22" s="200" t="s">
        <v>164</v>
      </c>
    </row>
    <row r="23" spans="1:24" ht="12.6" customHeight="1" x14ac:dyDescent="0.3">
      <c r="A23" s="206">
        <v>20</v>
      </c>
      <c r="B23" s="191" t="s">
        <v>203</v>
      </c>
      <c r="C23" s="192">
        <f t="shared" si="3"/>
        <v>28</v>
      </c>
      <c r="D23" s="192">
        <v>1990</v>
      </c>
      <c r="E23" s="193">
        <v>0.64861111111111114</v>
      </c>
      <c r="F23" s="192">
        <v>2010</v>
      </c>
      <c r="G23" s="192">
        <f t="shared" si="0"/>
        <v>20</v>
      </c>
      <c r="H23" s="194"/>
      <c r="I23" s="207">
        <v>20</v>
      </c>
      <c r="J23" s="196" t="s">
        <v>195</v>
      </c>
      <c r="K23" s="197">
        <f t="shared" si="4"/>
        <v>54</v>
      </c>
      <c r="L23" s="197">
        <v>1964</v>
      </c>
      <c r="M23" s="198">
        <v>0.67986111111111114</v>
      </c>
      <c r="N23" s="197">
        <v>2003</v>
      </c>
      <c r="O23" s="197">
        <f t="shared" si="1"/>
        <v>39</v>
      </c>
      <c r="P23" s="199" t="s">
        <v>164</v>
      </c>
      <c r="Q23" s="206">
        <v>20</v>
      </c>
      <c r="R23" s="196" t="s">
        <v>79</v>
      </c>
      <c r="S23" s="197">
        <f t="shared" si="5"/>
        <v>71</v>
      </c>
      <c r="T23" s="192">
        <v>1947</v>
      </c>
      <c r="U23" s="198">
        <v>0.70486111111111116</v>
      </c>
      <c r="V23" s="192">
        <v>1996</v>
      </c>
      <c r="W23" s="192">
        <f t="shared" si="2"/>
        <v>49</v>
      </c>
      <c r="X23" s="200" t="s">
        <v>164</v>
      </c>
    </row>
    <row r="24" spans="1:24" ht="12.6" customHeight="1" x14ac:dyDescent="0.3">
      <c r="A24" s="206">
        <v>21</v>
      </c>
      <c r="B24" s="191" t="s">
        <v>204</v>
      </c>
      <c r="C24" s="192">
        <f t="shared" si="3"/>
        <v>42</v>
      </c>
      <c r="D24" s="192">
        <v>1976</v>
      </c>
      <c r="E24" s="193">
        <v>0.65</v>
      </c>
      <c r="F24" s="192">
        <v>1994</v>
      </c>
      <c r="G24" s="192">
        <f t="shared" si="0"/>
        <v>18</v>
      </c>
      <c r="H24" s="200" t="s">
        <v>164</v>
      </c>
      <c r="I24" s="207">
        <v>21</v>
      </c>
      <c r="J24" s="196" t="s">
        <v>205</v>
      </c>
      <c r="K24" s="197">
        <f t="shared" si="4"/>
        <v>49</v>
      </c>
      <c r="L24" s="197">
        <v>1969</v>
      </c>
      <c r="M24" s="198">
        <v>0.6875</v>
      </c>
      <c r="N24" s="197">
        <v>2005</v>
      </c>
      <c r="O24" s="197">
        <f t="shared" si="1"/>
        <v>36</v>
      </c>
      <c r="P24" s="199" t="s">
        <v>164</v>
      </c>
      <c r="Q24" s="206">
        <v>21</v>
      </c>
      <c r="R24" s="196" t="s">
        <v>206</v>
      </c>
      <c r="S24" s="197">
        <f t="shared" si="5"/>
        <v>45</v>
      </c>
      <c r="T24" s="192">
        <v>1973</v>
      </c>
      <c r="U24" s="198">
        <v>0.71111111111111114</v>
      </c>
      <c r="V24" s="192">
        <v>2016</v>
      </c>
      <c r="W24" s="192">
        <f t="shared" si="2"/>
        <v>43</v>
      </c>
      <c r="X24" s="194"/>
    </row>
    <row r="25" spans="1:24" ht="12.6" customHeight="1" x14ac:dyDescent="0.3">
      <c r="A25" s="206">
        <v>22</v>
      </c>
      <c r="B25" s="191" t="s">
        <v>95</v>
      </c>
      <c r="C25" s="192">
        <f t="shared" si="3"/>
        <v>50</v>
      </c>
      <c r="D25" s="192">
        <v>1968</v>
      </c>
      <c r="E25" s="193">
        <v>0.65486111111111112</v>
      </c>
      <c r="F25" s="192">
        <v>1990</v>
      </c>
      <c r="G25" s="192">
        <f t="shared" si="0"/>
        <v>22</v>
      </c>
      <c r="H25" s="200" t="s">
        <v>164</v>
      </c>
      <c r="I25" s="207">
        <v>22</v>
      </c>
      <c r="J25" s="196" t="s">
        <v>207</v>
      </c>
      <c r="K25" s="197">
        <f t="shared" si="4"/>
        <v>59</v>
      </c>
      <c r="L25" s="197">
        <v>1959</v>
      </c>
      <c r="M25" s="198">
        <v>0.68819444444444444</v>
      </c>
      <c r="N25" s="197">
        <v>1998</v>
      </c>
      <c r="O25" s="197">
        <f t="shared" si="1"/>
        <v>39</v>
      </c>
      <c r="P25" s="199" t="s">
        <v>164</v>
      </c>
      <c r="Q25" s="206">
        <v>22</v>
      </c>
      <c r="R25" s="196" t="s">
        <v>208</v>
      </c>
      <c r="S25" s="197">
        <f t="shared" si="5"/>
        <v>65</v>
      </c>
      <c r="T25" s="192">
        <v>1953</v>
      </c>
      <c r="U25" s="198">
        <v>0.71250000000000002</v>
      </c>
      <c r="V25" s="192">
        <v>1993</v>
      </c>
      <c r="W25" s="205">
        <f t="shared" si="2"/>
        <v>40</v>
      </c>
      <c r="X25" s="200" t="s">
        <v>164</v>
      </c>
    </row>
    <row r="26" spans="1:24" ht="12.6" customHeight="1" x14ac:dyDescent="0.3">
      <c r="A26" s="206">
        <v>23</v>
      </c>
      <c r="B26" s="191" t="s">
        <v>209</v>
      </c>
      <c r="C26" s="192">
        <f t="shared" si="3"/>
        <v>35</v>
      </c>
      <c r="D26" s="192">
        <v>1983</v>
      </c>
      <c r="E26" s="193">
        <v>0.65625</v>
      </c>
      <c r="F26" s="192">
        <v>2003</v>
      </c>
      <c r="G26" s="192">
        <f t="shared" si="0"/>
        <v>20</v>
      </c>
      <c r="H26" s="200" t="s">
        <v>164</v>
      </c>
      <c r="I26" s="207">
        <v>23</v>
      </c>
      <c r="J26" s="196" t="s">
        <v>210</v>
      </c>
      <c r="K26" s="197">
        <f t="shared" si="4"/>
        <v>49</v>
      </c>
      <c r="L26" s="197">
        <v>1969</v>
      </c>
      <c r="M26" s="198">
        <v>0.69374999999999998</v>
      </c>
      <c r="N26" s="197">
        <v>2002</v>
      </c>
      <c r="O26" s="197">
        <f t="shared" si="1"/>
        <v>33</v>
      </c>
      <c r="P26" s="199" t="s">
        <v>164</v>
      </c>
      <c r="Q26" s="206">
        <v>23</v>
      </c>
      <c r="R26" s="196" t="s">
        <v>211</v>
      </c>
      <c r="S26" s="197">
        <f t="shared" si="5"/>
        <v>54</v>
      </c>
      <c r="T26" s="192">
        <v>1964</v>
      </c>
      <c r="U26" s="198">
        <v>0.71805555555555556</v>
      </c>
      <c r="V26" s="192">
        <v>2006</v>
      </c>
      <c r="W26" s="192">
        <f t="shared" si="2"/>
        <v>42</v>
      </c>
      <c r="X26" s="200" t="s">
        <v>164</v>
      </c>
    </row>
    <row r="27" spans="1:24" ht="12.6" customHeight="1" x14ac:dyDescent="0.3">
      <c r="A27" s="206">
        <v>24</v>
      </c>
      <c r="B27" s="191" t="s">
        <v>212</v>
      </c>
      <c r="C27" s="192">
        <f t="shared" si="3"/>
        <v>39</v>
      </c>
      <c r="D27" s="192">
        <v>1979</v>
      </c>
      <c r="E27" s="193">
        <v>0.66041666666666665</v>
      </c>
      <c r="F27" s="192">
        <v>2002</v>
      </c>
      <c r="G27" s="192">
        <f t="shared" si="0"/>
        <v>23</v>
      </c>
      <c r="H27" s="200" t="s">
        <v>164</v>
      </c>
      <c r="I27" s="207">
        <v>24</v>
      </c>
      <c r="J27" s="196" t="s">
        <v>208</v>
      </c>
      <c r="K27" s="197">
        <f t="shared" si="4"/>
        <v>65</v>
      </c>
      <c r="L27" s="197">
        <v>1953</v>
      </c>
      <c r="M27" s="198">
        <v>0.6958333333333333</v>
      </c>
      <c r="N27" s="197">
        <v>1991</v>
      </c>
      <c r="O27" s="197">
        <f t="shared" si="1"/>
        <v>38</v>
      </c>
      <c r="P27" s="199" t="s">
        <v>164</v>
      </c>
      <c r="Q27" s="206">
        <v>24</v>
      </c>
      <c r="R27" s="196" t="s">
        <v>71</v>
      </c>
      <c r="S27" s="197">
        <f t="shared" si="5"/>
        <v>56</v>
      </c>
      <c r="T27" s="192">
        <v>1962</v>
      </c>
      <c r="U27" s="198">
        <v>0.71805555555555556</v>
      </c>
      <c r="V27" s="192">
        <v>2003</v>
      </c>
      <c r="W27" s="192">
        <f t="shared" si="2"/>
        <v>41</v>
      </c>
      <c r="X27" s="200" t="s">
        <v>164</v>
      </c>
    </row>
    <row r="28" spans="1:24" ht="12.6" customHeight="1" x14ac:dyDescent="0.3">
      <c r="A28" s="206">
        <v>25</v>
      </c>
      <c r="B28" s="210" t="s">
        <v>183</v>
      </c>
      <c r="C28" s="192">
        <f t="shared" si="3"/>
        <v>37</v>
      </c>
      <c r="D28" s="192">
        <v>1981</v>
      </c>
      <c r="E28" s="193">
        <v>0.66319444444444442</v>
      </c>
      <c r="F28" s="192">
        <v>2010</v>
      </c>
      <c r="G28" s="192">
        <f t="shared" si="0"/>
        <v>29</v>
      </c>
      <c r="H28" s="200" t="s">
        <v>164</v>
      </c>
      <c r="I28" s="207">
        <v>25</v>
      </c>
      <c r="J28" s="196" t="s">
        <v>184</v>
      </c>
      <c r="K28" s="197">
        <f t="shared" si="4"/>
        <v>47</v>
      </c>
      <c r="L28" s="197">
        <v>1971</v>
      </c>
      <c r="M28" s="198">
        <v>0.6972222222222223</v>
      </c>
      <c r="N28" s="197">
        <v>2010</v>
      </c>
      <c r="O28" s="197">
        <f t="shared" si="1"/>
        <v>39</v>
      </c>
      <c r="P28" s="199" t="s">
        <v>164</v>
      </c>
      <c r="Q28" s="206">
        <v>25</v>
      </c>
      <c r="R28" s="196" t="s">
        <v>213</v>
      </c>
      <c r="S28" s="197">
        <f t="shared" si="5"/>
        <v>70</v>
      </c>
      <c r="T28" s="192">
        <v>1948</v>
      </c>
      <c r="U28" s="198">
        <v>0.71875</v>
      </c>
      <c r="V28" s="192">
        <v>1993</v>
      </c>
      <c r="W28" s="192">
        <f t="shared" si="2"/>
        <v>45</v>
      </c>
      <c r="X28" s="200" t="s">
        <v>164</v>
      </c>
    </row>
    <row r="29" spans="1:24" ht="12.6" customHeight="1" x14ac:dyDescent="0.3">
      <c r="A29" s="214"/>
      <c r="B29" s="215" t="s">
        <v>214</v>
      </c>
      <c r="C29" s="215"/>
      <c r="D29" s="216"/>
      <c r="E29" s="217">
        <f>SUM(E4:E28)/25</f>
        <v>0.63472222222222219</v>
      </c>
      <c r="F29" s="1045" t="s">
        <v>215</v>
      </c>
      <c r="G29" s="1045"/>
      <c r="H29" s="218">
        <f>SUM(E4:E13)/10</f>
        <v>0.61618055555555551</v>
      </c>
      <c r="I29" s="219"/>
      <c r="J29" s="220" t="s">
        <v>214</v>
      </c>
      <c r="K29" s="215"/>
      <c r="L29" s="216"/>
      <c r="M29" s="221">
        <f>SUM(M4:M28)/25</f>
        <v>0.66208333333333313</v>
      </c>
      <c r="N29" s="1045" t="s">
        <v>215</v>
      </c>
      <c r="O29" s="1045"/>
      <c r="P29" s="222">
        <f>SUM(M4:M13)/10</f>
        <v>0.64020833333333327</v>
      </c>
      <c r="Q29" s="214"/>
      <c r="R29" s="220" t="s">
        <v>214</v>
      </c>
      <c r="S29" s="215"/>
      <c r="T29" s="216"/>
      <c r="U29" s="221">
        <f>SUM(U4:U28)/25</f>
        <v>0.68372222222222223</v>
      </c>
      <c r="V29" s="1045" t="s">
        <v>215</v>
      </c>
      <c r="W29" s="1045"/>
      <c r="X29" s="218">
        <f>SUM(U4:U13)/10</f>
        <v>0.65673611111111119</v>
      </c>
    </row>
    <row r="30" spans="1:24" s="179" customFormat="1" ht="19.5" customHeight="1" x14ac:dyDescent="0.3">
      <c r="A30" s="1033" t="s">
        <v>216</v>
      </c>
      <c r="B30" s="1034"/>
      <c r="C30" s="1034"/>
      <c r="D30" s="1034"/>
      <c r="E30" s="1034"/>
      <c r="F30" s="1034"/>
      <c r="G30" s="1034"/>
      <c r="H30" s="1035"/>
      <c r="I30" s="1033" t="s">
        <v>217</v>
      </c>
      <c r="J30" s="1034"/>
      <c r="K30" s="1034"/>
      <c r="L30" s="1034"/>
      <c r="M30" s="1034"/>
      <c r="N30" s="1034"/>
      <c r="O30" s="1034"/>
      <c r="P30" s="1035"/>
      <c r="Q30" s="1036"/>
      <c r="R30" s="1037"/>
      <c r="S30" s="1037"/>
      <c r="T30" s="1037"/>
      <c r="U30" s="1037"/>
      <c r="V30" s="1037"/>
      <c r="W30" s="1037"/>
      <c r="X30" s="1038"/>
    </row>
    <row r="31" spans="1:24" ht="12.6" customHeight="1" x14ac:dyDescent="0.3">
      <c r="A31" s="180" t="s">
        <v>158</v>
      </c>
      <c r="B31" s="188" t="s">
        <v>159</v>
      </c>
      <c r="C31" s="185" t="s">
        <v>4</v>
      </c>
      <c r="D31" s="182" t="s">
        <v>3</v>
      </c>
      <c r="E31" s="189" t="s">
        <v>6</v>
      </c>
      <c r="F31" s="182" t="s">
        <v>160</v>
      </c>
      <c r="G31" s="182" t="s">
        <v>161</v>
      </c>
      <c r="H31" s="183" t="s">
        <v>10</v>
      </c>
      <c r="I31" s="180" t="s">
        <v>158</v>
      </c>
      <c r="J31" s="188" t="s">
        <v>159</v>
      </c>
      <c r="K31" s="185" t="s">
        <v>4</v>
      </c>
      <c r="L31" s="182" t="s">
        <v>3</v>
      </c>
      <c r="M31" s="189" t="s">
        <v>6</v>
      </c>
      <c r="N31" s="182" t="s">
        <v>160</v>
      </c>
      <c r="O31" s="182" t="s">
        <v>161</v>
      </c>
      <c r="P31" s="183" t="s">
        <v>10</v>
      </c>
      <c r="Q31" s="1039"/>
      <c r="R31" s="1040"/>
      <c r="S31" s="1040"/>
      <c r="T31" s="1040"/>
      <c r="U31" s="1040"/>
      <c r="V31" s="1040"/>
      <c r="W31" s="1040"/>
      <c r="X31" s="1041"/>
    </row>
    <row r="32" spans="1:24" ht="12.6" customHeight="1" x14ac:dyDescent="0.3">
      <c r="A32" s="190">
        <v>1</v>
      </c>
      <c r="B32" s="196" t="s">
        <v>218</v>
      </c>
      <c r="C32" s="197">
        <f>SUM(2018-D32)</f>
        <v>57</v>
      </c>
      <c r="D32" s="192">
        <v>1961</v>
      </c>
      <c r="E32" s="198">
        <v>0.65138888888888891</v>
      </c>
      <c r="F32" s="192">
        <v>2013</v>
      </c>
      <c r="G32" s="192">
        <f t="shared" ref="G32:G56" si="6">SUM(F32-D32)</f>
        <v>52</v>
      </c>
      <c r="H32" s="223"/>
      <c r="I32" s="190">
        <v>1</v>
      </c>
      <c r="J32" s="224" t="s">
        <v>219</v>
      </c>
      <c r="K32" s="197">
        <f>SUM(2018-L32)</f>
        <v>65</v>
      </c>
      <c r="L32" s="202">
        <v>1953</v>
      </c>
      <c r="M32" s="198">
        <v>0.75</v>
      </c>
      <c r="N32" s="225">
        <v>2013</v>
      </c>
      <c r="O32" s="205">
        <f t="shared" ref="O32:O56" si="7">SUM(N32-L32)</f>
        <v>60</v>
      </c>
      <c r="P32" s="194"/>
      <c r="Q32" s="1039"/>
      <c r="R32" s="1040"/>
      <c r="S32" s="1040"/>
      <c r="T32" s="1040"/>
      <c r="U32" s="1040"/>
      <c r="V32" s="1040"/>
      <c r="W32" s="1040"/>
      <c r="X32" s="1041"/>
    </row>
    <row r="33" spans="1:24" ht="12.6" customHeight="1" x14ac:dyDescent="0.3">
      <c r="A33" s="190">
        <v>2</v>
      </c>
      <c r="B33" s="196" t="s">
        <v>220</v>
      </c>
      <c r="C33" s="197">
        <f t="shared" ref="C33:C35" si="8">SUM(2018-D33)</f>
        <v>62</v>
      </c>
      <c r="D33" s="192">
        <v>1956</v>
      </c>
      <c r="E33" s="198">
        <v>0.65416666666666667</v>
      </c>
      <c r="F33" s="192">
        <v>2009</v>
      </c>
      <c r="G33" s="192">
        <f t="shared" si="6"/>
        <v>53</v>
      </c>
      <c r="H33" s="200" t="s">
        <v>164</v>
      </c>
      <c r="I33" s="190">
        <v>2</v>
      </c>
      <c r="J33" s="226" t="s">
        <v>221</v>
      </c>
      <c r="K33" s="197">
        <f>SUM(2018-L33)</f>
        <v>62</v>
      </c>
      <c r="L33" s="192">
        <v>1956</v>
      </c>
      <c r="M33" s="198">
        <v>0.75208333333333333</v>
      </c>
      <c r="N33" s="227">
        <v>2017</v>
      </c>
      <c r="O33" s="192">
        <f t="shared" si="7"/>
        <v>61</v>
      </c>
      <c r="P33" s="228"/>
      <c r="Q33" s="1039"/>
      <c r="R33" s="1040"/>
      <c r="S33" s="1040"/>
      <c r="T33" s="1040"/>
      <c r="U33" s="1040"/>
      <c r="V33" s="1040"/>
      <c r="W33" s="1040"/>
      <c r="X33" s="1041"/>
    </row>
    <row r="34" spans="1:24" ht="12.6" customHeight="1" x14ac:dyDescent="0.3">
      <c r="A34" s="190">
        <v>3</v>
      </c>
      <c r="B34" s="196" t="s">
        <v>170</v>
      </c>
      <c r="C34" s="197">
        <f t="shared" si="8"/>
        <v>63</v>
      </c>
      <c r="D34" s="192">
        <v>1955</v>
      </c>
      <c r="E34" s="198">
        <v>0.65902777777777777</v>
      </c>
      <c r="F34" s="192">
        <v>2005</v>
      </c>
      <c r="G34" s="192">
        <f t="shared" si="6"/>
        <v>50</v>
      </c>
      <c r="H34" s="200" t="s">
        <v>164</v>
      </c>
      <c r="I34" s="190">
        <v>3</v>
      </c>
      <c r="J34" s="229" t="s">
        <v>222</v>
      </c>
      <c r="K34" s="197" t="s">
        <v>151</v>
      </c>
      <c r="L34" s="192">
        <v>1951</v>
      </c>
      <c r="M34" s="198">
        <v>0.77222222222222225</v>
      </c>
      <c r="N34" s="227">
        <v>2011</v>
      </c>
      <c r="O34" s="192">
        <f t="shared" si="7"/>
        <v>60</v>
      </c>
      <c r="P34" s="200" t="s">
        <v>164</v>
      </c>
      <c r="Q34" s="1039"/>
      <c r="R34" s="1040"/>
      <c r="S34" s="1040"/>
      <c r="T34" s="1040"/>
      <c r="U34" s="1040"/>
      <c r="V34" s="1040"/>
      <c r="W34" s="1040"/>
      <c r="X34" s="1041"/>
    </row>
    <row r="35" spans="1:24" ht="12.6" customHeight="1" x14ac:dyDescent="0.3">
      <c r="A35" s="190">
        <v>4</v>
      </c>
      <c r="B35" s="196" t="s">
        <v>223</v>
      </c>
      <c r="C35" s="197">
        <f t="shared" si="8"/>
        <v>58</v>
      </c>
      <c r="D35" s="192">
        <v>1960</v>
      </c>
      <c r="E35" s="198">
        <v>0.66249999999999998</v>
      </c>
      <c r="F35" s="192">
        <v>2012</v>
      </c>
      <c r="G35" s="192">
        <f t="shared" si="6"/>
        <v>52</v>
      </c>
      <c r="H35" s="223"/>
      <c r="I35" s="206">
        <v>4</v>
      </c>
      <c r="J35" s="230" t="s">
        <v>83</v>
      </c>
      <c r="K35" s="197">
        <f t="shared" ref="K35:K36" si="9">SUM(2018-L35)</f>
        <v>63</v>
      </c>
      <c r="L35" s="192">
        <v>1955</v>
      </c>
      <c r="M35" s="198">
        <v>0.80069444444444438</v>
      </c>
      <c r="N35" s="192">
        <v>2015</v>
      </c>
      <c r="O35" s="205">
        <f t="shared" si="7"/>
        <v>60</v>
      </c>
      <c r="P35" s="194"/>
      <c r="Q35" s="1039"/>
      <c r="R35" s="1040"/>
      <c r="S35" s="1040"/>
      <c r="T35" s="1040"/>
      <c r="U35" s="1040"/>
      <c r="V35" s="1040"/>
      <c r="W35" s="1040"/>
      <c r="X35" s="1041"/>
    </row>
    <row r="36" spans="1:24" ht="12.6" customHeight="1" x14ac:dyDescent="0.3">
      <c r="A36" s="190">
        <v>5</v>
      </c>
      <c r="B36" s="196" t="s">
        <v>222</v>
      </c>
      <c r="C36" s="197" t="s">
        <v>151</v>
      </c>
      <c r="D36" s="192">
        <v>1951</v>
      </c>
      <c r="E36" s="198">
        <v>0.67083333333333339</v>
      </c>
      <c r="F36" s="192">
        <v>2001</v>
      </c>
      <c r="G36" s="192">
        <f t="shared" si="6"/>
        <v>50</v>
      </c>
      <c r="H36" s="200" t="s">
        <v>164</v>
      </c>
      <c r="I36" s="206">
        <v>5</v>
      </c>
      <c r="J36" s="229" t="s">
        <v>224</v>
      </c>
      <c r="K36" s="197">
        <f t="shared" si="9"/>
        <v>69</v>
      </c>
      <c r="L36" s="192">
        <v>1949</v>
      </c>
      <c r="M36" s="198">
        <v>0.81180555555555556</v>
      </c>
      <c r="N36" s="192">
        <v>2009</v>
      </c>
      <c r="O36" s="192">
        <f t="shared" si="7"/>
        <v>60</v>
      </c>
      <c r="P36" s="194"/>
      <c r="Q36" s="1039"/>
      <c r="R36" s="1040"/>
      <c r="S36" s="1040"/>
      <c r="T36" s="1040"/>
      <c r="U36" s="1040"/>
      <c r="V36" s="1040"/>
      <c r="W36" s="1040"/>
      <c r="X36" s="1041"/>
    </row>
    <row r="37" spans="1:24" ht="12.6" customHeight="1" x14ac:dyDescent="0.3">
      <c r="A37" s="206">
        <v>6</v>
      </c>
      <c r="B37" s="196" t="s">
        <v>79</v>
      </c>
      <c r="C37" s="197">
        <f t="shared" ref="C37:C56" si="10">SUM(2018-D37)</f>
        <v>71</v>
      </c>
      <c r="D37" s="192">
        <v>1947</v>
      </c>
      <c r="E37" s="198">
        <v>0.68125000000000002</v>
      </c>
      <c r="F37" s="192">
        <v>1998</v>
      </c>
      <c r="G37" s="192">
        <f t="shared" si="6"/>
        <v>51</v>
      </c>
      <c r="H37" s="200" t="s">
        <v>164</v>
      </c>
      <c r="I37" s="206">
        <v>6</v>
      </c>
      <c r="J37" s="196" t="s">
        <v>225</v>
      </c>
      <c r="K37" s="197" t="s">
        <v>151</v>
      </c>
      <c r="L37" s="192">
        <v>1932</v>
      </c>
      <c r="M37" s="198">
        <v>0.81319444444444444</v>
      </c>
      <c r="N37" s="192">
        <v>1994</v>
      </c>
      <c r="O37" s="192">
        <f t="shared" si="7"/>
        <v>62</v>
      </c>
      <c r="P37" s="200" t="s">
        <v>164</v>
      </c>
      <c r="Q37" s="1039"/>
      <c r="R37" s="1040"/>
      <c r="S37" s="1040"/>
      <c r="T37" s="1040"/>
      <c r="U37" s="1040"/>
      <c r="V37" s="1040"/>
      <c r="W37" s="1040"/>
      <c r="X37" s="1041"/>
    </row>
    <row r="38" spans="1:24" ht="12.6" customHeight="1" x14ac:dyDescent="0.3">
      <c r="A38" s="206">
        <v>7</v>
      </c>
      <c r="B38" s="196" t="s">
        <v>169</v>
      </c>
      <c r="C38" s="197">
        <f t="shared" si="10"/>
        <v>55</v>
      </c>
      <c r="D38" s="192">
        <v>1963</v>
      </c>
      <c r="E38" s="198">
        <v>0.6972222222222223</v>
      </c>
      <c r="F38" s="192">
        <v>2013</v>
      </c>
      <c r="G38" s="192">
        <f t="shared" si="6"/>
        <v>50</v>
      </c>
      <c r="H38" s="194"/>
      <c r="I38" s="206">
        <v>7</v>
      </c>
      <c r="J38" s="196" t="s">
        <v>79</v>
      </c>
      <c r="K38" s="197">
        <f t="shared" ref="K38:K46" si="11">SUM(2018-L38)</f>
        <v>71</v>
      </c>
      <c r="L38" s="192">
        <v>1947</v>
      </c>
      <c r="M38" s="198">
        <v>0.81458333333333333</v>
      </c>
      <c r="N38" s="192">
        <v>2008</v>
      </c>
      <c r="O38" s="192">
        <f t="shared" si="7"/>
        <v>61</v>
      </c>
      <c r="P38" s="194"/>
      <c r="Q38" s="1039"/>
      <c r="R38" s="1040"/>
      <c r="S38" s="1040"/>
      <c r="T38" s="1040"/>
      <c r="U38" s="1040"/>
      <c r="V38" s="1040"/>
      <c r="W38" s="1040"/>
      <c r="X38" s="1041"/>
    </row>
    <row r="39" spans="1:24" ht="12.6" customHeight="1" x14ac:dyDescent="0.3">
      <c r="A39" s="206">
        <v>8</v>
      </c>
      <c r="B39" s="212" t="s">
        <v>181</v>
      </c>
      <c r="C39" s="197">
        <f t="shared" si="10"/>
        <v>56</v>
      </c>
      <c r="D39" s="205">
        <v>1962</v>
      </c>
      <c r="E39" s="203">
        <v>0.69791666666666663</v>
      </c>
      <c r="F39" s="192">
        <v>2013</v>
      </c>
      <c r="G39" s="205">
        <f t="shared" si="6"/>
        <v>51</v>
      </c>
      <c r="H39" s="223"/>
      <c r="I39" s="206">
        <v>8</v>
      </c>
      <c r="J39" s="196" t="s">
        <v>226</v>
      </c>
      <c r="K39" s="197">
        <f t="shared" si="11"/>
        <v>68</v>
      </c>
      <c r="L39" s="192">
        <v>1950</v>
      </c>
      <c r="M39" s="198">
        <v>0.82500000000000007</v>
      </c>
      <c r="N39" s="192">
        <v>2012</v>
      </c>
      <c r="O39" s="192">
        <f t="shared" si="7"/>
        <v>62</v>
      </c>
      <c r="P39" s="194"/>
      <c r="Q39" s="1039"/>
      <c r="R39" s="1040"/>
      <c r="S39" s="1040"/>
      <c r="T39" s="1040"/>
      <c r="U39" s="1040"/>
      <c r="V39" s="1040"/>
      <c r="W39" s="1040"/>
      <c r="X39" s="1041"/>
    </row>
    <row r="40" spans="1:24" ht="12.6" customHeight="1" x14ac:dyDescent="0.3">
      <c r="A40" s="206">
        <v>9</v>
      </c>
      <c r="B40" s="196" t="s">
        <v>219</v>
      </c>
      <c r="C40" s="197">
        <f t="shared" si="10"/>
        <v>65</v>
      </c>
      <c r="D40" s="192">
        <v>1953</v>
      </c>
      <c r="E40" s="198">
        <v>0.70416666666666661</v>
      </c>
      <c r="F40" s="192">
        <v>2007</v>
      </c>
      <c r="G40" s="192">
        <f t="shared" si="6"/>
        <v>54</v>
      </c>
      <c r="H40" s="200" t="s">
        <v>164</v>
      </c>
      <c r="I40" s="206">
        <v>9</v>
      </c>
      <c r="J40" s="196" t="s">
        <v>227</v>
      </c>
      <c r="K40" s="197">
        <f t="shared" si="11"/>
        <v>84</v>
      </c>
      <c r="L40" s="192">
        <v>1934</v>
      </c>
      <c r="M40" s="198">
        <v>0.8256944444444444</v>
      </c>
      <c r="N40" s="192">
        <v>1994</v>
      </c>
      <c r="O40" s="192">
        <f t="shared" si="7"/>
        <v>60</v>
      </c>
      <c r="P40" s="194"/>
      <c r="Q40" s="1039"/>
      <c r="R40" s="1040"/>
      <c r="S40" s="1040"/>
      <c r="T40" s="1040"/>
      <c r="U40" s="1040"/>
      <c r="V40" s="1040"/>
      <c r="W40" s="1040"/>
      <c r="X40" s="1041"/>
    </row>
    <row r="41" spans="1:24" ht="12.6" customHeight="1" x14ac:dyDescent="0.3">
      <c r="A41" s="206">
        <v>10</v>
      </c>
      <c r="B41" s="196" t="s">
        <v>228</v>
      </c>
      <c r="C41" s="197">
        <f t="shared" si="10"/>
        <v>60</v>
      </c>
      <c r="D41" s="192">
        <v>1958</v>
      </c>
      <c r="E41" s="198">
        <v>0.70416666666666661</v>
      </c>
      <c r="F41" s="192">
        <v>2008</v>
      </c>
      <c r="G41" s="192">
        <f t="shared" si="6"/>
        <v>50</v>
      </c>
      <c r="H41" s="200" t="s">
        <v>164</v>
      </c>
      <c r="I41" s="206">
        <v>10</v>
      </c>
      <c r="J41" s="196" t="s">
        <v>229</v>
      </c>
      <c r="K41" s="197">
        <f t="shared" si="11"/>
        <v>69</v>
      </c>
      <c r="L41" s="192">
        <v>1949</v>
      </c>
      <c r="M41" s="198">
        <v>0.83263888888888893</v>
      </c>
      <c r="N41" s="192">
        <v>2009</v>
      </c>
      <c r="O41" s="192">
        <f t="shared" si="7"/>
        <v>60</v>
      </c>
      <c r="P41" s="194"/>
      <c r="Q41" s="1039"/>
      <c r="R41" s="1040"/>
      <c r="S41" s="1040"/>
      <c r="T41" s="1040"/>
      <c r="U41" s="1040"/>
      <c r="V41" s="1040"/>
      <c r="W41" s="1040"/>
      <c r="X41" s="1041"/>
    </row>
    <row r="42" spans="1:24" ht="12.6" customHeight="1" x14ac:dyDescent="0.3">
      <c r="A42" s="206">
        <v>11</v>
      </c>
      <c r="B42" s="196" t="s">
        <v>224</v>
      </c>
      <c r="C42" s="197">
        <f t="shared" si="10"/>
        <v>69</v>
      </c>
      <c r="D42" s="192">
        <v>1949</v>
      </c>
      <c r="E42" s="198">
        <v>0.71736111111111101</v>
      </c>
      <c r="F42" s="192">
        <v>2001</v>
      </c>
      <c r="G42" s="192">
        <f t="shared" si="6"/>
        <v>52</v>
      </c>
      <c r="H42" s="200" t="s">
        <v>164</v>
      </c>
      <c r="I42" s="206">
        <v>11</v>
      </c>
      <c r="J42" s="196" t="s">
        <v>230</v>
      </c>
      <c r="K42" s="197">
        <f t="shared" si="11"/>
        <v>78</v>
      </c>
      <c r="L42" s="192">
        <v>1940</v>
      </c>
      <c r="M42" s="198">
        <v>0.84930555555555554</v>
      </c>
      <c r="N42" s="192">
        <v>2007</v>
      </c>
      <c r="O42" s="192">
        <f t="shared" si="7"/>
        <v>67</v>
      </c>
      <c r="P42" s="194"/>
      <c r="Q42" s="1039"/>
      <c r="R42" s="1040"/>
      <c r="S42" s="1040"/>
      <c r="T42" s="1040"/>
      <c r="U42" s="1040"/>
      <c r="V42" s="1040"/>
      <c r="W42" s="1040"/>
      <c r="X42" s="1041"/>
    </row>
    <row r="43" spans="1:24" ht="12.6" customHeight="1" x14ac:dyDescent="0.3">
      <c r="A43" s="206">
        <v>12</v>
      </c>
      <c r="B43" s="196" t="s">
        <v>231</v>
      </c>
      <c r="C43" s="197">
        <f t="shared" si="10"/>
        <v>52</v>
      </c>
      <c r="D43" s="192">
        <v>1966</v>
      </c>
      <c r="E43" s="198">
        <v>0.72986111111111107</v>
      </c>
      <c r="F43" s="192">
        <v>2016</v>
      </c>
      <c r="G43" s="192">
        <f t="shared" si="6"/>
        <v>50</v>
      </c>
      <c r="H43" s="194"/>
      <c r="I43" s="206">
        <v>12</v>
      </c>
      <c r="J43" s="196" t="s">
        <v>97</v>
      </c>
      <c r="K43" s="197">
        <f t="shared" si="11"/>
        <v>70</v>
      </c>
      <c r="L43" s="192">
        <v>1948</v>
      </c>
      <c r="M43" s="198">
        <v>0.84930555555555554</v>
      </c>
      <c r="N43" s="192">
        <v>2009</v>
      </c>
      <c r="O43" s="192">
        <f t="shared" si="7"/>
        <v>61</v>
      </c>
      <c r="P43" s="194"/>
      <c r="Q43" s="1039"/>
      <c r="R43" s="1040"/>
      <c r="S43" s="1040"/>
      <c r="T43" s="1040"/>
      <c r="U43" s="1040"/>
      <c r="V43" s="1040"/>
      <c r="W43" s="1040"/>
      <c r="X43" s="1041"/>
    </row>
    <row r="44" spans="1:24" ht="12.6" customHeight="1" x14ac:dyDescent="0.3">
      <c r="A44" s="206">
        <v>13</v>
      </c>
      <c r="B44" s="229" t="s">
        <v>174</v>
      </c>
      <c r="C44" s="197">
        <f t="shared" si="10"/>
        <v>56</v>
      </c>
      <c r="D44" s="192">
        <v>1962</v>
      </c>
      <c r="E44" s="198">
        <v>0.73402777777777783</v>
      </c>
      <c r="F44" s="192">
        <v>2012</v>
      </c>
      <c r="G44" s="192">
        <f t="shared" si="6"/>
        <v>50</v>
      </c>
      <c r="H44" s="223"/>
      <c r="I44" s="206">
        <v>13</v>
      </c>
      <c r="J44" s="196" t="s">
        <v>232</v>
      </c>
      <c r="K44" s="197">
        <f t="shared" si="11"/>
        <v>81</v>
      </c>
      <c r="L44" s="192">
        <v>1937</v>
      </c>
      <c r="M44" s="198">
        <v>0.86111111111111116</v>
      </c>
      <c r="N44" s="192">
        <v>1998</v>
      </c>
      <c r="O44" s="192">
        <f t="shared" si="7"/>
        <v>61</v>
      </c>
      <c r="P44" s="194"/>
      <c r="Q44" s="1039"/>
      <c r="R44" s="1040"/>
      <c r="S44" s="1040"/>
      <c r="T44" s="1040"/>
      <c r="U44" s="1040"/>
      <c r="V44" s="1040"/>
      <c r="W44" s="1040"/>
      <c r="X44" s="1041"/>
    </row>
    <row r="45" spans="1:24" ht="12.6" customHeight="1" x14ac:dyDescent="0.3">
      <c r="A45" s="206">
        <v>14</v>
      </c>
      <c r="B45" s="229" t="s">
        <v>233</v>
      </c>
      <c r="C45" s="197">
        <f t="shared" si="10"/>
        <v>52</v>
      </c>
      <c r="D45" s="192">
        <v>1966</v>
      </c>
      <c r="E45" s="198">
        <v>0.7368055555555556</v>
      </c>
      <c r="F45" s="192">
        <v>2016</v>
      </c>
      <c r="G45" s="192">
        <f t="shared" si="6"/>
        <v>50</v>
      </c>
      <c r="H45" s="194"/>
      <c r="I45" s="206">
        <v>14</v>
      </c>
      <c r="J45" s="196" t="s">
        <v>99</v>
      </c>
      <c r="K45" s="197">
        <f t="shared" si="11"/>
        <v>73</v>
      </c>
      <c r="L45" s="192">
        <v>1945</v>
      </c>
      <c r="M45" s="198">
        <v>0.8666666666666667</v>
      </c>
      <c r="N45" s="192">
        <v>2007</v>
      </c>
      <c r="O45" s="192">
        <f t="shared" si="7"/>
        <v>62</v>
      </c>
      <c r="P45" s="194"/>
      <c r="Q45" s="1039"/>
      <c r="R45" s="1040"/>
      <c r="S45" s="1040"/>
      <c r="T45" s="1040"/>
      <c r="U45" s="1040"/>
      <c r="V45" s="1040"/>
      <c r="W45" s="1040"/>
      <c r="X45" s="1041"/>
    </row>
    <row r="46" spans="1:24" ht="12.6" customHeight="1" x14ac:dyDescent="0.3">
      <c r="A46" s="206">
        <v>15</v>
      </c>
      <c r="B46" s="229" t="s">
        <v>234</v>
      </c>
      <c r="C46" s="197">
        <f t="shared" si="10"/>
        <v>61</v>
      </c>
      <c r="D46" s="192">
        <v>1957</v>
      </c>
      <c r="E46" s="198">
        <v>0.73749999999999993</v>
      </c>
      <c r="F46" s="192">
        <v>2008</v>
      </c>
      <c r="G46" s="192">
        <f t="shared" si="6"/>
        <v>51</v>
      </c>
      <c r="H46" s="200" t="s">
        <v>164</v>
      </c>
      <c r="I46" s="206">
        <v>15</v>
      </c>
      <c r="J46" s="196" t="s">
        <v>235</v>
      </c>
      <c r="K46" s="197">
        <f t="shared" si="11"/>
        <v>68</v>
      </c>
      <c r="L46" s="192">
        <v>1950</v>
      </c>
      <c r="M46" s="198">
        <v>0.86875000000000002</v>
      </c>
      <c r="N46" s="192">
        <v>2010</v>
      </c>
      <c r="O46" s="192">
        <f t="shared" si="7"/>
        <v>60</v>
      </c>
      <c r="P46" s="194"/>
      <c r="Q46" s="1039"/>
      <c r="R46" s="1040"/>
      <c r="S46" s="1040"/>
      <c r="T46" s="1040"/>
      <c r="U46" s="1040"/>
      <c r="V46" s="1040"/>
      <c r="W46" s="1040"/>
      <c r="X46" s="1041"/>
    </row>
    <row r="47" spans="1:24" ht="12.6" customHeight="1" x14ac:dyDescent="0.3">
      <c r="A47" s="206">
        <v>16</v>
      </c>
      <c r="B47" s="229" t="s">
        <v>195</v>
      </c>
      <c r="C47" s="197">
        <f t="shared" si="10"/>
        <v>54</v>
      </c>
      <c r="D47" s="192">
        <v>1964</v>
      </c>
      <c r="E47" s="198">
        <v>0.7416666666666667</v>
      </c>
      <c r="F47" s="192">
        <v>2014</v>
      </c>
      <c r="G47" s="192">
        <f t="shared" si="6"/>
        <v>50</v>
      </c>
      <c r="H47" s="194"/>
      <c r="I47" s="206">
        <v>16</v>
      </c>
      <c r="J47" s="196" t="s">
        <v>236</v>
      </c>
      <c r="K47" s="197" t="s">
        <v>151</v>
      </c>
      <c r="L47" s="192">
        <v>1931</v>
      </c>
      <c r="M47" s="198">
        <v>0.87013888888888891</v>
      </c>
      <c r="N47" s="192">
        <v>1994</v>
      </c>
      <c r="O47" s="192">
        <f t="shared" si="7"/>
        <v>63</v>
      </c>
      <c r="P47" s="200" t="s">
        <v>164</v>
      </c>
      <c r="Q47" s="1039"/>
      <c r="R47" s="1040"/>
      <c r="S47" s="1040"/>
      <c r="T47" s="1040"/>
      <c r="U47" s="1040"/>
      <c r="V47" s="1040"/>
      <c r="W47" s="1040"/>
      <c r="X47" s="1041"/>
    </row>
    <row r="48" spans="1:24" ht="12.6" customHeight="1" x14ac:dyDescent="0.3">
      <c r="A48" s="206">
        <v>17</v>
      </c>
      <c r="B48" s="229" t="s">
        <v>237</v>
      </c>
      <c r="C48" s="197">
        <f t="shared" si="10"/>
        <v>58</v>
      </c>
      <c r="D48" s="192">
        <v>1960</v>
      </c>
      <c r="E48" s="198">
        <v>0.74861111111111101</v>
      </c>
      <c r="F48" s="227">
        <v>2010</v>
      </c>
      <c r="G48" s="192">
        <f t="shared" si="6"/>
        <v>50</v>
      </c>
      <c r="H48" s="194"/>
      <c r="I48" s="206">
        <v>17</v>
      </c>
      <c r="J48" s="196" t="s">
        <v>110</v>
      </c>
      <c r="K48" s="197">
        <f t="shared" ref="K48:K54" si="12">SUM(2018-L48)</f>
        <v>73</v>
      </c>
      <c r="L48" s="192">
        <v>1945</v>
      </c>
      <c r="M48" s="198">
        <v>0.89236111111111116</v>
      </c>
      <c r="N48" s="192">
        <v>2005</v>
      </c>
      <c r="O48" s="192">
        <f t="shared" si="7"/>
        <v>60</v>
      </c>
      <c r="P48" s="194"/>
      <c r="Q48" s="1039"/>
      <c r="R48" s="1040"/>
      <c r="S48" s="1040"/>
      <c r="T48" s="1040"/>
      <c r="U48" s="1040"/>
      <c r="V48" s="1040"/>
      <c r="W48" s="1040"/>
      <c r="X48" s="1041"/>
    </row>
    <row r="49" spans="1:24" ht="12.6" customHeight="1" x14ac:dyDescent="0.3">
      <c r="A49" s="206">
        <v>18</v>
      </c>
      <c r="B49" s="229" t="s">
        <v>191</v>
      </c>
      <c r="C49" s="197">
        <f t="shared" si="10"/>
        <v>63</v>
      </c>
      <c r="D49" s="192">
        <v>1955</v>
      </c>
      <c r="E49" s="198">
        <v>0.75694444444444453</v>
      </c>
      <c r="F49" s="227">
        <v>2006</v>
      </c>
      <c r="G49" s="192">
        <f t="shared" si="6"/>
        <v>51</v>
      </c>
      <c r="H49" s="200" t="s">
        <v>164</v>
      </c>
      <c r="I49" s="206">
        <v>18</v>
      </c>
      <c r="J49" s="196" t="s">
        <v>213</v>
      </c>
      <c r="K49" s="197">
        <f t="shared" si="12"/>
        <v>70</v>
      </c>
      <c r="L49" s="192">
        <v>1948</v>
      </c>
      <c r="M49" s="198">
        <v>0.91249999999999998</v>
      </c>
      <c r="N49" s="192">
        <v>2008</v>
      </c>
      <c r="O49" s="192">
        <f t="shared" si="7"/>
        <v>60</v>
      </c>
      <c r="P49" s="231"/>
      <c r="Q49" s="1039"/>
      <c r="R49" s="1040"/>
      <c r="S49" s="1040"/>
      <c r="T49" s="1040"/>
      <c r="U49" s="1040"/>
      <c r="V49" s="1040"/>
      <c r="W49" s="1040"/>
      <c r="X49" s="1041"/>
    </row>
    <row r="50" spans="1:24" ht="12.6" customHeight="1" x14ac:dyDescent="0.3">
      <c r="A50" s="206">
        <v>19</v>
      </c>
      <c r="B50" s="232" t="s">
        <v>238</v>
      </c>
      <c r="C50" s="197">
        <f t="shared" si="10"/>
        <v>54</v>
      </c>
      <c r="D50" s="205">
        <v>1964</v>
      </c>
      <c r="E50" s="203">
        <v>0.75902777777777775</v>
      </c>
      <c r="F50" s="233">
        <v>2017</v>
      </c>
      <c r="G50" s="205">
        <f t="shared" si="6"/>
        <v>53</v>
      </c>
      <c r="H50" s="228"/>
      <c r="I50" s="206">
        <v>19</v>
      </c>
      <c r="J50" s="196" t="s">
        <v>239</v>
      </c>
      <c r="K50" s="197">
        <f t="shared" si="12"/>
        <v>77</v>
      </c>
      <c r="L50" s="192">
        <v>1941</v>
      </c>
      <c r="M50" s="198">
        <v>0.9145833333333333</v>
      </c>
      <c r="N50" s="192">
        <v>2002</v>
      </c>
      <c r="O50" s="192">
        <f t="shared" si="7"/>
        <v>61</v>
      </c>
      <c r="P50" s="194"/>
      <c r="Q50" s="1039"/>
      <c r="R50" s="1040"/>
      <c r="S50" s="1040"/>
      <c r="T50" s="1040"/>
      <c r="U50" s="1040"/>
      <c r="V50" s="1040"/>
      <c r="W50" s="1040"/>
      <c r="X50" s="1041"/>
    </row>
    <row r="51" spans="1:24" ht="12.6" customHeight="1" x14ac:dyDescent="0.3">
      <c r="A51" s="206">
        <v>20</v>
      </c>
      <c r="B51" s="229" t="s">
        <v>167</v>
      </c>
      <c r="C51" s="197">
        <f t="shared" si="10"/>
        <v>61</v>
      </c>
      <c r="D51" s="192">
        <v>1957</v>
      </c>
      <c r="E51" s="198">
        <v>0.7680555555555556</v>
      </c>
      <c r="F51" s="227">
        <v>2009</v>
      </c>
      <c r="G51" s="192">
        <f t="shared" si="6"/>
        <v>52</v>
      </c>
      <c r="H51" s="200" t="s">
        <v>164</v>
      </c>
      <c r="I51" s="206">
        <v>20</v>
      </c>
      <c r="J51" s="196" t="s">
        <v>240</v>
      </c>
      <c r="K51" s="197">
        <f t="shared" si="12"/>
        <v>73</v>
      </c>
      <c r="L51" s="192">
        <v>1945</v>
      </c>
      <c r="M51" s="198">
        <v>0.92152777777777783</v>
      </c>
      <c r="N51" s="192">
        <v>2008</v>
      </c>
      <c r="O51" s="192">
        <f t="shared" si="7"/>
        <v>63</v>
      </c>
      <c r="P51" s="194"/>
      <c r="Q51" s="1039"/>
      <c r="R51" s="1040"/>
      <c r="S51" s="1040"/>
      <c r="T51" s="1040"/>
      <c r="U51" s="1040"/>
      <c r="V51" s="1040"/>
      <c r="W51" s="1040"/>
      <c r="X51" s="1041"/>
    </row>
    <row r="52" spans="1:24" ht="12.6" customHeight="1" x14ac:dyDescent="0.3">
      <c r="A52" s="206">
        <v>21</v>
      </c>
      <c r="B52" s="229" t="s">
        <v>241</v>
      </c>
      <c r="C52" s="197">
        <f t="shared" si="10"/>
        <v>66</v>
      </c>
      <c r="D52" s="192">
        <v>1952</v>
      </c>
      <c r="E52" s="198">
        <v>0.77222222222222225</v>
      </c>
      <c r="F52" s="227">
        <v>2002</v>
      </c>
      <c r="G52" s="192">
        <f t="shared" si="6"/>
        <v>50</v>
      </c>
      <c r="H52" s="200" t="s">
        <v>164</v>
      </c>
      <c r="I52" s="206">
        <v>21</v>
      </c>
      <c r="J52" s="196" t="s">
        <v>208</v>
      </c>
      <c r="K52" s="197">
        <f t="shared" si="12"/>
        <v>65</v>
      </c>
      <c r="L52" s="192">
        <v>1953</v>
      </c>
      <c r="M52" s="198">
        <v>0.92847222222222225</v>
      </c>
      <c r="N52" s="192">
        <v>2015</v>
      </c>
      <c r="O52" s="205">
        <f t="shared" si="7"/>
        <v>62</v>
      </c>
      <c r="P52" s="194"/>
      <c r="Q52" s="1039"/>
      <c r="R52" s="1040"/>
      <c r="S52" s="1040"/>
      <c r="T52" s="1040"/>
      <c r="U52" s="1040"/>
      <c r="V52" s="1040"/>
      <c r="W52" s="1040"/>
      <c r="X52" s="1041"/>
    </row>
    <row r="53" spans="1:24" ht="12.6" customHeight="1" x14ac:dyDescent="0.3">
      <c r="A53" s="206">
        <v>22</v>
      </c>
      <c r="B53" s="229" t="s">
        <v>163</v>
      </c>
      <c r="C53" s="197">
        <f t="shared" si="10"/>
        <v>59</v>
      </c>
      <c r="D53" s="192">
        <v>1959</v>
      </c>
      <c r="E53" s="198">
        <v>0.77500000000000002</v>
      </c>
      <c r="F53" s="192">
        <v>2009</v>
      </c>
      <c r="G53" s="192">
        <f t="shared" si="6"/>
        <v>50</v>
      </c>
      <c r="H53" s="194"/>
      <c r="I53" s="206">
        <v>22</v>
      </c>
      <c r="J53" s="196" t="s">
        <v>242</v>
      </c>
      <c r="K53" s="197">
        <f t="shared" si="12"/>
        <v>69</v>
      </c>
      <c r="L53" s="192">
        <v>1949</v>
      </c>
      <c r="M53" s="198">
        <v>0.94236111111111109</v>
      </c>
      <c r="N53" s="192">
        <v>2009</v>
      </c>
      <c r="O53" s="192">
        <f t="shared" si="7"/>
        <v>60</v>
      </c>
      <c r="P53" s="194"/>
      <c r="Q53" s="1039"/>
      <c r="R53" s="1040"/>
      <c r="S53" s="1040"/>
      <c r="T53" s="1040"/>
      <c r="U53" s="1040"/>
      <c r="V53" s="1040"/>
      <c r="W53" s="1040"/>
      <c r="X53" s="1041"/>
    </row>
    <row r="54" spans="1:24" ht="12.6" customHeight="1" x14ac:dyDescent="0.3">
      <c r="A54" s="206">
        <v>23</v>
      </c>
      <c r="B54" s="196" t="s">
        <v>213</v>
      </c>
      <c r="C54" s="197">
        <f t="shared" si="10"/>
        <v>70</v>
      </c>
      <c r="D54" s="192">
        <v>1948</v>
      </c>
      <c r="E54" s="198">
        <v>0.77638888888888891</v>
      </c>
      <c r="F54" s="192">
        <v>2004</v>
      </c>
      <c r="G54" s="192">
        <f t="shared" si="6"/>
        <v>56</v>
      </c>
      <c r="H54" s="200" t="s">
        <v>164</v>
      </c>
      <c r="I54" s="206">
        <v>23</v>
      </c>
      <c r="J54" s="212" t="s">
        <v>243</v>
      </c>
      <c r="K54" s="197">
        <f t="shared" si="12"/>
        <v>67</v>
      </c>
      <c r="L54" s="202">
        <v>1951</v>
      </c>
      <c r="M54" s="198">
        <v>0.96666666666666667</v>
      </c>
      <c r="N54" s="192">
        <v>2012</v>
      </c>
      <c r="O54" s="205">
        <f t="shared" si="7"/>
        <v>61</v>
      </c>
      <c r="P54" s="194"/>
      <c r="Q54" s="1039"/>
      <c r="R54" s="1040"/>
      <c r="S54" s="1040"/>
      <c r="T54" s="1040"/>
      <c r="U54" s="1040"/>
      <c r="V54" s="1040"/>
      <c r="W54" s="1040"/>
      <c r="X54" s="1041"/>
    </row>
    <row r="55" spans="1:24" ht="12.6" customHeight="1" x14ac:dyDescent="0.3">
      <c r="A55" s="206">
        <v>24</v>
      </c>
      <c r="B55" s="196" t="s">
        <v>244</v>
      </c>
      <c r="C55" s="197">
        <f t="shared" si="10"/>
        <v>58</v>
      </c>
      <c r="D55" s="192">
        <v>1960</v>
      </c>
      <c r="E55" s="198">
        <v>0.78333333333333333</v>
      </c>
      <c r="F55" s="192">
        <v>2011</v>
      </c>
      <c r="G55" s="192">
        <f t="shared" si="6"/>
        <v>51</v>
      </c>
      <c r="H55" s="223"/>
      <c r="I55" s="206">
        <v>24</v>
      </c>
      <c r="J55" s="196" t="s">
        <v>245</v>
      </c>
      <c r="K55" s="197" t="s">
        <v>151</v>
      </c>
      <c r="L55" s="192">
        <v>1949</v>
      </c>
      <c r="M55" s="198">
        <v>0.96805555555555556</v>
      </c>
      <c r="N55" s="192">
        <v>2011</v>
      </c>
      <c r="O55" s="192">
        <f t="shared" si="7"/>
        <v>62</v>
      </c>
      <c r="P55" s="200" t="s">
        <v>164</v>
      </c>
      <c r="Q55" s="1039"/>
      <c r="R55" s="1040"/>
      <c r="S55" s="1040"/>
      <c r="T55" s="1040"/>
      <c r="U55" s="1040"/>
      <c r="V55" s="1040"/>
      <c r="W55" s="1040"/>
      <c r="X55" s="1041"/>
    </row>
    <row r="56" spans="1:24" ht="12.6" customHeight="1" x14ac:dyDescent="0.3">
      <c r="A56" s="206">
        <v>25</v>
      </c>
      <c r="B56" s="196" t="s">
        <v>246</v>
      </c>
      <c r="C56" s="197">
        <f t="shared" si="10"/>
        <v>64</v>
      </c>
      <c r="D56" s="192">
        <v>1954</v>
      </c>
      <c r="E56" s="198">
        <v>0.78541666666666676</v>
      </c>
      <c r="F56" s="192">
        <v>2009</v>
      </c>
      <c r="G56" s="192">
        <f t="shared" si="6"/>
        <v>55</v>
      </c>
      <c r="H56" s="200" t="s">
        <v>164</v>
      </c>
      <c r="I56" s="206">
        <v>25</v>
      </c>
      <c r="J56" s="234" t="s">
        <v>241</v>
      </c>
      <c r="K56" s="197">
        <f t="shared" ref="K56" si="13">SUM(2018-L56)</f>
        <v>66</v>
      </c>
      <c r="L56" s="192">
        <v>1952</v>
      </c>
      <c r="M56" s="198">
        <v>0.99444444444444446</v>
      </c>
      <c r="N56" s="192">
        <v>2015</v>
      </c>
      <c r="O56" s="205">
        <f t="shared" si="7"/>
        <v>63</v>
      </c>
      <c r="P56" s="194"/>
      <c r="Q56" s="1039"/>
      <c r="R56" s="1040"/>
      <c r="S56" s="1040"/>
      <c r="T56" s="1040"/>
      <c r="U56" s="1040"/>
      <c r="V56" s="1040"/>
      <c r="W56" s="1040"/>
      <c r="X56" s="1041"/>
    </row>
    <row r="57" spans="1:24" ht="12.6" customHeight="1" thickBot="1" x14ac:dyDescent="0.35">
      <c r="A57" s="214"/>
      <c r="B57" s="220" t="s">
        <v>214</v>
      </c>
      <c r="C57" s="215"/>
      <c r="D57" s="216"/>
      <c r="E57" s="221">
        <f>SUM(E32:E56)/25</f>
        <v>0.7241944444444447</v>
      </c>
      <c r="F57" s="1045" t="s">
        <v>215</v>
      </c>
      <c r="G57" s="1045"/>
      <c r="H57" s="218">
        <f>SUM(E32:E41)/10</f>
        <v>0.67826388888888889</v>
      </c>
      <c r="I57" s="235"/>
      <c r="J57" s="236" t="s">
        <v>214</v>
      </c>
      <c r="K57" s="237"/>
      <c r="L57" s="238"/>
      <c r="M57" s="239">
        <f>SUM(M32:M56)/25</f>
        <v>0.86416666666666653</v>
      </c>
      <c r="N57" s="1032" t="s">
        <v>215</v>
      </c>
      <c r="O57" s="1032"/>
      <c r="P57" s="240">
        <f>SUM(M32:M41)/10</f>
        <v>0.79979166666666657</v>
      </c>
      <c r="Q57" s="1042"/>
      <c r="R57" s="1043"/>
      <c r="S57" s="1043"/>
      <c r="T57" s="1043"/>
      <c r="U57" s="1043"/>
      <c r="V57" s="1043"/>
      <c r="W57" s="1043"/>
      <c r="X57" s="1044"/>
    </row>
    <row r="58" spans="1:24" ht="12.6" customHeight="1" thickTop="1" x14ac:dyDescent="0.3">
      <c r="A58" s="1033" t="s">
        <v>247</v>
      </c>
      <c r="B58" s="1034"/>
      <c r="C58" s="1034"/>
      <c r="D58" s="1034"/>
      <c r="E58" s="1034"/>
      <c r="F58" s="1034"/>
      <c r="G58" s="1034"/>
      <c r="H58" s="1046"/>
      <c r="I58" s="1033" t="s">
        <v>248</v>
      </c>
      <c r="J58" s="1034"/>
      <c r="K58" s="1034"/>
      <c r="L58" s="1034"/>
      <c r="M58" s="1034"/>
      <c r="N58" s="1034"/>
      <c r="O58" s="1034"/>
      <c r="P58" s="1035"/>
      <c r="Q58" s="1033" t="s">
        <v>249</v>
      </c>
      <c r="R58" s="1034"/>
      <c r="S58" s="1034"/>
      <c r="T58" s="1034"/>
      <c r="U58" s="1034"/>
      <c r="V58" s="1034"/>
      <c r="W58" s="1034"/>
      <c r="X58" s="1035"/>
    </row>
    <row r="59" spans="1:24" ht="12.6" customHeight="1" x14ac:dyDescent="0.3">
      <c r="A59" s="241" t="s">
        <v>158</v>
      </c>
      <c r="B59" s="242" t="s">
        <v>159</v>
      </c>
      <c r="C59" s="243" t="s">
        <v>4</v>
      </c>
      <c r="D59" s="243" t="s">
        <v>3</v>
      </c>
      <c r="E59" s="244" t="s">
        <v>6</v>
      </c>
      <c r="F59" s="243" t="s">
        <v>160</v>
      </c>
      <c r="G59" s="243" t="s">
        <v>161</v>
      </c>
      <c r="H59" s="245" t="s">
        <v>10</v>
      </c>
      <c r="I59" s="241" t="s">
        <v>158</v>
      </c>
      <c r="J59" s="242" t="s">
        <v>159</v>
      </c>
      <c r="K59" s="243" t="s">
        <v>4</v>
      </c>
      <c r="L59" s="243" t="s">
        <v>3</v>
      </c>
      <c r="M59" s="244" t="s">
        <v>6</v>
      </c>
      <c r="N59" s="243" t="s">
        <v>160</v>
      </c>
      <c r="O59" s="243" t="s">
        <v>161</v>
      </c>
      <c r="P59" s="246" t="s">
        <v>10</v>
      </c>
      <c r="Q59" s="241" t="s">
        <v>158</v>
      </c>
      <c r="R59" s="242" t="s">
        <v>159</v>
      </c>
      <c r="S59" s="243" t="s">
        <v>4</v>
      </c>
      <c r="T59" s="243" t="s">
        <v>3</v>
      </c>
      <c r="U59" s="244" t="s">
        <v>6</v>
      </c>
      <c r="V59" s="243" t="s">
        <v>160</v>
      </c>
      <c r="W59" s="243" t="s">
        <v>161</v>
      </c>
      <c r="X59" s="246" t="s">
        <v>10</v>
      </c>
    </row>
    <row r="60" spans="1:24" ht="12.6" customHeight="1" x14ac:dyDescent="0.3">
      <c r="A60" s="206">
        <v>1</v>
      </c>
      <c r="B60" s="247" t="s">
        <v>250</v>
      </c>
      <c r="C60" s="197">
        <f t="shared" ref="C60:C84" si="14">SUM(2018-D60)</f>
        <v>41</v>
      </c>
      <c r="D60" s="248">
        <v>1977</v>
      </c>
      <c r="E60" s="249">
        <v>0.69930555555555562</v>
      </c>
      <c r="F60" s="192">
        <v>2008</v>
      </c>
      <c r="G60" s="192">
        <f t="shared" ref="G60:G84" si="15">SUM(F60-D60)</f>
        <v>31</v>
      </c>
      <c r="H60" s="250" t="s">
        <v>164</v>
      </c>
      <c r="I60" s="206">
        <v>1</v>
      </c>
      <c r="J60" s="247" t="s">
        <v>251</v>
      </c>
      <c r="K60" s="197">
        <f>SUM(2018-L60)</f>
        <v>54</v>
      </c>
      <c r="L60" s="248">
        <v>1964</v>
      </c>
      <c r="M60" s="249">
        <v>0.70624999999999993</v>
      </c>
      <c r="N60" s="192">
        <v>1999</v>
      </c>
      <c r="O60" s="205">
        <f t="shared" ref="O60:O84" si="16">SUM(N60-L60)</f>
        <v>35</v>
      </c>
      <c r="P60" s="200" t="s">
        <v>164</v>
      </c>
      <c r="Q60" s="190">
        <v>1</v>
      </c>
      <c r="R60" s="247" t="s">
        <v>252</v>
      </c>
      <c r="S60" s="197">
        <f>SUM(2018-T60)</f>
        <v>53</v>
      </c>
      <c r="T60" s="248">
        <v>1965</v>
      </c>
      <c r="U60" s="249">
        <v>0.8305555555555556</v>
      </c>
      <c r="V60" s="192">
        <v>2015</v>
      </c>
      <c r="W60" s="205">
        <f t="shared" ref="W60:W78" si="17">SUM(V60-T60)</f>
        <v>50</v>
      </c>
      <c r="X60" s="194"/>
    </row>
    <row r="61" spans="1:24" ht="12.6" customHeight="1" x14ac:dyDescent="0.3">
      <c r="A61" s="206">
        <v>2</v>
      </c>
      <c r="B61" s="247" t="s">
        <v>253</v>
      </c>
      <c r="C61" s="197">
        <f t="shared" si="14"/>
        <v>35</v>
      </c>
      <c r="D61" s="248">
        <v>1983</v>
      </c>
      <c r="E61" s="249">
        <v>0.73749999999999993</v>
      </c>
      <c r="F61" s="192">
        <v>2015</v>
      </c>
      <c r="G61" s="192">
        <f t="shared" si="15"/>
        <v>32</v>
      </c>
      <c r="H61" s="250" t="s">
        <v>164</v>
      </c>
      <c r="I61" s="206">
        <v>2</v>
      </c>
      <c r="J61" s="251" t="s">
        <v>254</v>
      </c>
      <c r="K61" s="197">
        <f t="shared" ref="K61:K84" si="18">SUM(2018-L61)</f>
        <v>41</v>
      </c>
      <c r="L61" s="248">
        <v>1977</v>
      </c>
      <c r="M61" s="249">
        <v>0.75416666666666676</v>
      </c>
      <c r="N61" s="192">
        <v>2015</v>
      </c>
      <c r="O61" s="205">
        <f t="shared" si="16"/>
        <v>38</v>
      </c>
      <c r="P61" s="194"/>
      <c r="Q61" s="190">
        <v>2</v>
      </c>
      <c r="R61" s="247" t="s">
        <v>255</v>
      </c>
      <c r="S61" s="197">
        <f t="shared" ref="S61:S78" si="19">SUM(2018-T61)</f>
        <v>54</v>
      </c>
      <c r="T61" s="248">
        <v>1964</v>
      </c>
      <c r="U61" s="249">
        <v>0.92291666666666661</v>
      </c>
      <c r="V61" s="192">
        <v>2014</v>
      </c>
      <c r="W61" s="192">
        <f t="shared" si="17"/>
        <v>50</v>
      </c>
      <c r="X61" s="194"/>
    </row>
    <row r="62" spans="1:24" ht="12.6" customHeight="1" x14ac:dyDescent="0.3">
      <c r="A62" s="206">
        <v>3</v>
      </c>
      <c r="B62" s="247" t="s">
        <v>256</v>
      </c>
      <c r="C62" s="197">
        <f t="shared" si="14"/>
        <v>34</v>
      </c>
      <c r="D62" s="248">
        <v>1984</v>
      </c>
      <c r="E62" s="249">
        <v>0.74583333333333324</v>
      </c>
      <c r="F62" s="192">
        <v>2000</v>
      </c>
      <c r="G62" s="192">
        <f t="shared" si="15"/>
        <v>16</v>
      </c>
      <c r="H62" s="252"/>
      <c r="I62" s="206">
        <v>3</v>
      </c>
      <c r="J62" s="251" t="s">
        <v>250</v>
      </c>
      <c r="K62" s="197">
        <f t="shared" si="18"/>
        <v>41</v>
      </c>
      <c r="L62" s="248">
        <v>1977</v>
      </c>
      <c r="M62" s="249">
        <v>0.76180555555555562</v>
      </c>
      <c r="N62" s="192">
        <v>2016</v>
      </c>
      <c r="O62" s="205">
        <f t="shared" si="16"/>
        <v>39</v>
      </c>
      <c r="P62" s="194"/>
      <c r="Q62" s="190">
        <v>3</v>
      </c>
      <c r="R62" s="247" t="s">
        <v>257</v>
      </c>
      <c r="S62" s="197">
        <f t="shared" si="19"/>
        <v>58</v>
      </c>
      <c r="T62" s="248">
        <v>1960</v>
      </c>
      <c r="U62" s="249">
        <v>0.95763888888888893</v>
      </c>
      <c r="V62" s="192">
        <v>2010</v>
      </c>
      <c r="W62" s="205">
        <f t="shared" si="17"/>
        <v>50</v>
      </c>
      <c r="X62" s="194"/>
    </row>
    <row r="63" spans="1:24" ht="12.6" customHeight="1" x14ac:dyDescent="0.3">
      <c r="A63" s="206">
        <v>4</v>
      </c>
      <c r="B63" s="247" t="s">
        <v>251</v>
      </c>
      <c r="C63" s="197">
        <f t="shared" si="14"/>
        <v>54</v>
      </c>
      <c r="D63" s="248">
        <v>1964</v>
      </c>
      <c r="E63" s="249">
        <v>0.74652777777777779</v>
      </c>
      <c r="F63" s="192">
        <v>1998</v>
      </c>
      <c r="G63" s="192">
        <f t="shared" si="15"/>
        <v>34</v>
      </c>
      <c r="H63" s="250" t="s">
        <v>164</v>
      </c>
      <c r="I63" s="206">
        <v>4</v>
      </c>
      <c r="J63" s="251" t="s">
        <v>257</v>
      </c>
      <c r="K63" s="197">
        <f t="shared" si="18"/>
        <v>58</v>
      </c>
      <c r="L63" s="248">
        <v>1960</v>
      </c>
      <c r="M63" s="249">
        <v>0.79236111111111107</v>
      </c>
      <c r="N63" s="192">
        <v>1999</v>
      </c>
      <c r="O63" s="205">
        <f t="shared" si="16"/>
        <v>39</v>
      </c>
      <c r="P63" s="200" t="s">
        <v>164</v>
      </c>
      <c r="Q63" s="206">
        <v>4</v>
      </c>
      <c r="R63" s="247" t="s">
        <v>258</v>
      </c>
      <c r="S63" s="197">
        <f t="shared" si="19"/>
        <v>64</v>
      </c>
      <c r="T63" s="248">
        <v>1954</v>
      </c>
      <c r="U63" s="249" t="s">
        <v>139</v>
      </c>
      <c r="V63" s="192">
        <v>2009</v>
      </c>
      <c r="W63" s="205">
        <f t="shared" si="17"/>
        <v>55</v>
      </c>
      <c r="X63" s="194"/>
    </row>
    <row r="64" spans="1:24" ht="12.6" customHeight="1" x14ac:dyDescent="0.3">
      <c r="A64" s="206">
        <v>5</v>
      </c>
      <c r="B64" s="247" t="s">
        <v>259</v>
      </c>
      <c r="C64" s="197">
        <f t="shared" si="14"/>
        <v>26</v>
      </c>
      <c r="D64" s="248">
        <v>1992</v>
      </c>
      <c r="E64" s="249">
        <v>0.77430555555555547</v>
      </c>
      <c r="F64" s="192">
        <v>2014</v>
      </c>
      <c r="G64" s="192">
        <f t="shared" si="15"/>
        <v>22</v>
      </c>
      <c r="H64" s="252"/>
      <c r="I64" s="206">
        <v>5</v>
      </c>
      <c r="J64" s="251" t="s">
        <v>260</v>
      </c>
      <c r="K64" s="197">
        <f t="shared" si="18"/>
        <v>43</v>
      </c>
      <c r="L64" s="248">
        <v>1975</v>
      </c>
      <c r="M64" s="249">
        <v>0.80625000000000002</v>
      </c>
      <c r="N64" s="192">
        <v>2010</v>
      </c>
      <c r="O64" s="205">
        <f t="shared" si="16"/>
        <v>35</v>
      </c>
      <c r="P64" s="194"/>
      <c r="Q64" s="206">
        <v>5</v>
      </c>
      <c r="R64" s="247" t="s">
        <v>261</v>
      </c>
      <c r="S64" s="197">
        <f t="shared" si="19"/>
        <v>53</v>
      </c>
      <c r="T64" s="248">
        <v>1965</v>
      </c>
      <c r="U64" s="253" t="s">
        <v>262</v>
      </c>
      <c r="V64" s="192">
        <v>2015</v>
      </c>
      <c r="W64" s="205">
        <f t="shared" si="17"/>
        <v>50</v>
      </c>
      <c r="X64" s="194"/>
    </row>
    <row r="65" spans="1:24" ht="12.6" customHeight="1" x14ac:dyDescent="0.3">
      <c r="A65" s="206">
        <v>6</v>
      </c>
      <c r="B65" s="251" t="s">
        <v>263</v>
      </c>
      <c r="C65" s="197">
        <f t="shared" si="14"/>
        <v>26</v>
      </c>
      <c r="D65" s="248">
        <v>1992</v>
      </c>
      <c r="E65" s="249">
        <v>0.77569444444444446</v>
      </c>
      <c r="F65" s="192">
        <v>2014</v>
      </c>
      <c r="G65" s="192">
        <f t="shared" si="15"/>
        <v>22</v>
      </c>
      <c r="H65" s="252"/>
      <c r="I65" s="206">
        <v>6</v>
      </c>
      <c r="J65" s="251" t="s">
        <v>49</v>
      </c>
      <c r="K65" s="197">
        <f t="shared" si="18"/>
        <v>41</v>
      </c>
      <c r="L65" s="248">
        <v>1977</v>
      </c>
      <c r="M65" s="249">
        <v>0.80625000000000002</v>
      </c>
      <c r="N65" s="227">
        <v>2016</v>
      </c>
      <c r="O65" s="254">
        <f t="shared" si="16"/>
        <v>39</v>
      </c>
      <c r="P65" s="194"/>
      <c r="Q65" s="206">
        <v>6</v>
      </c>
      <c r="R65" s="247" t="s">
        <v>264</v>
      </c>
      <c r="S65" s="197">
        <f t="shared" si="19"/>
        <v>55</v>
      </c>
      <c r="T65" s="248">
        <v>1963</v>
      </c>
      <c r="U65" s="253" t="s">
        <v>265</v>
      </c>
      <c r="V65" s="192">
        <v>2013</v>
      </c>
      <c r="W65" s="205">
        <f t="shared" si="17"/>
        <v>50</v>
      </c>
      <c r="X65" s="194"/>
    </row>
    <row r="66" spans="1:24" ht="12.6" customHeight="1" x14ac:dyDescent="0.3">
      <c r="A66" s="206">
        <v>7</v>
      </c>
      <c r="B66" s="251" t="s">
        <v>266</v>
      </c>
      <c r="C66" s="197">
        <f t="shared" si="14"/>
        <v>36</v>
      </c>
      <c r="D66" s="248">
        <v>1982</v>
      </c>
      <c r="E66" s="249">
        <v>0.78402777777777777</v>
      </c>
      <c r="F66" s="192">
        <v>1997</v>
      </c>
      <c r="G66" s="192">
        <f t="shared" si="15"/>
        <v>15</v>
      </c>
      <c r="H66" s="250" t="s">
        <v>164</v>
      </c>
      <c r="I66" s="206">
        <v>7</v>
      </c>
      <c r="J66" s="251" t="s">
        <v>267</v>
      </c>
      <c r="K66" s="197">
        <f t="shared" si="18"/>
        <v>43</v>
      </c>
      <c r="L66" s="248">
        <v>1975</v>
      </c>
      <c r="M66" s="249">
        <v>0.81180555555555556</v>
      </c>
      <c r="N66" s="227">
        <v>2016</v>
      </c>
      <c r="O66" s="254">
        <f t="shared" si="16"/>
        <v>41</v>
      </c>
      <c r="P66" s="252"/>
      <c r="Q66" s="206">
        <v>7</v>
      </c>
      <c r="R66" s="196" t="s">
        <v>119</v>
      </c>
      <c r="S66" s="197">
        <f t="shared" si="19"/>
        <v>55</v>
      </c>
      <c r="T66" s="192">
        <v>1963</v>
      </c>
      <c r="U66" s="253" t="s">
        <v>268</v>
      </c>
      <c r="V66" s="192">
        <v>2013</v>
      </c>
      <c r="W66" s="205">
        <f t="shared" si="17"/>
        <v>50</v>
      </c>
      <c r="X66" s="194"/>
    </row>
    <row r="67" spans="1:24" ht="12.6" customHeight="1" x14ac:dyDescent="0.3">
      <c r="A67" s="206">
        <v>8</v>
      </c>
      <c r="B67" s="251" t="s">
        <v>269</v>
      </c>
      <c r="C67" s="197">
        <f t="shared" si="14"/>
        <v>22</v>
      </c>
      <c r="D67" s="248">
        <v>1996</v>
      </c>
      <c r="E67" s="249">
        <v>0.78888888888888886</v>
      </c>
      <c r="F67" s="192">
        <v>2015</v>
      </c>
      <c r="G67" s="192">
        <f t="shared" si="15"/>
        <v>19</v>
      </c>
      <c r="H67" s="252"/>
      <c r="I67" s="206">
        <v>8</v>
      </c>
      <c r="J67" s="255" t="s">
        <v>37</v>
      </c>
      <c r="K67" s="197">
        <f t="shared" si="18"/>
        <v>39</v>
      </c>
      <c r="L67" s="248">
        <v>1979</v>
      </c>
      <c r="M67" s="249">
        <v>0.81458333333333333</v>
      </c>
      <c r="N67" s="227">
        <v>2017</v>
      </c>
      <c r="O67" s="254">
        <f t="shared" si="16"/>
        <v>38</v>
      </c>
      <c r="P67" s="228"/>
      <c r="Q67" s="206">
        <v>8</v>
      </c>
      <c r="R67" s="247" t="s">
        <v>270</v>
      </c>
      <c r="S67" s="197">
        <f t="shared" si="19"/>
        <v>69</v>
      </c>
      <c r="T67" s="248">
        <v>1949</v>
      </c>
      <c r="U67" s="249" t="s">
        <v>271</v>
      </c>
      <c r="V67" s="192">
        <v>2003</v>
      </c>
      <c r="W67" s="205">
        <f t="shared" si="17"/>
        <v>54</v>
      </c>
      <c r="X67" s="194"/>
    </row>
    <row r="68" spans="1:24" ht="12.6" customHeight="1" x14ac:dyDescent="0.3">
      <c r="A68" s="206">
        <v>9</v>
      </c>
      <c r="B68" s="251" t="s">
        <v>272</v>
      </c>
      <c r="C68" s="197">
        <f t="shared" si="14"/>
        <v>27</v>
      </c>
      <c r="D68" s="248">
        <v>1991</v>
      </c>
      <c r="E68" s="249">
        <v>0.79305555555555562</v>
      </c>
      <c r="F68" s="192">
        <v>2014</v>
      </c>
      <c r="G68" s="192">
        <f t="shared" si="15"/>
        <v>23</v>
      </c>
      <c r="H68" s="252"/>
      <c r="I68" s="206">
        <v>9</v>
      </c>
      <c r="J68" s="251" t="s">
        <v>273</v>
      </c>
      <c r="K68" s="197">
        <f t="shared" si="18"/>
        <v>54</v>
      </c>
      <c r="L68" s="248">
        <v>1964</v>
      </c>
      <c r="M68" s="249">
        <v>0.82013888888888886</v>
      </c>
      <c r="N68" s="227">
        <v>2010</v>
      </c>
      <c r="O68" s="254">
        <f t="shared" si="16"/>
        <v>46</v>
      </c>
      <c r="P68" s="250" t="s">
        <v>164</v>
      </c>
      <c r="Q68" s="206">
        <v>9</v>
      </c>
      <c r="R68" s="196" t="s">
        <v>274</v>
      </c>
      <c r="S68" s="197">
        <f t="shared" si="19"/>
        <v>58</v>
      </c>
      <c r="T68" s="192">
        <v>1960</v>
      </c>
      <c r="U68" s="253" t="s">
        <v>275</v>
      </c>
      <c r="V68" s="192">
        <v>2015</v>
      </c>
      <c r="W68" s="192">
        <f t="shared" si="17"/>
        <v>55</v>
      </c>
      <c r="X68" s="194"/>
    </row>
    <row r="69" spans="1:24" ht="12.6" customHeight="1" x14ac:dyDescent="0.3">
      <c r="A69" s="206">
        <v>10</v>
      </c>
      <c r="B69" s="251" t="s">
        <v>276</v>
      </c>
      <c r="C69" s="197">
        <f t="shared" si="14"/>
        <v>20</v>
      </c>
      <c r="D69" s="248">
        <v>1998</v>
      </c>
      <c r="E69" s="249">
        <v>0.79513888888888884</v>
      </c>
      <c r="F69" s="227">
        <v>2016</v>
      </c>
      <c r="G69" s="192">
        <f t="shared" si="15"/>
        <v>18</v>
      </c>
      <c r="H69" s="252"/>
      <c r="I69" s="206">
        <v>10</v>
      </c>
      <c r="J69" s="251" t="s">
        <v>277</v>
      </c>
      <c r="K69" s="197">
        <f t="shared" si="18"/>
        <v>45</v>
      </c>
      <c r="L69" s="248">
        <v>1973</v>
      </c>
      <c r="M69" s="249">
        <v>0.8222222222222223</v>
      </c>
      <c r="N69" s="227">
        <v>2012</v>
      </c>
      <c r="O69" s="254">
        <f t="shared" si="16"/>
        <v>39</v>
      </c>
      <c r="P69" s="194"/>
      <c r="Q69" s="206">
        <v>10</v>
      </c>
      <c r="R69" s="247" t="s">
        <v>278</v>
      </c>
      <c r="S69" s="197">
        <f t="shared" si="19"/>
        <v>70</v>
      </c>
      <c r="T69" s="248">
        <v>1948</v>
      </c>
      <c r="U69" s="249" t="s">
        <v>279</v>
      </c>
      <c r="V69" s="192">
        <v>2008</v>
      </c>
      <c r="W69" s="205">
        <f t="shared" si="17"/>
        <v>60</v>
      </c>
      <c r="X69" s="194"/>
    </row>
    <row r="70" spans="1:24" ht="12.6" customHeight="1" x14ac:dyDescent="0.3">
      <c r="A70" s="206">
        <v>11</v>
      </c>
      <c r="B70" s="251" t="s">
        <v>280</v>
      </c>
      <c r="C70" s="197">
        <f t="shared" si="14"/>
        <v>34</v>
      </c>
      <c r="D70" s="248">
        <v>1984</v>
      </c>
      <c r="E70" s="249">
        <v>0.79652777777777783</v>
      </c>
      <c r="F70" s="227">
        <v>2003</v>
      </c>
      <c r="G70" s="192">
        <f t="shared" si="15"/>
        <v>19</v>
      </c>
      <c r="H70" s="252"/>
      <c r="I70" s="206">
        <v>11</v>
      </c>
      <c r="J70" s="251" t="s">
        <v>281</v>
      </c>
      <c r="K70" s="197">
        <f t="shared" si="18"/>
        <v>45</v>
      </c>
      <c r="L70" s="248">
        <v>1973</v>
      </c>
      <c r="M70" s="249">
        <v>0.8256944444444444</v>
      </c>
      <c r="N70" s="227">
        <v>2014</v>
      </c>
      <c r="O70" s="254">
        <f t="shared" si="16"/>
        <v>41</v>
      </c>
      <c r="P70" s="194"/>
      <c r="Q70" s="206">
        <v>11</v>
      </c>
      <c r="R70" s="247" t="s">
        <v>282</v>
      </c>
      <c r="S70" s="197">
        <f t="shared" si="19"/>
        <v>72</v>
      </c>
      <c r="T70" s="248">
        <v>1946</v>
      </c>
      <c r="U70" s="249" t="s">
        <v>283</v>
      </c>
      <c r="V70" s="192">
        <v>1998</v>
      </c>
      <c r="W70" s="205">
        <f t="shared" si="17"/>
        <v>52</v>
      </c>
      <c r="X70" s="194"/>
    </row>
    <row r="71" spans="1:24" ht="12.6" customHeight="1" x14ac:dyDescent="0.3">
      <c r="A71" s="206">
        <v>12</v>
      </c>
      <c r="B71" s="251" t="s">
        <v>257</v>
      </c>
      <c r="C71" s="197">
        <f t="shared" si="14"/>
        <v>58</v>
      </c>
      <c r="D71" s="248">
        <v>1960</v>
      </c>
      <c r="E71" s="249">
        <v>0.80138888888888893</v>
      </c>
      <c r="F71" s="227">
        <v>1991</v>
      </c>
      <c r="G71" s="192">
        <f t="shared" si="15"/>
        <v>31</v>
      </c>
      <c r="H71" s="250" t="s">
        <v>164</v>
      </c>
      <c r="I71" s="206">
        <v>12</v>
      </c>
      <c r="J71" s="251" t="s">
        <v>284</v>
      </c>
      <c r="K71" s="197">
        <f t="shared" si="18"/>
        <v>59</v>
      </c>
      <c r="L71" s="248">
        <v>1959</v>
      </c>
      <c r="M71" s="249">
        <v>0.8340277777777777</v>
      </c>
      <c r="N71" s="227">
        <v>1994</v>
      </c>
      <c r="O71" s="254">
        <f t="shared" si="16"/>
        <v>35</v>
      </c>
      <c r="P71" s="200" t="s">
        <v>164</v>
      </c>
      <c r="Q71" s="206">
        <v>12</v>
      </c>
      <c r="R71" s="247" t="s">
        <v>285</v>
      </c>
      <c r="S71" s="197">
        <f t="shared" si="19"/>
        <v>76</v>
      </c>
      <c r="T71" s="248">
        <v>1942</v>
      </c>
      <c r="U71" s="249" t="s">
        <v>286</v>
      </c>
      <c r="V71" s="192">
        <v>1992</v>
      </c>
      <c r="W71" s="205">
        <f t="shared" si="17"/>
        <v>50</v>
      </c>
      <c r="X71" s="194"/>
    </row>
    <row r="72" spans="1:24" ht="12.6" customHeight="1" x14ac:dyDescent="0.3">
      <c r="A72" s="206">
        <v>13</v>
      </c>
      <c r="B72" s="255" t="s">
        <v>287</v>
      </c>
      <c r="C72" s="197">
        <f t="shared" si="14"/>
        <v>27</v>
      </c>
      <c r="D72" s="248">
        <v>1991</v>
      </c>
      <c r="E72" s="249">
        <v>0.80347222222222225</v>
      </c>
      <c r="F72" s="227">
        <v>2017</v>
      </c>
      <c r="G72" s="192">
        <f t="shared" si="15"/>
        <v>26</v>
      </c>
      <c r="H72" s="228"/>
      <c r="I72" s="206">
        <v>13</v>
      </c>
      <c r="J72" s="251" t="s">
        <v>252</v>
      </c>
      <c r="K72" s="197">
        <f t="shared" si="18"/>
        <v>53</v>
      </c>
      <c r="L72" s="248">
        <v>1965</v>
      </c>
      <c r="M72" s="249">
        <v>0.83888888888888891</v>
      </c>
      <c r="N72" s="225">
        <v>2011</v>
      </c>
      <c r="O72" s="254">
        <f t="shared" si="16"/>
        <v>46</v>
      </c>
      <c r="P72" s="200" t="s">
        <v>164</v>
      </c>
      <c r="Q72" s="206">
        <v>13</v>
      </c>
      <c r="R72" s="247" t="s">
        <v>288</v>
      </c>
      <c r="S72" s="197">
        <f t="shared" si="19"/>
        <v>79</v>
      </c>
      <c r="T72" s="248">
        <v>1939</v>
      </c>
      <c r="U72" s="249" t="s">
        <v>289</v>
      </c>
      <c r="V72" s="202">
        <v>2005</v>
      </c>
      <c r="W72" s="205">
        <f t="shared" si="17"/>
        <v>66</v>
      </c>
      <c r="X72" s="194"/>
    </row>
    <row r="73" spans="1:24" ht="12.6" customHeight="1" x14ac:dyDescent="0.3">
      <c r="A73" s="206">
        <v>14</v>
      </c>
      <c r="B73" s="251" t="s">
        <v>290</v>
      </c>
      <c r="C73" s="197">
        <f t="shared" si="14"/>
        <v>37</v>
      </c>
      <c r="D73" s="248">
        <v>1981</v>
      </c>
      <c r="E73" s="249">
        <v>0.80972222222222223</v>
      </c>
      <c r="F73" s="227">
        <v>2015</v>
      </c>
      <c r="G73" s="192">
        <f t="shared" si="15"/>
        <v>34</v>
      </c>
      <c r="H73" s="250" t="s">
        <v>164</v>
      </c>
      <c r="I73" s="206">
        <v>14</v>
      </c>
      <c r="J73" s="251" t="s">
        <v>291</v>
      </c>
      <c r="K73" s="197">
        <f t="shared" si="18"/>
        <v>39</v>
      </c>
      <c r="L73" s="248">
        <v>1979</v>
      </c>
      <c r="M73" s="249">
        <v>0.84027777777777779</v>
      </c>
      <c r="N73" s="227">
        <v>2016</v>
      </c>
      <c r="O73" s="254">
        <f t="shared" si="16"/>
        <v>37</v>
      </c>
      <c r="P73" s="252"/>
      <c r="Q73" s="206">
        <v>14</v>
      </c>
      <c r="R73" s="247" t="s">
        <v>292</v>
      </c>
      <c r="S73" s="197">
        <f t="shared" si="19"/>
        <v>62</v>
      </c>
      <c r="T73" s="248">
        <v>1956</v>
      </c>
      <c r="U73" s="249" t="s">
        <v>293</v>
      </c>
      <c r="V73" s="192">
        <v>2011</v>
      </c>
      <c r="W73" s="205">
        <f t="shared" si="17"/>
        <v>55</v>
      </c>
      <c r="X73" s="194"/>
    </row>
    <row r="74" spans="1:24" ht="12.6" customHeight="1" x14ac:dyDescent="0.3">
      <c r="A74" s="206">
        <v>15</v>
      </c>
      <c r="B74" s="251" t="s">
        <v>91</v>
      </c>
      <c r="C74" s="197">
        <f t="shared" si="14"/>
        <v>35</v>
      </c>
      <c r="D74" s="248">
        <v>1983</v>
      </c>
      <c r="E74" s="249">
        <v>0.81180555555555556</v>
      </c>
      <c r="F74" s="227">
        <v>2016</v>
      </c>
      <c r="G74" s="192">
        <f t="shared" si="15"/>
        <v>33</v>
      </c>
      <c r="H74" s="250" t="s">
        <v>164</v>
      </c>
      <c r="I74" s="206">
        <v>15</v>
      </c>
      <c r="J74" s="251" t="s">
        <v>294</v>
      </c>
      <c r="K74" s="197">
        <f t="shared" si="18"/>
        <v>49</v>
      </c>
      <c r="L74" s="248">
        <v>1969</v>
      </c>
      <c r="M74" s="249">
        <v>0.85972222222222217</v>
      </c>
      <c r="N74" s="227">
        <v>2013</v>
      </c>
      <c r="O74" s="254">
        <f t="shared" si="16"/>
        <v>44</v>
      </c>
      <c r="P74" s="194"/>
      <c r="Q74" s="206">
        <v>15</v>
      </c>
      <c r="R74" s="247" t="s">
        <v>295</v>
      </c>
      <c r="S74" s="197">
        <f t="shared" si="19"/>
        <v>80</v>
      </c>
      <c r="T74" s="248">
        <v>1938</v>
      </c>
      <c r="U74" s="249" t="s">
        <v>296</v>
      </c>
      <c r="V74" s="202">
        <v>2008</v>
      </c>
      <c r="W74" s="205">
        <f t="shared" si="17"/>
        <v>70</v>
      </c>
      <c r="X74" s="194"/>
    </row>
    <row r="75" spans="1:24" ht="12.6" customHeight="1" x14ac:dyDescent="0.3">
      <c r="A75" s="206">
        <v>16</v>
      </c>
      <c r="B75" s="251" t="s">
        <v>297</v>
      </c>
      <c r="C75" s="197">
        <f t="shared" si="14"/>
        <v>32</v>
      </c>
      <c r="D75" s="248">
        <v>1986</v>
      </c>
      <c r="E75" s="249">
        <v>0.8222222222222223</v>
      </c>
      <c r="F75" s="227">
        <v>2008</v>
      </c>
      <c r="G75" s="192">
        <f t="shared" si="15"/>
        <v>22</v>
      </c>
      <c r="H75" s="252"/>
      <c r="I75" s="206">
        <v>16</v>
      </c>
      <c r="J75" s="154" t="s">
        <v>298</v>
      </c>
      <c r="K75" s="197">
        <f t="shared" si="18"/>
        <v>42</v>
      </c>
      <c r="L75" s="248">
        <v>1976</v>
      </c>
      <c r="M75" s="249">
        <v>0.86041666666666661</v>
      </c>
      <c r="N75" s="227">
        <v>2015</v>
      </c>
      <c r="O75" s="254">
        <f t="shared" si="16"/>
        <v>39</v>
      </c>
      <c r="P75" s="252"/>
      <c r="Q75" s="206">
        <v>16</v>
      </c>
      <c r="R75" s="247" t="s">
        <v>299</v>
      </c>
      <c r="S75" s="197">
        <f t="shared" si="19"/>
        <v>59</v>
      </c>
      <c r="T75" s="248">
        <v>1959</v>
      </c>
      <c r="U75" s="253" t="s">
        <v>300</v>
      </c>
      <c r="V75" s="192">
        <v>2013</v>
      </c>
      <c r="W75" s="205">
        <f t="shared" si="17"/>
        <v>54</v>
      </c>
      <c r="X75" s="194"/>
    </row>
    <row r="76" spans="1:24" ht="12.6" customHeight="1" x14ac:dyDescent="0.3">
      <c r="A76" s="206">
        <v>17</v>
      </c>
      <c r="B76" s="226" t="s">
        <v>301</v>
      </c>
      <c r="C76" s="197">
        <f t="shared" si="14"/>
        <v>17</v>
      </c>
      <c r="D76" s="192">
        <v>2001</v>
      </c>
      <c r="E76" s="198">
        <v>0.82430555555555562</v>
      </c>
      <c r="F76" s="227">
        <v>2017</v>
      </c>
      <c r="G76" s="192">
        <f t="shared" si="15"/>
        <v>16</v>
      </c>
      <c r="H76" s="256"/>
      <c r="I76" s="206">
        <v>17</v>
      </c>
      <c r="J76" s="251" t="s">
        <v>81</v>
      </c>
      <c r="K76" s="197">
        <f t="shared" si="18"/>
        <v>45</v>
      </c>
      <c r="L76" s="248">
        <v>1973</v>
      </c>
      <c r="M76" s="249">
        <v>0.8666666666666667</v>
      </c>
      <c r="N76" s="227">
        <v>2015</v>
      </c>
      <c r="O76" s="254">
        <f t="shared" si="16"/>
        <v>42</v>
      </c>
      <c r="P76" s="194"/>
      <c r="Q76" s="206">
        <v>17</v>
      </c>
      <c r="R76" s="247" t="s">
        <v>302</v>
      </c>
      <c r="S76" s="197">
        <f t="shared" si="19"/>
        <v>69</v>
      </c>
      <c r="T76" s="248">
        <v>1949</v>
      </c>
      <c r="U76" s="249" t="s">
        <v>303</v>
      </c>
      <c r="V76" s="202">
        <v>2003</v>
      </c>
      <c r="W76" s="205">
        <f t="shared" si="17"/>
        <v>54</v>
      </c>
      <c r="X76" s="194"/>
    </row>
    <row r="77" spans="1:24" ht="12.6" customHeight="1" x14ac:dyDescent="0.3">
      <c r="A77" s="206">
        <v>18</v>
      </c>
      <c r="B77" s="226" t="s">
        <v>46</v>
      </c>
      <c r="C77" s="197">
        <f t="shared" si="14"/>
        <v>16</v>
      </c>
      <c r="D77" s="192">
        <v>2002</v>
      </c>
      <c r="E77" s="198">
        <v>0.82500000000000007</v>
      </c>
      <c r="F77" s="227">
        <v>2017</v>
      </c>
      <c r="G77" s="192">
        <f t="shared" si="15"/>
        <v>15</v>
      </c>
      <c r="H77" s="256"/>
      <c r="I77" s="206">
        <v>18</v>
      </c>
      <c r="J77" s="251" t="s">
        <v>304</v>
      </c>
      <c r="K77" s="197">
        <f t="shared" si="18"/>
        <v>47</v>
      </c>
      <c r="L77" s="248">
        <v>1971</v>
      </c>
      <c r="M77" s="249">
        <v>0.86875000000000002</v>
      </c>
      <c r="N77" s="227">
        <v>2015</v>
      </c>
      <c r="O77" s="254">
        <f t="shared" si="16"/>
        <v>44</v>
      </c>
      <c r="P77" s="194"/>
      <c r="Q77" s="206">
        <v>18</v>
      </c>
      <c r="R77" s="247" t="s">
        <v>305</v>
      </c>
      <c r="S77" s="197">
        <f t="shared" si="19"/>
        <v>64</v>
      </c>
      <c r="T77" s="248">
        <v>1954</v>
      </c>
      <c r="U77" s="253" t="s">
        <v>306</v>
      </c>
      <c r="V77" s="192">
        <v>2015</v>
      </c>
      <c r="W77" s="205">
        <f t="shared" si="17"/>
        <v>61</v>
      </c>
      <c r="X77" s="194"/>
    </row>
    <row r="78" spans="1:24" ht="12.6" customHeight="1" x14ac:dyDescent="0.3">
      <c r="A78" s="206">
        <v>19</v>
      </c>
      <c r="B78" s="251" t="s">
        <v>307</v>
      </c>
      <c r="C78" s="197">
        <f t="shared" si="14"/>
        <v>40</v>
      </c>
      <c r="D78" s="248">
        <v>1978</v>
      </c>
      <c r="E78" s="249">
        <v>0.82777777777777783</v>
      </c>
      <c r="F78" s="227">
        <v>1993</v>
      </c>
      <c r="G78" s="192">
        <f t="shared" si="15"/>
        <v>15</v>
      </c>
      <c r="H78" s="250" t="s">
        <v>164</v>
      </c>
      <c r="I78" s="206">
        <v>19</v>
      </c>
      <c r="J78" s="251" t="s">
        <v>308</v>
      </c>
      <c r="K78" s="197">
        <f t="shared" si="18"/>
        <v>49</v>
      </c>
      <c r="L78" s="248">
        <v>1969</v>
      </c>
      <c r="M78" s="249">
        <v>0.87361111111111101</v>
      </c>
      <c r="N78" s="227">
        <v>2013</v>
      </c>
      <c r="O78" s="254">
        <f t="shared" si="16"/>
        <v>44</v>
      </c>
      <c r="P78" s="194"/>
      <c r="Q78" s="206">
        <v>19</v>
      </c>
      <c r="R78" s="247" t="s">
        <v>309</v>
      </c>
      <c r="S78" s="197">
        <f t="shared" si="19"/>
        <v>58</v>
      </c>
      <c r="T78" s="248">
        <v>1960</v>
      </c>
      <c r="U78" s="249" t="s">
        <v>310</v>
      </c>
      <c r="V78" s="192">
        <v>2011</v>
      </c>
      <c r="W78" s="205">
        <f t="shared" si="17"/>
        <v>51</v>
      </c>
      <c r="X78" s="194"/>
    </row>
    <row r="79" spans="1:24" ht="12.6" customHeight="1" thickBot="1" x14ac:dyDescent="0.35">
      <c r="A79" s="206">
        <v>20</v>
      </c>
      <c r="B79" s="251" t="s">
        <v>260</v>
      </c>
      <c r="C79" s="197">
        <f t="shared" si="14"/>
        <v>43</v>
      </c>
      <c r="D79" s="248">
        <v>1975</v>
      </c>
      <c r="E79" s="249">
        <v>0.82916666666666661</v>
      </c>
      <c r="F79" s="227">
        <v>2009</v>
      </c>
      <c r="G79" s="192">
        <f t="shared" si="15"/>
        <v>34</v>
      </c>
      <c r="H79" s="250" t="s">
        <v>164</v>
      </c>
      <c r="I79" s="206">
        <v>20</v>
      </c>
      <c r="J79" s="257" t="s">
        <v>311</v>
      </c>
      <c r="K79" s="197">
        <f t="shared" si="18"/>
        <v>42</v>
      </c>
      <c r="L79" s="248">
        <v>1976</v>
      </c>
      <c r="M79" s="249">
        <v>0.87847222222222221</v>
      </c>
      <c r="N79" s="227">
        <v>2014</v>
      </c>
      <c r="O79" s="254">
        <f t="shared" si="16"/>
        <v>38</v>
      </c>
      <c r="P79" s="258"/>
      <c r="Q79" s="259"/>
      <c r="R79" s="260"/>
      <c r="S79" s="261"/>
      <c r="T79" s="261"/>
      <c r="U79" s="262"/>
      <c r="V79" s="1032" t="s">
        <v>215</v>
      </c>
      <c r="W79" s="1032"/>
      <c r="X79" s="240">
        <v>0.9902777777777777</v>
      </c>
    </row>
    <row r="80" spans="1:24" ht="12.6" customHeight="1" thickTop="1" x14ac:dyDescent="0.3">
      <c r="A80" s="206">
        <v>21</v>
      </c>
      <c r="B80" s="251" t="s">
        <v>312</v>
      </c>
      <c r="C80" s="197">
        <f t="shared" si="14"/>
        <v>32</v>
      </c>
      <c r="D80" s="248">
        <v>1986</v>
      </c>
      <c r="E80" s="249">
        <v>0.83333333333333337</v>
      </c>
      <c r="F80" s="192">
        <v>2004</v>
      </c>
      <c r="G80" s="192">
        <f t="shared" si="15"/>
        <v>18</v>
      </c>
      <c r="H80" s="252"/>
      <c r="I80" s="206">
        <v>21</v>
      </c>
      <c r="J80" s="255" t="s">
        <v>290</v>
      </c>
      <c r="K80" s="197">
        <f t="shared" si="18"/>
        <v>37</v>
      </c>
      <c r="L80" s="248">
        <v>1981</v>
      </c>
      <c r="M80" s="249">
        <v>0.88611111111111107</v>
      </c>
      <c r="N80" s="225">
        <v>2017</v>
      </c>
      <c r="O80" s="254">
        <f t="shared" si="16"/>
        <v>36</v>
      </c>
      <c r="P80" s="228"/>
      <c r="Q80" s="206"/>
      <c r="R80" s="1047" t="s">
        <v>313</v>
      </c>
      <c r="S80" s="1047"/>
      <c r="T80" s="1047"/>
      <c r="U80" s="1047"/>
      <c r="V80" s="1047"/>
      <c r="W80" s="1047"/>
      <c r="X80" s="1048"/>
    </row>
    <row r="81" spans="1:24" ht="12.6" customHeight="1" x14ac:dyDescent="0.3">
      <c r="A81" s="206">
        <v>22</v>
      </c>
      <c r="B81" s="247" t="s">
        <v>314</v>
      </c>
      <c r="C81" s="197">
        <f t="shared" si="14"/>
        <v>21</v>
      </c>
      <c r="D81" s="248">
        <v>1997</v>
      </c>
      <c r="E81" s="249">
        <v>0.83611111111111114</v>
      </c>
      <c r="F81" s="192">
        <v>2012</v>
      </c>
      <c r="G81" s="192">
        <f t="shared" si="15"/>
        <v>15</v>
      </c>
      <c r="H81" s="252"/>
      <c r="I81" s="206">
        <v>22</v>
      </c>
      <c r="J81" s="251" t="s">
        <v>315</v>
      </c>
      <c r="K81" s="197">
        <f t="shared" si="18"/>
        <v>42</v>
      </c>
      <c r="L81" s="248">
        <v>1976</v>
      </c>
      <c r="M81" s="249">
        <v>0.88680555555555562</v>
      </c>
      <c r="N81" s="227">
        <v>2012</v>
      </c>
      <c r="O81" s="254">
        <f t="shared" si="16"/>
        <v>36</v>
      </c>
      <c r="P81" s="252"/>
      <c r="Q81" s="263" t="s">
        <v>316</v>
      </c>
      <c r="R81" s="1049" t="s">
        <v>317</v>
      </c>
      <c r="S81" s="1049"/>
      <c r="T81" s="1049"/>
      <c r="U81" s="1049"/>
      <c r="V81" s="1049"/>
      <c r="W81" s="1049"/>
      <c r="X81" s="1050"/>
    </row>
    <row r="82" spans="1:24" ht="12.6" customHeight="1" x14ac:dyDescent="0.3">
      <c r="A82" s="206">
        <v>23</v>
      </c>
      <c r="B82" s="247" t="s">
        <v>318</v>
      </c>
      <c r="C82" s="197">
        <f t="shared" si="14"/>
        <v>26</v>
      </c>
      <c r="D82" s="248">
        <v>1992</v>
      </c>
      <c r="E82" s="249">
        <v>0.83611111111111114</v>
      </c>
      <c r="F82" s="192">
        <v>2005</v>
      </c>
      <c r="G82" s="192">
        <f t="shared" si="15"/>
        <v>13</v>
      </c>
      <c r="H82" s="252"/>
      <c r="I82" s="206">
        <v>23</v>
      </c>
      <c r="J82" s="247" t="s">
        <v>319</v>
      </c>
      <c r="K82" s="197">
        <f t="shared" si="18"/>
        <v>43</v>
      </c>
      <c r="L82" s="248">
        <v>1975</v>
      </c>
      <c r="M82" s="249">
        <v>0.88958333333333339</v>
      </c>
      <c r="N82" s="202">
        <v>2011</v>
      </c>
      <c r="O82" s="205">
        <f t="shared" si="16"/>
        <v>36</v>
      </c>
      <c r="P82" s="194"/>
      <c r="Q82" s="263"/>
      <c r="R82" s="196"/>
      <c r="S82" s="191"/>
      <c r="T82" s="191"/>
      <c r="U82" s="264"/>
      <c r="V82" s="191"/>
      <c r="W82" s="191"/>
      <c r="X82" s="265"/>
    </row>
    <row r="83" spans="1:24" ht="12.6" customHeight="1" x14ac:dyDescent="0.3">
      <c r="A83" s="206">
        <v>24</v>
      </c>
      <c r="B83" s="247" t="s">
        <v>320</v>
      </c>
      <c r="C83" s="197">
        <f t="shared" si="14"/>
        <v>43</v>
      </c>
      <c r="D83" s="248">
        <v>1975</v>
      </c>
      <c r="E83" s="249">
        <v>0.83750000000000002</v>
      </c>
      <c r="F83" s="192">
        <v>2000</v>
      </c>
      <c r="G83" s="192">
        <f t="shared" si="15"/>
        <v>25</v>
      </c>
      <c r="H83" s="200" t="s">
        <v>164</v>
      </c>
      <c r="I83" s="206">
        <v>24</v>
      </c>
      <c r="J83" s="247" t="s">
        <v>321</v>
      </c>
      <c r="K83" s="197">
        <f t="shared" si="18"/>
        <v>45</v>
      </c>
      <c r="L83" s="248">
        <v>1973</v>
      </c>
      <c r="M83" s="249">
        <v>0.8930555555555556</v>
      </c>
      <c r="N83" s="192">
        <v>2013</v>
      </c>
      <c r="O83" s="205">
        <f t="shared" si="16"/>
        <v>40</v>
      </c>
      <c r="P83" s="194"/>
      <c r="Q83" s="206"/>
      <c r="R83" s="1051" t="s">
        <v>322</v>
      </c>
      <c r="S83" s="1052"/>
      <c r="T83" s="1052"/>
      <c r="U83" s="1052"/>
      <c r="V83" s="1052"/>
      <c r="W83" s="1052"/>
      <c r="X83" s="1053"/>
    </row>
    <row r="84" spans="1:24" ht="12.6" customHeight="1" x14ac:dyDescent="0.3">
      <c r="A84" s="206">
        <v>25</v>
      </c>
      <c r="B84" s="247" t="s">
        <v>323</v>
      </c>
      <c r="C84" s="192">
        <f t="shared" si="14"/>
        <v>41</v>
      </c>
      <c r="D84" s="248">
        <v>1977</v>
      </c>
      <c r="E84" s="266">
        <v>0.83888888888888891</v>
      </c>
      <c r="F84" s="192">
        <v>2008</v>
      </c>
      <c r="G84" s="192">
        <f t="shared" si="15"/>
        <v>31</v>
      </c>
      <c r="H84" s="200" t="s">
        <v>164</v>
      </c>
      <c r="I84" s="206">
        <v>25</v>
      </c>
      <c r="J84" s="247" t="s">
        <v>324</v>
      </c>
      <c r="K84" s="197">
        <f t="shared" si="18"/>
        <v>42</v>
      </c>
      <c r="L84" s="248">
        <v>1976</v>
      </c>
      <c r="M84" s="249">
        <v>0.90069444444444446</v>
      </c>
      <c r="N84" s="192">
        <v>2016</v>
      </c>
      <c r="O84" s="205">
        <f t="shared" si="16"/>
        <v>40</v>
      </c>
      <c r="P84" s="194"/>
      <c r="Q84" s="206"/>
      <c r="R84" s="1054" t="s">
        <v>325</v>
      </c>
      <c r="S84" s="1055"/>
      <c r="T84" s="1055"/>
      <c r="U84" s="1055"/>
      <c r="V84" s="1055"/>
      <c r="W84" s="1055"/>
      <c r="X84" s="1056"/>
    </row>
    <row r="85" spans="1:24" ht="12.6" customHeight="1" thickBot="1" x14ac:dyDescent="0.35">
      <c r="A85" s="235"/>
      <c r="B85" s="236" t="s">
        <v>214</v>
      </c>
      <c r="C85" s="237"/>
      <c r="D85" s="238"/>
      <c r="E85" s="239">
        <f>SUM(E60:E84)/25</f>
        <v>0.79894444444444435</v>
      </c>
      <c r="F85" s="1032" t="s">
        <v>215</v>
      </c>
      <c r="G85" s="1032"/>
      <c r="H85" s="267">
        <f>SUM(E60:E69)/10</f>
        <v>0.76402777777777775</v>
      </c>
      <c r="I85" s="235"/>
      <c r="J85" s="236" t="s">
        <v>214</v>
      </c>
      <c r="K85" s="237"/>
      <c r="L85" s="238"/>
      <c r="M85" s="239">
        <f>SUM(M60:M84)/25</f>
        <v>0.83594444444444449</v>
      </c>
      <c r="N85" s="1032" t="s">
        <v>215</v>
      </c>
      <c r="O85" s="1032"/>
      <c r="P85" s="240">
        <f>SUM(M60:M69)/10</f>
        <v>0.7895833333333333</v>
      </c>
      <c r="Q85" s="235"/>
      <c r="R85" s="1057"/>
      <c r="S85" s="1058"/>
      <c r="T85" s="1058"/>
      <c r="U85" s="1058"/>
      <c r="V85" s="1058"/>
      <c r="W85" s="1058"/>
      <c r="X85" s="1059"/>
    </row>
    <row r="86" spans="1:24" ht="12" thickTop="1" x14ac:dyDescent="0.3"/>
  </sheetData>
  <mergeCells count="22">
    <mergeCell ref="A1:X1"/>
    <mergeCell ref="A2:H2"/>
    <mergeCell ref="I2:P2"/>
    <mergeCell ref="Q2:X2"/>
    <mergeCell ref="F29:G29"/>
    <mergeCell ref="N29:O29"/>
    <mergeCell ref="V29:W29"/>
    <mergeCell ref="F85:G85"/>
    <mergeCell ref="N85:O85"/>
    <mergeCell ref="A30:H30"/>
    <mergeCell ref="I30:P30"/>
    <mergeCell ref="Q30:X57"/>
    <mergeCell ref="F57:G57"/>
    <mergeCell ref="N57:O57"/>
    <mergeCell ref="A58:H58"/>
    <mergeCell ref="I58:P58"/>
    <mergeCell ref="Q58:X58"/>
    <mergeCell ref="V79:W79"/>
    <mergeCell ref="R80:X80"/>
    <mergeCell ref="R81:X81"/>
    <mergeCell ref="R83:X83"/>
    <mergeCell ref="R84:X85"/>
  </mergeCells>
  <pageMargins left="0.70866141732283472" right="0.70866141732283472" top="0.78740157480314965" bottom="0.78740157480314965" header="0.31496062992125984" footer="0.31496062992125984"/>
  <pageSetup paperSize="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1"/>
  <sheetViews>
    <sheetView workbookViewId="0">
      <selection activeCell="AI40" sqref="AI40"/>
    </sheetView>
  </sheetViews>
  <sheetFormatPr defaultColWidth="9.109375" defaultRowHeight="14.1" customHeight="1" x14ac:dyDescent="0.3"/>
  <cols>
    <col min="1" max="1" width="4.5546875" style="365" customWidth="1"/>
    <col min="2" max="2" width="13.109375" style="372" customWidth="1"/>
    <col min="3" max="9" width="2.6640625" style="333" customWidth="1"/>
    <col min="10" max="10" width="2.6640625" style="310" customWidth="1"/>
    <col min="11" max="11" width="2.6640625" style="398" customWidth="1"/>
    <col min="12" max="16" width="2.6640625" style="310" customWidth="1"/>
    <col min="17" max="17" width="2.6640625" style="399" customWidth="1"/>
    <col min="18" max="19" width="2.6640625" style="333" customWidth="1"/>
    <col min="20" max="27" width="2.6640625" style="310" customWidth="1"/>
    <col min="28" max="30" width="2.6640625" style="400" customWidth="1"/>
    <col min="31" max="31" width="4" style="367" customWidth="1"/>
    <col min="32" max="32" width="2.6640625" style="310" customWidth="1"/>
    <col min="33" max="33" width="1" style="310" customWidth="1"/>
    <col min="34" max="34" width="4.6640625" style="401" customWidth="1"/>
    <col min="35" max="35" width="14.88671875" style="400" customWidth="1"/>
    <col min="36" max="41" width="2.5546875" style="402" customWidth="1"/>
    <col min="42" max="60" width="2.6640625" style="402" customWidth="1"/>
    <col min="61" max="63" width="2.6640625" style="400" customWidth="1"/>
    <col min="64" max="64" width="4.109375" style="402" customWidth="1"/>
    <col min="65" max="65" width="2.6640625" style="402" customWidth="1"/>
    <col min="66" max="16384" width="9.109375" style="315"/>
  </cols>
  <sheetData>
    <row r="1" spans="1:65" s="298" customFormat="1" ht="34.5" customHeight="1" thickTop="1" thickBot="1" x14ac:dyDescent="0.35">
      <c r="A1" s="282" t="s">
        <v>384</v>
      </c>
      <c r="B1" s="283" t="s">
        <v>159</v>
      </c>
      <c r="C1" s="284">
        <v>1991</v>
      </c>
      <c r="D1" s="284">
        <v>1992</v>
      </c>
      <c r="E1" s="284">
        <v>1993</v>
      </c>
      <c r="F1" s="284">
        <v>1994</v>
      </c>
      <c r="G1" s="284">
        <v>1995</v>
      </c>
      <c r="H1" s="285">
        <v>1996</v>
      </c>
      <c r="I1" s="286">
        <v>1997</v>
      </c>
      <c r="J1" s="284">
        <v>1998</v>
      </c>
      <c r="K1" s="284">
        <v>1999</v>
      </c>
      <c r="L1" s="284">
        <v>2000</v>
      </c>
      <c r="M1" s="284">
        <v>2001</v>
      </c>
      <c r="N1" s="284">
        <v>2002</v>
      </c>
      <c r="O1" s="284">
        <v>2003</v>
      </c>
      <c r="P1" s="284">
        <v>2004</v>
      </c>
      <c r="Q1" s="284">
        <v>2005</v>
      </c>
      <c r="R1" s="284">
        <v>2006</v>
      </c>
      <c r="S1" s="284">
        <v>2007</v>
      </c>
      <c r="T1" s="284">
        <v>2008</v>
      </c>
      <c r="U1" s="284">
        <v>2009</v>
      </c>
      <c r="V1" s="285">
        <v>2010</v>
      </c>
      <c r="W1" s="284">
        <v>2011</v>
      </c>
      <c r="X1" s="285">
        <v>2012</v>
      </c>
      <c r="Y1" s="284">
        <v>2013</v>
      </c>
      <c r="Z1" s="284">
        <v>2014</v>
      </c>
      <c r="AA1" s="287">
        <v>2015</v>
      </c>
      <c r="AB1" s="288">
        <v>2016</v>
      </c>
      <c r="AC1" s="289">
        <v>2017</v>
      </c>
      <c r="AD1" s="290">
        <v>2018</v>
      </c>
      <c r="AE1" s="291" t="s">
        <v>385</v>
      </c>
      <c r="AF1" s="292" t="s">
        <v>386</v>
      </c>
      <c r="AG1" s="280"/>
      <c r="AH1" s="282" t="s">
        <v>384</v>
      </c>
      <c r="AI1" s="283" t="s">
        <v>159</v>
      </c>
      <c r="AJ1" s="284">
        <v>1991</v>
      </c>
      <c r="AK1" s="284">
        <v>1992</v>
      </c>
      <c r="AL1" s="284">
        <v>1993</v>
      </c>
      <c r="AM1" s="284">
        <v>1994</v>
      </c>
      <c r="AN1" s="284">
        <v>1995</v>
      </c>
      <c r="AO1" s="293">
        <v>1996</v>
      </c>
      <c r="AP1" s="294">
        <v>1997</v>
      </c>
      <c r="AQ1" s="284">
        <v>1998</v>
      </c>
      <c r="AR1" s="284">
        <v>1999</v>
      </c>
      <c r="AS1" s="284">
        <v>2000</v>
      </c>
      <c r="AT1" s="284">
        <v>2001</v>
      </c>
      <c r="AU1" s="284">
        <v>2002</v>
      </c>
      <c r="AV1" s="284">
        <v>2003</v>
      </c>
      <c r="AW1" s="284">
        <v>2004</v>
      </c>
      <c r="AX1" s="284">
        <v>2005</v>
      </c>
      <c r="AY1" s="284">
        <v>2006</v>
      </c>
      <c r="AZ1" s="284">
        <v>2007</v>
      </c>
      <c r="BA1" s="284">
        <v>2008</v>
      </c>
      <c r="BB1" s="284">
        <v>2009</v>
      </c>
      <c r="BC1" s="285">
        <v>2010</v>
      </c>
      <c r="BD1" s="284">
        <v>2011</v>
      </c>
      <c r="BE1" s="285">
        <v>2012</v>
      </c>
      <c r="BF1" s="285">
        <v>2013</v>
      </c>
      <c r="BG1" s="285">
        <v>2014</v>
      </c>
      <c r="BH1" s="287">
        <v>2015</v>
      </c>
      <c r="BI1" s="295">
        <v>2016</v>
      </c>
      <c r="BJ1" s="296">
        <v>2017</v>
      </c>
      <c r="BK1" s="296">
        <v>2018</v>
      </c>
      <c r="BL1" s="297" t="s">
        <v>385</v>
      </c>
      <c r="BM1" s="292" t="s">
        <v>386</v>
      </c>
    </row>
    <row r="2" spans="1:65" ht="12" customHeight="1" thickTop="1" x14ac:dyDescent="0.3">
      <c r="A2" s="299" t="s">
        <v>387</v>
      </c>
      <c r="B2" s="300" t="s">
        <v>388</v>
      </c>
      <c r="C2" s="301"/>
      <c r="D2" s="301"/>
      <c r="E2" s="301"/>
      <c r="F2" s="301"/>
      <c r="G2" s="301">
        <v>4</v>
      </c>
      <c r="H2" s="302">
        <v>2</v>
      </c>
      <c r="I2" s="303">
        <v>6</v>
      </c>
      <c r="J2" s="301">
        <v>2</v>
      </c>
      <c r="K2" s="301">
        <v>3</v>
      </c>
      <c r="L2" s="304">
        <v>12</v>
      </c>
      <c r="M2" s="301">
        <v>9</v>
      </c>
      <c r="N2" s="301">
        <v>6</v>
      </c>
      <c r="O2" s="301">
        <v>3</v>
      </c>
      <c r="P2" s="301">
        <v>1</v>
      </c>
      <c r="Q2" s="301"/>
      <c r="R2" s="301"/>
      <c r="S2" s="301"/>
      <c r="T2" s="301"/>
      <c r="U2" s="301"/>
      <c r="V2" s="302"/>
      <c r="W2" s="301"/>
      <c r="X2" s="301"/>
      <c r="Y2" s="301"/>
      <c r="Z2" s="301"/>
      <c r="AA2" s="305"/>
      <c r="AB2" s="305"/>
      <c r="AC2" s="306"/>
      <c r="AD2" s="307"/>
      <c r="AE2" s="308">
        <f t="shared" ref="AE2:AE21" si="0">SUM(C2:AD2)</f>
        <v>48</v>
      </c>
      <c r="AF2" s="309">
        <f t="shared" ref="AF2:AF21" si="1">SUM(COUNTIF(C2:AC2,"&gt;-1"))</f>
        <v>10</v>
      </c>
      <c r="AH2" s="299" t="s">
        <v>387</v>
      </c>
      <c r="AI2" s="300" t="s">
        <v>389</v>
      </c>
      <c r="AJ2" s="301">
        <v>8</v>
      </c>
      <c r="AK2" s="301">
        <v>5</v>
      </c>
      <c r="AL2" s="301">
        <v>6</v>
      </c>
      <c r="AM2" s="301"/>
      <c r="AN2" s="301">
        <v>7</v>
      </c>
      <c r="AO2" s="311">
        <v>6</v>
      </c>
      <c r="AP2" s="312">
        <v>3</v>
      </c>
      <c r="AQ2" s="301">
        <v>3</v>
      </c>
      <c r="AR2" s="301">
        <v>2</v>
      </c>
      <c r="AS2" s="301">
        <v>1</v>
      </c>
      <c r="AT2" s="301"/>
      <c r="AU2" s="301"/>
      <c r="AV2" s="301"/>
      <c r="AW2" s="301"/>
      <c r="AX2" s="301"/>
      <c r="AY2" s="301"/>
      <c r="AZ2" s="301"/>
      <c r="BA2" s="301"/>
      <c r="BB2" s="301"/>
      <c r="BC2" s="302"/>
      <c r="BD2" s="301"/>
      <c r="BE2" s="301"/>
      <c r="BF2" s="301"/>
      <c r="BG2" s="301"/>
      <c r="BH2" s="305"/>
      <c r="BI2" s="305"/>
      <c r="BJ2" s="313"/>
      <c r="BK2" s="313"/>
      <c r="BL2" s="314">
        <f t="shared" ref="BL2:BL57" si="2">SUM(AJ2:BK2)</f>
        <v>41</v>
      </c>
      <c r="BM2" s="309">
        <f t="shared" ref="BM2:BM55" si="3">SUM(COUNTIF(AJ2:BJ2,"&gt;-1"))</f>
        <v>9</v>
      </c>
    </row>
    <row r="3" spans="1:65" ht="12" customHeight="1" x14ac:dyDescent="0.3">
      <c r="A3" s="316" t="s">
        <v>390</v>
      </c>
      <c r="B3" s="317" t="s">
        <v>172</v>
      </c>
      <c r="C3" s="318"/>
      <c r="D3" s="318"/>
      <c r="E3" s="318"/>
      <c r="F3" s="318"/>
      <c r="G3" s="318"/>
      <c r="H3" s="319"/>
      <c r="I3" s="320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9"/>
      <c r="W3" s="318">
        <v>3</v>
      </c>
      <c r="X3" s="318">
        <v>7</v>
      </c>
      <c r="Y3" s="318">
        <v>10</v>
      </c>
      <c r="Z3" s="321">
        <v>12</v>
      </c>
      <c r="AA3" s="322">
        <v>5</v>
      </c>
      <c r="AB3" s="322"/>
      <c r="AC3" s="323"/>
      <c r="AD3" s="324"/>
      <c r="AE3" s="308">
        <f t="shared" si="0"/>
        <v>37</v>
      </c>
      <c r="AF3" s="325">
        <f t="shared" si="1"/>
        <v>5</v>
      </c>
      <c r="AH3" s="316" t="s">
        <v>390</v>
      </c>
      <c r="AI3" s="317" t="s">
        <v>391</v>
      </c>
      <c r="AJ3" s="318"/>
      <c r="AK3" s="318"/>
      <c r="AL3" s="318"/>
      <c r="AM3" s="318"/>
      <c r="AN3" s="318"/>
      <c r="AO3" s="326"/>
      <c r="AP3" s="327"/>
      <c r="AQ3" s="318">
        <v>3</v>
      </c>
      <c r="AR3" s="318">
        <v>2</v>
      </c>
      <c r="AS3" s="318">
        <v>1</v>
      </c>
      <c r="AT3" s="318">
        <v>3</v>
      </c>
      <c r="AU3" s="318">
        <v>5</v>
      </c>
      <c r="AV3" s="322">
        <v>10</v>
      </c>
      <c r="AW3" s="318">
        <v>5</v>
      </c>
      <c r="AX3" s="318">
        <v>1</v>
      </c>
      <c r="AY3" s="318">
        <v>1</v>
      </c>
      <c r="AZ3" s="318">
        <v>1</v>
      </c>
      <c r="BA3" s="318"/>
      <c r="BB3" s="318"/>
      <c r="BC3" s="319"/>
      <c r="BD3" s="318"/>
      <c r="BE3" s="318"/>
      <c r="BF3" s="318"/>
      <c r="BG3" s="318"/>
      <c r="BH3" s="322"/>
      <c r="BI3" s="322"/>
      <c r="BJ3" s="328"/>
      <c r="BK3" s="328"/>
      <c r="BL3" s="314">
        <f t="shared" si="2"/>
        <v>32</v>
      </c>
      <c r="BM3" s="325">
        <f t="shared" si="3"/>
        <v>10</v>
      </c>
    </row>
    <row r="4" spans="1:65" ht="12" customHeight="1" x14ac:dyDescent="0.3">
      <c r="A4" s="316" t="s">
        <v>392</v>
      </c>
      <c r="B4" s="317" t="s">
        <v>393</v>
      </c>
      <c r="C4" s="318"/>
      <c r="D4" s="318"/>
      <c r="E4" s="318"/>
      <c r="F4" s="318"/>
      <c r="G4" s="318"/>
      <c r="H4" s="319"/>
      <c r="I4" s="320"/>
      <c r="J4" s="318"/>
      <c r="K4" s="318"/>
      <c r="L4" s="318"/>
      <c r="M4" s="318"/>
      <c r="N4" s="318">
        <v>5</v>
      </c>
      <c r="O4" s="318">
        <v>2</v>
      </c>
      <c r="P4" s="318">
        <v>8</v>
      </c>
      <c r="Q4" s="318">
        <v>5</v>
      </c>
      <c r="R4" s="318">
        <v>4</v>
      </c>
      <c r="S4" s="318">
        <v>5</v>
      </c>
      <c r="T4" s="318">
        <v>3</v>
      </c>
      <c r="U4" s="318">
        <v>3</v>
      </c>
      <c r="V4" s="319">
        <v>2</v>
      </c>
      <c r="W4" s="318"/>
      <c r="X4" s="318"/>
      <c r="Y4" s="318"/>
      <c r="Z4" s="318"/>
      <c r="AA4" s="322"/>
      <c r="AB4" s="322"/>
      <c r="AC4" s="323"/>
      <c r="AD4" s="324"/>
      <c r="AE4" s="308">
        <f t="shared" si="0"/>
        <v>37</v>
      </c>
      <c r="AF4" s="325">
        <f t="shared" si="1"/>
        <v>9</v>
      </c>
      <c r="AH4" s="316" t="s">
        <v>392</v>
      </c>
      <c r="AI4" s="317" t="s">
        <v>394</v>
      </c>
      <c r="AJ4" s="318"/>
      <c r="AK4" s="318"/>
      <c r="AL4" s="318"/>
      <c r="AM4" s="318"/>
      <c r="AN4" s="318"/>
      <c r="AO4" s="326"/>
      <c r="AP4" s="327">
        <v>6</v>
      </c>
      <c r="AQ4" s="318">
        <v>5</v>
      </c>
      <c r="AR4" s="318">
        <v>6</v>
      </c>
      <c r="AS4" s="318">
        <v>5</v>
      </c>
      <c r="AT4" s="318">
        <v>7</v>
      </c>
      <c r="AU4" s="318"/>
      <c r="AV4" s="318"/>
      <c r="AW4" s="318"/>
      <c r="AX4" s="318"/>
      <c r="AY4" s="318"/>
      <c r="AZ4" s="318"/>
      <c r="BA4" s="318"/>
      <c r="BB4" s="318"/>
      <c r="BC4" s="319"/>
      <c r="BD4" s="318"/>
      <c r="BE4" s="318"/>
      <c r="BF4" s="318"/>
      <c r="BG4" s="318"/>
      <c r="BH4" s="322"/>
      <c r="BI4" s="322"/>
      <c r="BJ4" s="328"/>
      <c r="BK4" s="328"/>
      <c r="BL4" s="314">
        <f t="shared" si="2"/>
        <v>29</v>
      </c>
      <c r="BM4" s="325">
        <f t="shared" si="3"/>
        <v>5</v>
      </c>
    </row>
    <row r="5" spans="1:65" ht="12" customHeight="1" x14ac:dyDescent="0.3">
      <c r="A5" s="316" t="s">
        <v>395</v>
      </c>
      <c r="B5" s="317" t="s">
        <v>163</v>
      </c>
      <c r="C5" s="318"/>
      <c r="D5" s="318"/>
      <c r="E5" s="318"/>
      <c r="F5" s="318"/>
      <c r="G5" s="318">
        <v>5</v>
      </c>
      <c r="H5" s="319">
        <v>1</v>
      </c>
      <c r="I5" s="320">
        <v>4</v>
      </c>
      <c r="J5" s="318">
        <v>6</v>
      </c>
      <c r="K5" s="318">
        <v>3</v>
      </c>
      <c r="L5" s="318">
        <v>2</v>
      </c>
      <c r="M5" s="318"/>
      <c r="N5" s="318"/>
      <c r="O5" s="318"/>
      <c r="P5" s="318"/>
      <c r="Q5" s="318"/>
      <c r="R5" s="318"/>
      <c r="S5" s="318"/>
      <c r="T5" s="318"/>
      <c r="U5" s="318"/>
      <c r="V5" s="319"/>
      <c r="W5" s="318"/>
      <c r="X5" s="318"/>
      <c r="Y5" s="318"/>
      <c r="Z5" s="318"/>
      <c r="AA5" s="322"/>
      <c r="AB5" s="322"/>
      <c r="AC5" s="323"/>
      <c r="AD5" s="324"/>
      <c r="AE5" s="308">
        <f t="shared" si="0"/>
        <v>21</v>
      </c>
      <c r="AF5" s="325">
        <f t="shared" si="1"/>
        <v>6</v>
      </c>
      <c r="AH5" s="316" t="s">
        <v>396</v>
      </c>
      <c r="AI5" s="317" t="s">
        <v>397</v>
      </c>
      <c r="AJ5" s="318"/>
      <c r="AK5" s="318"/>
      <c r="AL5" s="318"/>
      <c r="AM5" s="318"/>
      <c r="AN5" s="318"/>
      <c r="AO5" s="326"/>
      <c r="AP5" s="327"/>
      <c r="AQ5" s="318"/>
      <c r="AR5" s="318"/>
      <c r="AS5" s="318"/>
      <c r="AT5" s="318"/>
      <c r="AU5" s="318"/>
      <c r="AV5" s="318"/>
      <c r="AW5" s="318"/>
      <c r="AX5" s="318"/>
      <c r="AY5" s="318">
        <v>2</v>
      </c>
      <c r="AZ5" s="321">
        <v>13</v>
      </c>
      <c r="BA5" s="318">
        <v>10</v>
      </c>
      <c r="BB5" s="318"/>
      <c r="BC5" s="319"/>
      <c r="BD5" s="318"/>
      <c r="BE5" s="318"/>
      <c r="BF5" s="318"/>
      <c r="BG5" s="318"/>
      <c r="BH5" s="322"/>
      <c r="BI5" s="322"/>
      <c r="BJ5" s="328"/>
      <c r="BK5" s="328"/>
      <c r="BL5" s="314">
        <f t="shared" si="2"/>
        <v>25</v>
      </c>
      <c r="BM5" s="325">
        <f t="shared" si="3"/>
        <v>3</v>
      </c>
    </row>
    <row r="6" spans="1:65" ht="12" customHeight="1" x14ac:dyDescent="0.3">
      <c r="A6" s="316" t="s">
        <v>398</v>
      </c>
      <c r="B6" s="317" t="s">
        <v>399</v>
      </c>
      <c r="C6" s="318"/>
      <c r="D6" s="318"/>
      <c r="E6" s="318"/>
      <c r="F6" s="318"/>
      <c r="G6" s="318"/>
      <c r="H6" s="319"/>
      <c r="I6" s="320"/>
      <c r="J6" s="318"/>
      <c r="K6" s="318"/>
      <c r="L6" s="318"/>
      <c r="M6" s="318"/>
      <c r="N6" s="318"/>
      <c r="O6" s="318"/>
      <c r="P6" s="318"/>
      <c r="Q6" s="318"/>
      <c r="R6" s="318"/>
      <c r="S6" s="318">
        <v>3</v>
      </c>
      <c r="T6" s="318">
        <v>2</v>
      </c>
      <c r="U6" s="318">
        <v>3</v>
      </c>
      <c r="V6" s="319">
        <v>7</v>
      </c>
      <c r="W6" s="318">
        <v>2</v>
      </c>
      <c r="X6" s="318"/>
      <c r="Y6" s="318">
        <v>1</v>
      </c>
      <c r="Z6" s="318"/>
      <c r="AA6" s="322"/>
      <c r="AB6" s="322"/>
      <c r="AC6" s="323"/>
      <c r="AD6" s="324"/>
      <c r="AE6" s="308">
        <f t="shared" si="0"/>
        <v>18</v>
      </c>
      <c r="AF6" s="325">
        <f t="shared" si="1"/>
        <v>6</v>
      </c>
      <c r="AH6" s="316"/>
      <c r="AI6" s="317" t="s">
        <v>267</v>
      </c>
      <c r="AJ6" s="318"/>
      <c r="AK6" s="318"/>
      <c r="AL6" s="318"/>
      <c r="AM6" s="318"/>
      <c r="AN6" s="318"/>
      <c r="AO6" s="326"/>
      <c r="AP6" s="327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9"/>
      <c r="BD6" s="318">
        <v>9</v>
      </c>
      <c r="BE6" s="318">
        <v>7</v>
      </c>
      <c r="BF6" s="318">
        <v>6</v>
      </c>
      <c r="BG6" s="318"/>
      <c r="BH6" s="322"/>
      <c r="BI6" s="322">
        <v>2</v>
      </c>
      <c r="BJ6" s="328">
        <v>1</v>
      </c>
      <c r="BK6" s="328"/>
      <c r="BL6" s="314">
        <f t="shared" si="2"/>
        <v>25</v>
      </c>
      <c r="BM6" s="325">
        <f t="shared" si="3"/>
        <v>5</v>
      </c>
    </row>
    <row r="7" spans="1:65" ht="12" customHeight="1" x14ac:dyDescent="0.3">
      <c r="A7" s="316" t="s">
        <v>400</v>
      </c>
      <c r="B7" s="317" t="s">
        <v>401</v>
      </c>
      <c r="C7" s="318"/>
      <c r="D7" s="318"/>
      <c r="E7" s="318"/>
      <c r="F7" s="318"/>
      <c r="G7" s="318"/>
      <c r="H7" s="319"/>
      <c r="I7" s="320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>
        <v>1</v>
      </c>
      <c r="U7" s="318">
        <v>6</v>
      </c>
      <c r="V7" s="319">
        <v>5</v>
      </c>
      <c r="W7" s="318">
        <v>5</v>
      </c>
      <c r="X7" s="318"/>
      <c r="Y7" s="318"/>
      <c r="Z7" s="318"/>
      <c r="AA7" s="322"/>
      <c r="AB7" s="322"/>
      <c r="AC7" s="323"/>
      <c r="AD7" s="324"/>
      <c r="AE7" s="308">
        <f t="shared" si="0"/>
        <v>17</v>
      </c>
      <c r="AF7" s="325">
        <f t="shared" si="1"/>
        <v>4</v>
      </c>
      <c r="AH7" s="316" t="s">
        <v>400</v>
      </c>
      <c r="AI7" s="317" t="s">
        <v>402</v>
      </c>
      <c r="AJ7" s="318"/>
      <c r="AK7" s="318"/>
      <c r="AL7" s="318"/>
      <c r="AM7" s="318"/>
      <c r="AN7" s="318"/>
      <c r="AO7" s="326"/>
      <c r="AP7" s="327"/>
      <c r="AQ7" s="318">
        <v>2</v>
      </c>
      <c r="AR7" s="318">
        <v>5</v>
      </c>
      <c r="AS7" s="318">
        <v>1</v>
      </c>
      <c r="AT7" s="318"/>
      <c r="AU7" s="318"/>
      <c r="AV7" s="318"/>
      <c r="AW7" s="318">
        <v>2</v>
      </c>
      <c r="AX7" s="318">
        <v>10</v>
      </c>
      <c r="AY7" s="318">
        <v>1</v>
      </c>
      <c r="AZ7" s="318"/>
      <c r="BA7" s="318"/>
      <c r="BB7" s="318">
        <v>2</v>
      </c>
      <c r="BC7" s="319"/>
      <c r="BD7" s="318"/>
      <c r="BE7" s="318"/>
      <c r="BF7" s="318"/>
      <c r="BG7" s="318"/>
      <c r="BH7" s="322"/>
      <c r="BI7" s="322"/>
      <c r="BJ7" s="328"/>
      <c r="BK7" s="328"/>
      <c r="BL7" s="314">
        <f t="shared" si="2"/>
        <v>23</v>
      </c>
      <c r="BM7" s="325">
        <f t="shared" si="3"/>
        <v>7</v>
      </c>
    </row>
    <row r="8" spans="1:65" ht="12" customHeight="1" x14ac:dyDescent="0.3">
      <c r="A8" s="316" t="s">
        <v>403</v>
      </c>
      <c r="B8" s="317" t="s">
        <v>404</v>
      </c>
      <c r="C8" s="318"/>
      <c r="D8" s="318"/>
      <c r="E8" s="318"/>
      <c r="F8" s="318"/>
      <c r="G8" s="318"/>
      <c r="H8" s="319"/>
      <c r="I8" s="320">
        <v>1</v>
      </c>
      <c r="J8" s="318">
        <v>1</v>
      </c>
      <c r="K8" s="318"/>
      <c r="L8" s="318"/>
      <c r="M8" s="318"/>
      <c r="N8" s="318"/>
      <c r="O8" s="318">
        <v>1</v>
      </c>
      <c r="P8" s="318">
        <v>1</v>
      </c>
      <c r="Q8" s="318">
        <v>7</v>
      </c>
      <c r="R8" s="318">
        <v>3</v>
      </c>
      <c r="S8" s="318">
        <v>2</v>
      </c>
      <c r="T8" s="318"/>
      <c r="U8" s="318"/>
      <c r="V8" s="319"/>
      <c r="W8" s="318"/>
      <c r="X8" s="318"/>
      <c r="Y8" s="318"/>
      <c r="Z8" s="318"/>
      <c r="AA8" s="322"/>
      <c r="AB8" s="322"/>
      <c r="AC8" s="323"/>
      <c r="AD8" s="324"/>
      <c r="AE8" s="308">
        <f t="shared" si="0"/>
        <v>16</v>
      </c>
      <c r="AF8" s="325">
        <f t="shared" si="1"/>
        <v>7</v>
      </c>
      <c r="AH8" s="316" t="s">
        <v>403</v>
      </c>
      <c r="AI8" s="317" t="s">
        <v>405</v>
      </c>
      <c r="AJ8" s="318">
        <v>3</v>
      </c>
      <c r="AK8" s="318"/>
      <c r="AL8" s="318">
        <v>2</v>
      </c>
      <c r="AM8" s="318">
        <v>3</v>
      </c>
      <c r="AN8" s="318">
        <v>3</v>
      </c>
      <c r="AO8" s="326">
        <v>4</v>
      </c>
      <c r="AP8" s="327">
        <v>2</v>
      </c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  <c r="BC8" s="319"/>
      <c r="BD8" s="318"/>
      <c r="BE8" s="318"/>
      <c r="BF8" s="318"/>
      <c r="BG8" s="318"/>
      <c r="BH8" s="322"/>
      <c r="BI8" s="322"/>
      <c r="BJ8" s="328"/>
      <c r="BK8" s="328"/>
      <c r="BL8" s="314">
        <f t="shared" si="2"/>
        <v>17</v>
      </c>
      <c r="BM8" s="325">
        <f t="shared" si="3"/>
        <v>6</v>
      </c>
    </row>
    <row r="9" spans="1:65" ht="12" customHeight="1" x14ac:dyDescent="0.3">
      <c r="A9" s="316" t="s">
        <v>406</v>
      </c>
      <c r="B9" s="317" t="s">
        <v>407</v>
      </c>
      <c r="C9" s="318"/>
      <c r="D9" s="318"/>
      <c r="E9" s="318"/>
      <c r="F9" s="318"/>
      <c r="G9" s="318"/>
      <c r="H9" s="319"/>
      <c r="I9" s="320"/>
      <c r="J9" s="318"/>
      <c r="K9" s="318">
        <v>3</v>
      </c>
      <c r="L9" s="318"/>
      <c r="M9" s="318">
        <v>1</v>
      </c>
      <c r="N9" s="318">
        <v>1</v>
      </c>
      <c r="O9" s="318">
        <v>4</v>
      </c>
      <c r="P9" s="318">
        <v>3</v>
      </c>
      <c r="Q9" s="318">
        <v>2</v>
      </c>
      <c r="R9" s="318"/>
      <c r="S9" s="318"/>
      <c r="T9" s="318"/>
      <c r="U9" s="318"/>
      <c r="V9" s="319"/>
      <c r="W9" s="318"/>
      <c r="X9" s="318"/>
      <c r="Y9" s="318"/>
      <c r="Z9" s="318"/>
      <c r="AA9" s="322"/>
      <c r="AB9" s="322"/>
      <c r="AC9" s="323"/>
      <c r="AD9" s="324"/>
      <c r="AE9" s="308">
        <f t="shared" si="0"/>
        <v>14</v>
      </c>
      <c r="AF9" s="325">
        <f t="shared" si="1"/>
        <v>6</v>
      </c>
      <c r="AH9" s="316" t="s">
        <v>406</v>
      </c>
      <c r="AI9" s="317" t="s">
        <v>253</v>
      </c>
      <c r="AJ9" s="318"/>
      <c r="AK9" s="318"/>
      <c r="AL9" s="318"/>
      <c r="AM9" s="318"/>
      <c r="AN9" s="318"/>
      <c r="AO9" s="326"/>
      <c r="AP9" s="327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  <c r="BC9" s="319"/>
      <c r="BD9" s="318"/>
      <c r="BE9" s="318"/>
      <c r="BF9" s="318">
        <v>4</v>
      </c>
      <c r="BG9" s="318">
        <v>4</v>
      </c>
      <c r="BH9" s="322">
        <v>6</v>
      </c>
      <c r="BI9" s="322"/>
      <c r="BJ9" s="328"/>
      <c r="BK9" s="328"/>
      <c r="BL9" s="314">
        <f t="shared" si="2"/>
        <v>14</v>
      </c>
      <c r="BM9" s="325">
        <f t="shared" si="3"/>
        <v>3</v>
      </c>
    </row>
    <row r="10" spans="1:65" ht="12" customHeight="1" x14ac:dyDescent="0.3">
      <c r="A10" s="316" t="s">
        <v>408</v>
      </c>
      <c r="B10" s="329" t="s">
        <v>88</v>
      </c>
      <c r="C10" s="318"/>
      <c r="D10" s="318"/>
      <c r="E10" s="318"/>
      <c r="F10" s="318"/>
      <c r="G10" s="318"/>
      <c r="H10" s="319"/>
      <c r="I10" s="320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9"/>
      <c r="W10" s="318"/>
      <c r="X10" s="318"/>
      <c r="Y10" s="318"/>
      <c r="Z10" s="318"/>
      <c r="AA10" s="322">
        <v>4</v>
      </c>
      <c r="AB10" s="322">
        <v>3</v>
      </c>
      <c r="AC10" s="323">
        <v>5</v>
      </c>
      <c r="AD10" s="324"/>
      <c r="AE10" s="308">
        <f t="shared" si="0"/>
        <v>12</v>
      </c>
      <c r="AF10" s="325">
        <f t="shared" si="1"/>
        <v>3</v>
      </c>
      <c r="AH10" s="316" t="s">
        <v>409</v>
      </c>
      <c r="AI10" s="317" t="s">
        <v>410</v>
      </c>
      <c r="AJ10" s="318"/>
      <c r="AK10" s="318"/>
      <c r="AL10" s="318"/>
      <c r="AM10" s="318"/>
      <c r="AN10" s="318"/>
      <c r="AO10" s="326"/>
      <c r="AP10" s="327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>
        <v>2</v>
      </c>
      <c r="BC10" s="319">
        <v>10</v>
      </c>
      <c r="BD10" s="318">
        <v>1</v>
      </c>
      <c r="BE10" s="318"/>
      <c r="BF10" s="318"/>
      <c r="BG10" s="318"/>
      <c r="BH10" s="322"/>
      <c r="BI10" s="322"/>
      <c r="BJ10" s="328"/>
      <c r="BK10" s="328"/>
      <c r="BL10" s="314">
        <f t="shared" si="2"/>
        <v>13</v>
      </c>
      <c r="BM10" s="325">
        <f t="shared" si="3"/>
        <v>3</v>
      </c>
    </row>
    <row r="11" spans="1:65" ht="12" customHeight="1" x14ac:dyDescent="0.3">
      <c r="A11" s="316"/>
      <c r="B11" s="317" t="s">
        <v>411</v>
      </c>
      <c r="C11" s="318"/>
      <c r="D11" s="318"/>
      <c r="E11" s="318"/>
      <c r="F11" s="318"/>
      <c r="G11" s="318"/>
      <c r="H11" s="319"/>
      <c r="I11" s="320"/>
      <c r="J11" s="318"/>
      <c r="K11" s="318"/>
      <c r="L11" s="318"/>
      <c r="M11" s="318">
        <v>1</v>
      </c>
      <c r="N11" s="318">
        <v>2</v>
      </c>
      <c r="O11" s="318"/>
      <c r="P11" s="318"/>
      <c r="Q11" s="318"/>
      <c r="R11" s="318">
        <v>6</v>
      </c>
      <c r="S11" s="318">
        <v>2</v>
      </c>
      <c r="T11" s="318"/>
      <c r="U11" s="318"/>
      <c r="V11" s="319"/>
      <c r="W11" s="318"/>
      <c r="X11" s="318"/>
      <c r="Y11" s="318"/>
      <c r="Z11" s="318">
        <v>1</v>
      </c>
      <c r="AA11" s="322"/>
      <c r="AB11" s="322"/>
      <c r="AC11" s="323"/>
      <c r="AD11" s="324"/>
      <c r="AE11" s="308">
        <f t="shared" si="0"/>
        <v>12</v>
      </c>
      <c r="AF11" s="325">
        <f t="shared" si="1"/>
        <v>5</v>
      </c>
      <c r="AH11" s="316" t="s">
        <v>412</v>
      </c>
      <c r="AI11" s="317" t="s">
        <v>37</v>
      </c>
      <c r="AJ11" s="318"/>
      <c r="AK11" s="318"/>
      <c r="AL11" s="318"/>
      <c r="AM11" s="318"/>
      <c r="AN11" s="318"/>
      <c r="AO11" s="326"/>
      <c r="AP11" s="327"/>
      <c r="AQ11" s="318"/>
      <c r="AR11" s="318"/>
      <c r="AS11" s="318"/>
      <c r="AT11" s="318"/>
      <c r="AU11" s="318"/>
      <c r="AV11" s="318"/>
      <c r="AW11" s="318"/>
      <c r="AX11" s="318"/>
      <c r="AY11" s="318"/>
      <c r="AZ11" s="318">
        <v>1</v>
      </c>
      <c r="BA11" s="318"/>
      <c r="BB11" s="318"/>
      <c r="BC11" s="319"/>
      <c r="BD11" s="318"/>
      <c r="BE11" s="318"/>
      <c r="BF11" s="318"/>
      <c r="BG11" s="318"/>
      <c r="BH11" s="322">
        <v>2</v>
      </c>
      <c r="BI11" s="322">
        <v>1</v>
      </c>
      <c r="BJ11" s="328">
        <v>7</v>
      </c>
      <c r="BK11" s="330">
        <v>1</v>
      </c>
      <c r="BL11" s="314">
        <f t="shared" si="2"/>
        <v>12</v>
      </c>
      <c r="BM11" s="325">
        <f t="shared" si="3"/>
        <v>4</v>
      </c>
    </row>
    <row r="12" spans="1:65" ht="12" customHeight="1" x14ac:dyDescent="0.3">
      <c r="A12" s="316" t="s">
        <v>413</v>
      </c>
      <c r="B12" s="317" t="s">
        <v>414</v>
      </c>
      <c r="C12" s="318">
        <v>5</v>
      </c>
      <c r="D12" s="318">
        <v>3</v>
      </c>
      <c r="E12" s="318">
        <v>3</v>
      </c>
      <c r="F12" s="318"/>
      <c r="G12" s="318"/>
      <c r="H12" s="319"/>
      <c r="I12" s="320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9"/>
      <c r="W12" s="318"/>
      <c r="X12" s="318"/>
      <c r="Y12" s="318"/>
      <c r="Z12" s="318"/>
      <c r="AA12" s="322"/>
      <c r="AB12" s="322"/>
      <c r="AC12" s="323"/>
      <c r="AD12" s="324"/>
      <c r="AE12" s="308">
        <f t="shared" si="0"/>
        <v>11</v>
      </c>
      <c r="AF12" s="325">
        <f t="shared" si="1"/>
        <v>3</v>
      </c>
      <c r="AH12" s="316" t="s">
        <v>415</v>
      </c>
      <c r="AI12" s="317" t="s">
        <v>254</v>
      </c>
      <c r="AJ12" s="318"/>
      <c r="AK12" s="318"/>
      <c r="AL12" s="318"/>
      <c r="AM12" s="318"/>
      <c r="AN12" s="318"/>
      <c r="AO12" s="326"/>
      <c r="AP12" s="327"/>
      <c r="AQ12" s="318"/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9"/>
      <c r="BD12" s="318"/>
      <c r="BE12" s="318"/>
      <c r="BF12" s="318"/>
      <c r="BG12" s="318"/>
      <c r="BH12" s="322">
        <v>7</v>
      </c>
      <c r="BI12" s="322">
        <v>1</v>
      </c>
      <c r="BJ12" s="328">
        <v>3</v>
      </c>
      <c r="BK12" s="328"/>
      <c r="BL12" s="314">
        <f t="shared" si="2"/>
        <v>11</v>
      </c>
      <c r="BM12" s="325">
        <f t="shared" si="3"/>
        <v>3</v>
      </c>
    </row>
    <row r="13" spans="1:65" ht="12" customHeight="1" x14ac:dyDescent="0.3">
      <c r="A13" s="316"/>
      <c r="B13" s="317" t="s">
        <v>416</v>
      </c>
      <c r="C13" s="318"/>
      <c r="D13" s="318"/>
      <c r="E13" s="318"/>
      <c r="F13" s="318"/>
      <c r="G13" s="318"/>
      <c r="H13" s="319"/>
      <c r="I13" s="320"/>
      <c r="J13" s="318">
        <v>6</v>
      </c>
      <c r="K13" s="318">
        <v>3</v>
      </c>
      <c r="L13" s="318"/>
      <c r="M13" s="318">
        <v>1</v>
      </c>
      <c r="N13" s="318"/>
      <c r="O13" s="318">
        <v>1</v>
      </c>
      <c r="P13" s="318"/>
      <c r="Q13" s="318"/>
      <c r="R13" s="318"/>
      <c r="S13" s="318"/>
      <c r="T13" s="318"/>
      <c r="U13" s="318"/>
      <c r="V13" s="319"/>
      <c r="W13" s="318"/>
      <c r="X13" s="318"/>
      <c r="Y13" s="318"/>
      <c r="Z13" s="318"/>
      <c r="AA13" s="322"/>
      <c r="AB13" s="322"/>
      <c r="AC13" s="323"/>
      <c r="AD13" s="324"/>
      <c r="AE13" s="308">
        <f t="shared" si="0"/>
        <v>11</v>
      </c>
      <c r="AF13" s="325">
        <f t="shared" si="1"/>
        <v>4</v>
      </c>
      <c r="AH13" s="316" t="s">
        <v>417</v>
      </c>
      <c r="AI13" s="317" t="s">
        <v>49</v>
      </c>
      <c r="AJ13" s="318"/>
      <c r="AK13" s="318"/>
      <c r="AL13" s="318"/>
      <c r="AM13" s="318"/>
      <c r="AN13" s="318"/>
      <c r="AO13" s="326"/>
      <c r="AP13" s="327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9"/>
      <c r="BD13" s="318"/>
      <c r="BE13" s="318"/>
      <c r="BF13" s="318">
        <v>1</v>
      </c>
      <c r="BG13" s="318"/>
      <c r="BH13" s="322"/>
      <c r="BI13" s="322">
        <v>8</v>
      </c>
      <c r="BJ13" s="328">
        <v>1</v>
      </c>
      <c r="BK13" s="328"/>
      <c r="BL13" s="314">
        <f t="shared" si="2"/>
        <v>10</v>
      </c>
      <c r="BM13" s="325">
        <f t="shared" si="3"/>
        <v>3</v>
      </c>
    </row>
    <row r="14" spans="1:65" ht="12" customHeight="1" x14ac:dyDescent="0.3">
      <c r="A14" s="316" t="s">
        <v>418</v>
      </c>
      <c r="B14" s="317" t="s">
        <v>419</v>
      </c>
      <c r="C14" s="318">
        <v>4</v>
      </c>
      <c r="D14" s="318">
        <v>3</v>
      </c>
      <c r="E14" s="318"/>
      <c r="F14" s="318"/>
      <c r="G14" s="318"/>
      <c r="H14" s="319">
        <v>2</v>
      </c>
      <c r="I14" s="320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9"/>
      <c r="W14" s="318"/>
      <c r="X14" s="318"/>
      <c r="Y14" s="318"/>
      <c r="Z14" s="318"/>
      <c r="AA14" s="322"/>
      <c r="AB14" s="322"/>
      <c r="AC14" s="323"/>
      <c r="AD14" s="324"/>
      <c r="AE14" s="308">
        <f t="shared" si="0"/>
        <v>9</v>
      </c>
      <c r="AF14" s="325">
        <f t="shared" si="1"/>
        <v>3</v>
      </c>
      <c r="AH14" s="316" t="s">
        <v>418</v>
      </c>
      <c r="AI14" s="317" t="s">
        <v>420</v>
      </c>
      <c r="AJ14" s="318"/>
      <c r="AK14" s="318"/>
      <c r="AL14" s="318"/>
      <c r="AM14" s="318"/>
      <c r="AN14" s="318"/>
      <c r="AO14" s="326"/>
      <c r="AP14" s="327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>
        <v>1</v>
      </c>
      <c r="BC14" s="319">
        <v>3</v>
      </c>
      <c r="BD14" s="318">
        <v>5</v>
      </c>
      <c r="BE14" s="318"/>
      <c r="BF14" s="318"/>
      <c r="BG14" s="318"/>
      <c r="BH14" s="322"/>
      <c r="BI14" s="322"/>
      <c r="BJ14" s="328"/>
      <c r="BK14" s="328"/>
      <c r="BL14" s="314">
        <f t="shared" si="2"/>
        <v>9</v>
      </c>
      <c r="BM14" s="325">
        <f t="shared" si="3"/>
        <v>3</v>
      </c>
    </row>
    <row r="15" spans="1:65" ht="12" customHeight="1" x14ac:dyDescent="0.3">
      <c r="A15" s="316"/>
      <c r="B15" s="317" t="s">
        <v>421</v>
      </c>
      <c r="C15" s="318">
        <v>1</v>
      </c>
      <c r="D15" s="318">
        <v>3</v>
      </c>
      <c r="E15" s="318"/>
      <c r="F15" s="318">
        <v>2</v>
      </c>
      <c r="G15" s="318">
        <v>1</v>
      </c>
      <c r="H15" s="319">
        <v>1</v>
      </c>
      <c r="I15" s="320"/>
      <c r="J15" s="318"/>
      <c r="K15" s="318"/>
      <c r="L15" s="318"/>
      <c r="M15" s="318"/>
      <c r="N15" s="318">
        <v>1</v>
      </c>
      <c r="O15" s="318"/>
      <c r="P15" s="318"/>
      <c r="Q15" s="318"/>
      <c r="R15" s="318"/>
      <c r="S15" s="318"/>
      <c r="T15" s="318"/>
      <c r="U15" s="318"/>
      <c r="V15" s="319"/>
      <c r="W15" s="318"/>
      <c r="X15" s="318"/>
      <c r="Y15" s="318"/>
      <c r="Z15" s="318"/>
      <c r="AA15" s="322"/>
      <c r="AB15" s="322"/>
      <c r="AC15" s="323"/>
      <c r="AD15" s="324"/>
      <c r="AE15" s="308">
        <f t="shared" si="0"/>
        <v>9</v>
      </c>
      <c r="AF15" s="325">
        <f t="shared" si="1"/>
        <v>6</v>
      </c>
      <c r="AH15" s="316"/>
      <c r="AI15" s="317" t="s">
        <v>259</v>
      </c>
      <c r="AJ15" s="318"/>
      <c r="AK15" s="318"/>
      <c r="AL15" s="318"/>
      <c r="AM15" s="318"/>
      <c r="AN15" s="318"/>
      <c r="AO15" s="326"/>
      <c r="AP15" s="327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9"/>
      <c r="BD15" s="318"/>
      <c r="BE15" s="318"/>
      <c r="BF15" s="318"/>
      <c r="BG15" s="318">
        <v>9</v>
      </c>
      <c r="BH15" s="322"/>
      <c r="BI15" s="322"/>
      <c r="BJ15" s="328"/>
      <c r="BK15" s="328"/>
      <c r="BL15" s="314">
        <f t="shared" si="2"/>
        <v>9</v>
      </c>
      <c r="BM15" s="325">
        <f t="shared" si="3"/>
        <v>1</v>
      </c>
    </row>
    <row r="16" spans="1:65" ht="12" customHeight="1" x14ac:dyDescent="0.3">
      <c r="A16" s="316" t="s">
        <v>422</v>
      </c>
      <c r="B16" s="317" t="s">
        <v>423</v>
      </c>
      <c r="C16" s="318"/>
      <c r="D16" s="318"/>
      <c r="E16" s="318">
        <v>7</v>
      </c>
      <c r="F16" s="318">
        <v>1</v>
      </c>
      <c r="G16" s="318"/>
      <c r="H16" s="319"/>
      <c r="I16" s="320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9"/>
      <c r="W16" s="318"/>
      <c r="X16" s="318"/>
      <c r="Y16" s="318"/>
      <c r="Z16" s="318"/>
      <c r="AA16" s="322"/>
      <c r="AB16" s="322"/>
      <c r="AC16" s="323"/>
      <c r="AD16" s="324"/>
      <c r="AE16" s="308">
        <f t="shared" si="0"/>
        <v>8</v>
      </c>
      <c r="AF16" s="325">
        <f t="shared" si="1"/>
        <v>2</v>
      </c>
      <c r="AH16" s="316" t="s">
        <v>424</v>
      </c>
      <c r="AI16" s="317" t="s">
        <v>425</v>
      </c>
      <c r="AJ16" s="318"/>
      <c r="AK16" s="318"/>
      <c r="AL16" s="318"/>
      <c r="AM16" s="318"/>
      <c r="AN16" s="318"/>
      <c r="AO16" s="326"/>
      <c r="AP16" s="327"/>
      <c r="AQ16" s="318"/>
      <c r="AR16" s="318"/>
      <c r="AS16" s="318"/>
      <c r="AT16" s="318"/>
      <c r="AU16" s="318"/>
      <c r="AV16" s="318"/>
      <c r="AW16" s="318"/>
      <c r="AX16" s="318"/>
      <c r="AY16" s="318">
        <v>8</v>
      </c>
      <c r="AZ16" s="318"/>
      <c r="BA16" s="318"/>
      <c r="BB16" s="318"/>
      <c r="BC16" s="319"/>
      <c r="BD16" s="318"/>
      <c r="BE16" s="318"/>
      <c r="BF16" s="318"/>
      <c r="BG16" s="318"/>
      <c r="BH16" s="322"/>
      <c r="BI16" s="322"/>
      <c r="BJ16" s="328"/>
      <c r="BK16" s="328"/>
      <c r="BL16" s="314">
        <f t="shared" si="2"/>
        <v>8</v>
      </c>
      <c r="BM16" s="325">
        <f t="shared" si="3"/>
        <v>1</v>
      </c>
    </row>
    <row r="17" spans="1:65" ht="12" customHeight="1" x14ac:dyDescent="0.3">
      <c r="A17" s="316"/>
      <c r="B17" s="329" t="s">
        <v>199</v>
      </c>
      <c r="C17" s="318"/>
      <c r="D17" s="318"/>
      <c r="E17" s="318"/>
      <c r="F17" s="318"/>
      <c r="G17" s="318"/>
      <c r="H17" s="319"/>
      <c r="I17" s="320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9"/>
      <c r="W17" s="318"/>
      <c r="X17" s="318"/>
      <c r="Y17" s="318"/>
      <c r="Z17" s="318">
        <v>1</v>
      </c>
      <c r="AA17" s="322">
        <v>3</v>
      </c>
      <c r="AB17" s="322">
        <v>4</v>
      </c>
      <c r="AC17" s="323"/>
      <c r="AD17" s="324"/>
      <c r="AE17" s="308">
        <f t="shared" si="0"/>
        <v>8</v>
      </c>
      <c r="AF17" s="325">
        <f t="shared" si="1"/>
        <v>3</v>
      </c>
      <c r="AH17" s="316"/>
      <c r="AI17" s="317" t="s">
        <v>426</v>
      </c>
      <c r="AJ17" s="318"/>
      <c r="AK17" s="318"/>
      <c r="AL17" s="318"/>
      <c r="AM17" s="318"/>
      <c r="AN17" s="318"/>
      <c r="AO17" s="326"/>
      <c r="AP17" s="327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>
        <v>7</v>
      </c>
      <c r="BC17" s="319"/>
      <c r="BD17" s="318"/>
      <c r="BE17" s="318"/>
      <c r="BF17" s="318"/>
      <c r="BG17" s="318"/>
      <c r="BH17" s="322"/>
      <c r="BI17" s="322"/>
      <c r="BJ17" s="328"/>
      <c r="BK17" s="328"/>
      <c r="BL17" s="314">
        <f t="shared" si="2"/>
        <v>7</v>
      </c>
      <c r="BM17" s="325">
        <f t="shared" si="3"/>
        <v>1</v>
      </c>
    </row>
    <row r="18" spans="1:65" ht="12" customHeight="1" x14ac:dyDescent="0.3">
      <c r="A18" s="316"/>
      <c r="B18" s="317" t="s">
        <v>162</v>
      </c>
      <c r="C18" s="318"/>
      <c r="D18" s="318"/>
      <c r="E18" s="318"/>
      <c r="F18" s="318"/>
      <c r="G18" s="318"/>
      <c r="H18" s="319"/>
      <c r="I18" s="320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9"/>
      <c r="W18" s="318">
        <v>2</v>
      </c>
      <c r="X18" s="318">
        <v>2</v>
      </c>
      <c r="Y18" s="318">
        <v>2</v>
      </c>
      <c r="Z18" s="318">
        <v>1</v>
      </c>
      <c r="AA18" s="322"/>
      <c r="AB18" s="322">
        <v>1</v>
      </c>
      <c r="AC18" s="323"/>
      <c r="AD18" s="324"/>
      <c r="AE18" s="308">
        <f t="shared" si="0"/>
        <v>8</v>
      </c>
      <c r="AF18" s="325">
        <f t="shared" si="1"/>
        <v>5</v>
      </c>
      <c r="AH18" s="316"/>
      <c r="AI18" s="317" t="s">
        <v>427</v>
      </c>
      <c r="AJ18" s="318"/>
      <c r="AK18" s="318"/>
      <c r="AL18" s="318"/>
      <c r="AM18" s="318"/>
      <c r="AN18" s="318"/>
      <c r="AO18" s="326"/>
      <c r="AP18" s="327"/>
      <c r="AQ18" s="318"/>
      <c r="AR18" s="318"/>
      <c r="AS18" s="318"/>
      <c r="AT18" s="318"/>
      <c r="AU18" s="318"/>
      <c r="AV18" s="318"/>
      <c r="AW18" s="318"/>
      <c r="AX18" s="318"/>
      <c r="AY18" s="318">
        <v>1</v>
      </c>
      <c r="AZ18" s="318"/>
      <c r="BA18" s="318">
        <v>2</v>
      </c>
      <c r="BB18" s="318"/>
      <c r="BC18" s="319">
        <v>2</v>
      </c>
      <c r="BD18" s="318"/>
      <c r="BE18" s="318">
        <v>1</v>
      </c>
      <c r="BF18" s="318"/>
      <c r="BG18" s="318"/>
      <c r="BH18" s="322"/>
      <c r="BI18" s="322">
        <v>1</v>
      </c>
      <c r="BJ18" s="328"/>
      <c r="BK18" s="328"/>
      <c r="BL18" s="314">
        <f t="shared" si="2"/>
        <v>7</v>
      </c>
      <c r="BM18" s="325">
        <f t="shared" si="3"/>
        <v>5</v>
      </c>
    </row>
    <row r="19" spans="1:65" ht="12" customHeight="1" x14ac:dyDescent="0.3">
      <c r="A19" s="316"/>
      <c r="B19" s="317" t="s">
        <v>428</v>
      </c>
      <c r="C19" s="318"/>
      <c r="D19" s="318"/>
      <c r="E19" s="318"/>
      <c r="F19" s="318"/>
      <c r="G19" s="318"/>
      <c r="H19" s="319">
        <v>1</v>
      </c>
      <c r="I19" s="320">
        <v>2</v>
      </c>
      <c r="J19" s="318"/>
      <c r="K19" s="318">
        <v>1</v>
      </c>
      <c r="L19" s="318">
        <v>2</v>
      </c>
      <c r="M19" s="318">
        <v>1</v>
      </c>
      <c r="N19" s="318"/>
      <c r="O19" s="318"/>
      <c r="P19" s="318"/>
      <c r="Q19" s="318"/>
      <c r="R19" s="318"/>
      <c r="S19" s="318"/>
      <c r="T19" s="318"/>
      <c r="U19" s="318"/>
      <c r="V19" s="319"/>
      <c r="W19" s="318"/>
      <c r="X19" s="318"/>
      <c r="Y19" s="318"/>
      <c r="Z19" s="318"/>
      <c r="AA19" s="322">
        <v>1</v>
      </c>
      <c r="AB19" s="322"/>
      <c r="AC19" s="323"/>
      <c r="AD19" s="324"/>
      <c r="AE19" s="308">
        <f t="shared" si="0"/>
        <v>8</v>
      </c>
      <c r="AF19" s="325">
        <f t="shared" si="1"/>
        <v>6</v>
      </c>
      <c r="AH19" s="316" t="s">
        <v>429</v>
      </c>
      <c r="AI19" s="317" t="s">
        <v>430</v>
      </c>
      <c r="AJ19" s="318"/>
      <c r="AK19" s="318"/>
      <c r="AL19" s="318"/>
      <c r="AM19" s="318"/>
      <c r="AN19" s="318"/>
      <c r="AO19" s="326"/>
      <c r="AP19" s="327"/>
      <c r="AQ19" s="318"/>
      <c r="AR19" s="318"/>
      <c r="AS19" s="318">
        <v>3</v>
      </c>
      <c r="AT19" s="318">
        <v>2</v>
      </c>
      <c r="AU19" s="318">
        <v>1</v>
      </c>
      <c r="AV19" s="318"/>
      <c r="AW19" s="318"/>
      <c r="AX19" s="318"/>
      <c r="AY19" s="318"/>
      <c r="AZ19" s="318"/>
      <c r="BA19" s="318"/>
      <c r="BB19" s="318"/>
      <c r="BC19" s="319"/>
      <c r="BD19" s="318"/>
      <c r="BE19" s="318"/>
      <c r="BF19" s="318"/>
      <c r="BG19" s="318"/>
      <c r="BH19" s="322"/>
      <c r="BI19" s="322"/>
      <c r="BJ19" s="328"/>
      <c r="BK19" s="328"/>
      <c r="BL19" s="314">
        <f t="shared" si="2"/>
        <v>6</v>
      </c>
      <c r="BM19" s="325">
        <f t="shared" si="3"/>
        <v>3</v>
      </c>
    </row>
    <row r="20" spans="1:65" ht="12" customHeight="1" x14ac:dyDescent="0.3">
      <c r="A20" s="316"/>
      <c r="B20" s="317" t="s">
        <v>431</v>
      </c>
      <c r="C20" s="318"/>
      <c r="D20" s="318"/>
      <c r="E20" s="318"/>
      <c r="F20" s="318"/>
      <c r="G20" s="318"/>
      <c r="H20" s="319"/>
      <c r="I20" s="320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9"/>
      <c r="W20" s="318"/>
      <c r="X20" s="318"/>
      <c r="Y20" s="318"/>
      <c r="Z20" s="318"/>
      <c r="AA20" s="322"/>
      <c r="AB20" s="322"/>
      <c r="AC20" s="323">
        <v>6</v>
      </c>
      <c r="AD20" s="331">
        <v>2</v>
      </c>
      <c r="AE20" s="308">
        <f t="shared" si="0"/>
        <v>8</v>
      </c>
      <c r="AF20" s="325">
        <f t="shared" si="1"/>
        <v>1</v>
      </c>
      <c r="AH20" s="316" t="s">
        <v>432</v>
      </c>
      <c r="AI20" s="317" t="s">
        <v>433</v>
      </c>
      <c r="AJ20" s="318"/>
      <c r="AK20" s="318"/>
      <c r="AL20" s="318"/>
      <c r="AM20" s="318">
        <v>1</v>
      </c>
      <c r="AN20" s="318"/>
      <c r="AO20" s="326"/>
      <c r="AP20" s="327">
        <v>1</v>
      </c>
      <c r="AQ20" s="318"/>
      <c r="AR20" s="318"/>
      <c r="AS20" s="318"/>
      <c r="AT20" s="318">
        <v>1</v>
      </c>
      <c r="AU20" s="318">
        <v>2</v>
      </c>
      <c r="AV20" s="318"/>
      <c r="AW20" s="318"/>
      <c r="AX20" s="318"/>
      <c r="AY20" s="318"/>
      <c r="AZ20" s="318"/>
      <c r="BA20" s="318"/>
      <c r="BB20" s="318"/>
      <c r="BC20" s="319"/>
      <c r="BD20" s="318"/>
      <c r="BE20" s="318"/>
      <c r="BF20" s="318"/>
      <c r="BG20" s="318"/>
      <c r="BH20" s="322"/>
      <c r="BI20" s="322"/>
      <c r="BJ20" s="328"/>
      <c r="BK20" s="328"/>
      <c r="BL20" s="314">
        <f t="shared" si="2"/>
        <v>5</v>
      </c>
      <c r="BM20" s="325">
        <f t="shared" si="3"/>
        <v>4</v>
      </c>
    </row>
    <row r="21" spans="1:65" ht="12" customHeight="1" x14ac:dyDescent="0.3">
      <c r="A21" s="316" t="s">
        <v>434</v>
      </c>
      <c r="B21" s="317" t="s">
        <v>435</v>
      </c>
      <c r="C21" s="318"/>
      <c r="D21" s="318"/>
      <c r="E21" s="318"/>
      <c r="F21" s="318">
        <v>2</v>
      </c>
      <c r="G21" s="318">
        <v>2</v>
      </c>
      <c r="H21" s="319">
        <v>2</v>
      </c>
      <c r="I21" s="320">
        <v>1</v>
      </c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9"/>
      <c r="W21" s="318"/>
      <c r="X21" s="318"/>
      <c r="Y21" s="318"/>
      <c r="Z21" s="318"/>
      <c r="AA21" s="322"/>
      <c r="AB21" s="322"/>
      <c r="AC21" s="323"/>
      <c r="AD21" s="324"/>
      <c r="AE21" s="308">
        <f t="shared" si="0"/>
        <v>7</v>
      </c>
      <c r="AF21" s="325">
        <f t="shared" si="1"/>
        <v>4</v>
      </c>
      <c r="AH21" s="316"/>
      <c r="AI21" s="317" t="s">
        <v>436</v>
      </c>
      <c r="AJ21" s="318"/>
      <c r="AK21" s="318"/>
      <c r="AL21" s="318">
        <v>1</v>
      </c>
      <c r="AM21" s="318">
        <v>3</v>
      </c>
      <c r="AN21" s="318"/>
      <c r="AO21" s="326">
        <v>1</v>
      </c>
      <c r="AP21" s="327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9"/>
      <c r="BD21" s="318"/>
      <c r="BE21" s="318"/>
      <c r="BF21" s="318"/>
      <c r="BG21" s="318"/>
      <c r="BH21" s="322"/>
      <c r="BI21" s="322"/>
      <c r="BJ21" s="328"/>
      <c r="BK21" s="328"/>
      <c r="BL21" s="314">
        <f t="shared" si="2"/>
        <v>5</v>
      </c>
      <c r="BM21" s="325">
        <f t="shared" si="3"/>
        <v>3</v>
      </c>
    </row>
    <row r="22" spans="1:65" ht="12" customHeight="1" x14ac:dyDescent="0.3">
      <c r="A22" s="316" t="s">
        <v>437</v>
      </c>
      <c r="B22" s="317" t="s">
        <v>438</v>
      </c>
      <c r="C22" s="318"/>
      <c r="D22" s="318"/>
      <c r="E22" s="318"/>
      <c r="F22" s="318">
        <v>1</v>
      </c>
      <c r="G22" s="318"/>
      <c r="H22" s="319"/>
      <c r="I22" s="320"/>
      <c r="J22" s="318"/>
      <c r="K22" s="318">
        <v>1</v>
      </c>
      <c r="L22" s="318"/>
      <c r="M22" s="318">
        <v>1</v>
      </c>
      <c r="N22" s="318"/>
      <c r="O22" s="318"/>
      <c r="P22" s="318"/>
      <c r="Q22" s="318"/>
      <c r="R22" s="318">
        <v>1</v>
      </c>
      <c r="S22" s="318"/>
      <c r="T22" s="318">
        <v>1</v>
      </c>
      <c r="U22" s="318">
        <v>1</v>
      </c>
      <c r="V22" s="319"/>
      <c r="W22" s="318"/>
      <c r="X22" s="318"/>
      <c r="Y22" s="318"/>
      <c r="Z22" s="318"/>
      <c r="AA22" s="322"/>
      <c r="AB22" s="322"/>
      <c r="AC22" s="323"/>
      <c r="AD22" s="324"/>
      <c r="AE22" s="308">
        <f t="shared" ref="AE22:AE51" si="4">SUM(C22:AD22)</f>
        <v>6</v>
      </c>
      <c r="AF22" s="325">
        <f t="shared" ref="AF22:AF51" si="5">SUM(COUNTIF(C22:AC22,"&gt;-1"))</f>
        <v>6</v>
      </c>
      <c r="AH22" s="316"/>
      <c r="AI22" s="317" t="s">
        <v>439</v>
      </c>
      <c r="AJ22" s="318"/>
      <c r="AK22" s="318"/>
      <c r="AL22" s="318"/>
      <c r="AM22" s="318"/>
      <c r="AN22" s="318"/>
      <c r="AO22" s="326"/>
      <c r="AP22" s="327"/>
      <c r="AQ22" s="318"/>
      <c r="AR22" s="318"/>
      <c r="AS22" s="318"/>
      <c r="AT22" s="318"/>
      <c r="AU22" s="318"/>
      <c r="AV22" s="318"/>
      <c r="AW22" s="318"/>
      <c r="AX22" s="318">
        <v>2</v>
      </c>
      <c r="AY22" s="318">
        <v>1</v>
      </c>
      <c r="AZ22" s="318"/>
      <c r="BA22" s="318">
        <v>2</v>
      </c>
      <c r="BB22" s="318"/>
      <c r="BC22" s="319"/>
      <c r="BD22" s="318"/>
      <c r="BE22" s="318"/>
      <c r="BF22" s="318"/>
      <c r="BG22" s="318"/>
      <c r="BH22" s="322"/>
      <c r="BI22" s="322"/>
      <c r="BJ22" s="328"/>
      <c r="BK22" s="328"/>
      <c r="BL22" s="314">
        <f t="shared" si="2"/>
        <v>5</v>
      </c>
      <c r="BM22" s="325">
        <f t="shared" si="3"/>
        <v>3</v>
      </c>
    </row>
    <row r="23" spans="1:65" ht="12" customHeight="1" x14ac:dyDescent="0.3">
      <c r="A23" s="316" t="s">
        <v>440</v>
      </c>
      <c r="B23" s="317" t="s">
        <v>441</v>
      </c>
      <c r="C23" s="318"/>
      <c r="D23" s="318"/>
      <c r="E23" s="318"/>
      <c r="F23" s="318"/>
      <c r="G23" s="318"/>
      <c r="H23" s="319"/>
      <c r="I23" s="320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>
        <v>3</v>
      </c>
      <c r="U23" s="318">
        <v>2</v>
      </c>
      <c r="V23" s="319"/>
      <c r="W23" s="318"/>
      <c r="X23" s="318"/>
      <c r="Y23" s="318"/>
      <c r="Z23" s="318"/>
      <c r="AA23" s="322"/>
      <c r="AB23" s="322"/>
      <c r="AC23" s="323"/>
      <c r="AD23" s="324"/>
      <c r="AE23" s="308">
        <f t="shared" si="4"/>
        <v>5</v>
      </c>
      <c r="AF23" s="325">
        <f t="shared" si="5"/>
        <v>2</v>
      </c>
      <c r="AH23" s="316"/>
      <c r="AI23" s="317" t="s">
        <v>442</v>
      </c>
      <c r="AJ23" s="318"/>
      <c r="AK23" s="318"/>
      <c r="AL23" s="318"/>
      <c r="AM23" s="318"/>
      <c r="AN23" s="318"/>
      <c r="AO23" s="326"/>
      <c r="AP23" s="327"/>
      <c r="AQ23" s="318"/>
      <c r="AR23" s="318"/>
      <c r="AS23" s="318"/>
      <c r="AT23" s="318"/>
      <c r="AU23" s="318"/>
      <c r="AV23" s="318">
        <v>4</v>
      </c>
      <c r="AW23" s="318"/>
      <c r="AX23" s="318">
        <v>1</v>
      </c>
      <c r="AY23" s="318"/>
      <c r="AZ23" s="318"/>
      <c r="BA23" s="318"/>
      <c r="BB23" s="318"/>
      <c r="BC23" s="319"/>
      <c r="BD23" s="318"/>
      <c r="BE23" s="318"/>
      <c r="BF23" s="318"/>
      <c r="BG23" s="318"/>
      <c r="BH23" s="322"/>
      <c r="BI23" s="322"/>
      <c r="BJ23" s="328"/>
      <c r="BK23" s="328"/>
      <c r="BL23" s="314">
        <f t="shared" si="2"/>
        <v>5</v>
      </c>
      <c r="BM23" s="325">
        <f t="shared" si="3"/>
        <v>2</v>
      </c>
    </row>
    <row r="24" spans="1:65" ht="12" customHeight="1" x14ac:dyDescent="0.3">
      <c r="A24" s="316"/>
      <c r="B24" s="317" t="s">
        <v>18</v>
      </c>
      <c r="C24" s="318"/>
      <c r="D24" s="318"/>
      <c r="E24" s="318"/>
      <c r="F24" s="318"/>
      <c r="G24" s="318"/>
      <c r="H24" s="319"/>
      <c r="I24" s="320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9"/>
      <c r="W24" s="318"/>
      <c r="X24" s="318"/>
      <c r="Y24" s="318"/>
      <c r="Z24" s="318"/>
      <c r="AA24" s="322"/>
      <c r="AB24" s="322">
        <v>4</v>
      </c>
      <c r="AC24" s="323">
        <v>1</v>
      </c>
      <c r="AD24" s="324"/>
      <c r="AE24" s="308">
        <f t="shared" si="4"/>
        <v>5</v>
      </c>
      <c r="AF24" s="325">
        <f t="shared" si="5"/>
        <v>2</v>
      </c>
      <c r="AH24" s="316" t="s">
        <v>443</v>
      </c>
      <c r="AI24" s="317" t="s">
        <v>444</v>
      </c>
      <c r="AJ24" s="318"/>
      <c r="AK24" s="318">
        <v>1</v>
      </c>
      <c r="AL24" s="318"/>
      <c r="AM24" s="318">
        <v>1</v>
      </c>
      <c r="AN24" s="318"/>
      <c r="AO24" s="326"/>
      <c r="AP24" s="327">
        <v>1</v>
      </c>
      <c r="AQ24" s="318">
        <v>1</v>
      </c>
      <c r="AR24" s="318"/>
      <c r="AS24" s="318"/>
      <c r="AT24" s="318"/>
      <c r="AU24" s="318"/>
      <c r="AV24" s="318"/>
      <c r="AW24" s="318"/>
      <c r="AX24" s="318"/>
      <c r="AY24" s="318"/>
      <c r="AZ24" s="318"/>
      <c r="BA24" s="318"/>
      <c r="BB24" s="318"/>
      <c r="BC24" s="319"/>
      <c r="BD24" s="318"/>
      <c r="BE24" s="318"/>
      <c r="BF24" s="318"/>
      <c r="BG24" s="318"/>
      <c r="BH24" s="322"/>
      <c r="BI24" s="322"/>
      <c r="BJ24" s="328"/>
      <c r="BK24" s="328"/>
      <c r="BL24" s="314">
        <f t="shared" si="2"/>
        <v>4</v>
      </c>
      <c r="BM24" s="325">
        <f t="shared" si="3"/>
        <v>4</v>
      </c>
    </row>
    <row r="25" spans="1:65" ht="12" customHeight="1" x14ac:dyDescent="0.3">
      <c r="A25" s="316"/>
      <c r="B25" s="317" t="s">
        <v>445</v>
      </c>
      <c r="C25" s="318"/>
      <c r="D25" s="318"/>
      <c r="E25" s="318"/>
      <c r="F25" s="318"/>
      <c r="G25" s="318"/>
      <c r="H25" s="319"/>
      <c r="I25" s="320"/>
      <c r="J25" s="318"/>
      <c r="K25" s="318"/>
      <c r="L25" s="318"/>
      <c r="M25" s="318"/>
      <c r="N25" s="318"/>
      <c r="O25" s="318"/>
      <c r="P25" s="318"/>
      <c r="Q25" s="318">
        <v>1</v>
      </c>
      <c r="R25" s="318">
        <v>1</v>
      </c>
      <c r="S25" s="318"/>
      <c r="T25" s="318">
        <v>2</v>
      </c>
      <c r="U25" s="318"/>
      <c r="V25" s="319"/>
      <c r="W25" s="318">
        <v>1</v>
      </c>
      <c r="X25" s="318"/>
      <c r="Y25" s="318"/>
      <c r="Z25" s="318"/>
      <c r="AA25" s="322"/>
      <c r="AB25" s="322"/>
      <c r="AC25" s="323"/>
      <c r="AD25" s="324"/>
      <c r="AE25" s="308">
        <f t="shared" si="4"/>
        <v>5</v>
      </c>
      <c r="AF25" s="325">
        <f t="shared" si="5"/>
        <v>4</v>
      </c>
      <c r="AH25" s="316"/>
      <c r="AI25" s="317" t="s">
        <v>446</v>
      </c>
      <c r="AJ25" s="318"/>
      <c r="AK25" s="318"/>
      <c r="AL25" s="318"/>
      <c r="AM25" s="318"/>
      <c r="AN25" s="318"/>
      <c r="AO25" s="326"/>
      <c r="AP25" s="327"/>
      <c r="AQ25" s="318"/>
      <c r="AR25" s="318"/>
      <c r="AS25" s="318">
        <v>3</v>
      </c>
      <c r="AT25" s="318">
        <v>1</v>
      </c>
      <c r="AU25" s="318"/>
      <c r="AV25" s="318"/>
      <c r="AW25" s="318"/>
      <c r="AX25" s="318"/>
      <c r="AY25" s="318"/>
      <c r="AZ25" s="318"/>
      <c r="BA25" s="318"/>
      <c r="BB25" s="318"/>
      <c r="BC25" s="319"/>
      <c r="BD25" s="318"/>
      <c r="BE25" s="318"/>
      <c r="BF25" s="318"/>
      <c r="BG25" s="318"/>
      <c r="BH25" s="322"/>
      <c r="BI25" s="322"/>
      <c r="BJ25" s="328"/>
      <c r="BK25" s="328"/>
      <c r="BL25" s="314">
        <f t="shared" si="2"/>
        <v>4</v>
      </c>
      <c r="BM25" s="325">
        <f t="shared" si="3"/>
        <v>2</v>
      </c>
    </row>
    <row r="26" spans="1:65" ht="12" customHeight="1" x14ac:dyDescent="0.3">
      <c r="A26" s="316" t="s">
        <v>447</v>
      </c>
      <c r="B26" s="317" t="s">
        <v>192</v>
      </c>
      <c r="C26" s="318"/>
      <c r="D26" s="318"/>
      <c r="E26" s="318"/>
      <c r="F26" s="318"/>
      <c r="G26" s="318"/>
      <c r="H26" s="319">
        <v>3</v>
      </c>
      <c r="I26" s="320">
        <v>1</v>
      </c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9"/>
      <c r="W26" s="318"/>
      <c r="X26" s="318"/>
      <c r="Y26" s="318"/>
      <c r="Z26" s="318"/>
      <c r="AA26" s="322"/>
      <c r="AB26" s="322"/>
      <c r="AC26" s="323"/>
      <c r="AD26" s="324"/>
      <c r="AE26" s="308">
        <f t="shared" si="4"/>
        <v>4</v>
      </c>
      <c r="AF26" s="325">
        <f t="shared" si="5"/>
        <v>2</v>
      </c>
      <c r="AH26" s="316"/>
      <c r="AI26" s="317" t="s">
        <v>448</v>
      </c>
      <c r="AJ26" s="318"/>
      <c r="AK26" s="318"/>
      <c r="AL26" s="318"/>
      <c r="AM26" s="318"/>
      <c r="AN26" s="318"/>
      <c r="AO26" s="326"/>
      <c r="AP26" s="327"/>
      <c r="AQ26" s="318"/>
      <c r="AR26" s="318"/>
      <c r="AS26" s="318"/>
      <c r="AT26" s="318">
        <v>1</v>
      </c>
      <c r="AU26" s="318">
        <v>3</v>
      </c>
      <c r="AV26" s="318"/>
      <c r="AW26" s="318"/>
      <c r="AX26" s="318"/>
      <c r="AY26" s="318"/>
      <c r="AZ26" s="318"/>
      <c r="BA26" s="318"/>
      <c r="BB26" s="318"/>
      <c r="BC26" s="319"/>
      <c r="BD26" s="318"/>
      <c r="BE26" s="318"/>
      <c r="BF26" s="318"/>
      <c r="BG26" s="318"/>
      <c r="BH26" s="322"/>
      <c r="BI26" s="322"/>
      <c r="BJ26" s="328"/>
      <c r="BK26" s="328"/>
      <c r="BL26" s="314">
        <f t="shared" si="2"/>
        <v>4</v>
      </c>
      <c r="BM26" s="325">
        <f t="shared" si="3"/>
        <v>2</v>
      </c>
    </row>
    <row r="27" spans="1:65" ht="12" customHeight="1" x14ac:dyDescent="0.3">
      <c r="A27" s="316"/>
      <c r="B27" s="317" t="s">
        <v>218</v>
      </c>
      <c r="C27" s="318"/>
      <c r="D27" s="318"/>
      <c r="E27" s="318"/>
      <c r="F27" s="318"/>
      <c r="G27" s="318"/>
      <c r="H27" s="319"/>
      <c r="I27" s="320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9"/>
      <c r="W27" s="318"/>
      <c r="X27" s="318">
        <v>3</v>
      </c>
      <c r="Y27" s="318">
        <v>1</v>
      </c>
      <c r="Z27" s="318"/>
      <c r="AA27" s="322"/>
      <c r="AB27" s="322"/>
      <c r="AC27" s="323"/>
      <c r="AD27" s="324"/>
      <c r="AE27" s="308">
        <f t="shared" si="4"/>
        <v>4</v>
      </c>
      <c r="AF27" s="325">
        <f t="shared" si="5"/>
        <v>2</v>
      </c>
      <c r="AH27" s="316"/>
      <c r="AI27" s="317" t="s">
        <v>449</v>
      </c>
      <c r="AJ27" s="318"/>
      <c r="AK27" s="318"/>
      <c r="AL27" s="318"/>
      <c r="AM27" s="318"/>
      <c r="AN27" s="318"/>
      <c r="AO27" s="326"/>
      <c r="AP27" s="327"/>
      <c r="AQ27" s="318"/>
      <c r="AR27" s="318"/>
      <c r="AS27" s="318"/>
      <c r="AT27" s="318"/>
      <c r="AU27" s="318"/>
      <c r="AV27" s="318"/>
      <c r="AW27" s="318">
        <v>3</v>
      </c>
      <c r="AX27" s="318">
        <v>1</v>
      </c>
      <c r="AY27" s="318"/>
      <c r="AZ27" s="318"/>
      <c r="BA27" s="318"/>
      <c r="BB27" s="318"/>
      <c r="BC27" s="319"/>
      <c r="BD27" s="318"/>
      <c r="BE27" s="318"/>
      <c r="BF27" s="318"/>
      <c r="BG27" s="318"/>
      <c r="BH27" s="322"/>
      <c r="BI27" s="322"/>
      <c r="BJ27" s="328"/>
      <c r="BK27" s="328"/>
      <c r="BL27" s="314">
        <f t="shared" si="2"/>
        <v>4</v>
      </c>
      <c r="BM27" s="325">
        <f t="shared" si="3"/>
        <v>2</v>
      </c>
    </row>
    <row r="28" spans="1:65" ht="12" customHeight="1" x14ac:dyDescent="0.3">
      <c r="A28" s="316"/>
      <c r="B28" s="329" t="s">
        <v>187</v>
      </c>
      <c r="C28" s="318"/>
      <c r="D28" s="318"/>
      <c r="E28" s="318"/>
      <c r="F28" s="318"/>
      <c r="G28" s="318"/>
      <c r="H28" s="319"/>
      <c r="I28" s="320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9"/>
      <c r="W28" s="318"/>
      <c r="X28" s="318"/>
      <c r="Y28" s="318"/>
      <c r="Z28" s="318"/>
      <c r="AA28" s="322">
        <v>2</v>
      </c>
      <c r="AB28" s="322">
        <v>2</v>
      </c>
      <c r="AC28" s="323"/>
      <c r="AD28" s="324"/>
      <c r="AE28" s="308">
        <f t="shared" si="4"/>
        <v>4</v>
      </c>
      <c r="AF28" s="325">
        <f t="shared" si="5"/>
        <v>2</v>
      </c>
      <c r="AH28" s="316"/>
      <c r="AI28" s="317" t="s">
        <v>450</v>
      </c>
      <c r="AJ28" s="318"/>
      <c r="AK28" s="318"/>
      <c r="AL28" s="318"/>
      <c r="AM28" s="318"/>
      <c r="AN28" s="318"/>
      <c r="AO28" s="326"/>
      <c r="AP28" s="327"/>
      <c r="AQ28" s="318"/>
      <c r="AR28" s="318"/>
      <c r="AS28" s="318"/>
      <c r="AT28" s="318"/>
      <c r="AU28" s="318"/>
      <c r="AV28" s="318"/>
      <c r="AW28" s="318">
        <v>4</v>
      </c>
      <c r="AX28" s="318"/>
      <c r="AY28" s="318"/>
      <c r="AZ28" s="318"/>
      <c r="BA28" s="318"/>
      <c r="BB28" s="318"/>
      <c r="BC28" s="319"/>
      <c r="BD28" s="318"/>
      <c r="BE28" s="318"/>
      <c r="BF28" s="318"/>
      <c r="BG28" s="318"/>
      <c r="BH28" s="322"/>
      <c r="BI28" s="322"/>
      <c r="BJ28" s="328"/>
      <c r="BK28" s="328"/>
      <c r="BL28" s="314">
        <f t="shared" si="2"/>
        <v>4</v>
      </c>
      <c r="BM28" s="325">
        <f t="shared" si="3"/>
        <v>1</v>
      </c>
    </row>
    <row r="29" spans="1:65" ht="12" customHeight="1" x14ac:dyDescent="0.3">
      <c r="A29" s="316" t="s">
        <v>451</v>
      </c>
      <c r="B29" s="317" t="s">
        <v>452</v>
      </c>
      <c r="C29" s="318"/>
      <c r="D29" s="318"/>
      <c r="E29" s="318"/>
      <c r="F29" s="318"/>
      <c r="G29" s="318"/>
      <c r="H29" s="319"/>
      <c r="I29" s="320"/>
      <c r="J29" s="318"/>
      <c r="K29" s="318"/>
      <c r="L29" s="318"/>
      <c r="M29" s="318"/>
      <c r="N29" s="318"/>
      <c r="O29" s="318"/>
      <c r="P29" s="318"/>
      <c r="Q29" s="318"/>
      <c r="R29" s="318"/>
      <c r="S29" s="318">
        <v>2</v>
      </c>
      <c r="T29" s="318">
        <v>1</v>
      </c>
      <c r="U29" s="318"/>
      <c r="V29" s="319"/>
      <c r="W29" s="318"/>
      <c r="X29" s="318"/>
      <c r="Y29" s="318"/>
      <c r="Z29" s="318"/>
      <c r="AA29" s="322"/>
      <c r="AB29" s="322"/>
      <c r="AC29" s="323"/>
      <c r="AD29" s="324"/>
      <c r="AE29" s="308">
        <f t="shared" si="4"/>
        <v>3</v>
      </c>
      <c r="AF29" s="325">
        <f t="shared" si="5"/>
        <v>2</v>
      </c>
      <c r="AH29" s="316"/>
      <c r="AI29" s="317" t="s">
        <v>281</v>
      </c>
      <c r="AJ29" s="318"/>
      <c r="AK29" s="318"/>
      <c r="AL29" s="318"/>
      <c r="AM29" s="318"/>
      <c r="AN29" s="318"/>
      <c r="AO29" s="326"/>
      <c r="AP29" s="327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9"/>
      <c r="BD29" s="318"/>
      <c r="BE29" s="318">
        <v>3</v>
      </c>
      <c r="BF29" s="318">
        <v>1</v>
      </c>
      <c r="BG29" s="318"/>
      <c r="BH29" s="322"/>
      <c r="BI29" s="322"/>
      <c r="BJ29" s="328"/>
      <c r="BK29" s="328"/>
      <c r="BL29" s="314">
        <f t="shared" si="2"/>
        <v>4</v>
      </c>
      <c r="BM29" s="325">
        <f t="shared" si="3"/>
        <v>2</v>
      </c>
    </row>
    <row r="30" spans="1:65" ht="12" customHeight="1" x14ac:dyDescent="0.3">
      <c r="A30" s="316"/>
      <c r="B30" s="317" t="s">
        <v>453</v>
      </c>
      <c r="C30" s="318"/>
      <c r="D30" s="318"/>
      <c r="E30" s="318"/>
      <c r="F30" s="318"/>
      <c r="G30" s="318"/>
      <c r="H30" s="319"/>
      <c r="I30" s="320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9"/>
      <c r="W30" s="318"/>
      <c r="X30" s="318"/>
      <c r="Y30" s="318"/>
      <c r="Z30" s="318"/>
      <c r="AA30" s="322"/>
      <c r="AB30" s="322">
        <v>1</v>
      </c>
      <c r="AC30" s="323">
        <v>2</v>
      </c>
      <c r="AD30" s="324"/>
      <c r="AE30" s="308">
        <f t="shared" si="4"/>
        <v>3</v>
      </c>
      <c r="AF30" s="325">
        <f t="shared" si="5"/>
        <v>2</v>
      </c>
      <c r="AH30" s="316"/>
      <c r="AI30" s="317" t="s">
        <v>272</v>
      </c>
      <c r="AJ30" s="318"/>
      <c r="AK30" s="318"/>
      <c r="AL30" s="318"/>
      <c r="AM30" s="318"/>
      <c r="AN30" s="318"/>
      <c r="AO30" s="326"/>
      <c r="AP30" s="327"/>
      <c r="AQ30" s="318"/>
      <c r="AR30" s="318"/>
      <c r="AS30" s="318"/>
      <c r="AT30" s="318"/>
      <c r="AU30" s="318"/>
      <c r="AV30" s="318"/>
      <c r="AW30" s="318"/>
      <c r="AX30" s="318"/>
      <c r="AY30" s="318"/>
      <c r="AZ30" s="318"/>
      <c r="BA30" s="318"/>
      <c r="BB30" s="318"/>
      <c r="BC30" s="319"/>
      <c r="BD30" s="318"/>
      <c r="BE30" s="318">
        <v>2</v>
      </c>
      <c r="BF30" s="318">
        <v>2</v>
      </c>
      <c r="BG30" s="318"/>
      <c r="BH30" s="322"/>
      <c r="BI30" s="322"/>
      <c r="BJ30" s="328"/>
      <c r="BK30" s="328"/>
      <c r="BL30" s="314">
        <f t="shared" si="2"/>
        <v>4</v>
      </c>
      <c r="BM30" s="325">
        <f t="shared" si="3"/>
        <v>2</v>
      </c>
    </row>
    <row r="31" spans="1:65" ht="12" customHeight="1" x14ac:dyDescent="0.3">
      <c r="A31" s="316"/>
      <c r="B31" s="317" t="s">
        <v>209</v>
      </c>
      <c r="C31" s="318"/>
      <c r="D31" s="318"/>
      <c r="E31" s="318"/>
      <c r="F31" s="318"/>
      <c r="G31" s="318"/>
      <c r="H31" s="319"/>
      <c r="I31" s="320"/>
      <c r="J31" s="318"/>
      <c r="K31" s="318"/>
      <c r="L31" s="318"/>
      <c r="M31" s="318">
        <v>1</v>
      </c>
      <c r="N31" s="318"/>
      <c r="O31" s="318">
        <v>1</v>
      </c>
      <c r="P31" s="318">
        <v>1</v>
      </c>
      <c r="Q31" s="318"/>
      <c r="R31" s="318"/>
      <c r="S31" s="318"/>
      <c r="T31" s="318"/>
      <c r="U31" s="318"/>
      <c r="V31" s="319"/>
      <c r="W31" s="318"/>
      <c r="X31" s="318"/>
      <c r="Y31" s="318"/>
      <c r="Z31" s="318"/>
      <c r="AA31" s="322"/>
      <c r="AB31" s="322"/>
      <c r="AC31" s="323"/>
      <c r="AD31" s="324"/>
      <c r="AE31" s="308">
        <f t="shared" si="4"/>
        <v>3</v>
      </c>
      <c r="AF31" s="325">
        <f t="shared" si="5"/>
        <v>3</v>
      </c>
      <c r="AH31" s="316"/>
      <c r="AI31" s="317" t="s">
        <v>276</v>
      </c>
      <c r="AJ31" s="318"/>
      <c r="AK31" s="318"/>
      <c r="AL31" s="318"/>
      <c r="AM31" s="318"/>
      <c r="AN31" s="318"/>
      <c r="AO31" s="326"/>
      <c r="AP31" s="327"/>
      <c r="AQ31" s="318"/>
      <c r="AR31" s="318"/>
      <c r="AS31" s="318"/>
      <c r="AT31" s="318"/>
      <c r="AU31" s="318"/>
      <c r="AV31" s="318"/>
      <c r="AW31" s="318"/>
      <c r="AX31" s="318"/>
      <c r="AY31" s="318"/>
      <c r="AZ31" s="318"/>
      <c r="BA31" s="318"/>
      <c r="BB31" s="318"/>
      <c r="BC31" s="319"/>
      <c r="BD31" s="318"/>
      <c r="BE31" s="318"/>
      <c r="BF31" s="318"/>
      <c r="BG31" s="318"/>
      <c r="BH31" s="322"/>
      <c r="BI31" s="322">
        <v>2</v>
      </c>
      <c r="BJ31" s="328">
        <v>2</v>
      </c>
      <c r="BK31" s="328"/>
      <c r="BL31" s="314">
        <f t="shared" si="2"/>
        <v>4</v>
      </c>
      <c r="BM31" s="325">
        <f t="shared" si="3"/>
        <v>2</v>
      </c>
    </row>
    <row r="32" spans="1:65" ht="12" customHeight="1" x14ac:dyDescent="0.3">
      <c r="A32" s="316" t="s">
        <v>454</v>
      </c>
      <c r="B32" s="317" t="s">
        <v>455</v>
      </c>
      <c r="C32" s="318"/>
      <c r="D32" s="318"/>
      <c r="E32" s="318"/>
      <c r="F32" s="318">
        <v>2</v>
      </c>
      <c r="G32" s="318"/>
      <c r="H32" s="319"/>
      <c r="I32" s="320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9"/>
      <c r="W32" s="318"/>
      <c r="X32" s="318"/>
      <c r="Y32" s="318"/>
      <c r="Z32" s="318"/>
      <c r="AA32" s="322"/>
      <c r="AB32" s="322"/>
      <c r="AC32" s="323"/>
      <c r="AD32" s="324"/>
      <c r="AE32" s="308">
        <f t="shared" si="4"/>
        <v>2</v>
      </c>
      <c r="AF32" s="325">
        <f t="shared" si="5"/>
        <v>1</v>
      </c>
      <c r="AH32" s="316" t="s">
        <v>456</v>
      </c>
      <c r="AI32" s="317" t="s">
        <v>457</v>
      </c>
      <c r="AJ32" s="318"/>
      <c r="AK32" s="318"/>
      <c r="AL32" s="318"/>
      <c r="AM32" s="318"/>
      <c r="AN32" s="318"/>
      <c r="AO32" s="326"/>
      <c r="AP32" s="327">
        <v>2</v>
      </c>
      <c r="AQ32" s="318">
        <v>1</v>
      </c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319"/>
      <c r="BD32" s="318"/>
      <c r="BE32" s="318"/>
      <c r="BF32" s="318"/>
      <c r="BG32" s="318"/>
      <c r="BH32" s="322"/>
      <c r="BI32" s="322"/>
      <c r="BJ32" s="328"/>
      <c r="BK32" s="328"/>
      <c r="BL32" s="314">
        <f t="shared" si="2"/>
        <v>3</v>
      </c>
      <c r="BM32" s="325">
        <f t="shared" si="3"/>
        <v>2</v>
      </c>
    </row>
    <row r="33" spans="1:65" ht="12" customHeight="1" x14ac:dyDescent="0.3">
      <c r="A33" s="316"/>
      <c r="B33" s="317" t="s">
        <v>458</v>
      </c>
      <c r="C33" s="318"/>
      <c r="D33" s="318"/>
      <c r="E33" s="318"/>
      <c r="F33" s="318"/>
      <c r="G33" s="318"/>
      <c r="H33" s="319"/>
      <c r="I33" s="320"/>
      <c r="J33" s="318"/>
      <c r="K33" s="318"/>
      <c r="L33" s="318"/>
      <c r="M33" s="318"/>
      <c r="N33" s="318"/>
      <c r="O33" s="318">
        <v>2</v>
      </c>
      <c r="P33" s="318"/>
      <c r="Q33" s="318"/>
      <c r="R33" s="318"/>
      <c r="S33" s="318"/>
      <c r="T33" s="318"/>
      <c r="U33" s="318"/>
      <c r="V33" s="319"/>
      <c r="W33" s="318"/>
      <c r="X33" s="318"/>
      <c r="Y33" s="318"/>
      <c r="Z33" s="318"/>
      <c r="AA33" s="322"/>
      <c r="AB33" s="322"/>
      <c r="AC33" s="323"/>
      <c r="AD33" s="324"/>
      <c r="AE33" s="308">
        <f t="shared" si="4"/>
        <v>2</v>
      </c>
      <c r="AF33" s="325">
        <f t="shared" si="5"/>
        <v>1</v>
      </c>
      <c r="AH33" s="316"/>
      <c r="AI33" s="317" t="s">
        <v>459</v>
      </c>
      <c r="AJ33" s="318"/>
      <c r="AK33" s="318"/>
      <c r="AL33" s="318"/>
      <c r="AM33" s="318"/>
      <c r="AN33" s="318"/>
      <c r="AO33" s="326"/>
      <c r="AP33" s="327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>
        <v>1</v>
      </c>
      <c r="BB33" s="318">
        <v>2</v>
      </c>
      <c r="BC33" s="319"/>
      <c r="BD33" s="318"/>
      <c r="BE33" s="318"/>
      <c r="BF33" s="318"/>
      <c r="BG33" s="318"/>
      <c r="BH33" s="322"/>
      <c r="BI33" s="322"/>
      <c r="BJ33" s="328"/>
      <c r="BK33" s="328"/>
      <c r="BL33" s="314">
        <f t="shared" si="2"/>
        <v>3</v>
      </c>
      <c r="BM33" s="325">
        <f t="shared" si="3"/>
        <v>2</v>
      </c>
    </row>
    <row r="34" spans="1:65" ht="12" customHeight="1" x14ac:dyDescent="0.3">
      <c r="A34" s="316"/>
      <c r="B34" s="317" t="s">
        <v>460</v>
      </c>
      <c r="C34" s="318"/>
      <c r="D34" s="318"/>
      <c r="E34" s="318"/>
      <c r="F34" s="318"/>
      <c r="G34" s="318"/>
      <c r="H34" s="319"/>
      <c r="I34" s="320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>
        <v>2</v>
      </c>
      <c r="U34" s="318"/>
      <c r="V34" s="319"/>
      <c r="W34" s="318"/>
      <c r="X34" s="318"/>
      <c r="Y34" s="318"/>
      <c r="Z34" s="318"/>
      <c r="AA34" s="322"/>
      <c r="AB34" s="322"/>
      <c r="AC34" s="323"/>
      <c r="AD34" s="324"/>
      <c r="AE34" s="308">
        <f t="shared" si="4"/>
        <v>2</v>
      </c>
      <c r="AF34" s="325">
        <f t="shared" si="5"/>
        <v>1</v>
      </c>
      <c r="AH34" s="316"/>
      <c r="AI34" s="317" t="s">
        <v>461</v>
      </c>
      <c r="AJ34" s="318"/>
      <c r="AK34" s="318">
        <v>3</v>
      </c>
      <c r="AL34" s="318"/>
      <c r="AM34" s="318"/>
      <c r="AN34" s="318"/>
      <c r="AO34" s="326"/>
      <c r="AP34" s="327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9"/>
      <c r="BD34" s="318"/>
      <c r="BE34" s="318"/>
      <c r="BF34" s="318"/>
      <c r="BG34" s="318"/>
      <c r="BH34" s="322"/>
      <c r="BI34" s="322"/>
      <c r="BJ34" s="328"/>
      <c r="BK34" s="328"/>
      <c r="BL34" s="314">
        <f t="shared" si="2"/>
        <v>3</v>
      </c>
      <c r="BM34" s="325">
        <f t="shared" si="3"/>
        <v>1</v>
      </c>
    </row>
    <row r="35" spans="1:65" ht="12" customHeight="1" x14ac:dyDescent="0.3">
      <c r="A35" s="316"/>
      <c r="B35" s="317" t="s">
        <v>462</v>
      </c>
      <c r="C35" s="318">
        <v>1</v>
      </c>
      <c r="D35" s="318">
        <v>1</v>
      </c>
      <c r="E35" s="318"/>
      <c r="F35" s="318"/>
      <c r="G35" s="318"/>
      <c r="H35" s="319"/>
      <c r="I35" s="320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9"/>
      <c r="W35" s="318"/>
      <c r="X35" s="318"/>
      <c r="Y35" s="318"/>
      <c r="Z35" s="318"/>
      <c r="AA35" s="322"/>
      <c r="AB35" s="322"/>
      <c r="AC35" s="323"/>
      <c r="AD35" s="324"/>
      <c r="AE35" s="308">
        <f t="shared" si="4"/>
        <v>2</v>
      </c>
      <c r="AF35" s="325">
        <f t="shared" si="5"/>
        <v>2</v>
      </c>
      <c r="AH35" s="316" t="s">
        <v>463</v>
      </c>
      <c r="AI35" s="317" t="s">
        <v>464</v>
      </c>
      <c r="AJ35" s="318"/>
      <c r="AK35" s="318"/>
      <c r="AL35" s="318"/>
      <c r="AM35" s="318"/>
      <c r="AN35" s="318"/>
      <c r="AO35" s="326"/>
      <c r="AP35" s="327"/>
      <c r="AQ35" s="318"/>
      <c r="AR35" s="318"/>
      <c r="AS35" s="318"/>
      <c r="AT35" s="318"/>
      <c r="AU35" s="318">
        <v>1</v>
      </c>
      <c r="AV35" s="318">
        <v>1</v>
      </c>
      <c r="AW35" s="318"/>
      <c r="AX35" s="318"/>
      <c r="AY35" s="318"/>
      <c r="AZ35" s="318"/>
      <c r="BA35" s="318"/>
      <c r="BB35" s="318"/>
      <c r="BC35" s="319"/>
      <c r="BD35" s="318"/>
      <c r="BE35" s="318"/>
      <c r="BF35" s="318"/>
      <c r="BG35" s="318"/>
      <c r="BH35" s="322"/>
      <c r="BI35" s="322"/>
      <c r="BJ35" s="328"/>
      <c r="BK35" s="328"/>
      <c r="BL35" s="314">
        <f t="shared" si="2"/>
        <v>2</v>
      </c>
      <c r="BM35" s="325">
        <f t="shared" si="3"/>
        <v>2</v>
      </c>
    </row>
    <row r="36" spans="1:65" ht="12" customHeight="1" x14ac:dyDescent="0.3">
      <c r="A36" s="316"/>
      <c r="B36" s="317" t="s">
        <v>465</v>
      </c>
      <c r="C36" s="318"/>
      <c r="D36" s="318"/>
      <c r="E36" s="318">
        <v>1</v>
      </c>
      <c r="F36" s="318">
        <v>1</v>
      </c>
      <c r="G36" s="318"/>
      <c r="H36" s="319"/>
      <c r="I36" s="320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9"/>
      <c r="W36" s="318"/>
      <c r="X36" s="318"/>
      <c r="Y36" s="318"/>
      <c r="Z36" s="318"/>
      <c r="AA36" s="322"/>
      <c r="AB36" s="322"/>
      <c r="AC36" s="323"/>
      <c r="AD36" s="324"/>
      <c r="AE36" s="308">
        <f t="shared" si="4"/>
        <v>2</v>
      </c>
      <c r="AF36" s="325">
        <f t="shared" si="5"/>
        <v>2</v>
      </c>
      <c r="AH36" s="316"/>
      <c r="AI36" s="317" t="s">
        <v>466</v>
      </c>
      <c r="AJ36" s="318"/>
      <c r="AK36" s="318">
        <v>1</v>
      </c>
      <c r="AL36" s="318"/>
      <c r="AM36" s="318"/>
      <c r="AN36" s="318"/>
      <c r="AO36" s="326"/>
      <c r="AP36" s="327"/>
      <c r="AQ36" s="318"/>
      <c r="AR36" s="318"/>
      <c r="AS36" s="318">
        <v>1</v>
      </c>
      <c r="AT36" s="318"/>
      <c r="AU36" s="318"/>
      <c r="AV36" s="318"/>
      <c r="AW36" s="318"/>
      <c r="AX36" s="318"/>
      <c r="AY36" s="318"/>
      <c r="AZ36" s="318"/>
      <c r="BA36" s="318"/>
      <c r="BB36" s="318"/>
      <c r="BC36" s="319"/>
      <c r="BD36" s="318"/>
      <c r="BE36" s="318"/>
      <c r="BF36" s="318"/>
      <c r="BG36" s="318"/>
      <c r="BH36" s="322"/>
      <c r="BI36" s="322"/>
      <c r="BJ36" s="328"/>
      <c r="BK36" s="328"/>
      <c r="BL36" s="314">
        <f t="shared" si="2"/>
        <v>2</v>
      </c>
      <c r="BM36" s="325">
        <f t="shared" si="3"/>
        <v>2</v>
      </c>
    </row>
    <row r="37" spans="1:65" ht="12" customHeight="1" x14ac:dyDescent="0.3">
      <c r="A37" s="316"/>
      <c r="B37" s="317" t="s">
        <v>467</v>
      </c>
      <c r="C37" s="318"/>
      <c r="D37" s="318"/>
      <c r="E37" s="318"/>
      <c r="F37" s="318"/>
      <c r="G37" s="318"/>
      <c r="H37" s="319"/>
      <c r="I37" s="320"/>
      <c r="J37" s="318"/>
      <c r="K37" s="318"/>
      <c r="L37" s="318"/>
      <c r="M37" s="318"/>
      <c r="N37" s="318"/>
      <c r="O37" s="318">
        <v>1</v>
      </c>
      <c r="P37" s="318">
        <v>1</v>
      </c>
      <c r="Q37" s="318"/>
      <c r="R37" s="318"/>
      <c r="S37" s="318"/>
      <c r="T37" s="318"/>
      <c r="U37" s="318"/>
      <c r="V37" s="319"/>
      <c r="W37" s="318"/>
      <c r="X37" s="318"/>
      <c r="Y37" s="318"/>
      <c r="Z37" s="318"/>
      <c r="AA37" s="322"/>
      <c r="AB37" s="322"/>
      <c r="AC37" s="323"/>
      <c r="AD37" s="324"/>
      <c r="AE37" s="308">
        <f t="shared" si="4"/>
        <v>2</v>
      </c>
      <c r="AF37" s="325">
        <f t="shared" si="5"/>
        <v>2</v>
      </c>
      <c r="AH37" s="316"/>
      <c r="AI37" s="317" t="s">
        <v>468</v>
      </c>
      <c r="AJ37" s="318"/>
      <c r="AK37" s="318"/>
      <c r="AL37" s="318">
        <v>2</v>
      </c>
      <c r="AM37" s="318"/>
      <c r="AN37" s="318"/>
      <c r="AO37" s="326"/>
      <c r="AP37" s="327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9"/>
      <c r="BD37" s="318"/>
      <c r="BE37" s="318"/>
      <c r="BF37" s="318"/>
      <c r="BG37" s="318"/>
      <c r="BH37" s="322"/>
      <c r="BI37" s="322"/>
      <c r="BJ37" s="328"/>
      <c r="BK37" s="328"/>
      <c r="BL37" s="314">
        <f t="shared" si="2"/>
        <v>2</v>
      </c>
      <c r="BM37" s="325">
        <f t="shared" si="3"/>
        <v>1</v>
      </c>
    </row>
    <row r="38" spans="1:65" ht="12" customHeight="1" x14ac:dyDescent="0.3">
      <c r="A38" s="316"/>
      <c r="B38" s="317" t="s">
        <v>469</v>
      </c>
      <c r="C38" s="318"/>
      <c r="D38" s="318"/>
      <c r="E38" s="318"/>
      <c r="F38" s="318"/>
      <c r="G38" s="318"/>
      <c r="H38" s="319"/>
      <c r="I38" s="320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9">
        <v>1</v>
      </c>
      <c r="W38" s="318">
        <v>1</v>
      </c>
      <c r="X38" s="318"/>
      <c r="Y38" s="318"/>
      <c r="Z38" s="318"/>
      <c r="AA38" s="322"/>
      <c r="AB38" s="322"/>
      <c r="AC38" s="323"/>
      <c r="AD38" s="324"/>
      <c r="AE38" s="308">
        <f t="shared" si="4"/>
        <v>2</v>
      </c>
      <c r="AF38" s="325">
        <f t="shared" si="5"/>
        <v>2</v>
      </c>
      <c r="AH38" s="316"/>
      <c r="AI38" s="317" t="s">
        <v>263</v>
      </c>
      <c r="AJ38" s="318"/>
      <c r="AK38" s="318"/>
      <c r="AL38" s="318"/>
      <c r="AM38" s="318"/>
      <c r="AN38" s="318"/>
      <c r="AO38" s="326"/>
      <c r="AP38" s="327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9"/>
      <c r="BD38" s="318"/>
      <c r="BE38" s="318"/>
      <c r="BF38" s="318"/>
      <c r="BG38" s="318">
        <v>2</v>
      </c>
      <c r="BH38" s="322"/>
      <c r="BI38" s="322"/>
      <c r="BJ38" s="328"/>
      <c r="BK38" s="328"/>
      <c r="BL38" s="314">
        <f t="shared" si="2"/>
        <v>2</v>
      </c>
      <c r="BM38" s="325">
        <f t="shared" si="3"/>
        <v>1</v>
      </c>
    </row>
    <row r="39" spans="1:65" ht="12" customHeight="1" x14ac:dyDescent="0.3">
      <c r="A39" s="316" t="s">
        <v>470</v>
      </c>
      <c r="B39" s="317" t="s">
        <v>471</v>
      </c>
      <c r="C39" s="318">
        <v>1</v>
      </c>
      <c r="D39" s="318"/>
      <c r="E39" s="318"/>
      <c r="F39" s="318"/>
      <c r="G39" s="318"/>
      <c r="H39" s="319"/>
      <c r="I39" s="320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9"/>
      <c r="W39" s="318"/>
      <c r="X39" s="318"/>
      <c r="Y39" s="318"/>
      <c r="Z39" s="318"/>
      <c r="AA39" s="322"/>
      <c r="AB39" s="322"/>
      <c r="AC39" s="323"/>
      <c r="AD39" s="324"/>
      <c r="AE39" s="308">
        <f t="shared" si="4"/>
        <v>1</v>
      </c>
      <c r="AF39" s="325">
        <f t="shared" si="5"/>
        <v>1</v>
      </c>
      <c r="AH39" s="316"/>
      <c r="AI39" s="317" t="s">
        <v>472</v>
      </c>
      <c r="AJ39" s="318">
        <v>1</v>
      </c>
      <c r="AK39" s="318"/>
      <c r="AL39" s="318"/>
      <c r="AM39" s="318"/>
      <c r="AN39" s="318"/>
      <c r="AO39" s="326"/>
      <c r="AP39" s="327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9"/>
      <c r="BD39" s="318"/>
      <c r="BE39" s="318"/>
      <c r="BF39" s="318"/>
      <c r="BG39" s="318"/>
      <c r="BH39" s="322"/>
      <c r="BI39" s="322"/>
      <c r="BJ39" s="328"/>
      <c r="BK39" s="328"/>
      <c r="BL39" s="314">
        <f t="shared" si="2"/>
        <v>1</v>
      </c>
      <c r="BM39" s="325">
        <f t="shared" si="3"/>
        <v>1</v>
      </c>
    </row>
    <row r="40" spans="1:65" ht="12" customHeight="1" x14ac:dyDescent="0.3">
      <c r="A40" s="332"/>
      <c r="B40" s="317" t="s">
        <v>473</v>
      </c>
      <c r="C40" s="318"/>
      <c r="D40" s="318">
        <v>1</v>
      </c>
      <c r="E40" s="318"/>
      <c r="F40" s="318"/>
      <c r="G40" s="318"/>
      <c r="H40" s="319"/>
      <c r="I40" s="320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9"/>
      <c r="W40" s="318"/>
      <c r="X40" s="318"/>
      <c r="Y40" s="318"/>
      <c r="Z40" s="318"/>
      <c r="AA40" s="322"/>
      <c r="AB40" s="322"/>
      <c r="AC40" s="323"/>
      <c r="AD40" s="324"/>
      <c r="AE40" s="308">
        <f t="shared" si="4"/>
        <v>1</v>
      </c>
      <c r="AF40" s="325">
        <f t="shared" si="5"/>
        <v>1</v>
      </c>
      <c r="AG40" s="333"/>
      <c r="AH40" s="316" t="s">
        <v>474</v>
      </c>
      <c r="AI40" s="317" t="s">
        <v>475</v>
      </c>
      <c r="AJ40" s="318"/>
      <c r="AK40" s="318">
        <v>1</v>
      </c>
      <c r="AL40" s="318"/>
      <c r="AM40" s="318"/>
      <c r="AN40" s="318"/>
      <c r="AO40" s="326"/>
      <c r="AP40" s="327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9"/>
      <c r="BD40" s="318"/>
      <c r="BE40" s="318"/>
      <c r="BF40" s="318"/>
      <c r="BG40" s="318"/>
      <c r="BH40" s="322"/>
      <c r="BI40" s="322"/>
      <c r="BJ40" s="328"/>
      <c r="BK40" s="328"/>
      <c r="BL40" s="314">
        <f t="shared" si="2"/>
        <v>1</v>
      </c>
      <c r="BM40" s="325">
        <f t="shared" si="3"/>
        <v>1</v>
      </c>
    </row>
    <row r="41" spans="1:65" ht="12" customHeight="1" x14ac:dyDescent="0.3">
      <c r="A41" s="332"/>
      <c r="B41" s="317" t="s">
        <v>476</v>
      </c>
      <c r="C41" s="318"/>
      <c r="D41" s="318"/>
      <c r="E41" s="318">
        <v>1</v>
      </c>
      <c r="F41" s="318"/>
      <c r="G41" s="318"/>
      <c r="H41" s="319"/>
      <c r="I41" s="320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9"/>
      <c r="W41" s="318"/>
      <c r="X41" s="318"/>
      <c r="Y41" s="318"/>
      <c r="Z41" s="318"/>
      <c r="AA41" s="322"/>
      <c r="AB41" s="322"/>
      <c r="AC41" s="323"/>
      <c r="AD41" s="324"/>
      <c r="AE41" s="308">
        <f t="shared" si="4"/>
        <v>1</v>
      </c>
      <c r="AF41" s="325">
        <f t="shared" si="5"/>
        <v>1</v>
      </c>
      <c r="AH41" s="316"/>
      <c r="AI41" s="317" t="s">
        <v>477</v>
      </c>
      <c r="AJ41" s="318"/>
      <c r="AK41" s="318"/>
      <c r="AL41" s="318">
        <v>1</v>
      </c>
      <c r="AM41" s="318"/>
      <c r="AN41" s="318"/>
      <c r="AO41" s="326"/>
      <c r="AP41" s="327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9"/>
      <c r="BD41" s="318"/>
      <c r="BE41" s="318"/>
      <c r="BF41" s="318"/>
      <c r="BG41" s="318"/>
      <c r="BH41" s="322"/>
      <c r="BI41" s="322"/>
      <c r="BJ41" s="328"/>
      <c r="BK41" s="328"/>
      <c r="BL41" s="314">
        <f t="shared" si="2"/>
        <v>1</v>
      </c>
      <c r="BM41" s="325">
        <f t="shared" si="3"/>
        <v>1</v>
      </c>
    </row>
    <row r="42" spans="1:65" ht="12" customHeight="1" x14ac:dyDescent="0.3">
      <c r="A42" s="332"/>
      <c r="B42" s="317" t="s">
        <v>478</v>
      </c>
      <c r="C42" s="318"/>
      <c r="D42" s="318"/>
      <c r="E42" s="318"/>
      <c r="F42" s="318">
        <v>1</v>
      </c>
      <c r="G42" s="318"/>
      <c r="H42" s="319"/>
      <c r="I42" s="320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9"/>
      <c r="W42" s="318"/>
      <c r="X42" s="318"/>
      <c r="Y42" s="318"/>
      <c r="Z42" s="318"/>
      <c r="AA42" s="322"/>
      <c r="AB42" s="322"/>
      <c r="AC42" s="323"/>
      <c r="AD42" s="324"/>
      <c r="AE42" s="308">
        <f t="shared" si="4"/>
        <v>1</v>
      </c>
      <c r="AF42" s="325">
        <f t="shared" si="5"/>
        <v>1</v>
      </c>
      <c r="AH42" s="316"/>
      <c r="AI42" s="317" t="s">
        <v>284</v>
      </c>
      <c r="AJ42" s="318"/>
      <c r="AK42" s="318"/>
      <c r="AL42" s="318"/>
      <c r="AM42" s="318">
        <v>1</v>
      </c>
      <c r="AN42" s="318"/>
      <c r="AO42" s="326"/>
      <c r="AP42" s="327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9"/>
      <c r="BD42" s="318"/>
      <c r="BE42" s="318"/>
      <c r="BF42" s="318"/>
      <c r="BG42" s="318"/>
      <c r="BH42" s="322"/>
      <c r="BI42" s="322"/>
      <c r="BJ42" s="328"/>
      <c r="BK42" s="328"/>
      <c r="BL42" s="314">
        <f t="shared" si="2"/>
        <v>1</v>
      </c>
      <c r="BM42" s="325">
        <f t="shared" si="3"/>
        <v>1</v>
      </c>
    </row>
    <row r="43" spans="1:65" ht="12" customHeight="1" x14ac:dyDescent="0.3">
      <c r="A43" s="332"/>
      <c r="B43" s="317" t="s">
        <v>479</v>
      </c>
      <c r="C43" s="318"/>
      <c r="D43" s="318"/>
      <c r="E43" s="318"/>
      <c r="F43" s="318">
        <v>1</v>
      </c>
      <c r="G43" s="318"/>
      <c r="H43" s="319"/>
      <c r="I43" s="320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9"/>
      <c r="W43" s="318"/>
      <c r="X43" s="318"/>
      <c r="Y43" s="318"/>
      <c r="Z43" s="318"/>
      <c r="AA43" s="322"/>
      <c r="AB43" s="322"/>
      <c r="AC43" s="323"/>
      <c r="AD43" s="324"/>
      <c r="AE43" s="308">
        <f t="shared" si="4"/>
        <v>1</v>
      </c>
      <c r="AF43" s="325">
        <f t="shared" si="5"/>
        <v>1</v>
      </c>
      <c r="AH43" s="316"/>
      <c r="AI43" s="317" t="s">
        <v>285</v>
      </c>
      <c r="AJ43" s="318"/>
      <c r="AK43" s="318"/>
      <c r="AL43" s="318"/>
      <c r="AM43" s="318">
        <v>1</v>
      </c>
      <c r="AN43" s="318"/>
      <c r="AO43" s="326"/>
      <c r="AP43" s="327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9"/>
      <c r="BD43" s="318"/>
      <c r="BE43" s="318"/>
      <c r="BF43" s="318"/>
      <c r="BG43" s="318"/>
      <c r="BH43" s="322"/>
      <c r="BI43" s="322"/>
      <c r="BJ43" s="328"/>
      <c r="BK43" s="328"/>
      <c r="BL43" s="314">
        <f t="shared" si="2"/>
        <v>1</v>
      </c>
      <c r="BM43" s="325">
        <f t="shared" si="3"/>
        <v>1</v>
      </c>
    </row>
    <row r="44" spans="1:65" ht="12" customHeight="1" x14ac:dyDescent="0.3">
      <c r="A44" s="332"/>
      <c r="B44" s="317" t="s">
        <v>480</v>
      </c>
      <c r="C44" s="318"/>
      <c r="D44" s="318"/>
      <c r="E44" s="318"/>
      <c r="F44" s="318"/>
      <c r="G44" s="318"/>
      <c r="H44" s="319"/>
      <c r="I44" s="320"/>
      <c r="J44" s="318"/>
      <c r="K44" s="318">
        <v>1</v>
      </c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9"/>
      <c r="W44" s="318"/>
      <c r="X44" s="318"/>
      <c r="Y44" s="318"/>
      <c r="Z44" s="318"/>
      <c r="AA44" s="322"/>
      <c r="AB44" s="322"/>
      <c r="AC44" s="323"/>
      <c r="AD44" s="324"/>
      <c r="AE44" s="308">
        <f t="shared" si="4"/>
        <v>1</v>
      </c>
      <c r="AF44" s="325">
        <f t="shared" si="5"/>
        <v>1</v>
      </c>
      <c r="AH44" s="316"/>
      <c r="AI44" s="317" t="s">
        <v>481</v>
      </c>
      <c r="AJ44" s="318"/>
      <c r="AK44" s="318"/>
      <c r="AL44" s="318"/>
      <c r="AM44" s="318"/>
      <c r="AN44" s="318">
        <v>1</v>
      </c>
      <c r="AO44" s="326"/>
      <c r="AP44" s="327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9"/>
      <c r="BD44" s="318"/>
      <c r="BE44" s="318"/>
      <c r="BF44" s="318"/>
      <c r="BG44" s="318"/>
      <c r="BH44" s="322"/>
      <c r="BI44" s="322"/>
      <c r="BJ44" s="328"/>
      <c r="BK44" s="328"/>
      <c r="BL44" s="314">
        <f t="shared" si="2"/>
        <v>1</v>
      </c>
      <c r="BM44" s="325">
        <f t="shared" si="3"/>
        <v>1</v>
      </c>
    </row>
    <row r="45" spans="1:65" ht="12" customHeight="1" x14ac:dyDescent="0.3">
      <c r="A45" s="332"/>
      <c r="B45" s="317" t="s">
        <v>482</v>
      </c>
      <c r="C45" s="318"/>
      <c r="D45" s="318"/>
      <c r="E45" s="318"/>
      <c r="F45" s="318"/>
      <c r="G45" s="318"/>
      <c r="H45" s="319"/>
      <c r="I45" s="320"/>
      <c r="J45" s="318"/>
      <c r="K45" s="318"/>
      <c r="L45" s="318"/>
      <c r="M45" s="318"/>
      <c r="N45" s="318"/>
      <c r="O45" s="318"/>
      <c r="P45" s="318"/>
      <c r="Q45" s="318"/>
      <c r="R45" s="318"/>
      <c r="S45" s="318">
        <v>1</v>
      </c>
      <c r="T45" s="318"/>
      <c r="U45" s="318"/>
      <c r="V45" s="319"/>
      <c r="W45" s="318"/>
      <c r="X45" s="318"/>
      <c r="Y45" s="318"/>
      <c r="Z45" s="318"/>
      <c r="AA45" s="322"/>
      <c r="AB45" s="322"/>
      <c r="AC45" s="323"/>
      <c r="AD45" s="324"/>
      <c r="AE45" s="308">
        <f t="shared" si="4"/>
        <v>1</v>
      </c>
      <c r="AF45" s="325">
        <f t="shared" si="5"/>
        <v>1</v>
      </c>
      <c r="AH45" s="316"/>
      <c r="AI45" s="317" t="s">
        <v>483</v>
      </c>
      <c r="AJ45" s="318"/>
      <c r="AK45" s="318"/>
      <c r="AL45" s="318"/>
      <c r="AM45" s="318"/>
      <c r="AN45" s="318">
        <v>1</v>
      </c>
      <c r="AO45" s="326"/>
      <c r="AP45" s="327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9"/>
      <c r="BD45" s="318"/>
      <c r="BE45" s="318"/>
      <c r="BF45" s="318"/>
      <c r="BG45" s="318"/>
      <c r="BH45" s="322"/>
      <c r="BI45" s="322"/>
      <c r="BJ45" s="328"/>
      <c r="BK45" s="328"/>
      <c r="BL45" s="314">
        <f t="shared" si="2"/>
        <v>1</v>
      </c>
      <c r="BM45" s="325">
        <f t="shared" si="3"/>
        <v>1</v>
      </c>
    </row>
    <row r="46" spans="1:65" ht="12" customHeight="1" x14ac:dyDescent="0.3">
      <c r="A46" s="334"/>
      <c r="B46" s="335" t="s">
        <v>128</v>
      </c>
      <c r="C46" s="336"/>
      <c r="D46" s="336"/>
      <c r="E46" s="336"/>
      <c r="F46" s="336"/>
      <c r="G46" s="336"/>
      <c r="H46" s="337"/>
      <c r="I46" s="338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7"/>
      <c r="W46" s="336">
        <v>1</v>
      </c>
      <c r="X46" s="336"/>
      <c r="Y46" s="336"/>
      <c r="Z46" s="336"/>
      <c r="AA46" s="339"/>
      <c r="AB46" s="339"/>
      <c r="AC46" s="340"/>
      <c r="AD46" s="341"/>
      <c r="AE46" s="308">
        <f t="shared" si="4"/>
        <v>1</v>
      </c>
      <c r="AF46" s="325">
        <f t="shared" si="5"/>
        <v>1</v>
      </c>
      <c r="AH46" s="316"/>
      <c r="AI46" s="317" t="s">
        <v>484</v>
      </c>
      <c r="AJ46" s="318"/>
      <c r="AK46" s="318"/>
      <c r="AL46" s="318"/>
      <c r="AM46" s="318"/>
      <c r="AN46" s="318"/>
      <c r="AO46" s="326">
        <v>1</v>
      </c>
      <c r="AP46" s="327"/>
      <c r="AQ46" s="318"/>
      <c r="AR46" s="318"/>
      <c r="AS46" s="318"/>
      <c r="AT46" s="318"/>
      <c r="AU46" s="318"/>
      <c r="AV46" s="318"/>
      <c r="AW46" s="318"/>
      <c r="AX46" s="318"/>
      <c r="AY46" s="318"/>
      <c r="AZ46" s="318"/>
      <c r="BA46" s="318"/>
      <c r="BB46" s="318"/>
      <c r="BC46" s="319"/>
      <c r="BD46" s="318"/>
      <c r="BE46" s="318"/>
      <c r="BF46" s="318"/>
      <c r="BG46" s="318"/>
      <c r="BH46" s="322"/>
      <c r="BI46" s="322"/>
      <c r="BJ46" s="328"/>
      <c r="BK46" s="328"/>
      <c r="BL46" s="314">
        <f t="shared" si="2"/>
        <v>1</v>
      </c>
      <c r="BM46" s="325">
        <f t="shared" si="3"/>
        <v>1</v>
      </c>
    </row>
    <row r="47" spans="1:65" ht="12" customHeight="1" x14ac:dyDescent="0.3">
      <c r="A47" s="334"/>
      <c r="B47" s="335" t="s">
        <v>182</v>
      </c>
      <c r="C47" s="336"/>
      <c r="D47" s="336"/>
      <c r="E47" s="336"/>
      <c r="F47" s="336"/>
      <c r="G47" s="336"/>
      <c r="H47" s="337"/>
      <c r="I47" s="338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7"/>
      <c r="W47" s="336"/>
      <c r="X47" s="336">
        <v>1</v>
      </c>
      <c r="Y47" s="336"/>
      <c r="Z47" s="336"/>
      <c r="AA47" s="339"/>
      <c r="AB47" s="339"/>
      <c r="AC47" s="340"/>
      <c r="AD47" s="341"/>
      <c r="AE47" s="308">
        <f t="shared" si="4"/>
        <v>1</v>
      </c>
      <c r="AF47" s="325">
        <f t="shared" si="5"/>
        <v>1</v>
      </c>
      <c r="AH47" s="316"/>
      <c r="AI47" s="317" t="s">
        <v>485</v>
      </c>
      <c r="AJ47" s="318"/>
      <c r="AK47" s="318"/>
      <c r="AL47" s="318"/>
      <c r="AM47" s="318"/>
      <c r="AN47" s="318"/>
      <c r="AO47" s="326"/>
      <c r="AP47" s="327"/>
      <c r="AQ47" s="318"/>
      <c r="AR47" s="318"/>
      <c r="AS47" s="318"/>
      <c r="AT47" s="318"/>
      <c r="AU47" s="318">
        <v>1</v>
      </c>
      <c r="AV47" s="318"/>
      <c r="AW47" s="318"/>
      <c r="AX47" s="318"/>
      <c r="AY47" s="318"/>
      <c r="AZ47" s="318"/>
      <c r="BA47" s="318"/>
      <c r="BB47" s="318"/>
      <c r="BC47" s="319"/>
      <c r="BD47" s="318"/>
      <c r="BE47" s="318"/>
      <c r="BF47" s="318"/>
      <c r="BG47" s="318"/>
      <c r="BH47" s="322"/>
      <c r="BI47" s="322"/>
      <c r="BJ47" s="328"/>
      <c r="BK47" s="328"/>
      <c r="BL47" s="314">
        <f t="shared" si="2"/>
        <v>1</v>
      </c>
      <c r="BM47" s="325">
        <f t="shared" si="3"/>
        <v>1</v>
      </c>
    </row>
    <row r="48" spans="1:65" ht="12" customHeight="1" x14ac:dyDescent="0.3">
      <c r="A48" s="334"/>
      <c r="B48" s="335" t="s">
        <v>486</v>
      </c>
      <c r="C48" s="336"/>
      <c r="D48" s="336"/>
      <c r="E48" s="336"/>
      <c r="F48" s="336"/>
      <c r="G48" s="336"/>
      <c r="H48" s="337"/>
      <c r="I48" s="338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7"/>
      <c r="W48" s="336"/>
      <c r="X48" s="336">
        <v>1</v>
      </c>
      <c r="Y48" s="336"/>
      <c r="Z48" s="336"/>
      <c r="AA48" s="339"/>
      <c r="AB48" s="339"/>
      <c r="AC48" s="340"/>
      <c r="AD48" s="341"/>
      <c r="AE48" s="308">
        <f t="shared" si="4"/>
        <v>1</v>
      </c>
      <c r="AF48" s="325">
        <f t="shared" si="5"/>
        <v>1</v>
      </c>
      <c r="AH48" s="316"/>
      <c r="AI48" s="317" t="s">
        <v>487</v>
      </c>
      <c r="AJ48" s="318"/>
      <c r="AK48" s="318"/>
      <c r="AL48" s="318"/>
      <c r="AM48" s="318"/>
      <c r="AN48" s="318"/>
      <c r="AO48" s="326"/>
      <c r="AP48" s="327"/>
      <c r="AQ48" s="318"/>
      <c r="AR48" s="318"/>
      <c r="AS48" s="318"/>
      <c r="AT48" s="318"/>
      <c r="AU48" s="318">
        <v>1</v>
      </c>
      <c r="AV48" s="318"/>
      <c r="AW48" s="318"/>
      <c r="AX48" s="318"/>
      <c r="AY48" s="318"/>
      <c r="AZ48" s="318"/>
      <c r="BA48" s="318"/>
      <c r="BB48" s="318"/>
      <c r="BC48" s="319"/>
      <c r="BD48" s="318"/>
      <c r="BE48" s="318"/>
      <c r="BF48" s="318"/>
      <c r="BG48" s="318"/>
      <c r="BH48" s="322"/>
      <c r="BI48" s="322"/>
      <c r="BJ48" s="328"/>
      <c r="BK48" s="328"/>
      <c r="BL48" s="314">
        <f t="shared" si="2"/>
        <v>1</v>
      </c>
      <c r="BM48" s="325">
        <f t="shared" si="3"/>
        <v>1</v>
      </c>
    </row>
    <row r="49" spans="1:65" ht="12" customHeight="1" x14ac:dyDescent="0.3">
      <c r="A49" s="334"/>
      <c r="B49" s="317" t="s">
        <v>223</v>
      </c>
      <c r="C49" s="336"/>
      <c r="D49" s="336"/>
      <c r="E49" s="336"/>
      <c r="F49" s="336"/>
      <c r="G49" s="336"/>
      <c r="H49" s="337"/>
      <c r="I49" s="338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6"/>
      <c r="V49" s="337"/>
      <c r="W49" s="336"/>
      <c r="X49" s="336">
        <v>1</v>
      </c>
      <c r="Y49" s="342"/>
      <c r="Z49" s="342"/>
      <c r="AA49" s="343"/>
      <c r="AB49" s="343"/>
      <c r="AC49" s="340"/>
      <c r="AD49" s="341"/>
      <c r="AE49" s="308">
        <f t="shared" si="4"/>
        <v>1</v>
      </c>
      <c r="AF49" s="325">
        <f t="shared" si="5"/>
        <v>1</v>
      </c>
      <c r="AH49" s="316"/>
      <c r="AI49" s="317" t="s">
        <v>488</v>
      </c>
      <c r="AJ49" s="318"/>
      <c r="AK49" s="318"/>
      <c r="AL49" s="318"/>
      <c r="AM49" s="318"/>
      <c r="AN49" s="318"/>
      <c r="AO49" s="326"/>
      <c r="AP49" s="327"/>
      <c r="AQ49" s="318"/>
      <c r="AR49" s="318"/>
      <c r="AS49" s="318"/>
      <c r="AT49" s="318"/>
      <c r="AU49" s="318">
        <v>1</v>
      </c>
      <c r="AV49" s="318"/>
      <c r="AW49" s="318"/>
      <c r="AX49" s="318"/>
      <c r="AY49" s="318"/>
      <c r="AZ49" s="318"/>
      <c r="BA49" s="318"/>
      <c r="BB49" s="318"/>
      <c r="BC49" s="319"/>
      <c r="BD49" s="318"/>
      <c r="BE49" s="318"/>
      <c r="BF49" s="318"/>
      <c r="BG49" s="318"/>
      <c r="BH49" s="322"/>
      <c r="BI49" s="322"/>
      <c r="BJ49" s="328"/>
      <c r="BK49" s="328"/>
      <c r="BL49" s="314">
        <f t="shared" si="2"/>
        <v>1</v>
      </c>
      <c r="BM49" s="325">
        <f t="shared" si="3"/>
        <v>1</v>
      </c>
    </row>
    <row r="50" spans="1:65" ht="12" customHeight="1" x14ac:dyDescent="0.3">
      <c r="A50" s="334"/>
      <c r="B50" s="344" t="s">
        <v>489</v>
      </c>
      <c r="C50" s="336"/>
      <c r="D50" s="336"/>
      <c r="E50" s="336"/>
      <c r="F50" s="336"/>
      <c r="G50" s="336"/>
      <c r="H50" s="337"/>
      <c r="I50" s="338"/>
      <c r="J50" s="336"/>
      <c r="K50" s="336"/>
      <c r="L50" s="336"/>
      <c r="M50" s="336"/>
      <c r="N50" s="336"/>
      <c r="O50" s="336"/>
      <c r="P50" s="336"/>
      <c r="Q50" s="336"/>
      <c r="R50" s="336"/>
      <c r="S50" s="336"/>
      <c r="T50" s="336"/>
      <c r="U50" s="336"/>
      <c r="V50" s="337"/>
      <c r="W50" s="336"/>
      <c r="X50" s="336"/>
      <c r="Y50" s="342">
        <v>1</v>
      </c>
      <c r="Z50" s="342"/>
      <c r="AA50" s="343"/>
      <c r="AB50" s="343"/>
      <c r="AC50" s="340"/>
      <c r="AD50" s="341"/>
      <c r="AE50" s="308">
        <f t="shared" si="4"/>
        <v>1</v>
      </c>
      <c r="AF50" s="325">
        <f t="shared" si="5"/>
        <v>1</v>
      </c>
      <c r="AH50" s="316"/>
      <c r="AI50" s="317" t="s">
        <v>490</v>
      </c>
      <c r="AJ50" s="318"/>
      <c r="AK50" s="318"/>
      <c r="AL50" s="318"/>
      <c r="AM50" s="318"/>
      <c r="AN50" s="318"/>
      <c r="AO50" s="326"/>
      <c r="AP50" s="327"/>
      <c r="AQ50" s="318"/>
      <c r="AR50" s="318"/>
      <c r="AS50" s="318"/>
      <c r="AT50" s="318"/>
      <c r="AU50" s="318"/>
      <c r="AV50" s="318"/>
      <c r="AW50" s="318">
        <v>1</v>
      </c>
      <c r="AX50" s="318"/>
      <c r="AY50" s="318"/>
      <c r="AZ50" s="318"/>
      <c r="BA50" s="318"/>
      <c r="BB50" s="318"/>
      <c r="BC50" s="319"/>
      <c r="BD50" s="318"/>
      <c r="BE50" s="318"/>
      <c r="BF50" s="318"/>
      <c r="BG50" s="318"/>
      <c r="BH50" s="322"/>
      <c r="BI50" s="322"/>
      <c r="BJ50" s="328"/>
      <c r="BK50" s="328"/>
      <c r="BL50" s="314">
        <f t="shared" si="2"/>
        <v>1</v>
      </c>
      <c r="BM50" s="325">
        <f t="shared" si="3"/>
        <v>1</v>
      </c>
    </row>
    <row r="51" spans="1:65" ht="12" customHeight="1" x14ac:dyDescent="0.3">
      <c r="A51" s="334"/>
      <c r="B51" s="345" t="s">
        <v>491</v>
      </c>
      <c r="C51" s="336"/>
      <c r="D51" s="336"/>
      <c r="E51" s="336"/>
      <c r="F51" s="336"/>
      <c r="G51" s="336"/>
      <c r="H51" s="337"/>
      <c r="I51" s="338"/>
      <c r="J51" s="336"/>
      <c r="K51" s="336"/>
      <c r="L51" s="336"/>
      <c r="M51" s="336"/>
      <c r="N51" s="336"/>
      <c r="O51" s="336"/>
      <c r="P51" s="336"/>
      <c r="Q51" s="336"/>
      <c r="R51" s="336"/>
      <c r="S51" s="336"/>
      <c r="T51" s="336"/>
      <c r="U51" s="336"/>
      <c r="V51" s="337"/>
      <c r="W51" s="336"/>
      <c r="X51" s="336"/>
      <c r="Y51" s="342"/>
      <c r="Z51" s="342"/>
      <c r="AA51" s="343"/>
      <c r="AB51" s="343"/>
      <c r="AC51" s="340">
        <v>1</v>
      </c>
      <c r="AD51" s="341"/>
      <c r="AE51" s="308">
        <f t="shared" si="4"/>
        <v>1</v>
      </c>
      <c r="AF51" s="325">
        <f t="shared" si="5"/>
        <v>1</v>
      </c>
      <c r="AH51" s="316"/>
      <c r="AI51" s="317" t="s">
        <v>492</v>
      </c>
      <c r="AJ51" s="318"/>
      <c r="AK51" s="318"/>
      <c r="AL51" s="318"/>
      <c r="AM51" s="318"/>
      <c r="AN51" s="318"/>
      <c r="AO51" s="326"/>
      <c r="AP51" s="327"/>
      <c r="AQ51" s="318"/>
      <c r="AR51" s="318"/>
      <c r="AS51" s="318"/>
      <c r="AT51" s="318"/>
      <c r="AU51" s="318"/>
      <c r="AV51" s="318"/>
      <c r="AW51" s="318"/>
      <c r="AX51" s="318"/>
      <c r="AY51" s="318">
        <v>1</v>
      </c>
      <c r="AZ51" s="318"/>
      <c r="BA51" s="318"/>
      <c r="BB51" s="318"/>
      <c r="BC51" s="319"/>
      <c r="BD51" s="318"/>
      <c r="BE51" s="318"/>
      <c r="BF51" s="318"/>
      <c r="BG51" s="318"/>
      <c r="BH51" s="322"/>
      <c r="BI51" s="322"/>
      <c r="BJ51" s="328"/>
      <c r="BK51" s="328"/>
      <c r="BL51" s="314">
        <f t="shared" si="2"/>
        <v>1</v>
      </c>
      <c r="BM51" s="325">
        <f t="shared" si="3"/>
        <v>1</v>
      </c>
    </row>
    <row r="52" spans="1:65" ht="12" customHeight="1" x14ac:dyDescent="0.3">
      <c r="A52" s="1073" t="s">
        <v>493</v>
      </c>
      <c r="B52" s="1074"/>
      <c r="C52" s="346">
        <f>COUNTIF(C2:C51,"&gt;0")</f>
        <v>5</v>
      </c>
      <c r="D52" s="346">
        <f t="shared" ref="D52:AC52" si="6">COUNTIF(D2:D51,"&gt;0")</f>
        <v>5</v>
      </c>
      <c r="E52" s="346">
        <f t="shared" si="6"/>
        <v>4</v>
      </c>
      <c r="F52" s="346">
        <f t="shared" si="6"/>
        <v>8</v>
      </c>
      <c r="G52" s="346">
        <f t="shared" si="6"/>
        <v>4</v>
      </c>
      <c r="H52" s="347">
        <f t="shared" si="6"/>
        <v>7</v>
      </c>
      <c r="I52" s="348">
        <f t="shared" si="6"/>
        <v>6</v>
      </c>
      <c r="J52" s="346">
        <f t="shared" si="6"/>
        <v>4</v>
      </c>
      <c r="K52" s="346">
        <f t="shared" si="6"/>
        <v>7</v>
      </c>
      <c r="L52" s="346">
        <f t="shared" si="6"/>
        <v>3</v>
      </c>
      <c r="M52" s="346">
        <f t="shared" si="6"/>
        <v>7</v>
      </c>
      <c r="N52" s="346">
        <f t="shared" si="6"/>
        <v>5</v>
      </c>
      <c r="O52" s="346">
        <f t="shared" si="6"/>
        <v>8</v>
      </c>
      <c r="P52" s="346">
        <f t="shared" si="6"/>
        <v>6</v>
      </c>
      <c r="Q52" s="346">
        <f t="shared" si="6"/>
        <v>4</v>
      </c>
      <c r="R52" s="346">
        <f t="shared" si="6"/>
        <v>5</v>
      </c>
      <c r="S52" s="346">
        <f t="shared" si="6"/>
        <v>6</v>
      </c>
      <c r="T52" s="346">
        <f t="shared" si="6"/>
        <v>8</v>
      </c>
      <c r="U52" s="346">
        <f t="shared" si="6"/>
        <v>5</v>
      </c>
      <c r="V52" s="347">
        <f t="shared" si="6"/>
        <v>4</v>
      </c>
      <c r="W52" s="346">
        <f t="shared" si="6"/>
        <v>7</v>
      </c>
      <c r="X52" s="346">
        <f t="shared" si="6"/>
        <v>6</v>
      </c>
      <c r="Y52" s="346">
        <f t="shared" si="6"/>
        <v>5</v>
      </c>
      <c r="Z52" s="346">
        <f t="shared" si="6"/>
        <v>4</v>
      </c>
      <c r="AA52" s="346">
        <f t="shared" si="6"/>
        <v>5</v>
      </c>
      <c r="AB52" s="346">
        <f t="shared" si="6"/>
        <v>6</v>
      </c>
      <c r="AC52" s="349">
        <f t="shared" si="6"/>
        <v>5</v>
      </c>
      <c r="AD52" s="350"/>
      <c r="AE52" s="351">
        <f>SUM(AE2:AE51)</f>
        <v>388</v>
      </c>
      <c r="AF52" s="352"/>
      <c r="AH52" s="316"/>
      <c r="AI52" s="317" t="s">
        <v>494</v>
      </c>
      <c r="AJ52" s="318"/>
      <c r="AK52" s="318"/>
      <c r="AL52" s="318"/>
      <c r="AM52" s="318"/>
      <c r="AN52" s="318"/>
      <c r="AO52" s="326"/>
      <c r="AP52" s="327"/>
      <c r="AQ52" s="318"/>
      <c r="AR52" s="318"/>
      <c r="AS52" s="318"/>
      <c r="AT52" s="318"/>
      <c r="AU52" s="318"/>
      <c r="AV52" s="318"/>
      <c r="AW52" s="318"/>
      <c r="AX52" s="318"/>
      <c r="AY52" s="318"/>
      <c r="AZ52" s="318"/>
      <c r="BA52" s="318"/>
      <c r="BB52" s="318">
        <v>1</v>
      </c>
      <c r="BC52" s="319"/>
      <c r="BD52" s="318"/>
      <c r="BE52" s="318"/>
      <c r="BF52" s="318"/>
      <c r="BG52" s="318"/>
      <c r="BH52" s="322"/>
      <c r="BI52" s="322"/>
      <c r="BJ52" s="328"/>
      <c r="BK52" s="328"/>
      <c r="BL52" s="314">
        <f t="shared" si="2"/>
        <v>1</v>
      </c>
      <c r="BM52" s="325">
        <f t="shared" si="3"/>
        <v>1</v>
      </c>
    </row>
    <row r="53" spans="1:65" ht="12" customHeight="1" thickBot="1" x14ac:dyDescent="0.35">
      <c r="A53" s="353"/>
      <c r="B53" s="354" t="s">
        <v>495</v>
      </c>
      <c r="C53" s="355">
        <v>5</v>
      </c>
      <c r="D53" s="355">
        <v>6</v>
      </c>
      <c r="E53" s="355">
        <v>7</v>
      </c>
      <c r="F53" s="355">
        <v>8</v>
      </c>
      <c r="G53" s="355">
        <v>9</v>
      </c>
      <c r="H53" s="356">
        <v>10</v>
      </c>
      <c r="I53" s="357">
        <v>11</v>
      </c>
      <c r="J53" s="358">
        <v>12</v>
      </c>
      <c r="K53" s="358">
        <v>13</v>
      </c>
      <c r="L53" s="358">
        <v>14</v>
      </c>
      <c r="M53" s="358">
        <v>15</v>
      </c>
      <c r="N53" s="359">
        <v>16</v>
      </c>
      <c r="O53" s="359">
        <v>17</v>
      </c>
      <c r="P53" s="359">
        <v>18</v>
      </c>
      <c r="Q53" s="355">
        <v>19</v>
      </c>
      <c r="R53" s="355">
        <v>20</v>
      </c>
      <c r="S53" s="360">
        <v>21</v>
      </c>
      <c r="T53" s="358">
        <v>22</v>
      </c>
      <c r="U53" s="358">
        <v>23</v>
      </c>
      <c r="V53" s="358">
        <v>24</v>
      </c>
      <c r="W53" s="358">
        <v>25</v>
      </c>
      <c r="X53" s="359">
        <v>26</v>
      </c>
      <c r="Y53" s="359">
        <v>27</v>
      </c>
      <c r="Z53" s="359">
        <v>28</v>
      </c>
      <c r="AA53" s="359">
        <v>29</v>
      </c>
      <c r="AB53" s="359">
        <v>30</v>
      </c>
      <c r="AC53" s="361">
        <v>31</v>
      </c>
      <c r="AD53" s="362">
        <v>32</v>
      </c>
      <c r="AE53" s="363"/>
      <c r="AF53" s="364"/>
      <c r="AH53" s="316"/>
      <c r="AI53" s="317" t="s">
        <v>277</v>
      </c>
      <c r="AJ53" s="318"/>
      <c r="AK53" s="318"/>
      <c r="AL53" s="318"/>
      <c r="AM53" s="318"/>
      <c r="AN53" s="318"/>
      <c r="AO53" s="326"/>
      <c r="AP53" s="327"/>
      <c r="AQ53" s="318"/>
      <c r="AR53" s="318"/>
      <c r="AS53" s="318"/>
      <c r="AT53" s="318"/>
      <c r="AU53" s="318"/>
      <c r="AV53" s="318"/>
      <c r="AW53" s="318"/>
      <c r="AX53" s="318"/>
      <c r="AY53" s="318"/>
      <c r="AZ53" s="318"/>
      <c r="BA53" s="318"/>
      <c r="BB53" s="318"/>
      <c r="BC53" s="319"/>
      <c r="BD53" s="318"/>
      <c r="BE53" s="318">
        <v>1</v>
      </c>
      <c r="BF53" s="318"/>
      <c r="BG53" s="318"/>
      <c r="BH53" s="322"/>
      <c r="BI53" s="322"/>
      <c r="BJ53" s="328"/>
      <c r="BK53" s="328"/>
      <c r="BL53" s="314">
        <f t="shared" si="2"/>
        <v>1</v>
      </c>
      <c r="BM53" s="325">
        <f t="shared" si="3"/>
        <v>1</v>
      </c>
    </row>
    <row r="54" spans="1:65" ht="12" customHeight="1" thickTop="1" x14ac:dyDescent="0.3">
      <c r="B54" s="366" t="s">
        <v>496</v>
      </c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44"/>
      <c r="AD54" s="344"/>
      <c r="AH54" s="316"/>
      <c r="AI54" s="335" t="s">
        <v>314</v>
      </c>
      <c r="AJ54" s="336"/>
      <c r="AK54" s="336"/>
      <c r="AL54" s="336"/>
      <c r="AM54" s="336"/>
      <c r="AN54" s="336"/>
      <c r="AO54" s="368"/>
      <c r="AP54" s="369"/>
      <c r="AQ54" s="336"/>
      <c r="AR54" s="336"/>
      <c r="AS54" s="336"/>
      <c r="AT54" s="336"/>
      <c r="AU54" s="336"/>
      <c r="AV54" s="336"/>
      <c r="AW54" s="336"/>
      <c r="AX54" s="336"/>
      <c r="AY54" s="336"/>
      <c r="AZ54" s="336"/>
      <c r="BA54" s="336"/>
      <c r="BB54" s="336"/>
      <c r="BC54" s="337"/>
      <c r="BD54" s="336"/>
      <c r="BE54" s="336">
        <v>1</v>
      </c>
      <c r="BF54" s="336"/>
      <c r="BG54" s="336"/>
      <c r="BH54" s="339"/>
      <c r="BI54" s="339"/>
      <c r="BJ54" s="370"/>
      <c r="BK54" s="370"/>
      <c r="BL54" s="314">
        <f t="shared" si="2"/>
        <v>1</v>
      </c>
      <c r="BM54" s="325">
        <f t="shared" si="3"/>
        <v>1</v>
      </c>
    </row>
    <row r="55" spans="1:65" ht="12" customHeight="1" x14ac:dyDescent="0.3">
      <c r="A55" s="1075" t="s">
        <v>497</v>
      </c>
      <c r="B55" s="1076"/>
      <c r="C55" s="1076"/>
      <c r="D55" s="1076"/>
      <c r="E55" s="1076"/>
      <c r="F55" s="1076"/>
      <c r="G55" s="1076"/>
      <c r="H55" s="1076"/>
      <c r="I55" s="1076"/>
      <c r="J55" s="1076"/>
      <c r="K55" s="1076"/>
      <c r="L55" s="1076"/>
      <c r="M55" s="1076"/>
      <c r="N55" s="1076"/>
      <c r="O55" s="1076"/>
      <c r="P55" s="1076"/>
      <c r="Q55" s="1076"/>
      <c r="R55" s="1076"/>
      <c r="S55" s="1076"/>
      <c r="T55" s="1076"/>
      <c r="U55" s="1076"/>
      <c r="V55" s="1076"/>
      <c r="W55" s="1076"/>
      <c r="X55" s="1076"/>
      <c r="Y55" s="1076"/>
      <c r="Z55" s="1076"/>
      <c r="AA55" s="1076"/>
      <c r="AB55" s="1076"/>
      <c r="AC55" s="1076"/>
      <c r="AD55" s="1076"/>
      <c r="AE55" s="1076"/>
      <c r="AF55" s="1077"/>
      <c r="AH55" s="316"/>
      <c r="AI55" s="335" t="s">
        <v>290</v>
      </c>
      <c r="AJ55" s="336"/>
      <c r="AK55" s="336"/>
      <c r="AL55" s="336"/>
      <c r="AM55" s="336"/>
      <c r="AN55" s="336"/>
      <c r="AO55" s="368"/>
      <c r="AP55" s="369"/>
      <c r="AQ55" s="336"/>
      <c r="AR55" s="336"/>
      <c r="AS55" s="336"/>
      <c r="AT55" s="336"/>
      <c r="AU55" s="336"/>
      <c r="AV55" s="336"/>
      <c r="AW55" s="336"/>
      <c r="AX55" s="336"/>
      <c r="AY55" s="336"/>
      <c r="AZ55" s="336"/>
      <c r="BA55" s="336"/>
      <c r="BB55" s="336"/>
      <c r="BC55" s="337"/>
      <c r="BD55" s="336"/>
      <c r="BE55" s="336"/>
      <c r="BF55" s="336">
        <v>1</v>
      </c>
      <c r="BG55" s="336"/>
      <c r="BH55" s="339"/>
      <c r="BI55" s="339"/>
      <c r="BJ55" s="370"/>
      <c r="BK55" s="370"/>
      <c r="BL55" s="314">
        <f t="shared" si="2"/>
        <v>1</v>
      </c>
      <c r="BM55" s="325">
        <f t="shared" si="3"/>
        <v>1</v>
      </c>
    </row>
    <row r="56" spans="1:65" ht="12" customHeight="1" x14ac:dyDescent="0.3">
      <c r="A56" s="1078"/>
      <c r="B56" s="1079"/>
      <c r="C56" s="1079"/>
      <c r="D56" s="1079"/>
      <c r="E56" s="1079"/>
      <c r="F56" s="1079"/>
      <c r="G56" s="1079"/>
      <c r="H56" s="1079"/>
      <c r="I56" s="1079"/>
      <c r="J56" s="1079"/>
      <c r="K56" s="1079"/>
      <c r="L56" s="1079"/>
      <c r="M56" s="1079"/>
      <c r="N56" s="1079"/>
      <c r="O56" s="1079"/>
      <c r="P56" s="1079"/>
      <c r="Q56" s="1079"/>
      <c r="R56" s="1079"/>
      <c r="S56" s="1079"/>
      <c r="T56" s="1079"/>
      <c r="U56" s="1079"/>
      <c r="V56" s="1079"/>
      <c r="W56" s="1079"/>
      <c r="X56" s="1079"/>
      <c r="Y56" s="1079"/>
      <c r="Z56" s="1079"/>
      <c r="AA56" s="1079"/>
      <c r="AB56" s="1079"/>
      <c r="AC56" s="1079"/>
      <c r="AD56" s="1079"/>
      <c r="AE56" s="1079"/>
      <c r="AF56" s="1080"/>
      <c r="AH56" s="371"/>
      <c r="AI56" s="335" t="s">
        <v>287</v>
      </c>
      <c r="AJ56" s="336"/>
      <c r="AK56" s="336"/>
      <c r="AL56" s="336"/>
      <c r="AM56" s="336"/>
      <c r="AN56" s="336"/>
      <c r="AO56" s="368"/>
      <c r="AP56" s="369"/>
      <c r="AQ56" s="336"/>
      <c r="AR56" s="336"/>
      <c r="AS56" s="336"/>
      <c r="AT56" s="336"/>
      <c r="AU56" s="336"/>
      <c r="AV56" s="336"/>
      <c r="AW56" s="336"/>
      <c r="AX56" s="336"/>
      <c r="AY56" s="336"/>
      <c r="AZ56" s="336"/>
      <c r="BA56" s="336"/>
      <c r="BB56" s="336"/>
      <c r="BC56" s="337"/>
      <c r="BD56" s="336"/>
      <c r="BE56" s="336"/>
      <c r="BF56" s="336"/>
      <c r="BG56" s="336"/>
      <c r="BH56" s="339"/>
      <c r="BI56" s="339"/>
      <c r="BJ56" s="370">
        <v>1</v>
      </c>
      <c r="BK56" s="370"/>
      <c r="BL56" s="314">
        <f t="shared" si="2"/>
        <v>1</v>
      </c>
      <c r="BM56" s="325">
        <f>SUM(COUNTIF(AJ56:BI56,"&gt;-1"))</f>
        <v>0</v>
      </c>
    </row>
    <row r="57" spans="1:65" ht="12" customHeight="1" x14ac:dyDescent="0.3">
      <c r="C57" s="1072">
        <v>1991</v>
      </c>
      <c r="D57" s="1072">
        <v>1992</v>
      </c>
      <c r="E57" s="1072">
        <v>1993</v>
      </c>
      <c r="F57" s="1072">
        <v>1994</v>
      </c>
      <c r="G57" s="1072">
        <v>1995</v>
      </c>
      <c r="H57" s="1072">
        <v>1996</v>
      </c>
      <c r="I57" s="1072">
        <v>1997</v>
      </c>
      <c r="J57" s="1072">
        <v>1998</v>
      </c>
      <c r="K57" s="1072">
        <v>1999</v>
      </c>
      <c r="L57" s="1072">
        <v>2000</v>
      </c>
      <c r="M57" s="1072">
        <v>2001</v>
      </c>
      <c r="N57" s="1072">
        <v>2002</v>
      </c>
      <c r="O57" s="1072">
        <v>2003</v>
      </c>
      <c r="P57" s="1072">
        <v>2004</v>
      </c>
      <c r="Q57" s="1072">
        <v>2005</v>
      </c>
      <c r="R57" s="1072">
        <v>2006</v>
      </c>
      <c r="S57" s="1072">
        <v>2007</v>
      </c>
      <c r="T57" s="1072">
        <v>2008</v>
      </c>
      <c r="U57" s="1072">
        <v>2009</v>
      </c>
      <c r="V57" s="1072">
        <v>2010</v>
      </c>
      <c r="W57" s="1072">
        <v>2011</v>
      </c>
      <c r="X57" s="1072">
        <v>2012</v>
      </c>
      <c r="Y57" s="1072">
        <v>2013</v>
      </c>
      <c r="Z57" s="1072">
        <v>2014</v>
      </c>
      <c r="AA57" s="1072">
        <v>2015</v>
      </c>
      <c r="AB57" s="1072">
        <v>2016</v>
      </c>
      <c r="AC57" s="1067">
        <v>2017</v>
      </c>
      <c r="AD57" s="1067">
        <v>2018</v>
      </c>
      <c r="AE57" s="373"/>
      <c r="AF57" s="315"/>
      <c r="AG57" s="333"/>
      <c r="AH57" s="371"/>
      <c r="AI57" s="335" t="s">
        <v>130</v>
      </c>
      <c r="AJ57" s="339"/>
      <c r="AK57" s="339"/>
      <c r="AL57" s="339"/>
      <c r="AM57" s="339"/>
      <c r="AN57" s="339"/>
      <c r="AO57" s="374"/>
      <c r="AP57" s="375"/>
      <c r="AQ57" s="339"/>
      <c r="AR57" s="339"/>
      <c r="AS57" s="339"/>
      <c r="AT57" s="339"/>
      <c r="AU57" s="339"/>
      <c r="AV57" s="339"/>
      <c r="AW57" s="339"/>
      <c r="AX57" s="339"/>
      <c r="AY57" s="339"/>
      <c r="AZ57" s="339"/>
      <c r="BA57" s="339"/>
      <c r="BB57" s="339"/>
      <c r="BC57" s="376"/>
      <c r="BD57" s="339"/>
      <c r="BE57" s="339"/>
      <c r="BF57" s="339"/>
      <c r="BG57" s="339"/>
      <c r="BH57" s="339"/>
      <c r="BI57" s="339"/>
      <c r="BJ57" s="370"/>
      <c r="BK57" s="377">
        <v>1</v>
      </c>
      <c r="BL57" s="314">
        <f t="shared" si="2"/>
        <v>1</v>
      </c>
      <c r="BM57" s="325"/>
    </row>
    <row r="58" spans="1:65" ht="14.1" customHeight="1" thickBot="1" x14ac:dyDescent="0.35">
      <c r="A58" s="378" t="s">
        <v>498</v>
      </c>
      <c r="C58" s="1072"/>
      <c r="D58" s="1072"/>
      <c r="E58" s="1072"/>
      <c r="F58" s="1072"/>
      <c r="G58" s="1072"/>
      <c r="H58" s="1072"/>
      <c r="I58" s="1072"/>
      <c r="J58" s="1072"/>
      <c r="K58" s="1072"/>
      <c r="L58" s="1072"/>
      <c r="M58" s="1072"/>
      <c r="N58" s="1072"/>
      <c r="O58" s="1072"/>
      <c r="P58" s="1072"/>
      <c r="Q58" s="1072"/>
      <c r="R58" s="1072"/>
      <c r="S58" s="1072"/>
      <c r="T58" s="1072"/>
      <c r="U58" s="1072"/>
      <c r="V58" s="1072"/>
      <c r="W58" s="1072"/>
      <c r="X58" s="1072"/>
      <c r="Y58" s="1072"/>
      <c r="Z58" s="1072"/>
      <c r="AA58" s="1072"/>
      <c r="AB58" s="1072"/>
      <c r="AC58" s="1067"/>
      <c r="AD58" s="1067"/>
      <c r="AE58" s="373"/>
      <c r="AF58" s="379"/>
      <c r="AH58" s="1068" t="s">
        <v>493</v>
      </c>
      <c r="AI58" s="1069"/>
      <c r="AJ58" s="380">
        <f t="shared" ref="AJ58:BI58" si="7">COUNTIF(AJ2:AJ57,"&gt;0")</f>
        <v>3</v>
      </c>
      <c r="AK58" s="380">
        <f t="shared" si="7"/>
        <v>5</v>
      </c>
      <c r="AL58" s="380">
        <f t="shared" si="7"/>
        <v>5</v>
      </c>
      <c r="AM58" s="380">
        <f t="shared" si="7"/>
        <v>6</v>
      </c>
      <c r="AN58" s="380">
        <f t="shared" si="7"/>
        <v>4</v>
      </c>
      <c r="AO58" s="381">
        <f t="shared" si="7"/>
        <v>4</v>
      </c>
      <c r="AP58" s="382">
        <f t="shared" si="7"/>
        <v>6</v>
      </c>
      <c r="AQ58" s="380">
        <f t="shared" si="7"/>
        <v>6</v>
      </c>
      <c r="AR58" s="380">
        <f t="shared" si="7"/>
        <v>4</v>
      </c>
      <c r="AS58" s="380">
        <f t="shared" si="7"/>
        <v>7</v>
      </c>
      <c r="AT58" s="380">
        <f t="shared" si="7"/>
        <v>6</v>
      </c>
      <c r="AU58" s="380">
        <f t="shared" si="7"/>
        <v>8</v>
      </c>
      <c r="AV58" s="380">
        <f t="shared" si="7"/>
        <v>3</v>
      </c>
      <c r="AW58" s="380">
        <f t="shared" si="7"/>
        <v>5</v>
      </c>
      <c r="AX58" s="380">
        <f t="shared" si="7"/>
        <v>5</v>
      </c>
      <c r="AY58" s="380">
        <f t="shared" si="7"/>
        <v>7</v>
      </c>
      <c r="AZ58" s="380">
        <f t="shared" si="7"/>
        <v>3</v>
      </c>
      <c r="BA58" s="380">
        <f t="shared" si="7"/>
        <v>4</v>
      </c>
      <c r="BB58" s="380">
        <f t="shared" si="7"/>
        <v>6</v>
      </c>
      <c r="BC58" s="383">
        <f t="shared" si="7"/>
        <v>3</v>
      </c>
      <c r="BD58" s="380">
        <f t="shared" si="7"/>
        <v>3</v>
      </c>
      <c r="BE58" s="380">
        <f t="shared" si="7"/>
        <v>6</v>
      </c>
      <c r="BF58" s="380">
        <f t="shared" si="7"/>
        <v>6</v>
      </c>
      <c r="BG58" s="380">
        <f t="shared" si="7"/>
        <v>3</v>
      </c>
      <c r="BH58" s="384">
        <f t="shared" si="7"/>
        <v>3</v>
      </c>
      <c r="BI58" s="384">
        <f t="shared" si="7"/>
        <v>6</v>
      </c>
      <c r="BJ58" s="385">
        <f>COUNTIF(BJ2:BJ57,"&gt;0")</f>
        <v>6</v>
      </c>
      <c r="BK58" s="385">
        <f>COUNTIF(BK2:BK57,"&gt;0")</f>
        <v>2</v>
      </c>
      <c r="BL58" s="386">
        <f>SUM(BL2:BL57)</f>
        <v>386</v>
      </c>
      <c r="BM58" s="387"/>
    </row>
    <row r="59" spans="1:65" ht="14.1" customHeight="1" thickTop="1" thickBot="1" x14ac:dyDescent="0.35">
      <c r="A59" s="1070" t="s">
        <v>499</v>
      </c>
      <c r="B59" s="1071"/>
      <c r="C59" s="388">
        <f>SUM(C2:C51)</f>
        <v>12</v>
      </c>
      <c r="D59" s="388">
        <f t="shared" ref="D59:AC59" si="8">SUM(D2:D51)</f>
        <v>11</v>
      </c>
      <c r="E59" s="388">
        <f t="shared" si="8"/>
        <v>12</v>
      </c>
      <c r="F59" s="388">
        <f t="shared" si="8"/>
        <v>11</v>
      </c>
      <c r="G59" s="388">
        <f t="shared" si="8"/>
        <v>12</v>
      </c>
      <c r="H59" s="388">
        <f t="shared" si="8"/>
        <v>12</v>
      </c>
      <c r="I59" s="388">
        <f t="shared" si="8"/>
        <v>15</v>
      </c>
      <c r="J59" s="388">
        <f t="shared" si="8"/>
        <v>15</v>
      </c>
      <c r="K59" s="388">
        <f t="shared" si="8"/>
        <v>15</v>
      </c>
      <c r="L59" s="388">
        <f>SUM(L2:L51)-1</f>
        <v>15</v>
      </c>
      <c r="M59" s="388">
        <f t="shared" si="8"/>
        <v>15</v>
      </c>
      <c r="N59" s="388">
        <f t="shared" si="8"/>
        <v>15</v>
      </c>
      <c r="O59" s="388">
        <f t="shared" si="8"/>
        <v>15</v>
      </c>
      <c r="P59" s="388">
        <f t="shared" si="8"/>
        <v>15</v>
      </c>
      <c r="Q59" s="388">
        <f t="shared" si="8"/>
        <v>15</v>
      </c>
      <c r="R59" s="388">
        <f t="shared" si="8"/>
        <v>15</v>
      </c>
      <c r="S59" s="388">
        <f t="shared" si="8"/>
        <v>15</v>
      </c>
      <c r="T59" s="388">
        <f t="shared" si="8"/>
        <v>15</v>
      </c>
      <c r="U59" s="388">
        <f t="shared" si="8"/>
        <v>15</v>
      </c>
      <c r="V59" s="388">
        <f t="shared" si="8"/>
        <v>15</v>
      </c>
      <c r="W59" s="388">
        <f t="shared" si="8"/>
        <v>15</v>
      </c>
      <c r="X59" s="388">
        <f t="shared" si="8"/>
        <v>15</v>
      </c>
      <c r="Y59" s="388">
        <f t="shared" si="8"/>
        <v>15</v>
      </c>
      <c r="Z59" s="388">
        <f t="shared" si="8"/>
        <v>15</v>
      </c>
      <c r="AA59" s="388">
        <f t="shared" si="8"/>
        <v>15</v>
      </c>
      <c r="AB59" s="388">
        <f t="shared" si="8"/>
        <v>15</v>
      </c>
      <c r="AC59" s="389">
        <f t="shared" si="8"/>
        <v>15</v>
      </c>
      <c r="AD59" s="389">
        <f t="shared" ref="AD59" si="9">SUM(AD2:AD51)</f>
        <v>2</v>
      </c>
      <c r="AE59" s="390">
        <f>SUM(C59:AD59)</f>
        <v>387</v>
      </c>
      <c r="AH59" s="391" t="s">
        <v>500</v>
      </c>
      <c r="AI59" s="392"/>
      <c r="AJ59" s="393">
        <f t="shared" ref="AJ59:BI59" si="10">SUM(AJ2:AJ57)</f>
        <v>12</v>
      </c>
      <c r="AK59" s="393">
        <f t="shared" si="10"/>
        <v>11</v>
      </c>
      <c r="AL59" s="393">
        <f t="shared" si="10"/>
        <v>12</v>
      </c>
      <c r="AM59" s="393">
        <f t="shared" si="10"/>
        <v>10</v>
      </c>
      <c r="AN59" s="393">
        <f t="shared" si="10"/>
        <v>12</v>
      </c>
      <c r="AO59" s="394">
        <f t="shared" si="10"/>
        <v>12</v>
      </c>
      <c r="AP59" s="395">
        <f t="shared" si="10"/>
        <v>15</v>
      </c>
      <c r="AQ59" s="393">
        <f t="shared" si="10"/>
        <v>15</v>
      </c>
      <c r="AR59" s="393">
        <f t="shared" si="10"/>
        <v>15</v>
      </c>
      <c r="AS59" s="393">
        <f t="shared" si="10"/>
        <v>15</v>
      </c>
      <c r="AT59" s="393">
        <f t="shared" si="10"/>
        <v>15</v>
      </c>
      <c r="AU59" s="393">
        <f t="shared" si="10"/>
        <v>15</v>
      </c>
      <c r="AV59" s="393">
        <f t="shared" si="10"/>
        <v>15</v>
      </c>
      <c r="AW59" s="393">
        <f t="shared" si="10"/>
        <v>15</v>
      </c>
      <c r="AX59" s="393">
        <f t="shared" si="10"/>
        <v>15</v>
      </c>
      <c r="AY59" s="393">
        <f t="shared" si="10"/>
        <v>15</v>
      </c>
      <c r="AZ59" s="393">
        <f t="shared" si="10"/>
        <v>15</v>
      </c>
      <c r="BA59" s="393">
        <f t="shared" si="10"/>
        <v>15</v>
      </c>
      <c r="BB59" s="393">
        <f t="shared" si="10"/>
        <v>15</v>
      </c>
      <c r="BC59" s="393">
        <f t="shared" si="10"/>
        <v>15</v>
      </c>
      <c r="BD59" s="393">
        <f t="shared" si="10"/>
        <v>15</v>
      </c>
      <c r="BE59" s="393">
        <f t="shared" si="10"/>
        <v>15</v>
      </c>
      <c r="BF59" s="393">
        <f t="shared" si="10"/>
        <v>15</v>
      </c>
      <c r="BG59" s="393">
        <f t="shared" si="10"/>
        <v>15</v>
      </c>
      <c r="BH59" s="393">
        <f t="shared" si="10"/>
        <v>15</v>
      </c>
      <c r="BI59" s="396">
        <f t="shared" si="10"/>
        <v>15</v>
      </c>
      <c r="BJ59" s="397">
        <f>SUM(BJ2:BJ57)</f>
        <v>15</v>
      </c>
      <c r="BK59" s="397">
        <f>SUM(BK2:BK57)</f>
        <v>2</v>
      </c>
      <c r="BL59" s="333"/>
      <c r="BM59" s="333"/>
    </row>
    <row r="60" spans="1:65" ht="5.25" customHeight="1" thickTop="1" x14ac:dyDescent="0.3">
      <c r="A60" s="315"/>
      <c r="B60" s="344"/>
    </row>
    <row r="61" spans="1:65" ht="14.1" customHeight="1" x14ac:dyDescent="0.3">
      <c r="AI61" s="344"/>
      <c r="AJ61" s="315"/>
      <c r="AK61" s="315"/>
      <c r="AL61" s="315"/>
      <c r="AM61" s="315"/>
      <c r="AN61" s="315"/>
      <c r="AO61" s="315"/>
      <c r="AP61" s="315"/>
      <c r="AQ61" s="315"/>
      <c r="AR61" s="315"/>
      <c r="AS61" s="315"/>
      <c r="AT61" s="315"/>
      <c r="AU61" s="315"/>
      <c r="AV61" s="315"/>
      <c r="AW61" s="315"/>
      <c r="AX61" s="315"/>
      <c r="AY61" s="315"/>
      <c r="AZ61" s="315"/>
      <c r="BA61" s="315"/>
      <c r="BB61" s="315"/>
      <c r="BC61" s="315"/>
      <c r="BD61" s="315"/>
      <c r="BE61" s="315"/>
      <c r="BF61" s="315"/>
      <c r="BG61" s="315"/>
      <c r="BH61" s="315"/>
      <c r="BI61" s="315"/>
      <c r="BJ61" s="344"/>
      <c r="BK61" s="344"/>
    </row>
  </sheetData>
  <autoFilter ref="A1:BM59"/>
  <mergeCells count="32">
    <mergeCell ref="P57:P58"/>
    <mergeCell ref="A52:B52"/>
    <mergeCell ref="A55:AF56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AC57:AC58"/>
    <mergeCell ref="AD57:AD58"/>
    <mergeCell ref="AH58:AI58"/>
    <mergeCell ref="A59:B59"/>
    <mergeCell ref="W57:W58"/>
    <mergeCell ref="X57:X58"/>
    <mergeCell ref="Y57:Y58"/>
    <mergeCell ref="Z57:Z58"/>
    <mergeCell ref="AA57:AA58"/>
    <mergeCell ref="AB57:AB58"/>
    <mergeCell ref="Q57:Q58"/>
    <mergeCell ref="R57:R58"/>
    <mergeCell ref="S57:S58"/>
    <mergeCell ref="T57:T58"/>
    <mergeCell ref="U57:U58"/>
    <mergeCell ref="V57:V58"/>
  </mergeCells>
  <pageMargins left="0.19685039370078741" right="0.19685039370078741" top="0.39370078740157483" bottom="0.19685039370078741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5"/>
  <sheetViews>
    <sheetView workbookViewId="0">
      <selection activeCell="P18" sqref="P18"/>
    </sheetView>
  </sheetViews>
  <sheetFormatPr defaultRowHeight="13.5" customHeight="1" x14ac:dyDescent="0.3"/>
  <cols>
    <col min="1" max="1" width="4.33203125" style="409" customWidth="1"/>
    <col min="2" max="2" width="18.44140625" style="445" customWidth="1"/>
    <col min="3" max="3" width="6.6640625" style="446" customWidth="1"/>
    <col min="4" max="4" width="3.6640625" style="447" customWidth="1"/>
    <col min="5" max="6" width="3.6640625" style="448" customWidth="1"/>
    <col min="7" max="7" width="3.6640625" style="449" customWidth="1"/>
    <col min="8" max="8" width="4.109375" style="409" customWidth="1"/>
    <col min="9" max="9" width="17.5546875" style="445" customWidth="1"/>
    <col min="10" max="10" width="6.6640625" style="281" customWidth="1"/>
    <col min="11" max="11" width="3.6640625" style="450" customWidth="1"/>
    <col min="12" max="13" width="3.6640625" style="448" customWidth="1"/>
    <col min="14" max="14" width="3.6640625" style="449" customWidth="1"/>
    <col min="16" max="16" width="8.88671875" style="278"/>
    <col min="17" max="17" width="6.6640625" style="278" customWidth="1"/>
    <col min="18" max="18" width="19.109375" style="278" customWidth="1"/>
    <col min="19" max="19" width="4.88671875" style="278" customWidth="1"/>
    <col min="20" max="20" width="8.88671875" style="278"/>
    <col min="21" max="21" width="8.88671875" style="281"/>
  </cols>
  <sheetData>
    <row r="1" spans="1:21" s="408" customFormat="1" ht="19.5" customHeight="1" thickTop="1" thickBot="1" x14ac:dyDescent="0.35">
      <c r="A1" s="403" t="s">
        <v>1</v>
      </c>
      <c r="B1" s="404" t="s">
        <v>159</v>
      </c>
      <c r="C1" s="405" t="s">
        <v>6</v>
      </c>
      <c r="D1" s="405" t="s">
        <v>3</v>
      </c>
      <c r="E1" s="405" t="s">
        <v>501</v>
      </c>
      <c r="F1" s="405" t="s">
        <v>160</v>
      </c>
      <c r="G1" s="406" t="s">
        <v>502</v>
      </c>
      <c r="H1" s="407" t="s">
        <v>1</v>
      </c>
      <c r="I1" s="404" t="s">
        <v>159</v>
      </c>
      <c r="J1" s="404" t="s">
        <v>6</v>
      </c>
      <c r="K1" s="405" t="s">
        <v>3</v>
      </c>
      <c r="L1" s="405" t="s">
        <v>501</v>
      </c>
      <c r="M1" s="405" t="s">
        <v>160</v>
      </c>
      <c r="N1" s="406" t="s">
        <v>502</v>
      </c>
      <c r="P1" s="409"/>
      <c r="Q1" s="409"/>
      <c r="R1" s="409"/>
      <c r="S1" s="409"/>
      <c r="T1" s="409"/>
      <c r="U1" s="409"/>
    </row>
    <row r="2" spans="1:21" ht="13.5" customHeight="1" thickTop="1" x14ac:dyDescent="0.3">
      <c r="A2" s="410">
        <v>1</v>
      </c>
      <c r="B2" s="411" t="s">
        <v>162</v>
      </c>
      <c r="C2" s="412">
        <v>0.59375</v>
      </c>
      <c r="D2" s="413">
        <v>1993</v>
      </c>
      <c r="E2" s="413">
        <f t="shared" ref="E2:E33" si="0">SUM(2017-D2)</f>
        <v>24</v>
      </c>
      <c r="F2" s="414">
        <v>2014</v>
      </c>
      <c r="G2" s="415">
        <f t="shared" ref="G2:G33" si="1">SUM(F2-D2)</f>
        <v>21</v>
      </c>
      <c r="H2" s="416">
        <v>51</v>
      </c>
      <c r="I2" s="417" t="s">
        <v>503</v>
      </c>
      <c r="J2" s="412">
        <v>0.67083333333333339</v>
      </c>
      <c r="K2" s="418">
        <v>1951</v>
      </c>
      <c r="L2" s="413" t="s">
        <v>151</v>
      </c>
      <c r="M2" s="419">
        <v>2001</v>
      </c>
      <c r="N2" s="415">
        <f>SUM(M2-K2)</f>
        <v>50</v>
      </c>
      <c r="P2" s="420"/>
      <c r="Q2" s="281"/>
      <c r="R2" s="281"/>
      <c r="S2" s="281"/>
      <c r="T2" s="421"/>
    </row>
    <row r="3" spans="1:21" ht="13.5" customHeight="1" x14ac:dyDescent="0.3">
      <c r="A3" s="422">
        <v>2</v>
      </c>
      <c r="B3" s="423" t="s">
        <v>165</v>
      </c>
      <c r="C3" s="424">
        <v>0.60138888888888886</v>
      </c>
      <c r="D3" s="425">
        <v>1973</v>
      </c>
      <c r="E3" s="425">
        <f t="shared" si="0"/>
        <v>44</v>
      </c>
      <c r="F3" s="426">
        <v>1997</v>
      </c>
      <c r="G3" s="427">
        <f t="shared" si="1"/>
        <v>24</v>
      </c>
      <c r="H3" s="428">
        <v>52</v>
      </c>
      <c r="I3" s="429" t="s">
        <v>504</v>
      </c>
      <c r="J3" s="424">
        <v>0.67152777777777783</v>
      </c>
      <c r="K3" s="430">
        <v>1977</v>
      </c>
      <c r="L3" s="425">
        <f t="shared" ref="L3:L56" si="2">SUM(2017-K3)</f>
        <v>40</v>
      </c>
      <c r="M3" s="431">
        <v>2005</v>
      </c>
      <c r="N3" s="427">
        <f t="shared" ref="N3:N56" si="3">SUM(M3-K3)</f>
        <v>28</v>
      </c>
    </row>
    <row r="4" spans="1:21" ht="13.5" customHeight="1" x14ac:dyDescent="0.3">
      <c r="A4" s="422">
        <v>3</v>
      </c>
      <c r="B4" s="423" t="s">
        <v>168</v>
      </c>
      <c r="C4" s="424">
        <v>0.60625000000000007</v>
      </c>
      <c r="D4" s="425">
        <v>1987</v>
      </c>
      <c r="E4" s="425">
        <f t="shared" si="0"/>
        <v>30</v>
      </c>
      <c r="F4" s="426">
        <v>2011</v>
      </c>
      <c r="G4" s="427">
        <f t="shared" si="1"/>
        <v>24</v>
      </c>
      <c r="H4" s="428">
        <v>53</v>
      </c>
      <c r="I4" s="429" t="s">
        <v>124</v>
      </c>
      <c r="J4" s="424">
        <v>0.67291666666666661</v>
      </c>
      <c r="K4" s="432">
        <v>1973</v>
      </c>
      <c r="L4" s="425">
        <f t="shared" si="2"/>
        <v>44</v>
      </c>
      <c r="M4" s="431">
        <v>2012</v>
      </c>
      <c r="N4" s="427">
        <f t="shared" si="3"/>
        <v>39</v>
      </c>
    </row>
    <row r="5" spans="1:21" ht="13.5" customHeight="1" x14ac:dyDescent="0.3">
      <c r="A5" s="422">
        <v>4</v>
      </c>
      <c r="B5" s="423" t="s">
        <v>171</v>
      </c>
      <c r="C5" s="424">
        <v>0.61041666666666672</v>
      </c>
      <c r="D5" s="425">
        <v>1986</v>
      </c>
      <c r="E5" s="425">
        <f t="shared" si="0"/>
        <v>31</v>
      </c>
      <c r="F5" s="426">
        <v>2006</v>
      </c>
      <c r="G5" s="427">
        <f t="shared" si="1"/>
        <v>20</v>
      </c>
      <c r="H5" s="428">
        <v>54</v>
      </c>
      <c r="I5" s="429" t="s">
        <v>505</v>
      </c>
      <c r="J5" s="424">
        <v>0.67361111111111116</v>
      </c>
      <c r="K5" s="430">
        <v>1986</v>
      </c>
      <c r="L5" s="425">
        <f t="shared" si="2"/>
        <v>31</v>
      </c>
      <c r="M5" s="431">
        <v>2003</v>
      </c>
      <c r="N5" s="427">
        <f t="shared" si="3"/>
        <v>17</v>
      </c>
    </row>
    <row r="6" spans="1:21" ht="13.5" customHeight="1" x14ac:dyDescent="0.3">
      <c r="A6" s="422">
        <v>5</v>
      </c>
      <c r="B6" s="423" t="s">
        <v>428</v>
      </c>
      <c r="C6" s="424">
        <v>0.61111111111111105</v>
      </c>
      <c r="D6" s="425">
        <v>1971</v>
      </c>
      <c r="E6" s="425">
        <f t="shared" si="0"/>
        <v>46</v>
      </c>
      <c r="F6" s="426">
        <v>1997</v>
      </c>
      <c r="G6" s="427">
        <f t="shared" si="1"/>
        <v>26</v>
      </c>
      <c r="H6" s="428">
        <v>55</v>
      </c>
      <c r="I6" s="429" t="s">
        <v>476</v>
      </c>
      <c r="J6" s="424">
        <v>0.6743055555555556</v>
      </c>
      <c r="K6" s="430">
        <v>1975</v>
      </c>
      <c r="L6" s="425">
        <f t="shared" si="2"/>
        <v>42</v>
      </c>
      <c r="M6" s="431">
        <v>1993</v>
      </c>
      <c r="N6" s="427">
        <f t="shared" si="3"/>
        <v>18</v>
      </c>
    </row>
    <row r="7" spans="1:21" ht="13.5" customHeight="1" x14ac:dyDescent="0.3">
      <c r="A7" s="422">
        <v>6</v>
      </c>
      <c r="B7" s="423" t="s">
        <v>506</v>
      </c>
      <c r="C7" s="424">
        <v>0.61597222222222225</v>
      </c>
      <c r="D7" s="425">
        <v>1992</v>
      </c>
      <c r="E7" s="425">
        <f t="shared" si="0"/>
        <v>25</v>
      </c>
      <c r="F7" s="426">
        <v>2012</v>
      </c>
      <c r="G7" s="427">
        <f t="shared" si="1"/>
        <v>20</v>
      </c>
      <c r="H7" s="428">
        <v>56</v>
      </c>
      <c r="I7" s="429" t="s">
        <v>181</v>
      </c>
      <c r="J7" s="424">
        <v>0.67499999999999993</v>
      </c>
      <c r="K7" s="430">
        <v>1962</v>
      </c>
      <c r="L7" s="425">
        <f t="shared" si="2"/>
        <v>55</v>
      </c>
      <c r="M7" s="431">
        <v>2007</v>
      </c>
      <c r="N7" s="427">
        <f t="shared" si="3"/>
        <v>45</v>
      </c>
    </row>
    <row r="8" spans="1:21" ht="13.5" customHeight="1" x14ac:dyDescent="0.3">
      <c r="A8" s="422">
        <v>7</v>
      </c>
      <c r="B8" s="423" t="s">
        <v>458</v>
      </c>
      <c r="C8" s="424">
        <v>0.61805555555555558</v>
      </c>
      <c r="D8" s="425">
        <v>1985</v>
      </c>
      <c r="E8" s="425">
        <f t="shared" si="0"/>
        <v>32</v>
      </c>
      <c r="F8" s="426">
        <v>2003</v>
      </c>
      <c r="G8" s="427">
        <f t="shared" si="1"/>
        <v>18</v>
      </c>
      <c r="H8" s="428">
        <v>57</v>
      </c>
      <c r="I8" s="429" t="s">
        <v>507</v>
      </c>
      <c r="J8" s="424">
        <v>0.67569444444444438</v>
      </c>
      <c r="K8" s="430">
        <v>1960</v>
      </c>
      <c r="L8" s="425">
        <f t="shared" si="2"/>
        <v>57</v>
      </c>
      <c r="M8" s="431">
        <v>1993</v>
      </c>
      <c r="N8" s="427">
        <f t="shared" si="3"/>
        <v>33</v>
      </c>
    </row>
    <row r="9" spans="1:21" ht="13.5" customHeight="1" x14ac:dyDescent="0.3">
      <c r="A9" s="422">
        <v>8</v>
      </c>
      <c r="B9" s="423" t="s">
        <v>163</v>
      </c>
      <c r="C9" s="424">
        <v>0.62222222222222223</v>
      </c>
      <c r="D9" s="425">
        <v>1959</v>
      </c>
      <c r="E9" s="425">
        <f t="shared" si="0"/>
        <v>58</v>
      </c>
      <c r="F9" s="426">
        <v>1995</v>
      </c>
      <c r="G9" s="427">
        <f t="shared" si="1"/>
        <v>36</v>
      </c>
      <c r="H9" s="428">
        <v>58</v>
      </c>
      <c r="I9" s="429" t="s">
        <v>414</v>
      </c>
      <c r="J9" s="424">
        <v>0.67569444444444438</v>
      </c>
      <c r="K9" s="430">
        <v>1995</v>
      </c>
      <c r="L9" s="425">
        <f t="shared" si="2"/>
        <v>22</v>
      </c>
      <c r="M9" s="431">
        <v>2013</v>
      </c>
      <c r="N9" s="427">
        <f t="shared" si="3"/>
        <v>18</v>
      </c>
    </row>
    <row r="10" spans="1:21" ht="13.5" customHeight="1" x14ac:dyDescent="0.3">
      <c r="A10" s="422">
        <v>9</v>
      </c>
      <c r="B10" s="423" t="s">
        <v>169</v>
      </c>
      <c r="C10" s="424">
        <v>0.62708333333333333</v>
      </c>
      <c r="D10" s="425">
        <v>1963</v>
      </c>
      <c r="E10" s="425">
        <f t="shared" si="0"/>
        <v>54</v>
      </c>
      <c r="F10" s="426">
        <v>1997</v>
      </c>
      <c r="G10" s="427">
        <f t="shared" si="1"/>
        <v>34</v>
      </c>
      <c r="H10" s="428">
        <v>59</v>
      </c>
      <c r="I10" s="429" t="s">
        <v>462</v>
      </c>
      <c r="J10" s="424">
        <v>0.67708333333333337</v>
      </c>
      <c r="K10" s="430">
        <v>1969</v>
      </c>
      <c r="L10" s="425">
        <f t="shared" si="2"/>
        <v>48</v>
      </c>
      <c r="M10" s="431">
        <v>1992</v>
      </c>
      <c r="N10" s="427">
        <f t="shared" si="3"/>
        <v>23</v>
      </c>
    </row>
    <row r="11" spans="1:21" ht="13.5" customHeight="1" x14ac:dyDescent="0.3">
      <c r="A11" s="422">
        <v>10</v>
      </c>
      <c r="B11" s="423" t="s">
        <v>482</v>
      </c>
      <c r="C11" s="424">
        <v>0.63402777777777775</v>
      </c>
      <c r="D11" s="425">
        <v>1980</v>
      </c>
      <c r="E11" s="425">
        <f t="shared" si="0"/>
        <v>37</v>
      </c>
      <c r="F11" s="426">
        <v>2007</v>
      </c>
      <c r="G11" s="427">
        <f t="shared" si="1"/>
        <v>27</v>
      </c>
      <c r="H11" s="428">
        <v>60</v>
      </c>
      <c r="I11" s="429" t="s">
        <v>184</v>
      </c>
      <c r="J11" s="424">
        <v>0.6777777777777777</v>
      </c>
      <c r="K11" s="430">
        <v>1971</v>
      </c>
      <c r="L11" s="425">
        <f t="shared" si="2"/>
        <v>46</v>
      </c>
      <c r="M11" s="431">
        <v>2011</v>
      </c>
      <c r="N11" s="427">
        <f t="shared" si="3"/>
        <v>40</v>
      </c>
    </row>
    <row r="12" spans="1:21" ht="13.5" customHeight="1" x14ac:dyDescent="0.3">
      <c r="A12" s="422">
        <v>11</v>
      </c>
      <c r="B12" s="423" t="s">
        <v>179</v>
      </c>
      <c r="C12" s="424">
        <v>0.63402777777777775</v>
      </c>
      <c r="D12" s="425">
        <v>1991</v>
      </c>
      <c r="E12" s="425">
        <f t="shared" si="0"/>
        <v>26</v>
      </c>
      <c r="F12" s="426">
        <v>2008</v>
      </c>
      <c r="G12" s="427">
        <f t="shared" si="1"/>
        <v>17</v>
      </c>
      <c r="H12" s="428">
        <v>61</v>
      </c>
      <c r="I12" s="429" t="s">
        <v>508</v>
      </c>
      <c r="J12" s="424">
        <v>0.67847222222222225</v>
      </c>
      <c r="K12" s="430">
        <v>1990</v>
      </c>
      <c r="L12" s="425">
        <f t="shared" si="2"/>
        <v>27</v>
      </c>
      <c r="M12" s="431">
        <v>2006</v>
      </c>
      <c r="N12" s="427">
        <f t="shared" si="3"/>
        <v>16</v>
      </c>
    </row>
    <row r="13" spans="1:21" ht="13.5" customHeight="1" x14ac:dyDescent="0.3">
      <c r="A13" s="422">
        <v>12</v>
      </c>
      <c r="B13" s="423" t="s">
        <v>509</v>
      </c>
      <c r="C13" s="424">
        <v>0.63541666666666663</v>
      </c>
      <c r="D13" s="425">
        <v>1975</v>
      </c>
      <c r="E13" s="425">
        <f t="shared" si="0"/>
        <v>42</v>
      </c>
      <c r="F13" s="426">
        <v>2014</v>
      </c>
      <c r="G13" s="427">
        <f t="shared" si="1"/>
        <v>39</v>
      </c>
      <c r="H13" s="428">
        <v>62</v>
      </c>
      <c r="I13" s="429" t="s">
        <v>479</v>
      </c>
      <c r="J13" s="424">
        <v>0.67986111111111114</v>
      </c>
      <c r="K13" s="430">
        <v>1979</v>
      </c>
      <c r="L13" s="425">
        <f t="shared" si="2"/>
        <v>38</v>
      </c>
      <c r="M13" s="431">
        <v>1995</v>
      </c>
      <c r="N13" s="427">
        <f t="shared" si="3"/>
        <v>16</v>
      </c>
    </row>
    <row r="14" spans="1:21" ht="13.5" customHeight="1" x14ac:dyDescent="0.3">
      <c r="A14" s="422">
        <v>13</v>
      </c>
      <c r="B14" s="423" t="s">
        <v>455</v>
      </c>
      <c r="C14" s="424">
        <v>0.63680555555555551</v>
      </c>
      <c r="D14" s="425">
        <v>1962</v>
      </c>
      <c r="E14" s="425">
        <f t="shared" si="0"/>
        <v>55</v>
      </c>
      <c r="F14" s="426">
        <v>1994</v>
      </c>
      <c r="G14" s="427">
        <f t="shared" si="1"/>
        <v>32</v>
      </c>
      <c r="H14" s="428">
        <v>63</v>
      </c>
      <c r="I14" s="429" t="s">
        <v>510</v>
      </c>
      <c r="J14" s="424">
        <v>0.67986111111111114</v>
      </c>
      <c r="K14" s="430">
        <v>1964</v>
      </c>
      <c r="L14" s="425">
        <f t="shared" si="2"/>
        <v>53</v>
      </c>
      <c r="M14" s="431">
        <v>2003</v>
      </c>
      <c r="N14" s="427">
        <f t="shared" si="3"/>
        <v>39</v>
      </c>
    </row>
    <row r="15" spans="1:21" ht="13.5" customHeight="1" x14ac:dyDescent="0.3">
      <c r="A15" s="422">
        <v>14</v>
      </c>
      <c r="B15" s="423" t="s">
        <v>182</v>
      </c>
      <c r="C15" s="424">
        <v>0.63680555555555551</v>
      </c>
      <c r="D15" s="425">
        <v>1991</v>
      </c>
      <c r="E15" s="425">
        <f t="shared" si="0"/>
        <v>26</v>
      </c>
      <c r="F15" s="426">
        <v>2012</v>
      </c>
      <c r="G15" s="427">
        <f t="shared" si="1"/>
        <v>21</v>
      </c>
      <c r="H15" s="428">
        <v>64</v>
      </c>
      <c r="I15" s="429" t="s">
        <v>511</v>
      </c>
      <c r="J15" s="424">
        <v>0.68125000000000002</v>
      </c>
      <c r="K15" s="430">
        <v>1978</v>
      </c>
      <c r="L15" s="425">
        <f t="shared" si="2"/>
        <v>39</v>
      </c>
      <c r="M15" s="431">
        <v>1995</v>
      </c>
      <c r="N15" s="427">
        <f t="shared" si="3"/>
        <v>17</v>
      </c>
    </row>
    <row r="16" spans="1:21" ht="13.5" customHeight="1" x14ac:dyDescent="0.3">
      <c r="A16" s="422">
        <v>15</v>
      </c>
      <c r="B16" s="423" t="s">
        <v>185</v>
      </c>
      <c r="C16" s="424">
        <v>0.6381944444444444</v>
      </c>
      <c r="D16" s="425">
        <v>1978</v>
      </c>
      <c r="E16" s="425">
        <f t="shared" si="0"/>
        <v>39</v>
      </c>
      <c r="F16" s="426">
        <v>1997</v>
      </c>
      <c r="G16" s="427">
        <f t="shared" si="1"/>
        <v>19</v>
      </c>
      <c r="H16" s="428">
        <v>65</v>
      </c>
      <c r="I16" s="429" t="s">
        <v>512</v>
      </c>
      <c r="J16" s="424">
        <v>0.68125000000000002</v>
      </c>
      <c r="K16" s="430">
        <v>1947</v>
      </c>
      <c r="L16" s="425">
        <f t="shared" si="2"/>
        <v>70</v>
      </c>
      <c r="M16" s="431">
        <v>1998</v>
      </c>
      <c r="N16" s="427">
        <f t="shared" si="3"/>
        <v>51</v>
      </c>
    </row>
    <row r="17" spans="1:14" ht="13.5" customHeight="1" x14ac:dyDescent="0.3">
      <c r="A17" s="422">
        <v>16</v>
      </c>
      <c r="B17" s="423" t="s">
        <v>187</v>
      </c>
      <c r="C17" s="424">
        <v>0.6381944444444444</v>
      </c>
      <c r="D17" s="425">
        <v>1999</v>
      </c>
      <c r="E17" s="425">
        <f t="shared" si="0"/>
        <v>18</v>
      </c>
      <c r="F17" s="426">
        <v>2016</v>
      </c>
      <c r="G17" s="427">
        <f t="shared" si="1"/>
        <v>17</v>
      </c>
      <c r="H17" s="428">
        <v>66</v>
      </c>
      <c r="I17" s="429" t="s">
        <v>513</v>
      </c>
      <c r="J17" s="424">
        <v>0.68194444444444446</v>
      </c>
      <c r="K17" s="430" t="s">
        <v>514</v>
      </c>
      <c r="L17" s="425" t="e">
        <f t="shared" si="2"/>
        <v>#VALUE!</v>
      </c>
      <c r="M17" s="431">
        <v>2003</v>
      </c>
      <c r="N17" s="427"/>
    </row>
    <row r="18" spans="1:14" ht="13.5" customHeight="1" x14ac:dyDescent="0.3">
      <c r="A18" s="422">
        <v>17</v>
      </c>
      <c r="B18" s="423" t="s">
        <v>441</v>
      </c>
      <c r="C18" s="424">
        <v>0.63888888888888895</v>
      </c>
      <c r="D18" s="425">
        <v>1991</v>
      </c>
      <c r="E18" s="425">
        <f t="shared" si="0"/>
        <v>26</v>
      </c>
      <c r="F18" s="426">
        <v>2008</v>
      </c>
      <c r="G18" s="427">
        <f t="shared" si="1"/>
        <v>17</v>
      </c>
      <c r="H18" s="428">
        <v>67</v>
      </c>
      <c r="I18" s="429" t="s">
        <v>515</v>
      </c>
      <c r="J18" s="424">
        <v>0.68402777777777779</v>
      </c>
      <c r="K18" s="430">
        <v>1988</v>
      </c>
      <c r="L18" s="425">
        <f t="shared" si="2"/>
        <v>29</v>
      </c>
      <c r="M18" s="431">
        <v>2006</v>
      </c>
      <c r="N18" s="427">
        <f t="shared" si="3"/>
        <v>18</v>
      </c>
    </row>
    <row r="19" spans="1:14" ht="13.5" customHeight="1" x14ac:dyDescent="0.3">
      <c r="A19" s="422">
        <v>18</v>
      </c>
      <c r="B19" s="423" t="s">
        <v>516</v>
      </c>
      <c r="C19" s="424">
        <v>0.63958333333333328</v>
      </c>
      <c r="D19" s="425">
        <v>1979</v>
      </c>
      <c r="E19" s="425">
        <f t="shared" si="0"/>
        <v>38</v>
      </c>
      <c r="F19" s="426">
        <v>1997</v>
      </c>
      <c r="G19" s="427">
        <f t="shared" si="1"/>
        <v>18</v>
      </c>
      <c r="H19" s="428">
        <v>68</v>
      </c>
      <c r="I19" s="429" t="s">
        <v>517</v>
      </c>
      <c r="J19" s="424">
        <v>0.68472222222222223</v>
      </c>
      <c r="K19" s="430">
        <v>1991</v>
      </c>
      <c r="L19" s="425">
        <f t="shared" si="2"/>
        <v>26</v>
      </c>
      <c r="M19" s="431">
        <v>2011</v>
      </c>
      <c r="N19" s="427">
        <f t="shared" si="3"/>
        <v>20</v>
      </c>
    </row>
    <row r="20" spans="1:14" ht="13.5" customHeight="1" x14ac:dyDescent="0.3">
      <c r="A20" s="422">
        <v>19</v>
      </c>
      <c r="B20" s="423" t="s">
        <v>194</v>
      </c>
      <c r="C20" s="424">
        <v>0.63958333333333328</v>
      </c>
      <c r="D20" s="425">
        <v>1980</v>
      </c>
      <c r="E20" s="425">
        <f t="shared" si="0"/>
        <v>37</v>
      </c>
      <c r="F20" s="426">
        <v>1998</v>
      </c>
      <c r="G20" s="427">
        <f t="shared" si="1"/>
        <v>18</v>
      </c>
      <c r="H20" s="428">
        <v>69</v>
      </c>
      <c r="I20" s="429" t="s">
        <v>518</v>
      </c>
      <c r="J20" s="424">
        <v>0.68472222222222223</v>
      </c>
      <c r="K20" s="433">
        <v>1999</v>
      </c>
      <c r="L20" s="425">
        <f t="shared" si="2"/>
        <v>18</v>
      </c>
      <c r="M20" s="431">
        <v>2014</v>
      </c>
      <c r="N20" s="427">
        <f t="shared" si="3"/>
        <v>15</v>
      </c>
    </row>
    <row r="21" spans="1:14" ht="13.5" customHeight="1" x14ac:dyDescent="0.3">
      <c r="A21" s="422">
        <v>20</v>
      </c>
      <c r="B21" s="423" t="s">
        <v>167</v>
      </c>
      <c r="C21" s="424">
        <v>0.64166666666666672</v>
      </c>
      <c r="D21" s="425">
        <v>1957</v>
      </c>
      <c r="E21" s="425">
        <f t="shared" si="0"/>
        <v>60</v>
      </c>
      <c r="F21" s="426">
        <v>1999</v>
      </c>
      <c r="G21" s="427">
        <f t="shared" si="1"/>
        <v>42</v>
      </c>
      <c r="H21" s="428">
        <v>70</v>
      </c>
      <c r="I21" s="429" t="s">
        <v>519</v>
      </c>
      <c r="J21" s="424">
        <v>0.68680555555555556</v>
      </c>
      <c r="K21" s="430">
        <v>1986</v>
      </c>
      <c r="L21" s="425">
        <f t="shared" si="2"/>
        <v>31</v>
      </c>
      <c r="M21" s="431">
        <v>2003</v>
      </c>
      <c r="N21" s="427">
        <f t="shared" si="3"/>
        <v>17</v>
      </c>
    </row>
    <row r="22" spans="1:14" ht="13.5" customHeight="1" x14ac:dyDescent="0.3">
      <c r="A22" s="422">
        <v>21</v>
      </c>
      <c r="B22" s="423" t="s">
        <v>196</v>
      </c>
      <c r="C22" s="424">
        <v>0.64236111111111105</v>
      </c>
      <c r="D22" s="425">
        <v>1994</v>
      </c>
      <c r="E22" s="425">
        <f t="shared" si="0"/>
        <v>23</v>
      </c>
      <c r="F22" s="426">
        <v>2012</v>
      </c>
      <c r="G22" s="427">
        <f t="shared" si="1"/>
        <v>18</v>
      </c>
      <c r="H22" s="428">
        <v>71</v>
      </c>
      <c r="I22" s="429" t="s">
        <v>520</v>
      </c>
      <c r="J22" s="424">
        <v>0.68680555555555556</v>
      </c>
      <c r="K22" s="430" t="s">
        <v>521</v>
      </c>
      <c r="L22" s="425" t="e">
        <f t="shared" si="2"/>
        <v>#VALUE!</v>
      </c>
      <c r="M22" s="431">
        <v>2003</v>
      </c>
      <c r="N22" s="427"/>
    </row>
    <row r="23" spans="1:14" ht="13.5" customHeight="1" x14ac:dyDescent="0.3">
      <c r="A23" s="422">
        <v>22</v>
      </c>
      <c r="B23" s="423" t="s">
        <v>522</v>
      </c>
      <c r="C23" s="424">
        <v>0.6430555555555556</v>
      </c>
      <c r="D23" s="425">
        <v>1982</v>
      </c>
      <c r="E23" s="425">
        <f t="shared" si="0"/>
        <v>35</v>
      </c>
      <c r="F23" s="426">
        <v>2007</v>
      </c>
      <c r="G23" s="427">
        <f t="shared" si="1"/>
        <v>25</v>
      </c>
      <c r="H23" s="428">
        <v>72</v>
      </c>
      <c r="I23" s="429" t="s">
        <v>205</v>
      </c>
      <c r="J23" s="424">
        <v>0.6875</v>
      </c>
      <c r="K23" s="430">
        <v>1969</v>
      </c>
      <c r="L23" s="425">
        <f t="shared" si="2"/>
        <v>48</v>
      </c>
      <c r="M23" s="431">
        <v>2005</v>
      </c>
      <c r="N23" s="427">
        <f t="shared" si="3"/>
        <v>36</v>
      </c>
    </row>
    <row r="24" spans="1:14" ht="13.5" customHeight="1" x14ac:dyDescent="0.3">
      <c r="A24" s="422">
        <v>23</v>
      </c>
      <c r="B24" s="423" t="s">
        <v>523</v>
      </c>
      <c r="C24" s="424">
        <v>0.64444444444444449</v>
      </c>
      <c r="D24" s="425">
        <v>1955</v>
      </c>
      <c r="E24" s="425">
        <f t="shared" si="0"/>
        <v>62</v>
      </c>
      <c r="F24" s="426">
        <v>1999</v>
      </c>
      <c r="G24" s="427">
        <f t="shared" si="1"/>
        <v>44</v>
      </c>
      <c r="H24" s="428">
        <v>73</v>
      </c>
      <c r="I24" s="429" t="s">
        <v>524</v>
      </c>
      <c r="J24" s="424">
        <v>0.68819444444444444</v>
      </c>
      <c r="K24" s="430">
        <v>1970</v>
      </c>
      <c r="L24" s="425">
        <f t="shared" si="2"/>
        <v>47</v>
      </c>
      <c r="M24" s="431">
        <v>1993</v>
      </c>
      <c r="N24" s="427">
        <f t="shared" si="3"/>
        <v>23</v>
      </c>
    </row>
    <row r="25" spans="1:14" ht="13.5" customHeight="1" x14ac:dyDescent="0.3">
      <c r="A25" s="422">
        <v>24</v>
      </c>
      <c r="B25" s="423" t="s">
        <v>199</v>
      </c>
      <c r="C25" s="424">
        <v>0.64444444444444449</v>
      </c>
      <c r="D25" s="425">
        <v>1995</v>
      </c>
      <c r="E25" s="425">
        <f t="shared" si="0"/>
        <v>22</v>
      </c>
      <c r="F25" s="426">
        <v>2016</v>
      </c>
      <c r="G25" s="427">
        <f t="shared" si="1"/>
        <v>21</v>
      </c>
      <c r="H25" s="428">
        <v>74</v>
      </c>
      <c r="I25" s="429" t="s">
        <v>525</v>
      </c>
      <c r="J25" s="424">
        <v>0.68819444444444444</v>
      </c>
      <c r="K25" s="430">
        <v>1968</v>
      </c>
      <c r="L25" s="425">
        <f t="shared" si="2"/>
        <v>49</v>
      </c>
      <c r="M25" s="431">
        <v>1996</v>
      </c>
      <c r="N25" s="427">
        <f t="shared" si="3"/>
        <v>28</v>
      </c>
    </row>
    <row r="26" spans="1:14" ht="13.5" customHeight="1" x14ac:dyDescent="0.3">
      <c r="A26" s="422">
        <v>25</v>
      </c>
      <c r="B26" s="423" t="s">
        <v>128</v>
      </c>
      <c r="C26" s="424">
        <v>0.6479166666666667</v>
      </c>
      <c r="D26" s="425">
        <v>1987</v>
      </c>
      <c r="E26" s="425">
        <f t="shared" si="0"/>
        <v>30</v>
      </c>
      <c r="F26" s="426">
        <v>2011</v>
      </c>
      <c r="G26" s="427">
        <f t="shared" si="1"/>
        <v>24</v>
      </c>
      <c r="H26" s="428">
        <v>75</v>
      </c>
      <c r="I26" s="429" t="s">
        <v>526</v>
      </c>
      <c r="J26" s="424">
        <v>0.68819444444444444</v>
      </c>
      <c r="K26" s="430">
        <v>1959</v>
      </c>
      <c r="L26" s="425">
        <f t="shared" si="2"/>
        <v>58</v>
      </c>
      <c r="M26" s="431">
        <v>1998</v>
      </c>
      <c r="N26" s="427">
        <f t="shared" si="3"/>
        <v>39</v>
      </c>
    </row>
    <row r="27" spans="1:14" ht="13.5" customHeight="1" x14ac:dyDescent="0.3">
      <c r="A27" s="422">
        <v>26</v>
      </c>
      <c r="B27" s="423" t="s">
        <v>203</v>
      </c>
      <c r="C27" s="424">
        <v>0.64861111111111114</v>
      </c>
      <c r="D27" s="425">
        <v>1990</v>
      </c>
      <c r="E27" s="425">
        <f t="shared" si="0"/>
        <v>27</v>
      </c>
      <c r="F27" s="426">
        <v>2010</v>
      </c>
      <c r="G27" s="427">
        <f t="shared" si="1"/>
        <v>20</v>
      </c>
      <c r="H27" s="428">
        <v>76</v>
      </c>
      <c r="I27" s="429" t="s">
        <v>527</v>
      </c>
      <c r="J27" s="424">
        <v>0.69027777777777777</v>
      </c>
      <c r="K27" s="433">
        <v>1996</v>
      </c>
      <c r="L27" s="425">
        <f t="shared" si="2"/>
        <v>21</v>
      </c>
      <c r="M27" s="431">
        <v>2015</v>
      </c>
      <c r="N27" s="427">
        <f t="shared" si="3"/>
        <v>19</v>
      </c>
    </row>
    <row r="28" spans="1:14" ht="13.5" customHeight="1" x14ac:dyDescent="0.3">
      <c r="A28" s="422">
        <v>27</v>
      </c>
      <c r="B28" s="423" t="s">
        <v>423</v>
      </c>
      <c r="C28" s="424">
        <v>0.65</v>
      </c>
      <c r="D28" s="425">
        <v>1976</v>
      </c>
      <c r="E28" s="425">
        <f t="shared" si="0"/>
        <v>41</v>
      </c>
      <c r="F28" s="426">
        <v>1994</v>
      </c>
      <c r="G28" s="427">
        <f t="shared" si="1"/>
        <v>18</v>
      </c>
      <c r="H28" s="428">
        <v>77</v>
      </c>
      <c r="I28" s="429" t="s">
        <v>528</v>
      </c>
      <c r="J28" s="424">
        <v>0.69166666666666676</v>
      </c>
      <c r="K28" s="430">
        <v>1955</v>
      </c>
      <c r="L28" s="425">
        <f t="shared" si="2"/>
        <v>62</v>
      </c>
      <c r="M28" s="431">
        <v>2000</v>
      </c>
      <c r="N28" s="427">
        <f t="shared" si="3"/>
        <v>45</v>
      </c>
    </row>
    <row r="29" spans="1:14" ht="13.5" customHeight="1" x14ac:dyDescent="0.3">
      <c r="A29" s="422">
        <v>28</v>
      </c>
      <c r="B29" s="423" t="s">
        <v>88</v>
      </c>
      <c r="C29" s="424">
        <v>0.65069444444444446</v>
      </c>
      <c r="D29" s="425">
        <v>1980</v>
      </c>
      <c r="E29" s="425">
        <f t="shared" si="0"/>
        <v>37</v>
      </c>
      <c r="F29" s="426">
        <v>2015</v>
      </c>
      <c r="G29" s="427">
        <f t="shared" si="1"/>
        <v>35</v>
      </c>
      <c r="H29" s="428">
        <v>78</v>
      </c>
      <c r="I29" s="429" t="s">
        <v>529</v>
      </c>
      <c r="J29" s="424">
        <v>0.69305555555555554</v>
      </c>
      <c r="K29" s="430">
        <v>1981</v>
      </c>
      <c r="L29" s="425">
        <f t="shared" si="2"/>
        <v>36</v>
      </c>
      <c r="M29" s="431">
        <v>2001</v>
      </c>
      <c r="N29" s="427">
        <f t="shared" si="3"/>
        <v>20</v>
      </c>
    </row>
    <row r="30" spans="1:14" ht="13.5" customHeight="1" x14ac:dyDescent="0.3">
      <c r="A30" s="422">
        <v>29</v>
      </c>
      <c r="B30" s="423" t="s">
        <v>218</v>
      </c>
      <c r="C30" s="424">
        <v>0.65138888888888891</v>
      </c>
      <c r="D30" s="425">
        <v>1961</v>
      </c>
      <c r="E30" s="425">
        <f t="shared" si="0"/>
        <v>56</v>
      </c>
      <c r="F30" s="426">
        <v>2013</v>
      </c>
      <c r="G30" s="427">
        <f t="shared" si="1"/>
        <v>52</v>
      </c>
      <c r="H30" s="428">
        <v>79</v>
      </c>
      <c r="I30" s="429" t="s">
        <v>530</v>
      </c>
      <c r="J30" s="424">
        <v>0.69374999999999998</v>
      </c>
      <c r="K30" s="430">
        <v>1988</v>
      </c>
      <c r="L30" s="425">
        <f t="shared" si="2"/>
        <v>29</v>
      </c>
      <c r="M30" s="431">
        <v>2011</v>
      </c>
      <c r="N30" s="427">
        <f t="shared" si="3"/>
        <v>23</v>
      </c>
    </row>
    <row r="31" spans="1:14" ht="13.5" customHeight="1" x14ac:dyDescent="0.3">
      <c r="A31" s="422">
        <v>30</v>
      </c>
      <c r="B31" s="423" t="s">
        <v>221</v>
      </c>
      <c r="C31" s="424">
        <v>0.65416666666666667</v>
      </c>
      <c r="D31" s="425">
        <v>1956</v>
      </c>
      <c r="E31" s="425">
        <f t="shared" si="0"/>
        <v>61</v>
      </c>
      <c r="F31" s="426">
        <v>2009</v>
      </c>
      <c r="G31" s="427">
        <f t="shared" si="1"/>
        <v>53</v>
      </c>
      <c r="H31" s="428">
        <v>80</v>
      </c>
      <c r="I31" s="429" t="s">
        <v>471</v>
      </c>
      <c r="J31" s="424">
        <v>0.6958333333333333</v>
      </c>
      <c r="K31" s="430">
        <v>1953</v>
      </c>
      <c r="L31" s="425">
        <f t="shared" si="2"/>
        <v>64</v>
      </c>
      <c r="M31" s="431">
        <v>1991</v>
      </c>
      <c r="N31" s="427">
        <f t="shared" si="3"/>
        <v>38</v>
      </c>
    </row>
    <row r="32" spans="1:14" ht="13.5" customHeight="1" x14ac:dyDescent="0.3">
      <c r="A32" s="422">
        <v>31</v>
      </c>
      <c r="B32" s="423" t="s">
        <v>421</v>
      </c>
      <c r="C32" s="424">
        <v>0.65486111111111112</v>
      </c>
      <c r="D32" s="425">
        <v>1968</v>
      </c>
      <c r="E32" s="425">
        <f t="shared" si="0"/>
        <v>49</v>
      </c>
      <c r="F32" s="426">
        <v>1990</v>
      </c>
      <c r="G32" s="427">
        <f t="shared" si="1"/>
        <v>22</v>
      </c>
      <c r="H32" s="428">
        <v>81</v>
      </c>
      <c r="I32" s="429" t="s">
        <v>18</v>
      </c>
      <c r="J32" s="424">
        <v>0.69652777777777775</v>
      </c>
      <c r="K32" s="434">
        <v>1972</v>
      </c>
      <c r="L32" s="425">
        <f t="shared" si="2"/>
        <v>45</v>
      </c>
      <c r="M32" s="431">
        <v>2016</v>
      </c>
      <c r="N32" s="427">
        <f t="shared" si="3"/>
        <v>44</v>
      </c>
    </row>
    <row r="33" spans="1:14" ht="13.5" customHeight="1" x14ac:dyDescent="0.3">
      <c r="A33" s="422">
        <v>32</v>
      </c>
      <c r="B33" s="423" t="s">
        <v>209</v>
      </c>
      <c r="C33" s="424">
        <v>0.65625</v>
      </c>
      <c r="D33" s="425">
        <v>1983</v>
      </c>
      <c r="E33" s="425">
        <f t="shared" si="0"/>
        <v>34</v>
      </c>
      <c r="F33" s="426">
        <v>2013</v>
      </c>
      <c r="G33" s="427">
        <f t="shared" si="1"/>
        <v>30</v>
      </c>
      <c r="H33" s="428">
        <v>82</v>
      </c>
      <c r="I33" s="429" t="s">
        <v>531</v>
      </c>
      <c r="J33" s="424">
        <v>0.6972222222222223</v>
      </c>
      <c r="K33" s="430">
        <v>1973</v>
      </c>
      <c r="L33" s="425">
        <f t="shared" si="2"/>
        <v>44</v>
      </c>
      <c r="M33" s="431">
        <v>1999</v>
      </c>
      <c r="N33" s="427">
        <f t="shared" si="3"/>
        <v>26</v>
      </c>
    </row>
    <row r="34" spans="1:14" ht="13.5" customHeight="1" x14ac:dyDescent="0.3">
      <c r="A34" s="422">
        <v>33</v>
      </c>
      <c r="B34" s="423" t="s">
        <v>438</v>
      </c>
      <c r="C34" s="424">
        <v>0.65694444444444444</v>
      </c>
      <c r="D34" s="425">
        <v>1970</v>
      </c>
      <c r="E34" s="425">
        <f t="shared" ref="E34:E51" si="4">SUM(2017-D34)</f>
        <v>47</v>
      </c>
      <c r="F34" s="426">
        <v>2001</v>
      </c>
      <c r="G34" s="427">
        <f t="shared" ref="G34:G51" si="5">SUM(F34-D34)</f>
        <v>31</v>
      </c>
      <c r="H34" s="428">
        <v>83</v>
      </c>
      <c r="I34" s="429" t="s">
        <v>21</v>
      </c>
      <c r="J34" s="424">
        <v>0.6972222222222223</v>
      </c>
      <c r="K34" s="433">
        <v>1978</v>
      </c>
      <c r="L34" s="425">
        <f t="shared" si="2"/>
        <v>39</v>
      </c>
      <c r="M34" s="435">
        <v>2017</v>
      </c>
      <c r="N34" s="427">
        <f t="shared" si="3"/>
        <v>39</v>
      </c>
    </row>
    <row r="35" spans="1:14" ht="13.5" customHeight="1" x14ac:dyDescent="0.3">
      <c r="A35" s="422">
        <v>34</v>
      </c>
      <c r="B35" s="423" t="s">
        <v>532</v>
      </c>
      <c r="C35" s="424">
        <v>0.66041666666666665</v>
      </c>
      <c r="D35" s="425">
        <v>1963</v>
      </c>
      <c r="E35" s="425">
        <f t="shared" si="4"/>
        <v>54</v>
      </c>
      <c r="F35" s="426">
        <v>1997</v>
      </c>
      <c r="G35" s="427">
        <f t="shared" si="5"/>
        <v>34</v>
      </c>
      <c r="H35" s="428">
        <v>84</v>
      </c>
      <c r="I35" s="429" t="s">
        <v>198</v>
      </c>
      <c r="J35" s="424">
        <v>0.69791666666666663</v>
      </c>
      <c r="K35" s="430">
        <v>1955</v>
      </c>
      <c r="L35" s="425">
        <f t="shared" si="2"/>
        <v>62</v>
      </c>
      <c r="M35" s="431">
        <v>1997</v>
      </c>
      <c r="N35" s="427">
        <f t="shared" si="3"/>
        <v>42</v>
      </c>
    </row>
    <row r="36" spans="1:14" ht="13.5" customHeight="1" x14ac:dyDescent="0.3">
      <c r="A36" s="422">
        <v>35</v>
      </c>
      <c r="B36" s="423" t="s">
        <v>183</v>
      </c>
      <c r="C36" s="424">
        <v>0.66041666666666665</v>
      </c>
      <c r="D36" s="425">
        <v>1981</v>
      </c>
      <c r="E36" s="425">
        <f t="shared" si="4"/>
        <v>36</v>
      </c>
      <c r="F36" s="426">
        <v>2001</v>
      </c>
      <c r="G36" s="427">
        <f t="shared" si="5"/>
        <v>20</v>
      </c>
      <c r="H36" s="428">
        <v>85</v>
      </c>
      <c r="I36" s="429" t="s">
        <v>533</v>
      </c>
      <c r="J36" s="424">
        <v>0.69791666666666663</v>
      </c>
      <c r="K36" s="430">
        <v>1976</v>
      </c>
      <c r="L36" s="425">
        <f t="shared" si="2"/>
        <v>41</v>
      </c>
      <c r="M36" s="431">
        <v>2005</v>
      </c>
      <c r="N36" s="427">
        <f t="shared" si="3"/>
        <v>29</v>
      </c>
    </row>
    <row r="37" spans="1:14" ht="13.5" customHeight="1" x14ac:dyDescent="0.3">
      <c r="A37" s="422">
        <v>36</v>
      </c>
      <c r="B37" s="423" t="s">
        <v>534</v>
      </c>
      <c r="C37" s="424">
        <v>0.66041666666666665</v>
      </c>
      <c r="D37" s="425">
        <v>1979</v>
      </c>
      <c r="E37" s="425">
        <f t="shared" si="4"/>
        <v>38</v>
      </c>
      <c r="F37" s="426">
        <v>2002</v>
      </c>
      <c r="G37" s="427">
        <f t="shared" si="5"/>
        <v>23</v>
      </c>
      <c r="H37" s="428">
        <v>86</v>
      </c>
      <c r="I37" s="429" t="s">
        <v>535</v>
      </c>
      <c r="J37" s="424">
        <v>0.69791666666666663</v>
      </c>
      <c r="K37" s="434">
        <v>1992</v>
      </c>
      <c r="L37" s="425">
        <f t="shared" si="2"/>
        <v>25</v>
      </c>
      <c r="M37" s="431">
        <v>2011</v>
      </c>
      <c r="N37" s="427">
        <f t="shared" si="3"/>
        <v>19</v>
      </c>
    </row>
    <row r="38" spans="1:14" ht="13.5" customHeight="1" x14ac:dyDescent="0.3">
      <c r="A38" s="422">
        <v>37</v>
      </c>
      <c r="B38" s="423" t="s">
        <v>223</v>
      </c>
      <c r="C38" s="424">
        <v>0.66249999999999998</v>
      </c>
      <c r="D38" s="425">
        <v>1960</v>
      </c>
      <c r="E38" s="425">
        <f t="shared" si="4"/>
        <v>57</v>
      </c>
      <c r="F38" s="426">
        <v>2012</v>
      </c>
      <c r="G38" s="427">
        <f t="shared" si="5"/>
        <v>52</v>
      </c>
      <c r="H38" s="428">
        <v>87</v>
      </c>
      <c r="I38" s="429" t="s">
        <v>250</v>
      </c>
      <c r="J38" s="424">
        <v>0.69930555555555562</v>
      </c>
      <c r="K38" s="430">
        <v>1977</v>
      </c>
      <c r="L38" s="425">
        <f t="shared" si="2"/>
        <v>40</v>
      </c>
      <c r="M38" s="431">
        <v>2008</v>
      </c>
      <c r="N38" s="427">
        <f t="shared" si="3"/>
        <v>31</v>
      </c>
    </row>
    <row r="39" spans="1:14" ht="13.5" customHeight="1" x14ac:dyDescent="0.3">
      <c r="A39" s="422">
        <v>38</v>
      </c>
      <c r="B39" s="423" t="s">
        <v>188</v>
      </c>
      <c r="C39" s="424">
        <v>0.66319444444444442</v>
      </c>
      <c r="D39" s="425">
        <v>1969</v>
      </c>
      <c r="E39" s="425">
        <f t="shared" si="4"/>
        <v>48</v>
      </c>
      <c r="F39" s="426">
        <v>2005</v>
      </c>
      <c r="G39" s="427">
        <f t="shared" si="5"/>
        <v>36</v>
      </c>
      <c r="H39" s="428">
        <v>88</v>
      </c>
      <c r="I39" s="429" t="s">
        <v>536</v>
      </c>
      <c r="J39" s="424">
        <v>0.70000000000000007</v>
      </c>
      <c r="K39" s="430">
        <v>1986</v>
      </c>
      <c r="L39" s="425">
        <f t="shared" si="2"/>
        <v>31</v>
      </c>
      <c r="M39" s="431">
        <v>2002</v>
      </c>
      <c r="N39" s="427">
        <f t="shared" si="3"/>
        <v>16</v>
      </c>
    </row>
    <row r="40" spans="1:14" ht="13.5" customHeight="1" x14ac:dyDescent="0.3">
      <c r="A40" s="422">
        <v>39</v>
      </c>
      <c r="B40" s="423" t="s">
        <v>186</v>
      </c>
      <c r="C40" s="424">
        <v>0.66319444444444442</v>
      </c>
      <c r="D40" s="425">
        <v>1976</v>
      </c>
      <c r="E40" s="425">
        <f t="shared" si="4"/>
        <v>41</v>
      </c>
      <c r="F40" s="426">
        <v>2014</v>
      </c>
      <c r="G40" s="427">
        <f t="shared" si="5"/>
        <v>38</v>
      </c>
      <c r="H40" s="428">
        <v>89</v>
      </c>
      <c r="I40" s="429" t="s">
        <v>537</v>
      </c>
      <c r="J40" s="424">
        <v>0.70000000000000007</v>
      </c>
      <c r="K40" s="430">
        <v>1977</v>
      </c>
      <c r="L40" s="425">
        <f t="shared" si="2"/>
        <v>40</v>
      </c>
      <c r="M40" s="431">
        <v>2003</v>
      </c>
      <c r="N40" s="427">
        <f t="shared" si="3"/>
        <v>26</v>
      </c>
    </row>
    <row r="41" spans="1:14" ht="13.5" customHeight="1" x14ac:dyDescent="0.3">
      <c r="A41" s="422">
        <v>40</v>
      </c>
      <c r="B41" s="423" t="s">
        <v>190</v>
      </c>
      <c r="C41" s="424">
        <v>0.66319444444444442</v>
      </c>
      <c r="D41" s="425">
        <v>1982</v>
      </c>
      <c r="E41" s="425">
        <f t="shared" si="4"/>
        <v>35</v>
      </c>
      <c r="F41" s="426">
        <v>2015</v>
      </c>
      <c r="G41" s="427">
        <f t="shared" si="5"/>
        <v>33</v>
      </c>
      <c r="H41" s="428">
        <v>90</v>
      </c>
      <c r="I41" s="429" t="s">
        <v>538</v>
      </c>
      <c r="J41" s="424">
        <v>0.7006944444444444</v>
      </c>
      <c r="K41" s="430">
        <v>1985</v>
      </c>
      <c r="L41" s="425">
        <f t="shared" si="2"/>
        <v>32</v>
      </c>
      <c r="M41" s="431">
        <v>2000</v>
      </c>
      <c r="N41" s="427">
        <f t="shared" si="3"/>
        <v>15</v>
      </c>
    </row>
    <row r="42" spans="1:14" ht="13.5" customHeight="1" x14ac:dyDescent="0.3">
      <c r="A42" s="422">
        <v>41</v>
      </c>
      <c r="B42" s="423" t="s">
        <v>193</v>
      </c>
      <c r="C42" s="424">
        <v>0.6645833333333333</v>
      </c>
      <c r="D42" s="425">
        <v>1984</v>
      </c>
      <c r="E42" s="425">
        <f t="shared" si="4"/>
        <v>33</v>
      </c>
      <c r="F42" s="426">
        <v>2014</v>
      </c>
      <c r="G42" s="427">
        <f t="shared" si="5"/>
        <v>30</v>
      </c>
      <c r="H42" s="428">
        <v>91</v>
      </c>
      <c r="I42" s="429" t="s">
        <v>478</v>
      </c>
      <c r="J42" s="424">
        <v>0.70208333333333339</v>
      </c>
      <c r="K42" s="430">
        <v>1953</v>
      </c>
      <c r="L42" s="425">
        <f t="shared" si="2"/>
        <v>64</v>
      </c>
      <c r="M42" s="431">
        <v>1993</v>
      </c>
      <c r="N42" s="427">
        <f t="shared" si="3"/>
        <v>40</v>
      </c>
    </row>
    <row r="43" spans="1:14" ht="13.5" customHeight="1" x14ac:dyDescent="0.3">
      <c r="A43" s="422">
        <v>42</v>
      </c>
      <c r="B43" s="423" t="s">
        <v>539</v>
      </c>
      <c r="C43" s="424">
        <v>0.66527777777777775</v>
      </c>
      <c r="D43" s="425">
        <v>1985</v>
      </c>
      <c r="E43" s="425">
        <f t="shared" si="4"/>
        <v>32</v>
      </c>
      <c r="F43" s="426">
        <v>2011</v>
      </c>
      <c r="G43" s="427">
        <f t="shared" si="5"/>
        <v>26</v>
      </c>
      <c r="H43" s="428">
        <v>92</v>
      </c>
      <c r="I43" s="429" t="s">
        <v>540</v>
      </c>
      <c r="J43" s="424">
        <v>0.70208333333333339</v>
      </c>
      <c r="K43" s="430">
        <v>1992</v>
      </c>
      <c r="L43" s="425">
        <f t="shared" si="2"/>
        <v>25</v>
      </c>
      <c r="M43" s="431">
        <v>2009</v>
      </c>
      <c r="N43" s="427">
        <f t="shared" si="3"/>
        <v>17</v>
      </c>
    </row>
    <row r="44" spans="1:14" ht="13.5" customHeight="1" x14ac:dyDescent="0.3">
      <c r="A44" s="422">
        <v>43</v>
      </c>
      <c r="B44" s="423" t="s">
        <v>486</v>
      </c>
      <c r="C44" s="424">
        <v>0.66527777777777775</v>
      </c>
      <c r="D44" s="425">
        <v>1992</v>
      </c>
      <c r="E44" s="425">
        <f t="shared" si="4"/>
        <v>25</v>
      </c>
      <c r="F44" s="426">
        <v>2012</v>
      </c>
      <c r="G44" s="427">
        <f t="shared" si="5"/>
        <v>20</v>
      </c>
      <c r="H44" s="428">
        <v>93</v>
      </c>
      <c r="I44" s="429" t="s">
        <v>541</v>
      </c>
      <c r="J44" s="424">
        <v>0.70277777777777783</v>
      </c>
      <c r="K44" s="430">
        <v>1984</v>
      </c>
      <c r="L44" s="425">
        <f t="shared" si="2"/>
        <v>33</v>
      </c>
      <c r="M44" s="431">
        <v>1998</v>
      </c>
      <c r="N44" s="427">
        <f t="shared" si="3"/>
        <v>14</v>
      </c>
    </row>
    <row r="45" spans="1:14" ht="13.5" customHeight="1" x14ac:dyDescent="0.3">
      <c r="A45" s="422">
        <v>44</v>
      </c>
      <c r="B45" s="423" t="s">
        <v>491</v>
      </c>
      <c r="C45" s="424">
        <v>0.66527777777777775</v>
      </c>
      <c r="D45" s="425">
        <v>1996</v>
      </c>
      <c r="E45" s="425">
        <f t="shared" si="4"/>
        <v>21</v>
      </c>
      <c r="F45" s="436">
        <v>2017</v>
      </c>
      <c r="G45" s="427">
        <f t="shared" si="5"/>
        <v>21</v>
      </c>
      <c r="H45" s="428">
        <v>94</v>
      </c>
      <c r="I45" s="429" t="s">
        <v>219</v>
      </c>
      <c r="J45" s="424">
        <v>0.70416666666666661</v>
      </c>
      <c r="K45" s="430">
        <v>1955</v>
      </c>
      <c r="L45" s="425">
        <f t="shared" si="2"/>
        <v>62</v>
      </c>
      <c r="M45" s="431">
        <v>1995</v>
      </c>
      <c r="N45" s="427">
        <f t="shared" si="3"/>
        <v>40</v>
      </c>
    </row>
    <row r="46" spans="1:14" ht="13.5" customHeight="1" x14ac:dyDescent="0.3">
      <c r="A46" s="422">
        <v>45</v>
      </c>
      <c r="B46" s="423" t="s">
        <v>453</v>
      </c>
      <c r="C46" s="424">
        <v>0.66736111111111107</v>
      </c>
      <c r="D46" s="425">
        <v>2000</v>
      </c>
      <c r="E46" s="425">
        <f t="shared" si="4"/>
        <v>17</v>
      </c>
      <c r="F46" s="426">
        <v>2016</v>
      </c>
      <c r="G46" s="427">
        <f t="shared" si="5"/>
        <v>16</v>
      </c>
      <c r="H46" s="428">
        <v>95</v>
      </c>
      <c r="I46" s="429" t="s">
        <v>542</v>
      </c>
      <c r="J46" s="424">
        <v>0.70416666666666661</v>
      </c>
      <c r="K46" s="430">
        <v>1993</v>
      </c>
      <c r="L46" s="425">
        <f t="shared" si="2"/>
        <v>24</v>
      </c>
      <c r="M46" s="431">
        <v>2010</v>
      </c>
      <c r="N46" s="427">
        <f t="shared" si="3"/>
        <v>17</v>
      </c>
    </row>
    <row r="47" spans="1:14" ht="13.5" customHeight="1" x14ac:dyDescent="0.3">
      <c r="A47" s="422">
        <v>46</v>
      </c>
      <c r="B47" s="423" t="s">
        <v>12</v>
      </c>
      <c r="C47" s="424">
        <v>0.66736111111111107</v>
      </c>
      <c r="D47" s="425">
        <v>1998</v>
      </c>
      <c r="E47" s="425">
        <f t="shared" si="4"/>
        <v>19</v>
      </c>
      <c r="F47" s="436">
        <v>2017</v>
      </c>
      <c r="G47" s="427">
        <f t="shared" si="5"/>
        <v>19</v>
      </c>
      <c r="H47" s="428">
        <v>96</v>
      </c>
      <c r="I47" s="429" t="s">
        <v>202</v>
      </c>
      <c r="J47" s="424">
        <v>0.70416666666666661</v>
      </c>
      <c r="K47" s="430">
        <v>1958</v>
      </c>
      <c r="L47" s="425">
        <f t="shared" si="2"/>
        <v>59</v>
      </c>
      <c r="M47" s="431">
        <v>2008</v>
      </c>
      <c r="N47" s="427">
        <f t="shared" si="3"/>
        <v>50</v>
      </c>
    </row>
    <row r="48" spans="1:14" ht="13.5" customHeight="1" x14ac:dyDescent="0.3">
      <c r="A48" s="422">
        <v>47</v>
      </c>
      <c r="B48" s="423" t="s">
        <v>197</v>
      </c>
      <c r="C48" s="424">
        <v>0.66805555555555562</v>
      </c>
      <c r="D48" s="425">
        <v>1974</v>
      </c>
      <c r="E48" s="425">
        <f t="shared" si="4"/>
        <v>43</v>
      </c>
      <c r="F48" s="426">
        <v>2010</v>
      </c>
      <c r="G48" s="427">
        <f t="shared" si="5"/>
        <v>36</v>
      </c>
      <c r="H48" s="428">
        <v>97</v>
      </c>
      <c r="I48" s="429" t="s">
        <v>228</v>
      </c>
      <c r="J48" s="424">
        <v>0.70416666666666661</v>
      </c>
      <c r="K48" s="430">
        <v>1978</v>
      </c>
      <c r="L48" s="425">
        <f t="shared" si="2"/>
        <v>39</v>
      </c>
      <c r="M48" s="431">
        <v>2009</v>
      </c>
      <c r="N48" s="427">
        <f t="shared" si="3"/>
        <v>31</v>
      </c>
    </row>
    <row r="49" spans="1:22" ht="13.5" customHeight="1" x14ac:dyDescent="0.3">
      <c r="A49" s="422">
        <v>48</v>
      </c>
      <c r="B49" s="423" t="s">
        <v>543</v>
      </c>
      <c r="C49" s="424">
        <v>0.66805555555555562</v>
      </c>
      <c r="D49" s="425">
        <v>1990</v>
      </c>
      <c r="E49" s="425">
        <f t="shared" si="4"/>
        <v>27</v>
      </c>
      <c r="F49" s="426">
        <v>2014</v>
      </c>
      <c r="G49" s="427">
        <f t="shared" si="5"/>
        <v>24</v>
      </c>
      <c r="H49" s="428">
        <v>98</v>
      </c>
      <c r="I49" s="429" t="s">
        <v>544</v>
      </c>
      <c r="J49" s="424">
        <v>0.70416666666666661</v>
      </c>
      <c r="K49" s="434">
        <v>1993</v>
      </c>
      <c r="L49" s="425">
        <f t="shared" si="2"/>
        <v>24</v>
      </c>
      <c r="M49" s="431">
        <v>2010</v>
      </c>
      <c r="N49" s="427">
        <f t="shared" si="3"/>
        <v>17</v>
      </c>
    </row>
    <row r="50" spans="1:22" ht="13.5" customHeight="1" x14ac:dyDescent="0.3">
      <c r="A50" s="422">
        <v>49</v>
      </c>
      <c r="B50" s="423" t="s">
        <v>176</v>
      </c>
      <c r="C50" s="424">
        <v>0.6694444444444444</v>
      </c>
      <c r="D50" s="425">
        <v>1966</v>
      </c>
      <c r="E50" s="425">
        <f t="shared" si="4"/>
        <v>51</v>
      </c>
      <c r="F50" s="426">
        <v>2006</v>
      </c>
      <c r="G50" s="427">
        <f t="shared" si="5"/>
        <v>40</v>
      </c>
      <c r="H50" s="428">
        <v>99</v>
      </c>
      <c r="I50" s="429" t="s">
        <v>545</v>
      </c>
      <c r="J50" s="424">
        <v>0.7055555555555556</v>
      </c>
      <c r="K50" s="430">
        <v>1980</v>
      </c>
      <c r="L50" s="425">
        <f t="shared" si="2"/>
        <v>37</v>
      </c>
      <c r="M50" s="431">
        <v>1999</v>
      </c>
      <c r="N50" s="427">
        <f t="shared" si="3"/>
        <v>19</v>
      </c>
    </row>
    <row r="51" spans="1:22" ht="13.5" customHeight="1" x14ac:dyDescent="0.3">
      <c r="A51" s="422">
        <v>50</v>
      </c>
      <c r="B51" s="423" t="s">
        <v>210</v>
      </c>
      <c r="C51" s="424">
        <v>0.67013888888888884</v>
      </c>
      <c r="D51" s="425">
        <v>1969</v>
      </c>
      <c r="E51" s="425">
        <f t="shared" si="4"/>
        <v>48</v>
      </c>
      <c r="F51" s="426">
        <v>1997</v>
      </c>
      <c r="G51" s="427">
        <f t="shared" si="5"/>
        <v>28</v>
      </c>
      <c r="H51" s="428">
        <v>100</v>
      </c>
      <c r="I51" s="429" t="s">
        <v>251</v>
      </c>
      <c r="J51" s="424">
        <v>0.70624999999999993</v>
      </c>
      <c r="K51" s="433">
        <v>1964</v>
      </c>
      <c r="L51" s="425">
        <f t="shared" si="2"/>
        <v>53</v>
      </c>
      <c r="M51" s="431">
        <v>1999</v>
      </c>
      <c r="N51" s="427">
        <f t="shared" si="3"/>
        <v>35</v>
      </c>
      <c r="P51" s="420"/>
      <c r="Q51" s="421"/>
      <c r="R51" s="281"/>
      <c r="S51" s="281"/>
      <c r="T51" s="281"/>
      <c r="V51" s="437"/>
    </row>
    <row r="52" spans="1:22" ht="13.5" customHeight="1" x14ac:dyDescent="0.3">
      <c r="A52" s="1081" t="s">
        <v>546</v>
      </c>
      <c r="B52" s="1082"/>
      <c r="C52" s="1082"/>
      <c r="D52" s="1082"/>
      <c r="E52" s="1082"/>
      <c r="F52" s="1082"/>
      <c r="G52" s="1083"/>
      <c r="H52" s="428">
        <v>101</v>
      </c>
      <c r="I52" s="429" t="s">
        <v>547</v>
      </c>
      <c r="J52" s="424">
        <v>0.70624999999999993</v>
      </c>
      <c r="K52" s="434">
        <v>1998</v>
      </c>
      <c r="L52" s="425">
        <f t="shared" si="2"/>
        <v>19</v>
      </c>
      <c r="M52" s="431">
        <v>2015</v>
      </c>
      <c r="N52" s="427">
        <f t="shared" si="3"/>
        <v>17</v>
      </c>
      <c r="P52" s="420"/>
      <c r="Q52" s="421"/>
      <c r="R52" s="281"/>
      <c r="S52" s="281"/>
      <c r="T52" s="281"/>
      <c r="V52" s="437"/>
    </row>
    <row r="53" spans="1:22" ht="13.5" customHeight="1" x14ac:dyDescent="0.3">
      <c r="A53" s="1084"/>
      <c r="B53" s="1085"/>
      <c r="C53" s="1085"/>
      <c r="D53" s="1085"/>
      <c r="E53" s="1085"/>
      <c r="F53" s="1085"/>
      <c r="G53" s="1086"/>
      <c r="H53" s="428">
        <v>102</v>
      </c>
      <c r="I53" s="429" t="s">
        <v>548</v>
      </c>
      <c r="J53" s="424">
        <v>0.70624999999999993</v>
      </c>
      <c r="K53" s="430">
        <v>1982</v>
      </c>
      <c r="L53" s="425">
        <f t="shared" si="2"/>
        <v>35</v>
      </c>
      <c r="M53" s="435">
        <v>2017</v>
      </c>
      <c r="N53" s="427">
        <f t="shared" si="3"/>
        <v>35</v>
      </c>
      <c r="P53" s="420"/>
      <c r="Q53" s="421"/>
      <c r="R53" s="281"/>
      <c r="S53" s="281"/>
      <c r="T53" s="281"/>
      <c r="V53" s="437"/>
    </row>
    <row r="54" spans="1:22" ht="13.5" customHeight="1" x14ac:dyDescent="0.3">
      <c r="A54" s="1084"/>
      <c r="B54" s="1085"/>
      <c r="C54" s="1085"/>
      <c r="D54" s="1085"/>
      <c r="E54" s="1085"/>
      <c r="F54" s="1085"/>
      <c r="G54" s="1086"/>
      <c r="H54" s="428">
        <v>103</v>
      </c>
      <c r="I54" s="429" t="s">
        <v>549</v>
      </c>
      <c r="J54" s="424">
        <v>0.70694444444444438</v>
      </c>
      <c r="K54" s="430">
        <v>1968</v>
      </c>
      <c r="L54" s="425">
        <f t="shared" si="2"/>
        <v>49</v>
      </c>
      <c r="M54" s="431">
        <v>1999</v>
      </c>
      <c r="N54" s="427">
        <f t="shared" si="3"/>
        <v>31</v>
      </c>
      <c r="P54" s="420"/>
      <c r="Q54" s="421"/>
      <c r="R54" s="281"/>
      <c r="S54" s="281"/>
      <c r="T54" s="281"/>
      <c r="V54" s="437"/>
    </row>
    <row r="55" spans="1:22" ht="13.5" customHeight="1" x14ac:dyDescent="0.3">
      <c r="A55" s="1084"/>
      <c r="B55" s="1085"/>
      <c r="C55" s="1085"/>
      <c r="D55" s="1085"/>
      <c r="E55" s="1085"/>
      <c r="F55" s="1085"/>
      <c r="G55" s="1086"/>
      <c r="H55" s="428">
        <v>104</v>
      </c>
      <c r="I55" s="429" t="s">
        <v>489</v>
      </c>
      <c r="J55" s="424">
        <v>0.70694444444444438</v>
      </c>
      <c r="K55" s="434">
        <v>1982</v>
      </c>
      <c r="L55" s="425">
        <f t="shared" si="2"/>
        <v>35</v>
      </c>
      <c r="M55" s="431">
        <v>2013</v>
      </c>
      <c r="N55" s="427">
        <f t="shared" si="3"/>
        <v>31</v>
      </c>
      <c r="P55" s="420"/>
      <c r="Q55" s="421"/>
      <c r="R55" s="281"/>
      <c r="S55" s="281"/>
      <c r="T55" s="281"/>
      <c r="V55" s="437"/>
    </row>
    <row r="56" spans="1:22" ht="13.5" customHeight="1" thickBot="1" x14ac:dyDescent="0.35">
      <c r="A56" s="1087"/>
      <c r="B56" s="1088"/>
      <c r="C56" s="1088"/>
      <c r="D56" s="1088"/>
      <c r="E56" s="1088"/>
      <c r="F56" s="1088"/>
      <c r="G56" s="1089"/>
      <c r="H56" s="438">
        <v>105</v>
      </c>
      <c r="I56" s="439" t="s">
        <v>26</v>
      </c>
      <c r="J56" s="440">
        <v>0.70763888888888893</v>
      </c>
      <c r="K56" s="441">
        <v>1980</v>
      </c>
      <c r="L56" s="442">
        <f t="shared" si="2"/>
        <v>37</v>
      </c>
      <c r="M56" s="443">
        <v>2016</v>
      </c>
      <c r="N56" s="444">
        <f t="shared" si="3"/>
        <v>36</v>
      </c>
      <c r="P56" s="420"/>
      <c r="Q56" s="421"/>
      <c r="R56" s="281"/>
      <c r="S56" s="281"/>
      <c r="T56" s="281"/>
      <c r="V56" s="437"/>
    </row>
    <row r="57" spans="1:22" ht="13.5" customHeight="1" thickTop="1" x14ac:dyDescent="0.3"/>
    <row r="58" spans="1:22" ht="13.5" customHeight="1" x14ac:dyDescent="0.3">
      <c r="A58" s="1090" t="s">
        <v>550</v>
      </c>
      <c r="B58" s="1091"/>
      <c r="C58" s="1091"/>
      <c r="D58" s="1091"/>
      <c r="E58" s="1091"/>
      <c r="F58" s="1091"/>
      <c r="G58" s="1091"/>
      <c r="H58" s="1091"/>
      <c r="I58" s="1091"/>
      <c r="J58" s="1091"/>
      <c r="K58" s="1091"/>
      <c r="L58" s="1091"/>
      <c r="M58" s="1091"/>
      <c r="N58" s="1092"/>
    </row>
    <row r="59" spans="1:22" ht="13.5" customHeight="1" x14ac:dyDescent="0.3">
      <c r="A59" s="1093"/>
      <c r="B59" s="1094"/>
      <c r="C59" s="1094"/>
      <c r="D59" s="1094"/>
      <c r="E59" s="1094"/>
      <c r="F59" s="1094"/>
      <c r="G59" s="1094"/>
      <c r="H59" s="1094"/>
      <c r="I59" s="1094"/>
      <c r="J59" s="1094"/>
      <c r="K59" s="1094"/>
      <c r="L59" s="1094"/>
      <c r="M59" s="1094"/>
      <c r="N59" s="1095"/>
    </row>
    <row r="153" spans="2:14" ht="13.5" customHeight="1" x14ac:dyDescent="0.3">
      <c r="B153" s="451"/>
      <c r="C153" s="452"/>
      <c r="D153" s="453"/>
      <c r="E153" s="454"/>
      <c r="F153" s="454"/>
      <c r="G153" s="455"/>
      <c r="K153" s="456"/>
      <c r="L153" s="454"/>
      <c r="M153" s="454"/>
      <c r="N153" s="455"/>
    </row>
    <row r="154" spans="2:14" ht="13.5" customHeight="1" x14ac:dyDescent="0.3">
      <c r="B154" s="451"/>
      <c r="C154" s="452"/>
      <c r="D154" s="453"/>
      <c r="E154" s="454"/>
      <c r="F154" s="454"/>
      <c r="G154" s="455"/>
      <c r="K154" s="456"/>
      <c r="L154" s="454"/>
      <c r="M154" s="454"/>
      <c r="N154" s="455"/>
    </row>
    <row r="155" spans="2:14" ht="13.5" customHeight="1" x14ac:dyDescent="0.3">
      <c r="B155" s="451"/>
      <c r="C155" s="452"/>
      <c r="D155" s="453"/>
      <c r="E155" s="454"/>
      <c r="F155" s="454"/>
      <c r="G155" s="455"/>
      <c r="K155" s="456"/>
      <c r="L155" s="454"/>
      <c r="M155" s="454"/>
      <c r="N155" s="455"/>
    </row>
    <row r="156" spans="2:14" ht="13.5" customHeight="1" x14ac:dyDescent="0.3">
      <c r="B156" s="451"/>
      <c r="C156" s="452"/>
      <c r="D156" s="453"/>
      <c r="E156" s="454"/>
      <c r="F156" s="454"/>
      <c r="G156" s="455"/>
      <c r="K156" s="456"/>
      <c r="L156" s="454"/>
      <c r="M156" s="454"/>
      <c r="N156" s="455"/>
    </row>
    <row r="157" spans="2:14" ht="13.5" customHeight="1" x14ac:dyDescent="0.3">
      <c r="B157" s="451"/>
      <c r="C157" s="452"/>
      <c r="D157" s="453"/>
      <c r="E157" s="454"/>
      <c r="F157" s="454"/>
      <c r="G157" s="455"/>
      <c r="K157" s="456"/>
      <c r="L157" s="454"/>
      <c r="M157" s="454"/>
      <c r="N157" s="455"/>
    </row>
    <row r="158" spans="2:14" ht="13.5" customHeight="1" x14ac:dyDescent="0.3">
      <c r="B158" s="451"/>
      <c r="C158" s="452"/>
      <c r="D158" s="453"/>
      <c r="E158" s="454"/>
      <c r="F158" s="454"/>
      <c r="G158" s="455"/>
      <c r="K158" s="456"/>
      <c r="L158" s="454"/>
      <c r="M158" s="454"/>
      <c r="N158" s="455"/>
    </row>
    <row r="159" spans="2:14" ht="13.5" customHeight="1" x14ac:dyDescent="0.3">
      <c r="B159"/>
      <c r="C159" s="457"/>
      <c r="D159" s="458"/>
      <c r="K159" s="408"/>
    </row>
    <row r="160" spans="2:14" ht="13.5" customHeight="1" x14ac:dyDescent="0.3">
      <c r="B160" s="451"/>
      <c r="C160" s="452"/>
      <c r="D160" s="453"/>
      <c r="E160" s="454"/>
      <c r="F160" s="454"/>
      <c r="G160" s="455"/>
      <c r="K160" s="456"/>
      <c r="L160" s="454"/>
      <c r="M160" s="454"/>
      <c r="N160" s="455"/>
    </row>
    <row r="161" spans="2:14" ht="13.5" customHeight="1" x14ac:dyDescent="0.3">
      <c r="B161" s="451"/>
      <c r="C161" s="452"/>
      <c r="D161" s="453"/>
      <c r="E161" s="454"/>
      <c r="F161" s="454"/>
      <c r="G161" s="455"/>
      <c r="K161" s="456"/>
      <c r="L161" s="454"/>
      <c r="M161" s="454"/>
      <c r="N161" s="455"/>
    </row>
    <row r="162" spans="2:14" ht="13.5" customHeight="1" x14ac:dyDescent="0.3">
      <c r="B162" s="451"/>
      <c r="C162" s="452"/>
      <c r="D162" s="453"/>
      <c r="E162" s="454"/>
      <c r="F162" s="454"/>
      <c r="G162" s="455"/>
      <c r="K162" s="456"/>
      <c r="L162" s="454"/>
      <c r="M162" s="454"/>
      <c r="N162" s="455"/>
    </row>
    <row r="163" spans="2:14" ht="13.5" customHeight="1" x14ac:dyDescent="0.3">
      <c r="B163" s="451"/>
      <c r="C163" s="452"/>
      <c r="D163" s="453"/>
      <c r="E163" s="454"/>
      <c r="F163" s="454"/>
      <c r="G163" s="455"/>
      <c r="K163" s="456"/>
      <c r="L163" s="454"/>
      <c r="M163" s="454"/>
      <c r="N163" s="455"/>
    </row>
    <row r="164" spans="2:14" ht="13.5" customHeight="1" x14ac:dyDescent="0.3">
      <c r="B164"/>
      <c r="C164" s="457" t="s">
        <v>151</v>
      </c>
      <c r="D164" s="458"/>
      <c r="K164" s="408"/>
    </row>
    <row r="165" spans="2:14" ht="13.5" customHeight="1" x14ac:dyDescent="0.3">
      <c r="B165"/>
      <c r="C165" s="457" t="s">
        <v>151</v>
      </c>
      <c r="D165" s="458"/>
      <c r="K165" s="408"/>
    </row>
  </sheetData>
  <autoFilter ref="A1:N56"/>
  <mergeCells count="2">
    <mergeCell ref="A52:G56"/>
    <mergeCell ref="A58:N59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J3" sqref="J3"/>
    </sheetView>
  </sheetViews>
  <sheetFormatPr defaultRowHeight="14.4" x14ac:dyDescent="0.3"/>
  <cols>
    <col min="1" max="1" width="3" customWidth="1"/>
    <col min="2" max="2" width="17.5546875" bestFit="1" customWidth="1"/>
    <col min="3" max="3" width="3.88671875" customWidth="1"/>
    <col min="4" max="4" width="3.6640625" customWidth="1"/>
    <col min="5" max="5" width="13.88671875" bestFit="1" customWidth="1"/>
    <col min="6" max="6" width="6.5546875" customWidth="1"/>
    <col min="7" max="7" width="3.33203125" customWidth="1"/>
    <col min="8" max="8" width="4" customWidth="1"/>
    <col min="9" max="9" width="3.109375" customWidth="1"/>
    <col min="10" max="10" width="5.88671875" customWidth="1"/>
    <col min="11" max="11" width="6.44140625" customWidth="1"/>
  </cols>
  <sheetData>
    <row r="1" spans="1:11" ht="18" thickTop="1" thickBot="1" x14ac:dyDescent="0.35">
      <c r="A1" s="1017" t="s">
        <v>0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9"/>
    </row>
    <row r="2" spans="1:11" ht="15.6" thickTop="1" thickBot="1" x14ac:dyDescent="0.35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8" t="s">
        <v>9</v>
      </c>
      <c r="J2" s="9" t="s">
        <v>10</v>
      </c>
      <c r="K2" s="10" t="s">
        <v>11</v>
      </c>
    </row>
    <row r="3" spans="1:11" ht="15" thickTop="1" x14ac:dyDescent="0.3">
      <c r="A3" s="11">
        <v>1</v>
      </c>
      <c r="B3" s="12" t="s">
        <v>12</v>
      </c>
      <c r="C3" s="13">
        <v>1998</v>
      </c>
      <c r="D3" s="14">
        <v>20</v>
      </c>
      <c r="E3" s="15" t="s">
        <v>13</v>
      </c>
      <c r="F3" s="16">
        <v>0.70972222222222225</v>
      </c>
      <c r="G3" s="17" t="s">
        <v>14</v>
      </c>
      <c r="H3" s="18">
        <v>1</v>
      </c>
      <c r="I3" s="19">
        <v>10</v>
      </c>
      <c r="J3" s="459" t="s">
        <v>551</v>
      </c>
      <c r="K3" s="20">
        <f>SUM(F3)/4.53</f>
        <v>0.15667157223448613</v>
      </c>
    </row>
    <row r="4" spans="1:11" x14ac:dyDescent="0.3">
      <c r="A4" s="21">
        <v>2</v>
      </c>
      <c r="B4" s="22" t="s">
        <v>15</v>
      </c>
      <c r="C4" s="23">
        <v>1982</v>
      </c>
      <c r="D4" s="14">
        <v>36</v>
      </c>
      <c r="E4" s="24" t="s">
        <v>16</v>
      </c>
      <c r="F4" s="25">
        <v>0.71388888888888891</v>
      </c>
      <c r="G4" s="26" t="s">
        <v>17</v>
      </c>
      <c r="H4" s="27">
        <v>1</v>
      </c>
      <c r="I4" s="28">
        <v>10</v>
      </c>
      <c r="J4" s="29"/>
      <c r="K4" s="20">
        <f t="shared" ref="K4:K38" si="0">SUM(F4)/4.53</f>
        <v>0.15759136620063771</v>
      </c>
    </row>
    <row r="5" spans="1:11" x14ac:dyDescent="0.3">
      <c r="A5" s="21">
        <v>3</v>
      </c>
      <c r="B5" s="30" t="s">
        <v>18</v>
      </c>
      <c r="C5" s="31">
        <v>1972</v>
      </c>
      <c r="D5" s="14">
        <v>46</v>
      </c>
      <c r="E5" s="32" t="s">
        <v>19</v>
      </c>
      <c r="F5" s="33">
        <v>0.7416666666666667</v>
      </c>
      <c r="G5" s="26" t="s">
        <v>20</v>
      </c>
      <c r="H5" s="27">
        <v>1</v>
      </c>
      <c r="I5" s="28">
        <v>10</v>
      </c>
      <c r="J5" s="29"/>
      <c r="K5" s="20">
        <f t="shared" si="0"/>
        <v>0.1637233259749816</v>
      </c>
    </row>
    <row r="6" spans="1:11" x14ac:dyDescent="0.3">
      <c r="A6" s="21">
        <v>4</v>
      </c>
      <c r="B6" s="34" t="s">
        <v>21</v>
      </c>
      <c r="C6" s="23">
        <v>1978</v>
      </c>
      <c r="D6" s="14">
        <v>40</v>
      </c>
      <c r="E6" s="35" t="s">
        <v>22</v>
      </c>
      <c r="F6" s="33">
        <v>0.75277777777777777</v>
      </c>
      <c r="G6" s="26" t="s">
        <v>20</v>
      </c>
      <c r="H6" s="27">
        <v>2</v>
      </c>
      <c r="I6" s="36">
        <v>9</v>
      </c>
      <c r="J6" s="37"/>
      <c r="K6" s="20">
        <f t="shared" si="0"/>
        <v>0.16617610988471915</v>
      </c>
    </row>
    <row r="7" spans="1:11" x14ac:dyDescent="0.3">
      <c r="A7" s="21">
        <v>5</v>
      </c>
      <c r="B7" s="38" t="s">
        <v>23</v>
      </c>
      <c r="C7" s="39">
        <v>1981</v>
      </c>
      <c r="D7" s="14">
        <v>37</v>
      </c>
      <c r="E7" s="40" t="s">
        <v>24</v>
      </c>
      <c r="F7" s="33">
        <v>0.75555555555555554</v>
      </c>
      <c r="G7" s="17" t="s">
        <v>20</v>
      </c>
      <c r="H7" s="27">
        <v>3</v>
      </c>
      <c r="I7" s="41">
        <v>8</v>
      </c>
      <c r="J7" s="42" t="s">
        <v>25</v>
      </c>
      <c r="K7" s="20">
        <f t="shared" si="0"/>
        <v>0.16678930586215354</v>
      </c>
    </row>
    <row r="8" spans="1:11" x14ac:dyDescent="0.3">
      <c r="A8" s="21">
        <v>6</v>
      </c>
      <c r="B8" s="43" t="s">
        <v>26</v>
      </c>
      <c r="C8" s="44">
        <v>1980</v>
      </c>
      <c r="D8" s="14">
        <v>38</v>
      </c>
      <c r="E8" s="24" t="s">
        <v>16</v>
      </c>
      <c r="F8" s="33">
        <v>0.7631944444444444</v>
      </c>
      <c r="G8" s="26" t="s">
        <v>17</v>
      </c>
      <c r="H8" s="27">
        <v>2</v>
      </c>
      <c r="I8" s="36">
        <v>9</v>
      </c>
      <c r="J8" s="29"/>
      <c r="K8" s="20">
        <f t="shared" si="0"/>
        <v>0.16847559480009811</v>
      </c>
    </row>
    <row r="9" spans="1:11" x14ac:dyDescent="0.3">
      <c r="A9" s="21">
        <v>7</v>
      </c>
      <c r="B9" s="45" t="s">
        <v>27</v>
      </c>
      <c r="C9" s="44">
        <v>1972</v>
      </c>
      <c r="D9" s="14">
        <v>46</v>
      </c>
      <c r="E9" s="24" t="s">
        <v>16</v>
      </c>
      <c r="F9" s="33">
        <v>0.77430555555555547</v>
      </c>
      <c r="G9" s="46" t="s">
        <v>20</v>
      </c>
      <c r="H9" s="27">
        <v>4</v>
      </c>
      <c r="I9" s="36">
        <v>7</v>
      </c>
      <c r="J9" s="29"/>
      <c r="K9" s="20">
        <f t="shared" si="0"/>
        <v>0.17092837870983563</v>
      </c>
    </row>
    <row r="10" spans="1:11" x14ac:dyDescent="0.3">
      <c r="A10" s="21">
        <v>8</v>
      </c>
      <c r="B10" s="43" t="s">
        <v>28</v>
      </c>
      <c r="C10" s="47">
        <v>1974</v>
      </c>
      <c r="D10" s="14">
        <v>44</v>
      </c>
      <c r="E10" s="48" t="s">
        <v>24</v>
      </c>
      <c r="F10" s="33">
        <v>0.79513888888888884</v>
      </c>
      <c r="G10" s="46" t="s">
        <v>20</v>
      </c>
      <c r="H10" s="27">
        <v>5</v>
      </c>
      <c r="I10" s="36">
        <v>6</v>
      </c>
      <c r="J10" s="29"/>
      <c r="K10" s="20">
        <f t="shared" si="0"/>
        <v>0.17552734854059354</v>
      </c>
    </row>
    <row r="11" spans="1:11" x14ac:dyDescent="0.3">
      <c r="A11" s="21">
        <v>9</v>
      </c>
      <c r="B11" s="49" t="s">
        <v>29</v>
      </c>
      <c r="C11" s="44">
        <v>1975</v>
      </c>
      <c r="D11" s="14">
        <v>43</v>
      </c>
      <c r="E11" s="50" t="s">
        <v>24</v>
      </c>
      <c r="F11" s="33">
        <v>0.80555555555555547</v>
      </c>
      <c r="G11" s="46" t="s">
        <v>20</v>
      </c>
      <c r="H11" s="27">
        <v>6</v>
      </c>
      <c r="I11" s="36">
        <v>5</v>
      </c>
      <c r="J11" s="29"/>
      <c r="K11" s="20">
        <f t="shared" si="0"/>
        <v>0.1778268334559725</v>
      </c>
    </row>
    <row r="12" spans="1:11" x14ac:dyDescent="0.3">
      <c r="A12" s="21">
        <v>10</v>
      </c>
      <c r="B12" s="45" t="s">
        <v>30</v>
      </c>
      <c r="C12" s="44">
        <v>1977</v>
      </c>
      <c r="D12" s="14">
        <v>41</v>
      </c>
      <c r="E12" s="51" t="s">
        <v>31</v>
      </c>
      <c r="F12" s="33">
        <v>0.81458333333333333</v>
      </c>
      <c r="G12" s="46" t="s">
        <v>20</v>
      </c>
      <c r="H12" s="27">
        <v>7</v>
      </c>
      <c r="I12" s="36">
        <v>4</v>
      </c>
      <c r="J12" s="29"/>
      <c r="K12" s="20">
        <f t="shared" si="0"/>
        <v>0.17981972038263427</v>
      </c>
    </row>
    <row r="13" spans="1:11" x14ac:dyDescent="0.3">
      <c r="A13" s="21">
        <v>11</v>
      </c>
      <c r="B13" s="45" t="s">
        <v>32</v>
      </c>
      <c r="C13" s="44">
        <v>1972</v>
      </c>
      <c r="D13" s="14">
        <v>46</v>
      </c>
      <c r="E13" s="52" t="s">
        <v>24</v>
      </c>
      <c r="F13" s="33">
        <v>0.8208333333333333</v>
      </c>
      <c r="G13" s="46" t="s">
        <v>20</v>
      </c>
      <c r="H13" s="27">
        <v>8</v>
      </c>
      <c r="I13" s="36">
        <v>3</v>
      </c>
      <c r="J13" s="29"/>
      <c r="K13" s="20">
        <f t="shared" si="0"/>
        <v>0.18119941133186165</v>
      </c>
    </row>
    <row r="14" spans="1:11" x14ac:dyDescent="0.3">
      <c r="A14" s="21">
        <v>12</v>
      </c>
      <c r="B14" s="53" t="s">
        <v>33</v>
      </c>
      <c r="C14" s="39">
        <v>1973</v>
      </c>
      <c r="D14" s="14">
        <v>45</v>
      </c>
      <c r="E14" s="32" t="s">
        <v>19</v>
      </c>
      <c r="F14" s="54">
        <v>0.82500000000000007</v>
      </c>
      <c r="G14" s="55" t="s">
        <v>20</v>
      </c>
      <c r="H14" s="27">
        <v>9</v>
      </c>
      <c r="I14" s="41">
        <v>2</v>
      </c>
      <c r="J14" s="29"/>
      <c r="K14" s="20">
        <f t="shared" si="0"/>
        <v>0.18211920529801326</v>
      </c>
    </row>
    <row r="15" spans="1:11" x14ac:dyDescent="0.3">
      <c r="A15" s="21">
        <v>13</v>
      </c>
      <c r="B15" s="34" t="s">
        <v>34</v>
      </c>
      <c r="C15" s="23">
        <v>2002</v>
      </c>
      <c r="D15" s="14">
        <v>16</v>
      </c>
      <c r="E15" s="56" t="s">
        <v>24</v>
      </c>
      <c r="F15" s="57">
        <v>0.8305555555555556</v>
      </c>
      <c r="G15" s="26" t="s">
        <v>14</v>
      </c>
      <c r="H15" s="27">
        <v>2</v>
      </c>
      <c r="I15" s="36">
        <v>9</v>
      </c>
      <c r="J15" s="37" t="s">
        <v>25</v>
      </c>
      <c r="K15" s="20">
        <f t="shared" si="0"/>
        <v>0.18334559725288202</v>
      </c>
    </row>
    <row r="16" spans="1:11" x14ac:dyDescent="0.3">
      <c r="A16" s="21">
        <v>14</v>
      </c>
      <c r="B16" s="30" t="s">
        <v>35</v>
      </c>
      <c r="C16" s="31">
        <v>1964</v>
      </c>
      <c r="D16" s="14">
        <v>54</v>
      </c>
      <c r="E16" s="58" t="s">
        <v>16</v>
      </c>
      <c r="F16" s="33">
        <v>0.83611111111111114</v>
      </c>
      <c r="G16" s="26" t="s">
        <v>36</v>
      </c>
      <c r="H16" s="27">
        <v>1</v>
      </c>
      <c r="I16" s="28">
        <v>10</v>
      </c>
      <c r="J16" s="29"/>
      <c r="K16" s="20">
        <f t="shared" si="0"/>
        <v>0.18457198920775078</v>
      </c>
    </row>
    <row r="17" spans="1:11" x14ac:dyDescent="0.3">
      <c r="A17" s="21">
        <v>15</v>
      </c>
      <c r="B17" s="43" t="s">
        <v>37</v>
      </c>
      <c r="C17" s="44">
        <v>1979</v>
      </c>
      <c r="D17" s="14">
        <v>39</v>
      </c>
      <c r="E17" s="32" t="s">
        <v>19</v>
      </c>
      <c r="F17" s="33">
        <v>0.84305555555555556</v>
      </c>
      <c r="G17" s="26" t="s">
        <v>38</v>
      </c>
      <c r="H17" s="27">
        <v>1</v>
      </c>
      <c r="I17" s="28">
        <v>10</v>
      </c>
      <c r="J17" s="29"/>
      <c r="K17" s="20">
        <f t="shared" si="0"/>
        <v>0.18610497915133675</v>
      </c>
    </row>
    <row r="18" spans="1:11" x14ac:dyDescent="0.3">
      <c r="A18" s="21">
        <v>16</v>
      </c>
      <c r="B18" s="45" t="s">
        <v>39</v>
      </c>
      <c r="C18" s="44">
        <v>1977</v>
      </c>
      <c r="D18" s="14">
        <v>41</v>
      </c>
      <c r="E18" s="32" t="s">
        <v>19</v>
      </c>
      <c r="F18" s="33">
        <v>0.84444444444444444</v>
      </c>
      <c r="G18" s="46" t="s">
        <v>20</v>
      </c>
      <c r="H18" s="27">
        <v>10</v>
      </c>
      <c r="I18" s="36">
        <v>1</v>
      </c>
      <c r="J18" s="37"/>
      <c r="K18" s="20">
        <f t="shared" si="0"/>
        <v>0.18641157714005396</v>
      </c>
    </row>
    <row r="19" spans="1:11" x14ac:dyDescent="0.3">
      <c r="A19" s="21">
        <v>17</v>
      </c>
      <c r="B19" s="45" t="s">
        <v>40</v>
      </c>
      <c r="C19" s="44">
        <v>1972</v>
      </c>
      <c r="D19" s="14">
        <v>46</v>
      </c>
      <c r="E19" s="52" t="s">
        <v>41</v>
      </c>
      <c r="F19" s="33">
        <v>0.84583333333333333</v>
      </c>
      <c r="G19" s="46" t="s">
        <v>20</v>
      </c>
      <c r="H19" s="27">
        <v>11</v>
      </c>
      <c r="I19" s="36">
        <v>1</v>
      </c>
      <c r="J19" s="29"/>
      <c r="K19" s="20">
        <f t="shared" si="0"/>
        <v>0.18671817512877115</v>
      </c>
    </row>
    <row r="20" spans="1:11" x14ac:dyDescent="0.3">
      <c r="A20" s="21">
        <v>18</v>
      </c>
      <c r="B20" s="49" t="s">
        <v>42</v>
      </c>
      <c r="C20" s="44">
        <v>1974</v>
      </c>
      <c r="D20" s="14">
        <v>44</v>
      </c>
      <c r="E20" s="50" t="s">
        <v>43</v>
      </c>
      <c r="F20" s="33">
        <v>0.84791666666666676</v>
      </c>
      <c r="G20" s="55" t="s">
        <v>20</v>
      </c>
      <c r="H20" s="27">
        <v>12</v>
      </c>
      <c r="I20" s="36">
        <v>1</v>
      </c>
      <c r="J20" s="37"/>
      <c r="K20" s="20">
        <f t="shared" si="0"/>
        <v>0.18717807211184695</v>
      </c>
    </row>
    <row r="21" spans="1:11" x14ac:dyDescent="0.3">
      <c r="A21" s="21">
        <v>19</v>
      </c>
      <c r="B21" s="34" t="s">
        <v>44</v>
      </c>
      <c r="C21" s="23">
        <v>1986</v>
      </c>
      <c r="D21" s="14">
        <v>32</v>
      </c>
      <c r="E21" s="56" t="s">
        <v>45</v>
      </c>
      <c r="F21" s="25">
        <v>0.85</v>
      </c>
      <c r="G21" s="26" t="s">
        <v>17</v>
      </c>
      <c r="H21" s="27">
        <v>3</v>
      </c>
      <c r="I21" s="36">
        <v>8</v>
      </c>
      <c r="J21" s="29"/>
      <c r="K21" s="20">
        <f t="shared" si="0"/>
        <v>0.18763796909492272</v>
      </c>
    </row>
    <row r="22" spans="1:11" x14ac:dyDescent="0.3">
      <c r="A22" s="21">
        <v>20</v>
      </c>
      <c r="B22" s="49" t="s">
        <v>46</v>
      </c>
      <c r="C22" s="44">
        <v>2002</v>
      </c>
      <c r="D22" s="14">
        <v>16</v>
      </c>
      <c r="E22" s="50" t="s">
        <v>47</v>
      </c>
      <c r="F22" s="33">
        <v>0.85</v>
      </c>
      <c r="G22" s="17" t="s">
        <v>48</v>
      </c>
      <c r="H22" s="27">
        <v>1</v>
      </c>
      <c r="I22" s="28">
        <v>10</v>
      </c>
      <c r="J22" s="37"/>
      <c r="K22" s="20">
        <f t="shared" si="0"/>
        <v>0.18763796909492272</v>
      </c>
    </row>
    <row r="23" spans="1:11" x14ac:dyDescent="0.3">
      <c r="A23" s="21">
        <v>21</v>
      </c>
      <c r="B23" s="43" t="s">
        <v>49</v>
      </c>
      <c r="C23" s="44">
        <v>1977</v>
      </c>
      <c r="D23" s="14">
        <v>41</v>
      </c>
      <c r="E23" s="58" t="s">
        <v>16</v>
      </c>
      <c r="F23" s="33">
        <v>0.85416666666666663</v>
      </c>
      <c r="G23" s="17" t="s">
        <v>38</v>
      </c>
      <c r="H23" s="27">
        <v>2</v>
      </c>
      <c r="I23" s="36">
        <v>9</v>
      </c>
      <c r="J23" s="29"/>
      <c r="K23" s="20">
        <f t="shared" si="0"/>
        <v>0.1885577630610743</v>
      </c>
    </row>
    <row r="24" spans="1:11" x14ac:dyDescent="0.3">
      <c r="A24" s="21">
        <v>22</v>
      </c>
      <c r="B24" s="43" t="s">
        <v>50</v>
      </c>
      <c r="C24" s="44">
        <v>1975</v>
      </c>
      <c r="D24" s="14">
        <v>43</v>
      </c>
      <c r="E24" s="24" t="s">
        <v>16</v>
      </c>
      <c r="F24" s="33">
        <v>0.86944444444444446</v>
      </c>
      <c r="G24" s="26" t="s">
        <v>38</v>
      </c>
      <c r="H24" s="27">
        <v>3</v>
      </c>
      <c r="I24" s="36">
        <v>8</v>
      </c>
      <c r="J24" s="29"/>
      <c r="K24" s="20">
        <f t="shared" si="0"/>
        <v>0.19193034093696346</v>
      </c>
    </row>
    <row r="25" spans="1:11" x14ac:dyDescent="0.3">
      <c r="A25" s="21">
        <v>23</v>
      </c>
      <c r="B25" s="49" t="s">
        <v>51</v>
      </c>
      <c r="C25" s="44">
        <v>1977</v>
      </c>
      <c r="D25" s="14">
        <v>41</v>
      </c>
      <c r="E25" s="52" t="s">
        <v>52</v>
      </c>
      <c r="F25" s="33">
        <v>0.88055555555555554</v>
      </c>
      <c r="G25" s="55" t="s">
        <v>20</v>
      </c>
      <c r="H25" s="27">
        <v>13</v>
      </c>
      <c r="I25" s="36">
        <v>1</v>
      </c>
      <c r="J25" s="29"/>
      <c r="K25" s="20">
        <f t="shared" si="0"/>
        <v>0.19438312484670098</v>
      </c>
    </row>
    <row r="26" spans="1:11" x14ac:dyDescent="0.3">
      <c r="A26" s="21">
        <v>24</v>
      </c>
      <c r="B26" s="43" t="s">
        <v>53</v>
      </c>
      <c r="C26" s="44">
        <v>2001</v>
      </c>
      <c r="D26" s="14">
        <v>17</v>
      </c>
      <c r="E26" s="59" t="s">
        <v>54</v>
      </c>
      <c r="F26" s="33">
        <v>0.88194444444444453</v>
      </c>
      <c r="G26" s="17" t="s">
        <v>48</v>
      </c>
      <c r="H26" s="27">
        <v>2</v>
      </c>
      <c r="I26" s="36">
        <v>9</v>
      </c>
      <c r="J26" s="37"/>
      <c r="K26" s="20">
        <f t="shared" si="0"/>
        <v>0.19468972283541822</v>
      </c>
    </row>
    <row r="27" spans="1:11" x14ac:dyDescent="0.3">
      <c r="A27" s="21">
        <v>25</v>
      </c>
      <c r="B27" s="60" t="s">
        <v>55</v>
      </c>
      <c r="C27" s="61">
        <v>1972</v>
      </c>
      <c r="D27" s="14">
        <v>46</v>
      </c>
      <c r="E27" s="62" t="s">
        <v>56</v>
      </c>
      <c r="F27" s="33">
        <v>0.89444444444444438</v>
      </c>
      <c r="G27" s="46" t="s">
        <v>20</v>
      </c>
      <c r="H27" s="27">
        <v>14</v>
      </c>
      <c r="I27" s="36">
        <v>1</v>
      </c>
      <c r="J27" s="29"/>
      <c r="K27" s="20">
        <f t="shared" si="0"/>
        <v>0.19744910473387292</v>
      </c>
    </row>
    <row r="28" spans="1:11" x14ac:dyDescent="0.3">
      <c r="A28" s="21">
        <v>26</v>
      </c>
      <c r="B28" s="63" t="s">
        <v>57</v>
      </c>
      <c r="C28" s="64">
        <v>1970</v>
      </c>
      <c r="D28" s="14">
        <v>48</v>
      </c>
      <c r="E28" s="35" t="s">
        <v>58</v>
      </c>
      <c r="F28" s="33">
        <v>0.89930555555555547</v>
      </c>
      <c r="G28" s="55" t="s">
        <v>20</v>
      </c>
      <c r="H28" s="65">
        <v>15</v>
      </c>
      <c r="I28" s="66">
        <v>1</v>
      </c>
      <c r="J28" s="67"/>
      <c r="K28" s="20">
        <f t="shared" si="0"/>
        <v>0.19852219769438309</v>
      </c>
    </row>
    <row r="29" spans="1:11" x14ac:dyDescent="0.3">
      <c r="A29" s="68">
        <v>27</v>
      </c>
      <c r="B29" s="69" t="s">
        <v>59</v>
      </c>
      <c r="C29" s="70">
        <v>1960</v>
      </c>
      <c r="D29" s="14">
        <v>58</v>
      </c>
      <c r="E29" s="71" t="s">
        <v>16</v>
      </c>
      <c r="F29" s="72">
        <v>0.90763888888888899</v>
      </c>
      <c r="G29" s="17" t="s">
        <v>36</v>
      </c>
      <c r="H29" s="65">
        <v>2</v>
      </c>
      <c r="I29" s="66">
        <v>9</v>
      </c>
      <c r="J29" s="67"/>
      <c r="K29" s="20">
        <f t="shared" si="0"/>
        <v>0.2003617856266863</v>
      </c>
    </row>
    <row r="30" spans="1:11" x14ac:dyDescent="0.3">
      <c r="A30" s="68">
        <v>28</v>
      </c>
      <c r="B30" s="73" t="s">
        <v>60</v>
      </c>
      <c r="C30" s="70">
        <v>2002</v>
      </c>
      <c r="D30" s="14">
        <v>16</v>
      </c>
      <c r="E30" s="74" t="s">
        <v>61</v>
      </c>
      <c r="F30" s="75">
        <v>0.90972222222222221</v>
      </c>
      <c r="G30" s="76" t="s">
        <v>14</v>
      </c>
      <c r="H30" s="65">
        <v>3</v>
      </c>
      <c r="I30" s="66">
        <v>8</v>
      </c>
      <c r="J30" s="77"/>
      <c r="K30" s="20">
        <f t="shared" si="0"/>
        <v>0.20082168260976208</v>
      </c>
    </row>
    <row r="31" spans="1:11" x14ac:dyDescent="0.3">
      <c r="A31" s="68">
        <v>29</v>
      </c>
      <c r="B31" s="73" t="s">
        <v>62</v>
      </c>
      <c r="C31" s="70">
        <v>1983</v>
      </c>
      <c r="D31" s="14">
        <v>35</v>
      </c>
      <c r="E31" s="78" t="s">
        <v>24</v>
      </c>
      <c r="F31" s="79">
        <v>0.91805555555555562</v>
      </c>
      <c r="G31" s="80" t="s">
        <v>17</v>
      </c>
      <c r="H31" s="65">
        <v>4</v>
      </c>
      <c r="I31" s="41">
        <v>7</v>
      </c>
      <c r="J31" s="67"/>
      <c r="K31" s="20">
        <f t="shared" si="0"/>
        <v>0.20266127054206526</v>
      </c>
    </row>
    <row r="32" spans="1:11" x14ac:dyDescent="0.3">
      <c r="A32" s="68">
        <v>30</v>
      </c>
      <c r="B32" s="81" t="s">
        <v>63</v>
      </c>
      <c r="C32" s="82">
        <v>1975</v>
      </c>
      <c r="D32" s="14">
        <v>43</v>
      </c>
      <c r="E32" s="83" t="s">
        <v>19</v>
      </c>
      <c r="F32" s="79">
        <v>0.9458333333333333</v>
      </c>
      <c r="G32" s="80" t="s">
        <v>20</v>
      </c>
      <c r="H32" s="65">
        <v>16</v>
      </c>
      <c r="I32" s="66">
        <v>1</v>
      </c>
      <c r="J32" s="67"/>
      <c r="K32" s="20">
        <f t="shared" si="0"/>
        <v>0.20879323031640912</v>
      </c>
    </row>
    <row r="33" spans="1:11" x14ac:dyDescent="0.3">
      <c r="A33" s="68">
        <v>31</v>
      </c>
      <c r="B33" s="84" t="s">
        <v>64</v>
      </c>
      <c r="C33" s="82">
        <v>1973</v>
      </c>
      <c r="D33" s="14">
        <v>45</v>
      </c>
      <c r="E33" s="85" t="s">
        <v>61</v>
      </c>
      <c r="F33" s="79">
        <v>0.96736111111111101</v>
      </c>
      <c r="G33" s="80" t="s">
        <v>20</v>
      </c>
      <c r="H33" s="65">
        <v>17</v>
      </c>
      <c r="I33" s="66">
        <v>1</v>
      </c>
      <c r="J33" s="67"/>
      <c r="K33" s="20">
        <f t="shared" si="0"/>
        <v>0.2135454991415256</v>
      </c>
    </row>
    <row r="34" spans="1:11" x14ac:dyDescent="0.3">
      <c r="A34" s="68">
        <v>32</v>
      </c>
      <c r="B34" s="73" t="s">
        <v>65</v>
      </c>
      <c r="C34" s="70">
        <v>1985</v>
      </c>
      <c r="D34" s="14">
        <v>33</v>
      </c>
      <c r="E34" s="78" t="s">
        <v>43</v>
      </c>
      <c r="F34" s="72">
        <v>0.97499999999999998</v>
      </c>
      <c r="G34" s="80" t="s">
        <v>17</v>
      </c>
      <c r="H34" s="65">
        <v>5</v>
      </c>
      <c r="I34" s="66">
        <v>6</v>
      </c>
      <c r="J34" s="77"/>
      <c r="K34" s="20">
        <f t="shared" si="0"/>
        <v>0.21523178807947019</v>
      </c>
    </row>
    <row r="35" spans="1:11" x14ac:dyDescent="0.3">
      <c r="A35" s="68">
        <v>33</v>
      </c>
      <c r="B35" s="81" t="s">
        <v>66</v>
      </c>
      <c r="C35" s="82">
        <v>1986</v>
      </c>
      <c r="D35" s="86">
        <v>32</v>
      </c>
      <c r="E35" s="87" t="s">
        <v>45</v>
      </c>
      <c r="F35" s="72">
        <v>0.97916666666666663</v>
      </c>
      <c r="G35" s="76" t="s">
        <v>48</v>
      </c>
      <c r="H35" s="65">
        <v>3</v>
      </c>
      <c r="I35" s="66">
        <v>8</v>
      </c>
      <c r="J35" s="77"/>
      <c r="K35" s="88">
        <f t="shared" si="0"/>
        <v>0.21615158204562177</v>
      </c>
    </row>
    <row r="36" spans="1:11" x14ac:dyDescent="0.3">
      <c r="A36" s="68">
        <v>34</v>
      </c>
      <c r="B36" s="81" t="s">
        <v>67</v>
      </c>
      <c r="C36" s="82">
        <v>1981</v>
      </c>
      <c r="D36" s="86">
        <v>37</v>
      </c>
      <c r="E36" s="78" t="s">
        <v>68</v>
      </c>
      <c r="F36" s="79">
        <v>0.97916666666666663</v>
      </c>
      <c r="G36" s="80" t="s">
        <v>17</v>
      </c>
      <c r="H36" s="65">
        <v>6</v>
      </c>
      <c r="I36" s="66">
        <v>5</v>
      </c>
      <c r="J36" s="77"/>
      <c r="K36" s="88">
        <f t="shared" si="0"/>
        <v>0.21615158204562177</v>
      </c>
    </row>
    <row r="37" spans="1:11" x14ac:dyDescent="0.3">
      <c r="A37" s="68">
        <v>35</v>
      </c>
      <c r="B37" s="89" t="s">
        <v>69</v>
      </c>
      <c r="C37" s="82">
        <v>1985</v>
      </c>
      <c r="D37" s="14">
        <v>33</v>
      </c>
      <c r="E37" s="87" t="s">
        <v>70</v>
      </c>
      <c r="F37" s="72">
        <v>0.98888888888888893</v>
      </c>
      <c r="G37" s="80" t="s">
        <v>48</v>
      </c>
      <c r="H37" s="65">
        <v>4</v>
      </c>
      <c r="I37" s="66">
        <v>7</v>
      </c>
      <c r="J37" s="67"/>
      <c r="K37" s="20">
        <f t="shared" si="0"/>
        <v>0.21829776796664213</v>
      </c>
    </row>
    <row r="38" spans="1:11" x14ac:dyDescent="0.3">
      <c r="A38" s="68">
        <v>36</v>
      </c>
      <c r="B38" s="69" t="s">
        <v>71</v>
      </c>
      <c r="C38" s="70">
        <v>1962</v>
      </c>
      <c r="D38" s="14">
        <v>56</v>
      </c>
      <c r="E38" s="90" t="s">
        <v>19</v>
      </c>
      <c r="F38" s="72">
        <v>0.99722222222222223</v>
      </c>
      <c r="G38" s="91" t="s">
        <v>36</v>
      </c>
      <c r="H38" s="65">
        <v>3</v>
      </c>
      <c r="I38" s="66">
        <v>8</v>
      </c>
      <c r="J38" s="67"/>
      <c r="K38" s="20">
        <f t="shared" si="0"/>
        <v>0.22013735589894529</v>
      </c>
    </row>
    <row r="39" spans="1:11" x14ac:dyDescent="0.3">
      <c r="A39" s="68">
        <v>37</v>
      </c>
      <c r="B39" s="81" t="s">
        <v>72</v>
      </c>
      <c r="C39" s="82">
        <v>1955</v>
      </c>
      <c r="D39" s="14">
        <v>63</v>
      </c>
      <c r="E39" s="87" t="s">
        <v>73</v>
      </c>
      <c r="F39" s="92" t="s">
        <v>74</v>
      </c>
      <c r="G39" s="76" t="s">
        <v>75</v>
      </c>
      <c r="H39" s="65">
        <v>1</v>
      </c>
      <c r="I39" s="93">
        <v>10</v>
      </c>
      <c r="J39" s="67" t="s">
        <v>25</v>
      </c>
      <c r="K39" s="94">
        <f t="shared" ref="K39:K58" si="1">SUM(F39/4.53)</f>
        <v>0.22488962472406182</v>
      </c>
    </row>
    <row r="40" spans="1:11" x14ac:dyDescent="0.3">
      <c r="A40" s="68">
        <v>38</v>
      </c>
      <c r="B40" s="73" t="s">
        <v>76</v>
      </c>
      <c r="C40" s="70">
        <v>1988</v>
      </c>
      <c r="D40" s="14">
        <v>30</v>
      </c>
      <c r="E40" s="87" t="s">
        <v>77</v>
      </c>
      <c r="F40" s="92" t="s">
        <v>78</v>
      </c>
      <c r="G40" s="95" t="s">
        <v>48</v>
      </c>
      <c r="H40" s="65">
        <v>5</v>
      </c>
      <c r="I40" s="66">
        <v>6</v>
      </c>
      <c r="J40" s="67" t="s">
        <v>25</v>
      </c>
      <c r="K40" s="94">
        <f t="shared" si="1"/>
        <v>0.22565611969585481</v>
      </c>
    </row>
    <row r="41" spans="1:11" x14ac:dyDescent="0.3">
      <c r="A41" s="68">
        <v>39</v>
      </c>
      <c r="B41" s="89" t="s">
        <v>79</v>
      </c>
      <c r="C41" s="82">
        <v>1947</v>
      </c>
      <c r="D41" s="14">
        <v>71</v>
      </c>
      <c r="E41" s="71" t="s">
        <v>16</v>
      </c>
      <c r="F41" s="92" t="s">
        <v>80</v>
      </c>
      <c r="G41" s="76" t="s">
        <v>75</v>
      </c>
      <c r="H41" s="65">
        <v>2</v>
      </c>
      <c r="I41" s="66">
        <v>9</v>
      </c>
      <c r="J41" s="67"/>
      <c r="K41" s="94">
        <f t="shared" si="1"/>
        <v>0.22841550159430951</v>
      </c>
    </row>
    <row r="42" spans="1:11" x14ac:dyDescent="0.3">
      <c r="A42" s="68">
        <v>40</v>
      </c>
      <c r="B42" s="84" t="s">
        <v>81</v>
      </c>
      <c r="C42" s="86">
        <v>1973</v>
      </c>
      <c r="D42" s="14">
        <v>45</v>
      </c>
      <c r="E42" s="71" t="s">
        <v>16</v>
      </c>
      <c r="F42" s="92" t="s">
        <v>82</v>
      </c>
      <c r="G42" s="80" t="s">
        <v>38</v>
      </c>
      <c r="H42" s="65">
        <v>4</v>
      </c>
      <c r="I42" s="41">
        <v>7</v>
      </c>
      <c r="J42" s="67"/>
      <c r="K42" s="94">
        <f t="shared" si="1"/>
        <v>0.22902869757174388</v>
      </c>
    </row>
    <row r="43" spans="1:11" x14ac:dyDescent="0.3">
      <c r="A43" s="68">
        <v>41</v>
      </c>
      <c r="B43" s="81" t="s">
        <v>83</v>
      </c>
      <c r="C43" s="82">
        <v>1955</v>
      </c>
      <c r="D43" s="14">
        <v>63</v>
      </c>
      <c r="E43" s="96" t="s">
        <v>84</v>
      </c>
      <c r="F43" s="92" t="s">
        <v>85</v>
      </c>
      <c r="G43" s="76" t="s">
        <v>75</v>
      </c>
      <c r="H43" s="65">
        <v>3</v>
      </c>
      <c r="I43" s="66">
        <v>8</v>
      </c>
      <c r="J43" s="67"/>
      <c r="K43" s="94">
        <f t="shared" si="1"/>
        <v>0.23439416237429483</v>
      </c>
    </row>
    <row r="44" spans="1:11" x14ac:dyDescent="0.3">
      <c r="A44" s="68">
        <v>42</v>
      </c>
      <c r="B44" s="97" t="s">
        <v>86</v>
      </c>
      <c r="C44" s="98">
        <v>1975</v>
      </c>
      <c r="D44" s="14">
        <v>43</v>
      </c>
      <c r="E44" s="87"/>
      <c r="F44" s="92" t="s">
        <v>87</v>
      </c>
      <c r="G44" s="80" t="s">
        <v>38</v>
      </c>
      <c r="H44" s="65">
        <v>5</v>
      </c>
      <c r="I44" s="66">
        <v>6</v>
      </c>
      <c r="J44" s="67" t="s">
        <v>25</v>
      </c>
      <c r="K44" s="94">
        <f t="shared" si="1"/>
        <v>0.23730684326710816</v>
      </c>
    </row>
    <row r="45" spans="1:11" x14ac:dyDescent="0.3">
      <c r="A45" s="68">
        <v>43</v>
      </c>
      <c r="B45" s="89" t="s">
        <v>88</v>
      </c>
      <c r="C45" s="82">
        <v>1980</v>
      </c>
      <c r="D45" s="14">
        <v>38</v>
      </c>
      <c r="E45" s="99" t="s">
        <v>89</v>
      </c>
      <c r="F45" s="100" t="s">
        <v>90</v>
      </c>
      <c r="G45" s="80" t="s">
        <v>17</v>
      </c>
      <c r="H45" s="65">
        <v>7</v>
      </c>
      <c r="I45" s="66">
        <v>4</v>
      </c>
      <c r="J45" s="67"/>
      <c r="K45" s="94">
        <f t="shared" si="1"/>
        <v>0.23776674025018396</v>
      </c>
    </row>
    <row r="46" spans="1:11" x14ac:dyDescent="0.3">
      <c r="A46" s="68">
        <v>44</v>
      </c>
      <c r="B46" s="81" t="s">
        <v>91</v>
      </c>
      <c r="C46" s="82">
        <v>1983</v>
      </c>
      <c r="D46" s="14">
        <v>35</v>
      </c>
      <c r="E46" s="87" t="s">
        <v>24</v>
      </c>
      <c r="F46" s="92" t="s">
        <v>90</v>
      </c>
      <c r="G46" s="80" t="s">
        <v>38</v>
      </c>
      <c r="H46" s="65">
        <v>6</v>
      </c>
      <c r="I46" s="66">
        <v>5</v>
      </c>
      <c r="J46" s="67"/>
      <c r="K46" s="94">
        <f t="shared" si="1"/>
        <v>0.23776674025018396</v>
      </c>
    </row>
    <row r="47" spans="1:11" x14ac:dyDescent="0.3">
      <c r="A47" s="68">
        <v>45</v>
      </c>
      <c r="B47" s="81" t="s">
        <v>92</v>
      </c>
      <c r="C47" s="82">
        <v>1985</v>
      </c>
      <c r="D47" s="14">
        <v>33</v>
      </c>
      <c r="E47" s="78" t="s">
        <v>93</v>
      </c>
      <c r="F47" s="92" t="s">
        <v>94</v>
      </c>
      <c r="G47" s="80" t="s">
        <v>48</v>
      </c>
      <c r="H47" s="65">
        <v>6</v>
      </c>
      <c r="I47" s="66">
        <v>5</v>
      </c>
      <c r="J47" s="67" t="s">
        <v>25</v>
      </c>
      <c r="K47" s="94">
        <f t="shared" si="1"/>
        <v>0.24205911209222467</v>
      </c>
    </row>
    <row r="48" spans="1:11" x14ac:dyDescent="0.3">
      <c r="A48" s="68">
        <v>46</v>
      </c>
      <c r="B48" s="73" t="s">
        <v>95</v>
      </c>
      <c r="C48" s="70">
        <v>1968</v>
      </c>
      <c r="D48" s="14">
        <v>50</v>
      </c>
      <c r="E48" s="71" t="s">
        <v>16</v>
      </c>
      <c r="F48" s="92" t="s">
        <v>96</v>
      </c>
      <c r="G48" s="80" t="s">
        <v>36</v>
      </c>
      <c r="H48" s="65">
        <v>4</v>
      </c>
      <c r="I48" s="66">
        <v>7</v>
      </c>
      <c r="J48" s="67"/>
      <c r="K48" s="94">
        <f t="shared" si="1"/>
        <v>0.24849766985528571</v>
      </c>
    </row>
    <row r="49" spans="1:11" x14ac:dyDescent="0.3">
      <c r="A49" s="68">
        <v>47</v>
      </c>
      <c r="B49" s="101" t="s">
        <v>97</v>
      </c>
      <c r="C49" s="86">
        <v>1948</v>
      </c>
      <c r="D49" s="14">
        <v>70</v>
      </c>
      <c r="E49" s="102" t="s">
        <v>61</v>
      </c>
      <c r="F49" s="92" t="s">
        <v>98</v>
      </c>
      <c r="G49" s="80" t="s">
        <v>75</v>
      </c>
      <c r="H49" s="65">
        <v>4</v>
      </c>
      <c r="I49" s="66">
        <v>7</v>
      </c>
      <c r="J49" s="67"/>
      <c r="K49" s="94">
        <f t="shared" si="1"/>
        <v>0.24895756683836154</v>
      </c>
    </row>
    <row r="50" spans="1:11" x14ac:dyDescent="0.3">
      <c r="A50" s="68">
        <v>48</v>
      </c>
      <c r="B50" s="53" t="s">
        <v>99</v>
      </c>
      <c r="C50" s="39">
        <v>1945</v>
      </c>
      <c r="D50" s="14">
        <v>73</v>
      </c>
      <c r="E50" s="102" t="s">
        <v>61</v>
      </c>
      <c r="F50" s="103" t="s">
        <v>100</v>
      </c>
      <c r="G50" s="55" t="s">
        <v>75</v>
      </c>
      <c r="H50" s="65">
        <v>5</v>
      </c>
      <c r="I50" s="41">
        <v>6</v>
      </c>
      <c r="J50" s="67"/>
      <c r="K50" s="94">
        <f t="shared" si="1"/>
        <v>0.25508952661270545</v>
      </c>
    </row>
    <row r="51" spans="1:11" x14ac:dyDescent="0.3">
      <c r="A51" s="68">
        <v>49</v>
      </c>
      <c r="B51" s="73" t="s">
        <v>101</v>
      </c>
      <c r="C51" s="70">
        <v>2003</v>
      </c>
      <c r="D51" s="14">
        <v>15</v>
      </c>
      <c r="E51" s="104" t="s">
        <v>68</v>
      </c>
      <c r="F51" s="100" t="s">
        <v>102</v>
      </c>
      <c r="G51" s="80" t="s">
        <v>14</v>
      </c>
      <c r="H51" s="65">
        <v>4</v>
      </c>
      <c r="I51" s="66">
        <v>7</v>
      </c>
      <c r="J51" s="67" t="s">
        <v>25</v>
      </c>
      <c r="K51" s="94">
        <f t="shared" si="1"/>
        <v>0.25539612460142258</v>
      </c>
    </row>
    <row r="52" spans="1:11" x14ac:dyDescent="0.3">
      <c r="A52" s="68">
        <v>50</v>
      </c>
      <c r="B52" s="81" t="s">
        <v>103</v>
      </c>
      <c r="C52" s="82">
        <v>1976</v>
      </c>
      <c r="D52" s="14">
        <v>42</v>
      </c>
      <c r="E52" s="40"/>
      <c r="F52" s="92" t="s">
        <v>104</v>
      </c>
      <c r="G52" s="80" t="s">
        <v>38</v>
      </c>
      <c r="H52" s="65">
        <v>7</v>
      </c>
      <c r="I52" s="66">
        <v>4</v>
      </c>
      <c r="J52" s="67" t="s">
        <v>25</v>
      </c>
      <c r="K52" s="94">
        <f t="shared" si="1"/>
        <v>0.26413416727986261</v>
      </c>
    </row>
    <row r="53" spans="1:11" x14ac:dyDescent="0.3">
      <c r="A53" s="68">
        <v>51</v>
      </c>
      <c r="B53" s="81" t="s">
        <v>105</v>
      </c>
      <c r="C53" s="82">
        <v>1972</v>
      </c>
      <c r="D53" s="14">
        <v>46</v>
      </c>
      <c r="E53" s="59" t="s">
        <v>24</v>
      </c>
      <c r="F53" s="92" t="s">
        <v>106</v>
      </c>
      <c r="G53" s="80" t="s">
        <v>38</v>
      </c>
      <c r="H53" s="65">
        <v>8</v>
      </c>
      <c r="I53" s="66">
        <v>3</v>
      </c>
      <c r="J53" s="67"/>
      <c r="K53" s="94">
        <f t="shared" si="1"/>
        <v>0.26490066225165559</v>
      </c>
    </row>
    <row r="54" spans="1:11" x14ac:dyDescent="0.3">
      <c r="A54" s="68">
        <v>52</v>
      </c>
      <c r="B54" s="73" t="s">
        <v>107</v>
      </c>
      <c r="C54" s="70">
        <v>1963</v>
      </c>
      <c r="D54" s="14">
        <v>55</v>
      </c>
      <c r="E54" s="59" t="s">
        <v>108</v>
      </c>
      <c r="F54" s="92" t="s">
        <v>109</v>
      </c>
      <c r="G54" s="80" t="s">
        <v>36</v>
      </c>
      <c r="H54" s="65">
        <v>5</v>
      </c>
      <c r="I54" s="66">
        <v>6</v>
      </c>
      <c r="J54" s="67"/>
      <c r="K54" s="94">
        <f t="shared" si="1"/>
        <v>0.26689354917831737</v>
      </c>
    </row>
    <row r="55" spans="1:11" x14ac:dyDescent="0.3">
      <c r="A55" s="68">
        <v>53</v>
      </c>
      <c r="B55" s="89" t="s">
        <v>110</v>
      </c>
      <c r="C55" s="82">
        <v>1945</v>
      </c>
      <c r="D55" s="14">
        <v>73</v>
      </c>
      <c r="E55" s="58" t="s">
        <v>16</v>
      </c>
      <c r="F55" s="92" t="s">
        <v>111</v>
      </c>
      <c r="G55" s="80" t="s">
        <v>75</v>
      </c>
      <c r="H55" s="65">
        <v>6</v>
      </c>
      <c r="I55" s="66">
        <v>5</v>
      </c>
      <c r="J55" s="67"/>
      <c r="K55" s="94">
        <f t="shared" si="1"/>
        <v>0.27379200392445424</v>
      </c>
    </row>
    <row r="56" spans="1:11" x14ac:dyDescent="0.3">
      <c r="A56" s="68">
        <v>54</v>
      </c>
      <c r="B56" s="81" t="s">
        <v>112</v>
      </c>
      <c r="C56" s="105">
        <v>1993</v>
      </c>
      <c r="D56" s="106">
        <v>25</v>
      </c>
      <c r="E56" s="87" t="s">
        <v>113</v>
      </c>
      <c r="F56" s="92" t="s">
        <v>114</v>
      </c>
      <c r="G56" s="80" t="s">
        <v>48</v>
      </c>
      <c r="H56" s="65">
        <v>7</v>
      </c>
      <c r="I56" s="66">
        <v>4</v>
      </c>
      <c r="J56" s="67" t="s">
        <v>115</v>
      </c>
      <c r="K56" s="94">
        <f t="shared" si="1"/>
        <v>0.30414520480745649</v>
      </c>
    </row>
    <row r="57" spans="1:11" x14ac:dyDescent="0.3">
      <c r="A57" s="68">
        <v>55</v>
      </c>
      <c r="B57" s="107" t="s">
        <v>116</v>
      </c>
      <c r="C57" s="108">
        <v>1985</v>
      </c>
      <c r="D57" s="14">
        <v>33</v>
      </c>
      <c r="E57" s="59" t="s">
        <v>117</v>
      </c>
      <c r="F57" s="92" t="s">
        <v>118</v>
      </c>
      <c r="G57" s="80" t="s">
        <v>48</v>
      </c>
      <c r="H57" s="65">
        <v>8</v>
      </c>
      <c r="I57" s="66">
        <v>3</v>
      </c>
      <c r="J57" s="67" t="s">
        <v>115</v>
      </c>
      <c r="K57" s="94">
        <f t="shared" si="1"/>
        <v>0.31073706156487613</v>
      </c>
    </row>
    <row r="58" spans="1:11" ht="15" thickBot="1" x14ac:dyDescent="0.35">
      <c r="A58" s="109">
        <v>56</v>
      </c>
      <c r="B58" s="110" t="s">
        <v>119</v>
      </c>
      <c r="C58" s="111">
        <v>1963</v>
      </c>
      <c r="D58" s="111">
        <v>55</v>
      </c>
      <c r="E58" s="112" t="s">
        <v>19</v>
      </c>
      <c r="F58" s="113" t="s">
        <v>118</v>
      </c>
      <c r="G58" s="114" t="s">
        <v>120</v>
      </c>
      <c r="H58" s="115">
        <v>1</v>
      </c>
      <c r="I58" s="116">
        <v>10</v>
      </c>
      <c r="J58" s="117" t="s">
        <v>115</v>
      </c>
      <c r="K58" s="118">
        <f t="shared" si="1"/>
        <v>0.31073706156487613</v>
      </c>
    </row>
    <row r="59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2" workbookViewId="0">
      <selection activeCell="N23" sqref="N23"/>
    </sheetView>
  </sheetViews>
  <sheetFormatPr defaultRowHeight="14.4" x14ac:dyDescent="0.3"/>
  <cols>
    <col min="1" max="1" width="3" customWidth="1"/>
    <col min="2" max="2" width="17.44140625" customWidth="1"/>
    <col min="3" max="3" width="3.88671875" customWidth="1"/>
    <col min="4" max="4" width="3.33203125" customWidth="1"/>
    <col min="5" max="5" width="13.6640625" bestFit="1" customWidth="1"/>
    <col min="6" max="6" width="7.44140625" customWidth="1"/>
    <col min="7" max="7" width="3.33203125" style="177" customWidth="1"/>
    <col min="8" max="8" width="3.5546875" customWidth="1"/>
    <col min="9" max="9" width="2.6640625" customWidth="1"/>
    <col min="10" max="10" width="6.6640625" customWidth="1"/>
    <col min="11" max="11" width="5.6640625" customWidth="1"/>
  </cols>
  <sheetData>
    <row r="1" spans="1:11" x14ac:dyDescent="0.3">
      <c r="A1" s="1020" t="s">
        <v>121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2"/>
    </row>
    <row r="2" spans="1:11" x14ac:dyDescent="0.3">
      <c r="A2" s="119" t="s">
        <v>1</v>
      </c>
      <c r="B2" s="120" t="s">
        <v>2</v>
      </c>
      <c r="C2" s="121" t="s">
        <v>3</v>
      </c>
      <c r="D2" s="121" t="s">
        <v>4</v>
      </c>
      <c r="E2" s="121" t="s">
        <v>5</v>
      </c>
      <c r="F2" s="122" t="s">
        <v>6</v>
      </c>
      <c r="G2" s="121" t="s">
        <v>7</v>
      </c>
      <c r="H2" s="123" t="s">
        <v>8</v>
      </c>
      <c r="I2" s="123" t="s">
        <v>9</v>
      </c>
      <c r="J2" s="121" t="s">
        <v>10</v>
      </c>
      <c r="K2" s="124" t="s">
        <v>11</v>
      </c>
    </row>
    <row r="3" spans="1:11" x14ac:dyDescent="0.3">
      <c r="A3" s="125">
        <v>1</v>
      </c>
      <c r="B3" s="126" t="s">
        <v>12</v>
      </c>
      <c r="C3" s="127">
        <v>1998</v>
      </c>
      <c r="D3" s="128">
        <v>20</v>
      </c>
      <c r="E3" s="129" t="s">
        <v>13</v>
      </c>
      <c r="F3" s="130">
        <v>0.6958333333333333</v>
      </c>
      <c r="G3" s="131" t="s">
        <v>14</v>
      </c>
      <c r="H3" s="132">
        <v>1</v>
      </c>
      <c r="I3" s="133">
        <v>10</v>
      </c>
      <c r="J3" s="134" t="s">
        <v>122</v>
      </c>
      <c r="K3" s="135">
        <f t="shared" ref="K3:K19" si="0">SUM(F3)/4.53</f>
        <v>0.15360559234731419</v>
      </c>
    </row>
    <row r="4" spans="1:11" x14ac:dyDescent="0.3">
      <c r="A4" s="125">
        <v>2</v>
      </c>
      <c r="B4" s="126" t="s">
        <v>15</v>
      </c>
      <c r="C4" s="127">
        <v>1982</v>
      </c>
      <c r="D4" s="128">
        <v>36</v>
      </c>
      <c r="E4" s="136" t="s">
        <v>16</v>
      </c>
      <c r="F4" s="137">
        <v>0.69930555555555562</v>
      </c>
      <c r="G4" s="131" t="s">
        <v>17</v>
      </c>
      <c r="H4" s="132">
        <v>1</v>
      </c>
      <c r="I4" s="133">
        <v>10</v>
      </c>
      <c r="J4" s="138" t="s">
        <v>123</v>
      </c>
      <c r="K4" s="135">
        <f t="shared" si="0"/>
        <v>0.1543720873191072</v>
      </c>
    </row>
    <row r="5" spans="1:11" x14ac:dyDescent="0.3">
      <c r="A5" s="125">
        <v>3</v>
      </c>
      <c r="B5" s="139" t="s">
        <v>124</v>
      </c>
      <c r="C5" s="140">
        <v>1973</v>
      </c>
      <c r="D5" s="141">
        <v>45</v>
      </c>
      <c r="E5" s="142"/>
      <c r="F5" s="143">
        <v>0.70208333333333339</v>
      </c>
      <c r="G5" s="140" t="s">
        <v>20</v>
      </c>
      <c r="H5" s="132"/>
      <c r="I5" s="133">
        <v>10</v>
      </c>
      <c r="J5" s="138"/>
      <c r="K5" s="135">
        <f t="shared" si="0"/>
        <v>0.15498528329654157</v>
      </c>
    </row>
    <row r="6" spans="1:11" x14ac:dyDescent="0.3">
      <c r="A6" s="125">
        <v>4</v>
      </c>
      <c r="B6" s="144" t="s">
        <v>125</v>
      </c>
      <c r="C6" s="145">
        <v>1998</v>
      </c>
      <c r="D6" s="141">
        <v>20</v>
      </c>
      <c r="E6" s="146" t="s">
        <v>126</v>
      </c>
      <c r="F6" s="130">
        <v>0.72152777777777777</v>
      </c>
      <c r="G6" s="131" t="s">
        <v>14</v>
      </c>
      <c r="H6" s="132">
        <v>2</v>
      </c>
      <c r="I6" s="147">
        <v>9</v>
      </c>
      <c r="J6" s="138" t="s">
        <v>25</v>
      </c>
      <c r="K6" s="135">
        <f t="shared" si="0"/>
        <v>0.15927765513858227</v>
      </c>
    </row>
    <row r="7" spans="1:11" x14ac:dyDescent="0.3">
      <c r="A7" s="125">
        <v>5</v>
      </c>
      <c r="B7" s="148" t="s">
        <v>23</v>
      </c>
      <c r="C7" s="149">
        <v>1981</v>
      </c>
      <c r="D7" s="128">
        <v>37</v>
      </c>
      <c r="E7" s="150" t="s">
        <v>24</v>
      </c>
      <c r="F7" s="143">
        <v>0.73958333333333337</v>
      </c>
      <c r="G7" s="131" t="s">
        <v>17</v>
      </c>
      <c r="H7" s="132">
        <v>2</v>
      </c>
      <c r="I7" s="147">
        <v>9</v>
      </c>
      <c r="J7" s="138"/>
      <c r="K7" s="135">
        <f t="shared" si="0"/>
        <v>0.16326342899190582</v>
      </c>
    </row>
    <row r="8" spans="1:11" x14ac:dyDescent="0.3">
      <c r="A8" s="125">
        <v>6</v>
      </c>
      <c r="B8" s="151" t="s">
        <v>26</v>
      </c>
      <c r="C8" s="149">
        <v>1980</v>
      </c>
      <c r="D8" s="128">
        <v>38</v>
      </c>
      <c r="E8" s="136" t="s">
        <v>16</v>
      </c>
      <c r="F8" s="130">
        <v>0.74375000000000002</v>
      </c>
      <c r="G8" s="131" t="s">
        <v>17</v>
      </c>
      <c r="H8" s="132">
        <v>3</v>
      </c>
      <c r="I8" s="147">
        <v>8</v>
      </c>
      <c r="J8" s="138"/>
      <c r="K8" s="135">
        <f t="shared" si="0"/>
        <v>0.1641832229580574</v>
      </c>
    </row>
    <row r="9" spans="1:11" x14ac:dyDescent="0.3">
      <c r="A9" s="125">
        <v>7</v>
      </c>
      <c r="B9" s="139" t="s">
        <v>18</v>
      </c>
      <c r="C9" s="128">
        <v>1972</v>
      </c>
      <c r="D9" s="128">
        <v>46</v>
      </c>
      <c r="E9" s="152" t="s">
        <v>19</v>
      </c>
      <c r="F9" s="143">
        <v>0.74652777777777779</v>
      </c>
      <c r="G9" s="131" t="s">
        <v>20</v>
      </c>
      <c r="H9" s="132"/>
      <c r="I9" s="147">
        <v>9</v>
      </c>
      <c r="J9" s="138"/>
      <c r="K9" s="135">
        <f t="shared" si="0"/>
        <v>0.16479641893549177</v>
      </c>
    </row>
    <row r="10" spans="1:11" x14ac:dyDescent="0.3">
      <c r="A10" s="125">
        <v>8</v>
      </c>
      <c r="B10" s="144" t="s">
        <v>127</v>
      </c>
      <c r="C10" s="145">
        <v>1998</v>
      </c>
      <c r="D10" s="141">
        <v>20</v>
      </c>
      <c r="E10" s="146" t="s">
        <v>126</v>
      </c>
      <c r="F10" s="130">
        <v>0.76111111111111107</v>
      </c>
      <c r="G10" s="140" t="s">
        <v>14</v>
      </c>
      <c r="H10" s="132">
        <v>3</v>
      </c>
      <c r="I10" s="147">
        <v>8</v>
      </c>
      <c r="J10" s="138" t="s">
        <v>25</v>
      </c>
      <c r="K10" s="135">
        <f t="shared" si="0"/>
        <v>0.1680156978170223</v>
      </c>
    </row>
    <row r="11" spans="1:11" x14ac:dyDescent="0.3">
      <c r="A11" s="125">
        <v>9</v>
      </c>
      <c r="B11" s="151" t="s">
        <v>128</v>
      </c>
      <c r="C11" s="149">
        <v>1987</v>
      </c>
      <c r="D11" s="128">
        <v>31</v>
      </c>
      <c r="E11" s="153" t="s">
        <v>126</v>
      </c>
      <c r="F11" s="130">
        <v>0.76527777777777783</v>
      </c>
      <c r="G11" s="140" t="s">
        <v>17</v>
      </c>
      <c r="H11" s="132">
        <v>4</v>
      </c>
      <c r="I11" s="147">
        <v>7</v>
      </c>
      <c r="J11" s="138"/>
      <c r="K11" s="135">
        <f t="shared" si="0"/>
        <v>0.16893549178317391</v>
      </c>
    </row>
    <row r="12" spans="1:11" x14ac:dyDescent="0.3">
      <c r="A12" s="125">
        <v>10</v>
      </c>
      <c r="B12" s="154" t="s">
        <v>29</v>
      </c>
      <c r="C12" s="149">
        <v>1975</v>
      </c>
      <c r="D12" s="128">
        <v>43</v>
      </c>
      <c r="E12" s="155" t="s">
        <v>24</v>
      </c>
      <c r="F12" s="137">
        <v>0.79513888888888884</v>
      </c>
      <c r="G12" s="131" t="s">
        <v>20</v>
      </c>
      <c r="H12" s="132"/>
      <c r="I12" s="147">
        <v>8</v>
      </c>
      <c r="J12" s="138"/>
      <c r="K12" s="135">
        <f t="shared" si="0"/>
        <v>0.17552734854059354</v>
      </c>
    </row>
    <row r="13" spans="1:11" x14ac:dyDescent="0.3">
      <c r="A13" s="125">
        <v>11</v>
      </c>
      <c r="B13" s="144" t="s">
        <v>129</v>
      </c>
      <c r="C13" s="145">
        <v>2000</v>
      </c>
      <c r="D13" s="141">
        <v>18</v>
      </c>
      <c r="E13" s="146" t="s">
        <v>126</v>
      </c>
      <c r="F13" s="130">
        <v>0.7993055555555556</v>
      </c>
      <c r="G13" s="140" t="s">
        <v>14</v>
      </c>
      <c r="H13" s="132">
        <v>4</v>
      </c>
      <c r="I13" s="147">
        <v>7</v>
      </c>
      <c r="J13" s="138" t="s">
        <v>25</v>
      </c>
      <c r="K13" s="135">
        <f t="shared" si="0"/>
        <v>0.17644714250674515</v>
      </c>
    </row>
    <row r="14" spans="1:11" x14ac:dyDescent="0.3">
      <c r="A14" s="125">
        <v>12</v>
      </c>
      <c r="B14" s="148" t="s">
        <v>30</v>
      </c>
      <c r="C14" s="149">
        <v>1977</v>
      </c>
      <c r="D14" s="128">
        <v>41</v>
      </c>
      <c r="E14" s="136" t="s">
        <v>16</v>
      </c>
      <c r="F14" s="143">
        <v>0.8125</v>
      </c>
      <c r="G14" s="131" t="s">
        <v>20</v>
      </c>
      <c r="H14" s="132"/>
      <c r="I14" s="147">
        <v>7</v>
      </c>
      <c r="J14" s="138"/>
      <c r="K14" s="135">
        <f t="shared" si="0"/>
        <v>0.1793598233995585</v>
      </c>
    </row>
    <row r="15" spans="1:11" x14ac:dyDescent="0.3">
      <c r="A15" s="125">
        <v>13</v>
      </c>
      <c r="B15" s="148" t="s">
        <v>32</v>
      </c>
      <c r="C15" s="149">
        <v>1972</v>
      </c>
      <c r="D15" s="128">
        <v>46</v>
      </c>
      <c r="E15" s="156" t="s">
        <v>24</v>
      </c>
      <c r="F15" s="143">
        <v>0.81736111111111109</v>
      </c>
      <c r="G15" s="140" t="s">
        <v>20</v>
      </c>
      <c r="H15" s="132"/>
      <c r="I15" s="147">
        <v>6</v>
      </c>
      <c r="J15" s="138"/>
      <c r="K15" s="135">
        <f t="shared" si="0"/>
        <v>0.18043291636006867</v>
      </c>
    </row>
    <row r="16" spans="1:11" x14ac:dyDescent="0.3">
      <c r="A16" s="125">
        <v>14</v>
      </c>
      <c r="B16" s="154" t="s">
        <v>33</v>
      </c>
      <c r="C16" s="149">
        <v>1973</v>
      </c>
      <c r="D16" s="128">
        <v>45</v>
      </c>
      <c r="E16" s="152" t="s">
        <v>19</v>
      </c>
      <c r="F16" s="143">
        <v>0.8354166666666667</v>
      </c>
      <c r="G16" s="140" t="s">
        <v>20</v>
      </c>
      <c r="H16" s="132"/>
      <c r="I16" s="147">
        <v>5</v>
      </c>
      <c r="J16" s="138"/>
      <c r="K16" s="135">
        <f t="shared" si="0"/>
        <v>0.18441869021339219</v>
      </c>
    </row>
    <row r="17" spans="1:11" x14ac:dyDescent="0.3">
      <c r="A17" s="125">
        <v>15</v>
      </c>
      <c r="B17" s="139" t="s">
        <v>35</v>
      </c>
      <c r="C17" s="128">
        <v>1964</v>
      </c>
      <c r="D17" s="128">
        <v>54</v>
      </c>
      <c r="E17" s="136" t="s">
        <v>16</v>
      </c>
      <c r="F17" s="143">
        <v>0.83819444444444446</v>
      </c>
      <c r="G17" s="131" t="s">
        <v>36</v>
      </c>
      <c r="H17" s="132">
        <v>1</v>
      </c>
      <c r="I17" s="133">
        <v>10</v>
      </c>
      <c r="J17" s="138"/>
      <c r="K17" s="135">
        <f t="shared" si="0"/>
        <v>0.18503188619082658</v>
      </c>
    </row>
    <row r="18" spans="1:11" x14ac:dyDescent="0.3">
      <c r="A18" s="125">
        <v>16</v>
      </c>
      <c r="B18" s="144" t="s">
        <v>44</v>
      </c>
      <c r="C18" s="127">
        <v>1986</v>
      </c>
      <c r="D18" s="128">
        <v>32</v>
      </c>
      <c r="E18" s="157" t="s">
        <v>45</v>
      </c>
      <c r="F18" s="130">
        <v>0.84305555555555556</v>
      </c>
      <c r="G18" s="140" t="s">
        <v>17</v>
      </c>
      <c r="H18" s="132">
        <v>5</v>
      </c>
      <c r="I18" s="147">
        <v>6</v>
      </c>
      <c r="J18" s="138"/>
      <c r="K18" s="135">
        <f t="shared" si="0"/>
        <v>0.18610497915133675</v>
      </c>
    </row>
    <row r="19" spans="1:11" x14ac:dyDescent="0.3">
      <c r="A19" s="125">
        <v>17</v>
      </c>
      <c r="B19" s="148" t="s">
        <v>39</v>
      </c>
      <c r="C19" s="149">
        <v>1977</v>
      </c>
      <c r="D19" s="128">
        <v>41</v>
      </c>
      <c r="E19" s="152" t="s">
        <v>19</v>
      </c>
      <c r="F19" s="143">
        <v>0.85277777777777775</v>
      </c>
      <c r="G19" s="140" t="s">
        <v>20</v>
      </c>
      <c r="H19" s="132"/>
      <c r="I19" s="147">
        <v>4</v>
      </c>
      <c r="J19" s="134"/>
      <c r="K19" s="135">
        <f t="shared" si="0"/>
        <v>0.18825116507235712</v>
      </c>
    </row>
    <row r="20" spans="1:11" x14ac:dyDescent="0.3">
      <c r="A20" s="125">
        <v>18</v>
      </c>
      <c r="B20" s="154" t="s">
        <v>130</v>
      </c>
      <c r="C20" s="149">
        <v>1973</v>
      </c>
      <c r="D20" s="128">
        <v>45</v>
      </c>
      <c r="E20" s="156" t="s">
        <v>131</v>
      </c>
      <c r="F20" s="143">
        <v>0.85486111111111107</v>
      </c>
      <c r="G20" s="140" t="s">
        <v>38</v>
      </c>
      <c r="H20" s="132">
        <v>1</v>
      </c>
      <c r="I20" s="133">
        <v>10</v>
      </c>
      <c r="J20" s="138" t="s">
        <v>25</v>
      </c>
      <c r="K20" s="158">
        <f>SUM(F20/4.53)</f>
        <v>0.18871106205543289</v>
      </c>
    </row>
    <row r="21" spans="1:11" x14ac:dyDescent="0.3">
      <c r="A21" s="125">
        <v>19</v>
      </c>
      <c r="B21" s="139" t="s">
        <v>132</v>
      </c>
      <c r="C21" s="140">
        <v>1976</v>
      </c>
      <c r="D21" s="141">
        <v>42</v>
      </c>
      <c r="E21" s="152" t="s">
        <v>19</v>
      </c>
      <c r="F21" s="143">
        <v>0.85625000000000007</v>
      </c>
      <c r="G21" s="140" t="s">
        <v>20</v>
      </c>
      <c r="H21" s="132"/>
      <c r="I21" s="147">
        <v>3</v>
      </c>
      <c r="J21" s="138"/>
      <c r="K21" s="135">
        <f>SUM(F21)/4.53</f>
        <v>0.1890176600441501</v>
      </c>
    </row>
    <row r="22" spans="1:11" x14ac:dyDescent="0.3">
      <c r="A22" s="125">
        <v>20</v>
      </c>
      <c r="B22" s="154" t="s">
        <v>46</v>
      </c>
      <c r="C22" s="149">
        <v>2002</v>
      </c>
      <c r="D22" s="128">
        <v>16</v>
      </c>
      <c r="E22" s="155" t="s">
        <v>47</v>
      </c>
      <c r="F22" s="143">
        <v>0.85625000000000007</v>
      </c>
      <c r="G22" s="131" t="s">
        <v>48</v>
      </c>
      <c r="H22" s="132">
        <v>1</v>
      </c>
      <c r="I22" s="133">
        <v>10</v>
      </c>
      <c r="J22" s="134"/>
      <c r="K22" s="135">
        <f>SUM(F22)/4.53</f>
        <v>0.1890176600441501</v>
      </c>
    </row>
    <row r="23" spans="1:11" x14ac:dyDescent="0.3">
      <c r="A23" s="125">
        <v>21</v>
      </c>
      <c r="B23" s="154" t="s">
        <v>42</v>
      </c>
      <c r="C23" s="149">
        <v>1974</v>
      </c>
      <c r="D23" s="128">
        <v>44</v>
      </c>
      <c r="E23" s="155" t="s">
        <v>43</v>
      </c>
      <c r="F23" s="143">
        <v>0.85902777777777783</v>
      </c>
      <c r="G23" s="140" t="s">
        <v>20</v>
      </c>
      <c r="H23" s="132"/>
      <c r="I23" s="147">
        <v>2</v>
      </c>
      <c r="J23" s="134"/>
      <c r="K23" s="135">
        <f>SUM(F23)/4.53</f>
        <v>0.1896308560215845</v>
      </c>
    </row>
    <row r="24" spans="1:11" x14ac:dyDescent="0.3">
      <c r="A24" s="125">
        <v>22</v>
      </c>
      <c r="B24" s="151" t="s">
        <v>37</v>
      </c>
      <c r="C24" s="149">
        <v>1979</v>
      </c>
      <c r="D24" s="128">
        <v>39</v>
      </c>
      <c r="E24" s="152" t="s">
        <v>19</v>
      </c>
      <c r="F24" s="137">
        <v>0.85972222222222217</v>
      </c>
      <c r="G24" s="131" t="s">
        <v>38</v>
      </c>
      <c r="H24" s="132">
        <v>2</v>
      </c>
      <c r="I24" s="147">
        <v>9</v>
      </c>
      <c r="J24" s="138"/>
      <c r="K24" s="158">
        <f>SUM(F24/4.53)</f>
        <v>0.18978415501594306</v>
      </c>
    </row>
    <row r="25" spans="1:11" x14ac:dyDescent="0.3">
      <c r="A25" s="125">
        <v>23</v>
      </c>
      <c r="B25" s="154" t="s">
        <v>51</v>
      </c>
      <c r="C25" s="149">
        <v>1977</v>
      </c>
      <c r="D25" s="128">
        <v>41</v>
      </c>
      <c r="E25" s="156" t="s">
        <v>52</v>
      </c>
      <c r="F25" s="143">
        <v>0.86805555555555547</v>
      </c>
      <c r="G25" s="140" t="s">
        <v>20</v>
      </c>
      <c r="H25" s="132"/>
      <c r="I25" s="147">
        <v>1</v>
      </c>
      <c r="J25" s="138"/>
      <c r="K25" s="135">
        <f>SUM(F25)/4.53</f>
        <v>0.19162374294824622</v>
      </c>
    </row>
    <row r="26" spans="1:11" x14ac:dyDescent="0.3">
      <c r="A26" s="125">
        <v>24</v>
      </c>
      <c r="B26" s="151" t="s">
        <v>49</v>
      </c>
      <c r="C26" s="149">
        <v>1977</v>
      </c>
      <c r="D26" s="128">
        <v>41</v>
      </c>
      <c r="E26" s="136" t="s">
        <v>16</v>
      </c>
      <c r="F26" s="143">
        <v>0.87569444444444444</v>
      </c>
      <c r="G26" s="131" t="s">
        <v>38</v>
      </c>
      <c r="H26" s="132">
        <v>3</v>
      </c>
      <c r="I26" s="147">
        <v>8</v>
      </c>
      <c r="J26" s="138"/>
      <c r="K26" s="158">
        <f>SUM(F26/4.53)</f>
        <v>0.19331003188619081</v>
      </c>
    </row>
    <row r="27" spans="1:11" x14ac:dyDescent="0.3">
      <c r="A27" s="125">
        <v>25</v>
      </c>
      <c r="B27" s="151" t="s">
        <v>53</v>
      </c>
      <c r="C27" s="149">
        <v>2001</v>
      </c>
      <c r="D27" s="128">
        <v>17</v>
      </c>
      <c r="E27" s="155" t="s">
        <v>54</v>
      </c>
      <c r="F27" s="143">
        <v>0.88958333333333339</v>
      </c>
      <c r="G27" s="131" t="s">
        <v>48</v>
      </c>
      <c r="H27" s="132">
        <v>2</v>
      </c>
      <c r="I27" s="147">
        <v>9</v>
      </c>
      <c r="J27" s="134"/>
      <c r="K27" s="135">
        <f>SUM(F27)/4.53</f>
        <v>0.19637601177336278</v>
      </c>
    </row>
    <row r="28" spans="1:11" x14ac:dyDescent="0.3">
      <c r="A28" s="125">
        <v>26</v>
      </c>
      <c r="B28" s="151" t="s">
        <v>133</v>
      </c>
      <c r="C28" s="149">
        <v>1981</v>
      </c>
      <c r="D28" s="128">
        <v>37</v>
      </c>
      <c r="E28" s="153" t="s">
        <v>52</v>
      </c>
      <c r="F28" s="130">
        <v>0.89097222222222217</v>
      </c>
      <c r="G28" s="140" t="s">
        <v>17</v>
      </c>
      <c r="H28" s="132">
        <v>6</v>
      </c>
      <c r="I28" s="147">
        <v>5</v>
      </c>
      <c r="J28" s="138"/>
      <c r="K28" s="135">
        <f>SUM(F28)/4.53</f>
        <v>0.19668260976207994</v>
      </c>
    </row>
    <row r="29" spans="1:11" x14ac:dyDescent="0.3">
      <c r="A29" s="125">
        <v>27</v>
      </c>
      <c r="B29" s="144" t="s">
        <v>57</v>
      </c>
      <c r="C29" s="127">
        <v>1970</v>
      </c>
      <c r="D29" s="128">
        <v>48</v>
      </c>
      <c r="E29" s="159" t="s">
        <v>58</v>
      </c>
      <c r="F29" s="143">
        <v>0.90972222222222221</v>
      </c>
      <c r="G29" s="140" t="s">
        <v>20</v>
      </c>
      <c r="H29" s="132"/>
      <c r="I29" s="147">
        <v>1</v>
      </c>
      <c r="J29" s="138"/>
      <c r="K29" s="135">
        <f>SUM(F29)/4.53</f>
        <v>0.20082168260976208</v>
      </c>
    </row>
    <row r="30" spans="1:11" x14ac:dyDescent="0.3">
      <c r="A30" s="125">
        <v>28</v>
      </c>
      <c r="B30" s="154" t="s">
        <v>134</v>
      </c>
      <c r="C30" s="140">
        <v>2003</v>
      </c>
      <c r="D30" s="141">
        <v>15</v>
      </c>
      <c r="E30" s="155" t="s">
        <v>126</v>
      </c>
      <c r="F30" s="143">
        <v>0.91736111111111107</v>
      </c>
      <c r="G30" s="140" t="s">
        <v>48</v>
      </c>
      <c r="H30" s="132">
        <v>3</v>
      </c>
      <c r="I30" s="147">
        <v>8</v>
      </c>
      <c r="J30" s="138" t="s">
        <v>25</v>
      </c>
      <c r="K30" s="158">
        <f>SUM(F30/4.53)</f>
        <v>0.20250797154770664</v>
      </c>
    </row>
    <row r="31" spans="1:11" x14ac:dyDescent="0.3">
      <c r="A31" s="125">
        <v>29</v>
      </c>
      <c r="B31" s="151" t="s">
        <v>135</v>
      </c>
      <c r="C31" s="149">
        <v>1987</v>
      </c>
      <c r="D31" s="128">
        <v>31</v>
      </c>
      <c r="E31" s="153" t="s">
        <v>136</v>
      </c>
      <c r="F31" s="130">
        <v>0.92291666666666661</v>
      </c>
      <c r="G31" s="140" t="s">
        <v>17</v>
      </c>
      <c r="H31" s="132">
        <v>7</v>
      </c>
      <c r="I31" s="147">
        <v>4</v>
      </c>
      <c r="J31" s="138"/>
      <c r="K31" s="135">
        <f>SUM(F31)/4.53</f>
        <v>0.2037343635025754</v>
      </c>
    </row>
    <row r="32" spans="1:11" x14ac:dyDescent="0.3">
      <c r="A32" s="125">
        <v>30</v>
      </c>
      <c r="B32" s="126" t="s">
        <v>71</v>
      </c>
      <c r="C32" s="127">
        <v>1962</v>
      </c>
      <c r="D32" s="128">
        <v>56</v>
      </c>
      <c r="E32" s="160" t="s">
        <v>19</v>
      </c>
      <c r="F32" s="143">
        <v>0.93819444444444444</v>
      </c>
      <c r="G32" s="131" t="s">
        <v>36</v>
      </c>
      <c r="H32" s="132">
        <v>2</v>
      </c>
      <c r="I32" s="147">
        <v>9</v>
      </c>
      <c r="J32" s="138"/>
      <c r="K32" s="135">
        <f>SUM(F32)/4.53</f>
        <v>0.20710694137846455</v>
      </c>
    </row>
    <row r="33" spans="1:11" x14ac:dyDescent="0.3">
      <c r="A33" s="125">
        <v>31</v>
      </c>
      <c r="B33" s="144" t="s">
        <v>65</v>
      </c>
      <c r="C33" s="127">
        <v>1985</v>
      </c>
      <c r="D33" s="128">
        <v>33</v>
      </c>
      <c r="E33" s="156" t="s">
        <v>43</v>
      </c>
      <c r="F33" s="130">
        <v>0.95347222222222217</v>
      </c>
      <c r="G33" s="140" t="s">
        <v>17</v>
      </c>
      <c r="H33" s="132">
        <v>8</v>
      </c>
      <c r="I33" s="147">
        <v>3</v>
      </c>
      <c r="J33" s="134"/>
      <c r="K33" s="135">
        <f>SUM(F33)/4.53</f>
        <v>0.21047951925435368</v>
      </c>
    </row>
    <row r="34" spans="1:11" x14ac:dyDescent="0.3">
      <c r="A34" s="125">
        <v>32</v>
      </c>
      <c r="B34" s="154" t="s">
        <v>66</v>
      </c>
      <c r="C34" s="149">
        <v>1986</v>
      </c>
      <c r="D34" s="128">
        <v>32</v>
      </c>
      <c r="E34" s="155" t="s">
        <v>45</v>
      </c>
      <c r="F34" s="137">
        <v>0.9770833333333333</v>
      </c>
      <c r="G34" s="131" t="s">
        <v>48</v>
      </c>
      <c r="H34" s="132">
        <v>4</v>
      </c>
      <c r="I34" s="147">
        <v>7</v>
      </c>
      <c r="J34" s="134"/>
      <c r="K34" s="135">
        <f>SUM(F34)/4.53</f>
        <v>0.21569168506254596</v>
      </c>
    </row>
    <row r="35" spans="1:11" x14ac:dyDescent="0.3">
      <c r="A35" s="125">
        <v>33</v>
      </c>
      <c r="B35" s="154" t="s">
        <v>137</v>
      </c>
      <c r="C35" s="149">
        <v>1975</v>
      </c>
      <c r="D35" s="128">
        <v>43</v>
      </c>
      <c r="E35" s="156" t="s">
        <v>138</v>
      </c>
      <c r="F35" s="161" t="s">
        <v>139</v>
      </c>
      <c r="G35" s="140" t="s">
        <v>38</v>
      </c>
      <c r="H35" s="132">
        <v>4</v>
      </c>
      <c r="I35" s="147">
        <v>7</v>
      </c>
      <c r="J35" s="138"/>
      <c r="K35" s="158">
        <f>SUM(F35/4.53)</f>
        <v>0.22151704684817264</v>
      </c>
    </row>
    <row r="36" spans="1:11" x14ac:dyDescent="0.3">
      <c r="A36" s="125">
        <v>34</v>
      </c>
      <c r="B36" s="144" t="s">
        <v>95</v>
      </c>
      <c r="C36" s="127">
        <v>1968</v>
      </c>
      <c r="D36" s="128">
        <v>50</v>
      </c>
      <c r="E36" s="136" t="s">
        <v>16</v>
      </c>
      <c r="F36" s="161" t="s">
        <v>139</v>
      </c>
      <c r="G36" s="131" t="s">
        <v>36</v>
      </c>
      <c r="H36" s="132">
        <v>3</v>
      </c>
      <c r="I36" s="147">
        <v>8</v>
      </c>
      <c r="J36" s="138"/>
      <c r="K36" s="158">
        <f>SUM(F36/4.53)</f>
        <v>0.22151704684817264</v>
      </c>
    </row>
    <row r="37" spans="1:11" x14ac:dyDescent="0.3">
      <c r="A37" s="125">
        <v>35</v>
      </c>
      <c r="B37" s="154" t="s">
        <v>72</v>
      </c>
      <c r="C37" s="149">
        <v>1955</v>
      </c>
      <c r="D37" s="128">
        <v>63</v>
      </c>
      <c r="E37" s="155" t="s">
        <v>73</v>
      </c>
      <c r="F37" s="161" t="s">
        <v>140</v>
      </c>
      <c r="G37" s="131" t="s">
        <v>75</v>
      </c>
      <c r="H37" s="132">
        <v>1</v>
      </c>
      <c r="I37" s="133">
        <v>10</v>
      </c>
      <c r="J37" s="138"/>
      <c r="K37" s="158">
        <f t="shared" ref="K37:K44" si="1">SUM(F37/4.53)</f>
        <v>0.22335663478047585</v>
      </c>
    </row>
    <row r="38" spans="1:11" x14ac:dyDescent="0.3">
      <c r="A38" s="125">
        <v>36</v>
      </c>
      <c r="B38" s="148" t="s">
        <v>81</v>
      </c>
      <c r="C38" s="128">
        <v>1973</v>
      </c>
      <c r="D38" s="128">
        <v>45</v>
      </c>
      <c r="E38" s="136" t="s">
        <v>16</v>
      </c>
      <c r="F38" s="161" t="s">
        <v>141</v>
      </c>
      <c r="G38" s="131" t="s">
        <v>38</v>
      </c>
      <c r="H38" s="132">
        <v>5</v>
      </c>
      <c r="I38" s="147">
        <v>6</v>
      </c>
      <c r="J38" s="138"/>
      <c r="K38" s="158">
        <f t="shared" si="1"/>
        <v>0.22596271768457196</v>
      </c>
    </row>
    <row r="39" spans="1:11" x14ac:dyDescent="0.3">
      <c r="A39" s="125">
        <v>37</v>
      </c>
      <c r="B39" s="144" t="s">
        <v>76</v>
      </c>
      <c r="C39" s="127">
        <v>1988</v>
      </c>
      <c r="D39" s="128">
        <v>30</v>
      </c>
      <c r="E39" s="155" t="s">
        <v>77</v>
      </c>
      <c r="F39" s="161" t="s">
        <v>142</v>
      </c>
      <c r="G39" s="140" t="s">
        <v>48</v>
      </c>
      <c r="H39" s="132">
        <v>5</v>
      </c>
      <c r="I39" s="147">
        <v>6</v>
      </c>
      <c r="J39" s="138"/>
      <c r="K39" s="158">
        <f t="shared" si="1"/>
        <v>0.22964189354917827</v>
      </c>
    </row>
    <row r="40" spans="1:11" x14ac:dyDescent="0.3">
      <c r="A40" s="125">
        <v>38</v>
      </c>
      <c r="B40" s="144" t="s">
        <v>60</v>
      </c>
      <c r="C40" s="127">
        <v>2002</v>
      </c>
      <c r="D40" s="128">
        <v>16</v>
      </c>
      <c r="E40" s="162" t="s">
        <v>61</v>
      </c>
      <c r="F40" s="161" t="s">
        <v>143</v>
      </c>
      <c r="G40" s="131" t="s">
        <v>14</v>
      </c>
      <c r="H40" s="132">
        <v>5</v>
      </c>
      <c r="I40" s="147">
        <v>6</v>
      </c>
      <c r="J40" s="134"/>
      <c r="K40" s="158">
        <f t="shared" si="1"/>
        <v>0.23086828550404709</v>
      </c>
    </row>
    <row r="41" spans="1:11" x14ac:dyDescent="0.3">
      <c r="A41" s="125">
        <v>39</v>
      </c>
      <c r="B41" s="154" t="s">
        <v>83</v>
      </c>
      <c r="C41" s="149">
        <v>1955</v>
      </c>
      <c r="D41" s="128">
        <v>63</v>
      </c>
      <c r="E41" s="163" t="s">
        <v>84</v>
      </c>
      <c r="F41" s="161" t="s">
        <v>144</v>
      </c>
      <c r="G41" s="131" t="s">
        <v>75</v>
      </c>
      <c r="H41" s="132">
        <v>2</v>
      </c>
      <c r="I41" s="147">
        <v>9</v>
      </c>
      <c r="J41" s="138"/>
      <c r="K41" s="158">
        <f t="shared" si="1"/>
        <v>0.23470076036301199</v>
      </c>
    </row>
    <row r="42" spans="1:11" x14ac:dyDescent="0.3">
      <c r="A42" s="125">
        <v>40</v>
      </c>
      <c r="B42" s="139" t="s">
        <v>97</v>
      </c>
      <c r="C42" s="128">
        <v>1948</v>
      </c>
      <c r="D42" s="128">
        <v>70</v>
      </c>
      <c r="E42" s="164" t="s">
        <v>61</v>
      </c>
      <c r="F42" s="161" t="s">
        <v>145</v>
      </c>
      <c r="G42" s="131" t="s">
        <v>75</v>
      </c>
      <c r="H42" s="132">
        <v>3</v>
      </c>
      <c r="I42" s="147">
        <v>8</v>
      </c>
      <c r="J42" s="138"/>
      <c r="K42" s="158">
        <f t="shared" si="1"/>
        <v>0.24650478292862399</v>
      </c>
    </row>
    <row r="43" spans="1:11" x14ac:dyDescent="0.3">
      <c r="A43" s="125">
        <v>41</v>
      </c>
      <c r="B43" s="154" t="s">
        <v>105</v>
      </c>
      <c r="C43" s="149">
        <v>1972</v>
      </c>
      <c r="D43" s="128">
        <v>46</v>
      </c>
      <c r="E43" s="155" t="s">
        <v>24</v>
      </c>
      <c r="F43" s="161" t="s">
        <v>146</v>
      </c>
      <c r="G43" s="140" t="s">
        <v>38</v>
      </c>
      <c r="H43" s="132">
        <v>6</v>
      </c>
      <c r="I43" s="147">
        <v>5</v>
      </c>
      <c r="J43" s="138"/>
      <c r="K43" s="158">
        <f t="shared" si="1"/>
        <v>0.25309663968604368</v>
      </c>
    </row>
    <row r="44" spans="1:11" x14ac:dyDescent="0.3">
      <c r="A44" s="125">
        <v>42</v>
      </c>
      <c r="B44" s="151" t="s">
        <v>110</v>
      </c>
      <c r="C44" s="149">
        <v>1945</v>
      </c>
      <c r="D44" s="128">
        <v>73</v>
      </c>
      <c r="E44" s="136" t="s">
        <v>16</v>
      </c>
      <c r="F44" s="161" t="s">
        <v>147</v>
      </c>
      <c r="G44" s="140" t="s">
        <v>75</v>
      </c>
      <c r="H44" s="132">
        <v>4</v>
      </c>
      <c r="I44" s="147">
        <v>7</v>
      </c>
      <c r="J44" s="138"/>
      <c r="K44" s="158">
        <f t="shared" si="1"/>
        <v>0.27133922001471672</v>
      </c>
    </row>
    <row r="45" spans="1:11" x14ac:dyDescent="0.3">
      <c r="A45" s="125">
        <v>43</v>
      </c>
      <c r="B45" s="144" t="s">
        <v>148</v>
      </c>
      <c r="C45" s="145">
        <v>2000</v>
      </c>
      <c r="D45" s="141">
        <v>18</v>
      </c>
      <c r="E45" s="162" t="s">
        <v>61</v>
      </c>
      <c r="F45" s="130" t="s">
        <v>149</v>
      </c>
      <c r="G45" s="140" t="s">
        <v>14</v>
      </c>
      <c r="H45" s="132">
        <v>6</v>
      </c>
      <c r="I45" s="165">
        <v>0</v>
      </c>
      <c r="J45" s="138" t="s">
        <v>150</v>
      </c>
      <c r="K45" s="158" t="s">
        <v>151</v>
      </c>
    </row>
    <row r="46" spans="1:11" ht="15" thickBot="1" x14ac:dyDescent="0.35">
      <c r="A46" s="166">
        <v>44</v>
      </c>
      <c r="B46" s="167" t="s">
        <v>152</v>
      </c>
      <c r="C46" s="168">
        <v>1998</v>
      </c>
      <c r="D46" s="169">
        <v>20</v>
      </c>
      <c r="E46" s="170" t="s">
        <v>153</v>
      </c>
      <c r="F46" s="171" t="s">
        <v>149</v>
      </c>
      <c r="G46" s="172" t="s">
        <v>48</v>
      </c>
      <c r="H46" s="173">
        <v>6</v>
      </c>
      <c r="I46" s="174">
        <v>0</v>
      </c>
      <c r="J46" s="175" t="s">
        <v>150</v>
      </c>
      <c r="K46" s="176" t="s">
        <v>151</v>
      </c>
    </row>
  </sheetData>
  <autoFilter ref="A2:K46"/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O18" sqref="O18"/>
    </sheetView>
  </sheetViews>
  <sheetFormatPr defaultRowHeight="14.4" x14ac:dyDescent="0.3"/>
  <cols>
    <col min="1" max="1" width="3" style="408" customWidth="1"/>
    <col min="2" max="2" width="17.44140625" style="408" customWidth="1"/>
    <col min="3" max="3" width="3.88671875" style="408" customWidth="1"/>
    <col min="4" max="4" width="3.33203125" style="408" customWidth="1"/>
    <col min="5" max="5" width="16" style="408" customWidth="1"/>
    <col min="6" max="6" width="7.44140625" style="408" customWidth="1"/>
    <col min="7" max="7" width="3.33203125" style="488" customWidth="1"/>
    <col min="8" max="8" width="3.5546875" style="408" customWidth="1"/>
    <col min="9" max="9" width="3.5546875" style="489" customWidth="1"/>
    <col min="10" max="10" width="6.6640625" style="408" customWidth="1"/>
    <col min="11" max="11" width="5.6640625" style="408" customWidth="1"/>
  </cols>
  <sheetData>
    <row r="1" spans="1:11" ht="19.8" thickTop="1" x14ac:dyDescent="0.3">
      <c r="A1" s="1023" t="s">
        <v>552</v>
      </c>
      <c r="B1" s="1024"/>
      <c r="C1" s="1024"/>
      <c r="D1" s="1024"/>
      <c r="E1" s="1024"/>
      <c r="F1" s="1024"/>
      <c r="G1" s="1024"/>
      <c r="H1" s="1024"/>
      <c r="I1" s="1024"/>
      <c r="J1" s="1024"/>
      <c r="K1" s="1025"/>
    </row>
    <row r="2" spans="1:11" x14ac:dyDescent="0.3">
      <c r="A2" s="460" t="s">
        <v>1</v>
      </c>
      <c r="B2" s="461" t="s">
        <v>2</v>
      </c>
      <c r="C2" s="461" t="s">
        <v>3</v>
      </c>
      <c r="D2" s="461" t="s">
        <v>4</v>
      </c>
      <c r="E2" s="461" t="s">
        <v>5</v>
      </c>
      <c r="F2" s="462" t="s">
        <v>6</v>
      </c>
      <c r="G2" s="463" t="s">
        <v>7</v>
      </c>
      <c r="H2" s="464" t="s">
        <v>8</v>
      </c>
      <c r="I2" s="464" t="s">
        <v>9</v>
      </c>
      <c r="J2" s="461" t="s">
        <v>10</v>
      </c>
      <c r="K2" s="465" t="s">
        <v>11</v>
      </c>
    </row>
    <row r="3" spans="1:11" x14ac:dyDescent="0.3">
      <c r="A3" s="466">
        <v>1</v>
      </c>
      <c r="B3" s="126" t="s">
        <v>12</v>
      </c>
      <c r="C3" s="127">
        <v>1998</v>
      </c>
      <c r="D3" s="128">
        <v>20</v>
      </c>
      <c r="E3" s="129" t="s">
        <v>13</v>
      </c>
      <c r="F3" s="467">
        <v>0.68263888888888891</v>
      </c>
      <c r="G3" s="131" t="s">
        <v>14</v>
      </c>
      <c r="H3" s="132">
        <v>1</v>
      </c>
      <c r="I3" s="468">
        <v>10</v>
      </c>
      <c r="J3" s="469" t="s">
        <v>553</v>
      </c>
      <c r="K3" s="470">
        <f t="shared" ref="K3:K11" si="0">SUM(F3)/4.53</f>
        <v>0.15069291145450087</v>
      </c>
    </row>
    <row r="4" spans="1:11" x14ac:dyDescent="0.3">
      <c r="A4" s="466">
        <v>2</v>
      </c>
      <c r="B4" s="126" t="s">
        <v>15</v>
      </c>
      <c r="C4" s="127">
        <v>1982</v>
      </c>
      <c r="D4" s="128">
        <v>36</v>
      </c>
      <c r="E4" s="136" t="s">
        <v>16</v>
      </c>
      <c r="F4" s="467">
        <v>0.69791666666666663</v>
      </c>
      <c r="G4" s="131" t="s">
        <v>17</v>
      </c>
      <c r="H4" s="132">
        <v>1</v>
      </c>
      <c r="I4" s="468">
        <v>10</v>
      </c>
      <c r="J4" s="471" t="s">
        <v>123</v>
      </c>
      <c r="K4" s="470">
        <f t="shared" si="0"/>
        <v>0.15406548933038997</v>
      </c>
    </row>
    <row r="5" spans="1:11" x14ac:dyDescent="0.3">
      <c r="A5" s="466">
        <v>3</v>
      </c>
      <c r="B5" s="148" t="s">
        <v>23</v>
      </c>
      <c r="C5" s="149">
        <v>1981</v>
      </c>
      <c r="D5" s="128">
        <v>37</v>
      </c>
      <c r="E5" s="150" t="s">
        <v>24</v>
      </c>
      <c r="F5" s="467">
        <v>0.71319444444444446</v>
      </c>
      <c r="G5" s="131" t="s">
        <v>17</v>
      </c>
      <c r="H5" s="132">
        <v>2</v>
      </c>
      <c r="I5" s="472">
        <v>9</v>
      </c>
      <c r="J5" s="471"/>
      <c r="K5" s="470">
        <f t="shared" si="0"/>
        <v>0.15743806720627912</v>
      </c>
    </row>
    <row r="6" spans="1:11" x14ac:dyDescent="0.3">
      <c r="A6" s="466">
        <v>4</v>
      </c>
      <c r="B6" s="151" t="s">
        <v>26</v>
      </c>
      <c r="C6" s="149">
        <v>1980</v>
      </c>
      <c r="D6" s="128">
        <v>38</v>
      </c>
      <c r="E6" s="136" t="s">
        <v>16</v>
      </c>
      <c r="F6" s="467">
        <v>0.71527777777777779</v>
      </c>
      <c r="G6" s="131" t="s">
        <v>17</v>
      </c>
      <c r="H6" s="132">
        <v>3</v>
      </c>
      <c r="I6" s="472">
        <v>8</v>
      </c>
      <c r="J6" s="471"/>
      <c r="K6" s="470">
        <f t="shared" si="0"/>
        <v>0.15789796418935492</v>
      </c>
    </row>
    <row r="7" spans="1:11" x14ac:dyDescent="0.3">
      <c r="A7" s="466">
        <v>5</v>
      </c>
      <c r="B7" s="144" t="s">
        <v>21</v>
      </c>
      <c r="C7" s="127">
        <v>1978</v>
      </c>
      <c r="D7" s="128">
        <v>40</v>
      </c>
      <c r="E7" s="159" t="s">
        <v>22</v>
      </c>
      <c r="F7" s="467">
        <v>0.71875</v>
      </c>
      <c r="G7" s="131" t="s">
        <v>20</v>
      </c>
      <c r="H7" s="132">
        <v>1</v>
      </c>
      <c r="I7" s="468">
        <v>10</v>
      </c>
      <c r="J7" s="469"/>
      <c r="K7" s="470">
        <f t="shared" si="0"/>
        <v>0.15866445916114788</v>
      </c>
    </row>
    <row r="8" spans="1:11" x14ac:dyDescent="0.3">
      <c r="A8" s="466">
        <v>6</v>
      </c>
      <c r="B8" s="139" t="s">
        <v>18</v>
      </c>
      <c r="C8" s="128">
        <v>1972</v>
      </c>
      <c r="D8" s="128">
        <v>46</v>
      </c>
      <c r="E8" s="152" t="s">
        <v>19</v>
      </c>
      <c r="F8" s="473">
        <v>0.72638888888888886</v>
      </c>
      <c r="G8" s="131" t="s">
        <v>20</v>
      </c>
      <c r="H8" s="132">
        <v>2</v>
      </c>
      <c r="I8" s="472">
        <v>9</v>
      </c>
      <c r="J8" s="471"/>
      <c r="K8" s="470">
        <f t="shared" si="0"/>
        <v>0.16035074809909244</v>
      </c>
    </row>
    <row r="9" spans="1:11" x14ac:dyDescent="0.3">
      <c r="A9" s="466">
        <v>7</v>
      </c>
      <c r="B9" s="148" t="s">
        <v>554</v>
      </c>
      <c r="C9" s="149">
        <v>1973</v>
      </c>
      <c r="D9" s="128">
        <v>45</v>
      </c>
      <c r="E9" s="156" t="s">
        <v>555</v>
      </c>
      <c r="F9" s="473">
        <v>0.7583333333333333</v>
      </c>
      <c r="G9" s="140" t="s">
        <v>20</v>
      </c>
      <c r="H9" s="132">
        <v>3</v>
      </c>
      <c r="I9" s="472">
        <v>8</v>
      </c>
      <c r="J9" s="469"/>
      <c r="K9" s="470">
        <f t="shared" si="0"/>
        <v>0.16740250183958791</v>
      </c>
    </row>
    <row r="10" spans="1:11" x14ac:dyDescent="0.3">
      <c r="A10" s="466">
        <v>8</v>
      </c>
      <c r="B10" s="126" t="s">
        <v>233</v>
      </c>
      <c r="C10" s="127">
        <v>1966</v>
      </c>
      <c r="D10" s="128">
        <v>52</v>
      </c>
      <c r="E10" s="155" t="s">
        <v>24</v>
      </c>
      <c r="F10" s="473">
        <v>0.76250000000000007</v>
      </c>
      <c r="G10" s="140" t="s">
        <v>36</v>
      </c>
      <c r="H10" s="132">
        <v>1</v>
      </c>
      <c r="I10" s="468">
        <v>10</v>
      </c>
      <c r="J10" s="471"/>
      <c r="K10" s="470">
        <f t="shared" si="0"/>
        <v>0.16832229580573951</v>
      </c>
    </row>
    <row r="11" spans="1:11" x14ac:dyDescent="0.3">
      <c r="A11" s="466">
        <v>9</v>
      </c>
      <c r="B11" s="154" t="s">
        <v>29</v>
      </c>
      <c r="C11" s="149">
        <v>1975</v>
      </c>
      <c r="D11" s="128">
        <v>43</v>
      </c>
      <c r="E11" s="155" t="s">
        <v>24</v>
      </c>
      <c r="F11" s="467">
        <v>0.78263888888888899</v>
      </c>
      <c r="G11" s="131" t="s">
        <v>20</v>
      </c>
      <c r="H11" s="132">
        <v>4</v>
      </c>
      <c r="I11" s="472">
        <v>7</v>
      </c>
      <c r="J11" s="471"/>
      <c r="K11" s="470">
        <f t="shared" si="0"/>
        <v>0.17276796664213884</v>
      </c>
    </row>
    <row r="12" spans="1:11" x14ac:dyDescent="0.3">
      <c r="A12" s="466">
        <v>10</v>
      </c>
      <c r="B12" s="139" t="s">
        <v>35</v>
      </c>
      <c r="C12" s="128">
        <v>1964</v>
      </c>
      <c r="D12" s="128">
        <v>54</v>
      </c>
      <c r="E12" s="136" t="s">
        <v>16</v>
      </c>
      <c r="F12" s="473">
        <v>0.79305555555555562</v>
      </c>
      <c r="G12" s="131" t="s">
        <v>36</v>
      </c>
      <c r="H12" s="132">
        <v>2</v>
      </c>
      <c r="I12" s="472">
        <v>9</v>
      </c>
      <c r="J12" s="471"/>
      <c r="K12" s="474">
        <f>SUM(F12/4.53)</f>
        <v>0.17506745155751779</v>
      </c>
    </row>
    <row r="13" spans="1:11" x14ac:dyDescent="0.3">
      <c r="A13" s="466">
        <v>11</v>
      </c>
      <c r="B13" s="148" t="s">
        <v>32</v>
      </c>
      <c r="C13" s="149">
        <v>1972</v>
      </c>
      <c r="D13" s="128">
        <v>46</v>
      </c>
      <c r="E13" s="156" t="s">
        <v>24</v>
      </c>
      <c r="F13" s="467">
        <v>0.79722222222222217</v>
      </c>
      <c r="G13" s="140" t="s">
        <v>20</v>
      </c>
      <c r="H13" s="132">
        <v>5</v>
      </c>
      <c r="I13" s="472">
        <v>6</v>
      </c>
      <c r="J13" s="471"/>
      <c r="K13" s="470">
        <f>SUM(F13)/4.53</f>
        <v>0.17598724552366934</v>
      </c>
    </row>
    <row r="14" spans="1:11" x14ac:dyDescent="0.3">
      <c r="A14" s="466">
        <v>12</v>
      </c>
      <c r="B14" s="151" t="s">
        <v>49</v>
      </c>
      <c r="C14" s="149">
        <v>1977</v>
      </c>
      <c r="D14" s="128">
        <v>41</v>
      </c>
      <c r="E14" s="136" t="s">
        <v>16</v>
      </c>
      <c r="F14" s="475">
        <v>0.81944444444444453</v>
      </c>
      <c r="G14" s="131" t="s">
        <v>38</v>
      </c>
      <c r="H14" s="132">
        <v>1</v>
      </c>
      <c r="I14" s="468">
        <v>10</v>
      </c>
      <c r="J14" s="471" t="s">
        <v>556</v>
      </c>
      <c r="K14" s="470">
        <f>SUM(F14)/4.53</f>
        <v>0.18089281334314447</v>
      </c>
    </row>
    <row r="15" spans="1:11" x14ac:dyDescent="0.3">
      <c r="A15" s="466">
        <v>13</v>
      </c>
      <c r="B15" s="154" t="s">
        <v>557</v>
      </c>
      <c r="C15" s="149">
        <v>1982</v>
      </c>
      <c r="D15" s="128">
        <v>36</v>
      </c>
      <c r="E15" s="156" t="s">
        <v>24</v>
      </c>
      <c r="F15" s="473">
        <v>0.8222222222222223</v>
      </c>
      <c r="G15" s="140" t="s">
        <v>17</v>
      </c>
      <c r="H15" s="132">
        <v>4</v>
      </c>
      <c r="I15" s="472">
        <v>7</v>
      </c>
      <c r="J15" s="471"/>
      <c r="K15" s="470">
        <f>SUM(F15)/4.53</f>
        <v>0.18150600932057886</v>
      </c>
    </row>
    <row r="16" spans="1:11" x14ac:dyDescent="0.3">
      <c r="A16" s="466">
        <v>14</v>
      </c>
      <c r="B16" s="148" t="s">
        <v>30</v>
      </c>
      <c r="C16" s="149">
        <v>1977</v>
      </c>
      <c r="D16" s="128">
        <v>41</v>
      </c>
      <c r="E16" s="136" t="s">
        <v>16</v>
      </c>
      <c r="F16" s="467">
        <v>0.82708333333333339</v>
      </c>
      <c r="G16" s="140" t="s">
        <v>20</v>
      </c>
      <c r="H16" s="132">
        <v>6</v>
      </c>
      <c r="I16" s="472">
        <v>5</v>
      </c>
      <c r="J16" s="471"/>
      <c r="K16" s="474">
        <f>SUM(F16/4.53)</f>
        <v>0.18257910228108903</v>
      </c>
    </row>
    <row r="17" spans="1:11" x14ac:dyDescent="0.3">
      <c r="A17" s="466">
        <v>15</v>
      </c>
      <c r="B17" s="154" t="s">
        <v>33</v>
      </c>
      <c r="C17" s="149">
        <v>1973</v>
      </c>
      <c r="D17" s="128">
        <v>45</v>
      </c>
      <c r="E17" s="152" t="s">
        <v>19</v>
      </c>
      <c r="F17" s="467">
        <v>0.8305555555555556</v>
      </c>
      <c r="G17" s="140" t="s">
        <v>20</v>
      </c>
      <c r="H17" s="132">
        <v>7</v>
      </c>
      <c r="I17" s="472">
        <v>4</v>
      </c>
      <c r="J17" s="469"/>
      <c r="K17" s="470">
        <f>SUM(F17)/4.53</f>
        <v>0.18334559725288202</v>
      </c>
    </row>
    <row r="18" spans="1:11" x14ac:dyDescent="0.3">
      <c r="A18" s="466">
        <v>16</v>
      </c>
      <c r="B18" s="151" t="s">
        <v>37</v>
      </c>
      <c r="C18" s="149">
        <v>1979</v>
      </c>
      <c r="D18" s="128">
        <v>39</v>
      </c>
      <c r="E18" s="152" t="s">
        <v>19</v>
      </c>
      <c r="F18" s="467">
        <v>0.84583333333333333</v>
      </c>
      <c r="G18" s="131" t="s">
        <v>38</v>
      </c>
      <c r="H18" s="132">
        <v>2</v>
      </c>
      <c r="I18" s="472">
        <v>9</v>
      </c>
      <c r="J18" s="471"/>
      <c r="K18" s="470">
        <f>SUM(F18)/4.53</f>
        <v>0.18671817512877115</v>
      </c>
    </row>
    <row r="19" spans="1:11" x14ac:dyDescent="0.3">
      <c r="A19" s="466">
        <v>17</v>
      </c>
      <c r="B19" s="151" t="s">
        <v>50</v>
      </c>
      <c r="C19" s="149">
        <v>1975</v>
      </c>
      <c r="D19" s="128">
        <v>43</v>
      </c>
      <c r="E19" s="136" t="s">
        <v>16</v>
      </c>
      <c r="F19" s="473">
        <v>0.84861111111111109</v>
      </c>
      <c r="G19" s="140" t="s">
        <v>38</v>
      </c>
      <c r="H19" s="132">
        <v>3</v>
      </c>
      <c r="I19" s="472">
        <v>8</v>
      </c>
      <c r="J19" s="471"/>
      <c r="K19" s="474">
        <f>SUM(F19/4.53)</f>
        <v>0.18733137110620554</v>
      </c>
    </row>
    <row r="20" spans="1:11" x14ac:dyDescent="0.3">
      <c r="A20" s="466">
        <v>18</v>
      </c>
      <c r="B20" s="154" t="s">
        <v>46</v>
      </c>
      <c r="C20" s="149">
        <v>2002</v>
      </c>
      <c r="D20" s="128">
        <v>16</v>
      </c>
      <c r="E20" s="155" t="s">
        <v>47</v>
      </c>
      <c r="F20" s="475">
        <v>0.85</v>
      </c>
      <c r="G20" s="131" t="s">
        <v>48</v>
      </c>
      <c r="H20" s="132">
        <v>1</v>
      </c>
      <c r="I20" s="468">
        <v>10</v>
      </c>
      <c r="J20" s="471"/>
      <c r="K20" s="470">
        <f t="shared" ref="K20:K27" si="1">SUM(F20)/4.53</f>
        <v>0.18763796909492272</v>
      </c>
    </row>
    <row r="21" spans="1:11" x14ac:dyDescent="0.3">
      <c r="A21" s="466">
        <v>19</v>
      </c>
      <c r="B21" s="151" t="s">
        <v>53</v>
      </c>
      <c r="C21" s="149">
        <v>2001</v>
      </c>
      <c r="D21" s="128">
        <v>17</v>
      </c>
      <c r="E21" s="155" t="s">
        <v>54</v>
      </c>
      <c r="F21" s="475">
        <v>0.86041666666666661</v>
      </c>
      <c r="G21" s="131" t="s">
        <v>48</v>
      </c>
      <c r="H21" s="132">
        <v>2</v>
      </c>
      <c r="I21" s="472">
        <v>9</v>
      </c>
      <c r="J21" s="471"/>
      <c r="K21" s="470">
        <f t="shared" si="1"/>
        <v>0.18993745401030168</v>
      </c>
    </row>
    <row r="22" spans="1:11" x14ac:dyDescent="0.3">
      <c r="A22" s="466">
        <v>20</v>
      </c>
      <c r="B22" s="126" t="s">
        <v>366</v>
      </c>
      <c r="C22" s="127">
        <v>1960</v>
      </c>
      <c r="D22" s="128">
        <v>58</v>
      </c>
      <c r="E22" s="136" t="s">
        <v>16</v>
      </c>
      <c r="F22" s="473">
        <v>0.8652777777777777</v>
      </c>
      <c r="G22" s="140" t="s">
        <v>36</v>
      </c>
      <c r="H22" s="132">
        <v>3</v>
      </c>
      <c r="I22" s="472">
        <v>8</v>
      </c>
      <c r="J22" s="471"/>
      <c r="K22" s="470">
        <f t="shared" si="1"/>
        <v>0.19101054697081185</v>
      </c>
    </row>
    <row r="23" spans="1:11" x14ac:dyDescent="0.3">
      <c r="A23" s="466">
        <v>21</v>
      </c>
      <c r="B23" s="144" t="s">
        <v>57</v>
      </c>
      <c r="C23" s="127">
        <v>1970</v>
      </c>
      <c r="D23" s="128">
        <v>48</v>
      </c>
      <c r="E23" s="159" t="s">
        <v>58</v>
      </c>
      <c r="F23" s="473">
        <v>0.87013888888888891</v>
      </c>
      <c r="G23" s="140" t="s">
        <v>20</v>
      </c>
      <c r="H23" s="132">
        <v>8</v>
      </c>
      <c r="I23" s="472">
        <v>3</v>
      </c>
      <c r="J23" s="471"/>
      <c r="K23" s="470">
        <f t="shared" si="1"/>
        <v>0.19208363993132205</v>
      </c>
    </row>
    <row r="24" spans="1:11" x14ac:dyDescent="0.3">
      <c r="A24" s="466">
        <v>22</v>
      </c>
      <c r="B24" s="144" t="s">
        <v>44</v>
      </c>
      <c r="C24" s="127">
        <v>1986</v>
      </c>
      <c r="D24" s="128">
        <v>32</v>
      </c>
      <c r="E24" s="157" t="s">
        <v>45</v>
      </c>
      <c r="F24" s="473">
        <v>0.87986111111111109</v>
      </c>
      <c r="G24" s="140" t="s">
        <v>17</v>
      </c>
      <c r="H24" s="132">
        <v>5</v>
      </c>
      <c r="I24" s="472">
        <v>6</v>
      </c>
      <c r="J24" s="471"/>
      <c r="K24" s="470">
        <f t="shared" si="1"/>
        <v>0.19422982585234239</v>
      </c>
    </row>
    <row r="25" spans="1:11" x14ac:dyDescent="0.3">
      <c r="A25" s="466">
        <v>23</v>
      </c>
      <c r="B25" s="151" t="s">
        <v>135</v>
      </c>
      <c r="C25" s="149">
        <v>1987</v>
      </c>
      <c r="D25" s="128">
        <v>31</v>
      </c>
      <c r="E25" s="153" t="s">
        <v>136</v>
      </c>
      <c r="F25" s="473">
        <v>0.88124999999999998</v>
      </c>
      <c r="G25" s="140" t="s">
        <v>17</v>
      </c>
      <c r="H25" s="132">
        <v>6</v>
      </c>
      <c r="I25" s="472">
        <v>5</v>
      </c>
      <c r="J25" s="471"/>
      <c r="K25" s="470">
        <f t="shared" si="1"/>
        <v>0.1945364238410596</v>
      </c>
    </row>
    <row r="26" spans="1:11" x14ac:dyDescent="0.3">
      <c r="A26" s="466">
        <v>24</v>
      </c>
      <c r="B26" s="154" t="s">
        <v>558</v>
      </c>
      <c r="C26" s="149">
        <v>1979</v>
      </c>
      <c r="D26" s="128">
        <v>39</v>
      </c>
      <c r="E26" s="156" t="s">
        <v>24</v>
      </c>
      <c r="F26" s="473">
        <v>0.89444444444444438</v>
      </c>
      <c r="G26" s="140" t="s">
        <v>17</v>
      </c>
      <c r="H26" s="132">
        <v>7</v>
      </c>
      <c r="I26" s="472">
        <v>4</v>
      </c>
      <c r="J26" s="471"/>
      <c r="K26" s="470">
        <f t="shared" si="1"/>
        <v>0.19744910473387292</v>
      </c>
    </row>
    <row r="27" spans="1:11" x14ac:dyDescent="0.3">
      <c r="A27" s="466">
        <v>25</v>
      </c>
      <c r="B27" s="148" t="s">
        <v>559</v>
      </c>
      <c r="C27" s="149">
        <v>1969</v>
      </c>
      <c r="D27" s="128">
        <v>49</v>
      </c>
      <c r="E27" s="156" t="s">
        <v>560</v>
      </c>
      <c r="F27" s="473">
        <v>0.90555555555555556</v>
      </c>
      <c r="G27" s="140" t="s">
        <v>20</v>
      </c>
      <c r="H27" s="132">
        <v>9</v>
      </c>
      <c r="I27" s="472">
        <v>2</v>
      </c>
      <c r="J27" s="469"/>
      <c r="K27" s="470">
        <f t="shared" si="1"/>
        <v>0.1999018886436105</v>
      </c>
    </row>
    <row r="28" spans="1:11" x14ac:dyDescent="0.3">
      <c r="A28" s="466">
        <v>26</v>
      </c>
      <c r="B28" s="154" t="s">
        <v>42</v>
      </c>
      <c r="C28" s="149">
        <v>1974</v>
      </c>
      <c r="D28" s="128">
        <v>44</v>
      </c>
      <c r="E28" s="155" t="s">
        <v>43</v>
      </c>
      <c r="F28" s="467">
        <v>0.90902777777777777</v>
      </c>
      <c r="G28" s="140" t="s">
        <v>20</v>
      </c>
      <c r="H28" s="132">
        <v>10</v>
      </c>
      <c r="I28" s="472">
        <v>1</v>
      </c>
      <c r="J28" s="471"/>
      <c r="K28" s="474">
        <f>SUM(F28/4.53)</f>
        <v>0.20066838361540346</v>
      </c>
    </row>
    <row r="29" spans="1:11" x14ac:dyDescent="0.3">
      <c r="A29" s="466">
        <v>27</v>
      </c>
      <c r="B29" s="154" t="s">
        <v>66</v>
      </c>
      <c r="C29" s="149">
        <v>1986</v>
      </c>
      <c r="D29" s="128">
        <v>32</v>
      </c>
      <c r="E29" s="155" t="s">
        <v>45</v>
      </c>
      <c r="F29" s="475">
        <v>0.91111111111111109</v>
      </c>
      <c r="G29" s="131" t="s">
        <v>48</v>
      </c>
      <c r="H29" s="132">
        <v>3</v>
      </c>
      <c r="I29" s="472">
        <v>8</v>
      </c>
      <c r="J29" s="471"/>
      <c r="K29" s="470">
        <f t="shared" ref="K29:K38" si="2">SUM(F29)/4.53</f>
        <v>0.20112828059847926</v>
      </c>
    </row>
    <row r="30" spans="1:11" x14ac:dyDescent="0.3">
      <c r="A30" s="466">
        <v>28</v>
      </c>
      <c r="B30" s="144" t="s">
        <v>62</v>
      </c>
      <c r="C30" s="127">
        <v>1983</v>
      </c>
      <c r="D30" s="128">
        <v>35</v>
      </c>
      <c r="E30" s="152" t="s">
        <v>19</v>
      </c>
      <c r="F30" s="467">
        <v>0.9145833333333333</v>
      </c>
      <c r="G30" s="140" t="s">
        <v>17</v>
      </c>
      <c r="H30" s="132">
        <v>8</v>
      </c>
      <c r="I30" s="472">
        <v>3</v>
      </c>
      <c r="J30" s="471"/>
      <c r="K30" s="470">
        <f t="shared" si="2"/>
        <v>0.20189477557027224</v>
      </c>
    </row>
    <row r="31" spans="1:11" x14ac:dyDescent="0.3">
      <c r="A31" s="466">
        <v>29</v>
      </c>
      <c r="B31" s="144" t="s">
        <v>65</v>
      </c>
      <c r="C31" s="127">
        <v>1985</v>
      </c>
      <c r="D31" s="128">
        <v>33</v>
      </c>
      <c r="E31" s="156" t="s">
        <v>43</v>
      </c>
      <c r="F31" s="467">
        <v>0.92013888888888884</v>
      </c>
      <c r="G31" s="140" t="s">
        <v>17</v>
      </c>
      <c r="H31" s="132">
        <v>9</v>
      </c>
      <c r="I31" s="472">
        <v>2</v>
      </c>
      <c r="J31" s="471"/>
      <c r="K31" s="470">
        <f t="shared" si="2"/>
        <v>0.20312116752514101</v>
      </c>
    </row>
    <row r="32" spans="1:11" x14ac:dyDescent="0.3">
      <c r="A32" s="466">
        <v>30</v>
      </c>
      <c r="B32" s="154" t="s">
        <v>561</v>
      </c>
      <c r="C32" s="149">
        <v>1982</v>
      </c>
      <c r="D32" s="128">
        <v>36</v>
      </c>
      <c r="E32" s="156" t="s">
        <v>24</v>
      </c>
      <c r="F32" s="473">
        <v>0.92152777777777783</v>
      </c>
      <c r="G32" s="140" t="s">
        <v>17</v>
      </c>
      <c r="H32" s="132">
        <v>10</v>
      </c>
      <c r="I32" s="472">
        <v>1</v>
      </c>
      <c r="J32" s="471"/>
      <c r="K32" s="470">
        <f t="shared" si="2"/>
        <v>0.20342776551385824</v>
      </c>
    </row>
    <row r="33" spans="1:11" x14ac:dyDescent="0.3">
      <c r="A33" s="466">
        <v>31</v>
      </c>
      <c r="B33" s="148" t="s">
        <v>64</v>
      </c>
      <c r="C33" s="149">
        <v>1973</v>
      </c>
      <c r="D33" s="128">
        <v>45</v>
      </c>
      <c r="E33" s="162" t="s">
        <v>61</v>
      </c>
      <c r="F33" s="467">
        <v>0.9243055555555556</v>
      </c>
      <c r="G33" s="140" t="s">
        <v>20</v>
      </c>
      <c r="H33" s="132">
        <v>11</v>
      </c>
      <c r="I33" s="472">
        <v>1</v>
      </c>
      <c r="J33" s="471"/>
      <c r="K33" s="470">
        <f t="shared" si="2"/>
        <v>0.20404096149129261</v>
      </c>
    </row>
    <row r="34" spans="1:11" x14ac:dyDescent="0.3">
      <c r="A34" s="466">
        <v>32</v>
      </c>
      <c r="B34" s="154" t="s">
        <v>63</v>
      </c>
      <c r="C34" s="149">
        <v>1975</v>
      </c>
      <c r="D34" s="128">
        <v>43</v>
      </c>
      <c r="E34" s="155"/>
      <c r="F34" s="467">
        <v>0.92499999999999993</v>
      </c>
      <c r="G34" s="140" t="s">
        <v>20</v>
      </c>
      <c r="H34" s="132">
        <v>12</v>
      </c>
      <c r="I34" s="472">
        <v>1</v>
      </c>
      <c r="J34" s="471"/>
      <c r="K34" s="470">
        <f t="shared" si="2"/>
        <v>0.20419426048565117</v>
      </c>
    </row>
    <row r="35" spans="1:11" x14ac:dyDescent="0.3">
      <c r="A35" s="466">
        <v>33</v>
      </c>
      <c r="B35" s="126" t="s">
        <v>71</v>
      </c>
      <c r="C35" s="127">
        <v>1962</v>
      </c>
      <c r="D35" s="128">
        <v>56</v>
      </c>
      <c r="E35" s="160" t="s">
        <v>19</v>
      </c>
      <c r="F35" s="467">
        <v>0.93055555555555547</v>
      </c>
      <c r="G35" s="131" t="s">
        <v>36</v>
      </c>
      <c r="H35" s="132">
        <v>4</v>
      </c>
      <c r="I35" s="472">
        <v>7</v>
      </c>
      <c r="J35" s="471"/>
      <c r="K35" s="470">
        <f t="shared" si="2"/>
        <v>0.20542065244051996</v>
      </c>
    </row>
    <row r="36" spans="1:11" x14ac:dyDescent="0.3">
      <c r="A36" s="466">
        <v>34</v>
      </c>
      <c r="B36" s="144" t="s">
        <v>95</v>
      </c>
      <c r="C36" s="127">
        <v>1968</v>
      </c>
      <c r="D36" s="128">
        <v>50</v>
      </c>
      <c r="E36" s="136" t="s">
        <v>16</v>
      </c>
      <c r="F36" s="467">
        <v>0.93402777777777779</v>
      </c>
      <c r="G36" s="131" t="s">
        <v>36</v>
      </c>
      <c r="H36" s="132">
        <v>5</v>
      </c>
      <c r="I36" s="472">
        <v>6</v>
      </c>
      <c r="J36" s="471"/>
      <c r="K36" s="470">
        <f t="shared" si="2"/>
        <v>0.20618714741231298</v>
      </c>
    </row>
    <row r="37" spans="1:11" x14ac:dyDescent="0.3">
      <c r="A37" s="466">
        <v>35</v>
      </c>
      <c r="B37" s="144" t="s">
        <v>148</v>
      </c>
      <c r="C37" s="145">
        <v>2000</v>
      </c>
      <c r="D37" s="141">
        <v>18</v>
      </c>
      <c r="E37" s="162" t="s">
        <v>61</v>
      </c>
      <c r="F37" s="467">
        <v>0.94374999999999998</v>
      </c>
      <c r="G37" s="140" t="s">
        <v>14</v>
      </c>
      <c r="H37" s="132">
        <v>2</v>
      </c>
      <c r="I37" s="472">
        <v>9</v>
      </c>
      <c r="J37" s="471"/>
      <c r="K37" s="470">
        <f t="shared" si="2"/>
        <v>0.20833333333333331</v>
      </c>
    </row>
    <row r="38" spans="1:11" x14ac:dyDescent="0.3">
      <c r="A38" s="466">
        <v>36</v>
      </c>
      <c r="B38" s="144" t="s">
        <v>101</v>
      </c>
      <c r="C38" s="127">
        <v>2003</v>
      </c>
      <c r="D38" s="128">
        <v>15</v>
      </c>
      <c r="E38" s="129" t="s">
        <v>68</v>
      </c>
      <c r="F38" s="467">
        <v>0.94374999999999998</v>
      </c>
      <c r="G38" s="131" t="s">
        <v>14</v>
      </c>
      <c r="H38" s="132">
        <v>3</v>
      </c>
      <c r="I38" s="472">
        <v>8</v>
      </c>
      <c r="J38" s="471"/>
      <c r="K38" s="470">
        <f t="shared" si="2"/>
        <v>0.20833333333333331</v>
      </c>
    </row>
    <row r="39" spans="1:11" x14ac:dyDescent="0.3">
      <c r="A39" s="466">
        <v>37</v>
      </c>
      <c r="B39" s="151" t="s">
        <v>69</v>
      </c>
      <c r="C39" s="149">
        <v>1985</v>
      </c>
      <c r="D39" s="128">
        <v>33</v>
      </c>
      <c r="E39" s="155" t="s">
        <v>70</v>
      </c>
      <c r="F39" s="475">
        <v>0.96250000000000002</v>
      </c>
      <c r="G39" s="140" t="s">
        <v>48</v>
      </c>
      <c r="H39" s="132">
        <v>4</v>
      </c>
      <c r="I39" s="472">
        <v>7</v>
      </c>
      <c r="J39" s="471"/>
      <c r="K39" s="474">
        <f>SUM(F39/4.53)</f>
        <v>0.21247240618101546</v>
      </c>
    </row>
    <row r="40" spans="1:11" x14ac:dyDescent="0.3">
      <c r="A40" s="466">
        <v>38</v>
      </c>
      <c r="B40" s="148" t="s">
        <v>39</v>
      </c>
      <c r="C40" s="149">
        <v>1977</v>
      </c>
      <c r="D40" s="128">
        <v>41</v>
      </c>
      <c r="E40" s="152" t="s">
        <v>19</v>
      </c>
      <c r="F40" s="467">
        <v>0.96666666666666667</v>
      </c>
      <c r="G40" s="140" t="s">
        <v>20</v>
      </c>
      <c r="H40" s="132">
        <v>13</v>
      </c>
      <c r="I40" s="472">
        <v>1</v>
      </c>
      <c r="J40" s="471"/>
      <c r="K40" s="474">
        <f>SUM(F40/4.53)</f>
        <v>0.21339220014716703</v>
      </c>
    </row>
    <row r="41" spans="1:11" x14ac:dyDescent="0.3">
      <c r="A41" s="466">
        <v>39</v>
      </c>
      <c r="B41" s="144" t="s">
        <v>60</v>
      </c>
      <c r="C41" s="127">
        <v>2002</v>
      </c>
      <c r="D41" s="128">
        <v>16</v>
      </c>
      <c r="E41" s="162" t="s">
        <v>61</v>
      </c>
      <c r="F41" s="467">
        <v>0.98541666666666661</v>
      </c>
      <c r="G41" s="131" t="s">
        <v>14</v>
      </c>
      <c r="H41" s="132">
        <v>4</v>
      </c>
      <c r="I41" s="472">
        <v>7</v>
      </c>
      <c r="J41" s="471"/>
      <c r="K41" s="470">
        <f>SUM(F41)/4.53</f>
        <v>0.21753127299484912</v>
      </c>
    </row>
    <row r="42" spans="1:11" x14ac:dyDescent="0.3">
      <c r="A42" s="466">
        <v>40</v>
      </c>
      <c r="B42" s="154" t="s">
        <v>72</v>
      </c>
      <c r="C42" s="149">
        <v>1955</v>
      </c>
      <c r="D42" s="128">
        <v>63</v>
      </c>
      <c r="E42" s="155" t="s">
        <v>73</v>
      </c>
      <c r="F42" s="473">
        <v>0.9868055555555556</v>
      </c>
      <c r="G42" s="131" t="s">
        <v>75</v>
      </c>
      <c r="H42" s="132">
        <v>1</v>
      </c>
      <c r="I42" s="468">
        <v>10</v>
      </c>
      <c r="J42" s="471"/>
      <c r="K42" s="470">
        <f t="shared" ref="K42:K44" si="3">SUM(F42)/4.53</f>
        <v>0.21783787098356636</v>
      </c>
    </row>
    <row r="43" spans="1:11" x14ac:dyDescent="0.3">
      <c r="A43" s="466">
        <v>41</v>
      </c>
      <c r="B43" s="144" t="s">
        <v>76</v>
      </c>
      <c r="C43" s="127">
        <v>1988</v>
      </c>
      <c r="D43" s="128">
        <v>30</v>
      </c>
      <c r="E43" s="155" t="s">
        <v>77</v>
      </c>
      <c r="F43" s="475">
        <v>0.9916666666666667</v>
      </c>
      <c r="G43" s="140" t="s">
        <v>48</v>
      </c>
      <c r="H43" s="132">
        <v>5</v>
      </c>
      <c r="I43" s="472">
        <v>6</v>
      </c>
      <c r="J43" s="471"/>
      <c r="K43" s="470">
        <f t="shared" si="3"/>
        <v>0.21891096394407653</v>
      </c>
    </row>
    <row r="44" spans="1:11" x14ac:dyDescent="0.3">
      <c r="A44" s="466">
        <v>42</v>
      </c>
      <c r="B44" s="476" t="s">
        <v>562</v>
      </c>
      <c r="C44" s="128">
        <v>1973</v>
      </c>
      <c r="D44" s="128">
        <v>45</v>
      </c>
      <c r="E44" s="164" t="s">
        <v>61</v>
      </c>
      <c r="F44" s="467">
        <v>0.99652777777777779</v>
      </c>
      <c r="G44" s="140" t="s">
        <v>38</v>
      </c>
      <c r="H44" s="132">
        <v>4</v>
      </c>
      <c r="I44" s="472">
        <v>7</v>
      </c>
      <c r="J44" s="471"/>
      <c r="K44" s="470">
        <f t="shared" si="3"/>
        <v>0.21998405690458669</v>
      </c>
    </row>
    <row r="45" spans="1:11" x14ac:dyDescent="0.3">
      <c r="A45" s="466">
        <v>43</v>
      </c>
      <c r="B45" s="476" t="s">
        <v>563</v>
      </c>
      <c r="C45" s="128">
        <v>1979</v>
      </c>
      <c r="D45" s="128">
        <v>39</v>
      </c>
      <c r="E45" s="156" t="s">
        <v>560</v>
      </c>
      <c r="F45" s="477" t="s">
        <v>564</v>
      </c>
      <c r="G45" s="140" t="s">
        <v>38</v>
      </c>
      <c r="H45" s="132">
        <v>5</v>
      </c>
      <c r="I45" s="472">
        <v>6</v>
      </c>
      <c r="J45" s="471"/>
      <c r="K45" s="474">
        <f>SUM(F45/4.53)</f>
        <v>0.22090385087073824</v>
      </c>
    </row>
    <row r="46" spans="1:11" x14ac:dyDescent="0.3">
      <c r="A46" s="466">
        <v>44</v>
      </c>
      <c r="B46" s="154" t="s">
        <v>83</v>
      </c>
      <c r="C46" s="149">
        <v>1955</v>
      </c>
      <c r="D46" s="128">
        <v>63</v>
      </c>
      <c r="E46" s="163" t="s">
        <v>84</v>
      </c>
      <c r="F46" s="477" t="s">
        <v>565</v>
      </c>
      <c r="G46" s="131" t="s">
        <v>75</v>
      </c>
      <c r="H46" s="132">
        <v>2</v>
      </c>
      <c r="I46" s="472">
        <v>9</v>
      </c>
      <c r="J46" s="471"/>
      <c r="K46" s="474">
        <f t="shared" ref="K46:K57" si="4">SUM(F46/4.53)</f>
        <v>0.22213024282560703</v>
      </c>
    </row>
    <row r="47" spans="1:11" x14ac:dyDescent="0.3">
      <c r="A47" s="466">
        <v>45</v>
      </c>
      <c r="B47" s="476" t="s">
        <v>298</v>
      </c>
      <c r="C47" s="128">
        <v>1976</v>
      </c>
      <c r="D47" s="128">
        <v>42</v>
      </c>
      <c r="E47" s="160" t="s">
        <v>19</v>
      </c>
      <c r="F47" s="477" t="s">
        <v>566</v>
      </c>
      <c r="G47" s="140" t="s">
        <v>38</v>
      </c>
      <c r="H47" s="132">
        <v>6</v>
      </c>
      <c r="I47" s="472">
        <v>5</v>
      </c>
      <c r="J47" s="471"/>
      <c r="K47" s="474">
        <f t="shared" si="4"/>
        <v>0.22442972774098599</v>
      </c>
    </row>
    <row r="48" spans="1:11" x14ac:dyDescent="0.3">
      <c r="A48" s="466">
        <v>46</v>
      </c>
      <c r="B48" s="148" t="s">
        <v>81</v>
      </c>
      <c r="C48" s="128">
        <v>1973</v>
      </c>
      <c r="D48" s="128">
        <v>45</v>
      </c>
      <c r="E48" s="136" t="s">
        <v>16</v>
      </c>
      <c r="F48" s="477" t="s">
        <v>567</v>
      </c>
      <c r="G48" s="131" t="s">
        <v>38</v>
      </c>
      <c r="H48" s="132">
        <v>7</v>
      </c>
      <c r="I48" s="472">
        <v>4</v>
      </c>
      <c r="J48" s="471"/>
      <c r="K48" s="474">
        <f t="shared" si="4"/>
        <v>0.22764900662251655</v>
      </c>
    </row>
    <row r="49" spans="1:11" x14ac:dyDescent="0.3">
      <c r="A49" s="466">
        <v>47</v>
      </c>
      <c r="B49" s="154" t="s">
        <v>105</v>
      </c>
      <c r="C49" s="149">
        <v>1972</v>
      </c>
      <c r="D49" s="128">
        <v>46</v>
      </c>
      <c r="E49" s="155" t="s">
        <v>24</v>
      </c>
      <c r="F49" s="477" t="s">
        <v>568</v>
      </c>
      <c r="G49" s="140" t="s">
        <v>38</v>
      </c>
      <c r="H49" s="132">
        <v>8</v>
      </c>
      <c r="I49" s="472">
        <v>3</v>
      </c>
      <c r="J49" s="471"/>
      <c r="K49" s="474">
        <f t="shared" si="4"/>
        <v>0.24052612214863869</v>
      </c>
    </row>
    <row r="50" spans="1:11" x14ac:dyDescent="0.3">
      <c r="A50" s="466">
        <v>48</v>
      </c>
      <c r="B50" s="139" t="s">
        <v>97</v>
      </c>
      <c r="C50" s="128">
        <v>1948</v>
      </c>
      <c r="D50" s="128">
        <v>70</v>
      </c>
      <c r="E50" s="164" t="s">
        <v>61</v>
      </c>
      <c r="F50" s="477" t="s">
        <v>94</v>
      </c>
      <c r="G50" s="131" t="s">
        <v>75</v>
      </c>
      <c r="H50" s="132">
        <v>3</v>
      </c>
      <c r="I50" s="472">
        <v>8</v>
      </c>
      <c r="J50" s="471"/>
      <c r="K50" s="474">
        <f t="shared" si="4"/>
        <v>0.24205911209222467</v>
      </c>
    </row>
    <row r="51" spans="1:11" x14ac:dyDescent="0.3">
      <c r="A51" s="466">
        <v>49</v>
      </c>
      <c r="B51" s="154" t="s">
        <v>99</v>
      </c>
      <c r="C51" s="149">
        <v>1945</v>
      </c>
      <c r="D51" s="128">
        <v>73</v>
      </c>
      <c r="E51" s="164" t="s">
        <v>61</v>
      </c>
      <c r="F51" s="477" t="s">
        <v>569</v>
      </c>
      <c r="G51" s="140" t="s">
        <v>75</v>
      </c>
      <c r="H51" s="132">
        <v>4</v>
      </c>
      <c r="I51" s="472">
        <v>7</v>
      </c>
      <c r="J51" s="471"/>
      <c r="K51" s="474">
        <f t="shared" si="4"/>
        <v>0.24435859700760362</v>
      </c>
    </row>
    <row r="52" spans="1:11" x14ac:dyDescent="0.3">
      <c r="A52" s="466">
        <v>50</v>
      </c>
      <c r="B52" s="151" t="s">
        <v>110</v>
      </c>
      <c r="C52" s="149">
        <v>1945</v>
      </c>
      <c r="D52" s="128">
        <v>73</v>
      </c>
      <c r="E52" s="136" t="s">
        <v>16</v>
      </c>
      <c r="F52" s="477" t="s">
        <v>570</v>
      </c>
      <c r="G52" s="140" t="s">
        <v>75</v>
      </c>
      <c r="H52" s="132">
        <v>5</v>
      </c>
      <c r="I52" s="472">
        <v>6</v>
      </c>
      <c r="J52" s="471"/>
      <c r="K52" s="474">
        <f t="shared" si="4"/>
        <v>0.26459406426293841</v>
      </c>
    </row>
    <row r="53" spans="1:11" x14ac:dyDescent="0.3">
      <c r="A53" s="466">
        <v>51</v>
      </c>
      <c r="B53" s="151" t="s">
        <v>116</v>
      </c>
      <c r="C53" s="149">
        <v>1985</v>
      </c>
      <c r="D53" s="128">
        <v>33</v>
      </c>
      <c r="E53" s="155" t="s">
        <v>117</v>
      </c>
      <c r="F53" s="477" t="s">
        <v>571</v>
      </c>
      <c r="G53" s="140" t="s">
        <v>48</v>
      </c>
      <c r="H53" s="132">
        <v>6</v>
      </c>
      <c r="I53" s="472">
        <v>5</v>
      </c>
      <c r="J53" s="471"/>
      <c r="K53" s="474">
        <f t="shared" si="4"/>
        <v>0.27149251900907528</v>
      </c>
    </row>
    <row r="54" spans="1:11" x14ac:dyDescent="0.3">
      <c r="A54" s="466">
        <v>52</v>
      </c>
      <c r="B54" s="126" t="s">
        <v>572</v>
      </c>
      <c r="C54" s="127">
        <v>1967</v>
      </c>
      <c r="D54" s="128">
        <v>51</v>
      </c>
      <c r="E54" s="160" t="s">
        <v>19</v>
      </c>
      <c r="F54" s="477" t="s">
        <v>573</v>
      </c>
      <c r="G54" s="140" t="s">
        <v>36</v>
      </c>
      <c r="H54" s="132">
        <v>6</v>
      </c>
      <c r="I54" s="472">
        <v>5</v>
      </c>
      <c r="J54" s="471"/>
      <c r="K54" s="474">
        <f t="shared" si="4"/>
        <v>0.27547829286239878</v>
      </c>
    </row>
    <row r="55" spans="1:11" x14ac:dyDescent="0.3">
      <c r="A55" s="466">
        <v>53</v>
      </c>
      <c r="B55" s="476" t="s">
        <v>574</v>
      </c>
      <c r="C55" s="128">
        <v>1973</v>
      </c>
      <c r="D55" s="128">
        <v>45</v>
      </c>
      <c r="E55" s="160" t="s">
        <v>19</v>
      </c>
      <c r="F55" s="477" t="s">
        <v>575</v>
      </c>
      <c r="G55" s="140" t="s">
        <v>38</v>
      </c>
      <c r="H55" s="132">
        <v>9</v>
      </c>
      <c r="I55" s="472">
        <v>2</v>
      </c>
      <c r="J55" s="471"/>
      <c r="K55" s="474">
        <f t="shared" si="4"/>
        <v>0.27685798381162618</v>
      </c>
    </row>
    <row r="56" spans="1:11" x14ac:dyDescent="0.3">
      <c r="A56" s="466">
        <v>54</v>
      </c>
      <c r="B56" s="151" t="s">
        <v>278</v>
      </c>
      <c r="C56" s="141">
        <v>1948</v>
      </c>
      <c r="D56" s="128">
        <v>70</v>
      </c>
      <c r="E56" s="163" t="s">
        <v>24</v>
      </c>
      <c r="F56" s="477" t="s">
        <v>576</v>
      </c>
      <c r="G56" s="131" t="s">
        <v>120</v>
      </c>
      <c r="H56" s="132">
        <v>1</v>
      </c>
      <c r="I56" s="468">
        <v>10</v>
      </c>
      <c r="J56" s="471"/>
      <c r="K56" s="474">
        <f t="shared" si="4"/>
        <v>0.2872823154280108</v>
      </c>
    </row>
    <row r="57" spans="1:11" ht="15" thickBot="1" x14ac:dyDescent="0.35">
      <c r="A57" s="478">
        <v>55</v>
      </c>
      <c r="B57" s="479" t="s">
        <v>119</v>
      </c>
      <c r="C57" s="480">
        <v>1963</v>
      </c>
      <c r="D57" s="480">
        <v>55</v>
      </c>
      <c r="E57" s="481" t="s">
        <v>19</v>
      </c>
      <c r="F57" s="482" t="s">
        <v>577</v>
      </c>
      <c r="G57" s="483" t="s">
        <v>120</v>
      </c>
      <c r="H57" s="484">
        <v>2</v>
      </c>
      <c r="I57" s="485">
        <v>9</v>
      </c>
      <c r="J57" s="486"/>
      <c r="K57" s="487">
        <f t="shared" si="4"/>
        <v>0.29310767721363745</v>
      </c>
    </row>
    <row r="58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AR24" sqref="AR24"/>
    </sheetView>
  </sheetViews>
  <sheetFormatPr defaultRowHeight="14.4" x14ac:dyDescent="0.3"/>
  <cols>
    <col min="1" max="1" width="3" customWidth="1"/>
    <col min="2" max="2" width="17.5546875" customWidth="1"/>
    <col min="3" max="3" width="3.88671875" style="535" customWidth="1"/>
    <col min="4" max="4" width="3.33203125" style="535" customWidth="1"/>
    <col min="5" max="5" width="15" customWidth="1"/>
    <col min="6" max="6" width="6.88671875" customWidth="1"/>
    <col min="7" max="7" width="3.33203125" style="536" customWidth="1"/>
    <col min="8" max="8" width="3.5546875" customWidth="1"/>
    <col min="9" max="9" width="3.109375" customWidth="1"/>
    <col min="10" max="10" width="7.44140625" customWidth="1"/>
    <col min="11" max="11" width="5.6640625" customWidth="1"/>
    <col min="12" max="12" width="3.33203125" customWidth="1"/>
    <col min="13" max="13" width="4.109375" customWidth="1"/>
    <col min="14" max="14" width="3.88671875" customWidth="1"/>
  </cols>
  <sheetData>
    <row r="1" spans="1:11" ht="15.6" thickTop="1" x14ac:dyDescent="0.3">
      <c r="A1" s="1026" t="s">
        <v>606</v>
      </c>
      <c r="B1" s="1027"/>
      <c r="C1" s="1027"/>
      <c r="D1" s="1027"/>
      <c r="E1" s="1027"/>
      <c r="F1" s="1027"/>
      <c r="G1" s="1027"/>
      <c r="H1" s="1027"/>
      <c r="I1" s="1027"/>
      <c r="J1" s="1027"/>
      <c r="K1" s="1028"/>
    </row>
    <row r="2" spans="1:11" ht="12.75" customHeight="1" x14ac:dyDescent="0.3">
      <c r="A2" s="498" t="s">
        <v>1</v>
      </c>
      <c r="B2" s="121" t="s">
        <v>2</v>
      </c>
      <c r="C2" s="499" t="s">
        <v>3</v>
      </c>
      <c r="D2" s="499" t="s">
        <v>4</v>
      </c>
      <c r="E2" s="500" t="s">
        <v>5</v>
      </c>
      <c r="F2" s="501" t="s">
        <v>6</v>
      </c>
      <c r="G2" s="502" t="s">
        <v>7</v>
      </c>
      <c r="H2" s="503" t="s">
        <v>8</v>
      </c>
      <c r="I2" s="504" t="s">
        <v>9</v>
      </c>
      <c r="J2" s="505" t="s">
        <v>10</v>
      </c>
      <c r="K2" s="506" t="s">
        <v>11</v>
      </c>
    </row>
    <row r="3" spans="1:11" x14ac:dyDescent="0.3">
      <c r="A3" s="466">
        <v>1</v>
      </c>
      <c r="B3" s="126" t="s">
        <v>12</v>
      </c>
      <c r="C3" s="507">
        <v>1998</v>
      </c>
      <c r="D3" s="508">
        <v>20</v>
      </c>
      <c r="E3" s="509" t="s">
        <v>13</v>
      </c>
      <c r="F3" s="510">
        <v>0.66736111111111107</v>
      </c>
      <c r="G3" s="511" t="s">
        <v>14</v>
      </c>
      <c r="H3" s="512">
        <v>1</v>
      </c>
      <c r="I3" s="513">
        <v>10</v>
      </c>
      <c r="J3" s="514" t="s">
        <v>607</v>
      </c>
      <c r="K3" s="470">
        <f>SUM(F3)/4.53</f>
        <v>0.14732033357861171</v>
      </c>
    </row>
    <row r="4" spans="1:11" x14ac:dyDescent="0.3">
      <c r="A4" s="466">
        <v>2</v>
      </c>
      <c r="B4" s="126" t="s">
        <v>15</v>
      </c>
      <c r="C4" s="507">
        <v>1982</v>
      </c>
      <c r="D4" s="508">
        <v>36</v>
      </c>
      <c r="E4" s="272" t="s">
        <v>16</v>
      </c>
      <c r="F4" s="515">
        <v>0.67499999999999993</v>
      </c>
      <c r="G4" s="511" t="s">
        <v>17</v>
      </c>
      <c r="H4" s="512">
        <v>1</v>
      </c>
      <c r="I4" s="513">
        <v>10</v>
      </c>
      <c r="J4" s="516" t="s">
        <v>123</v>
      </c>
      <c r="K4" s="470">
        <f>SUM(F4)/4.53</f>
        <v>0.14900662251655628</v>
      </c>
    </row>
    <row r="5" spans="1:11" x14ac:dyDescent="0.3">
      <c r="A5" s="466">
        <v>3</v>
      </c>
      <c r="B5" s="144" t="s">
        <v>21</v>
      </c>
      <c r="C5" s="507">
        <v>1978</v>
      </c>
      <c r="D5" s="508">
        <v>40</v>
      </c>
      <c r="E5" s="496" t="s">
        <v>22</v>
      </c>
      <c r="F5" s="510">
        <v>0.71527777777777779</v>
      </c>
      <c r="G5" s="511" t="s">
        <v>20</v>
      </c>
      <c r="H5" s="512">
        <v>1</v>
      </c>
      <c r="I5" s="513">
        <v>10</v>
      </c>
      <c r="J5" s="516"/>
      <c r="K5" s="470">
        <f>SUM(F5)/4.53</f>
        <v>0.15789796418935492</v>
      </c>
    </row>
    <row r="6" spans="1:11" x14ac:dyDescent="0.3">
      <c r="A6" s="466">
        <v>4</v>
      </c>
      <c r="B6" s="151" t="s">
        <v>26</v>
      </c>
      <c r="C6" s="517">
        <v>1980</v>
      </c>
      <c r="D6" s="508">
        <v>38</v>
      </c>
      <c r="E6" s="272" t="s">
        <v>16</v>
      </c>
      <c r="F6" s="515">
        <v>0.7319444444444444</v>
      </c>
      <c r="G6" s="511" t="s">
        <v>17</v>
      </c>
      <c r="H6" s="512">
        <v>2</v>
      </c>
      <c r="I6" s="518">
        <v>9</v>
      </c>
      <c r="J6" s="516"/>
      <c r="K6" s="470">
        <f>SUM(F6)/4.53</f>
        <v>0.16157714005396123</v>
      </c>
    </row>
    <row r="7" spans="1:11" x14ac:dyDescent="0.3">
      <c r="A7" s="466">
        <v>5</v>
      </c>
      <c r="B7" s="148" t="s">
        <v>554</v>
      </c>
      <c r="C7" s="517">
        <v>1973</v>
      </c>
      <c r="D7" s="508">
        <v>45</v>
      </c>
      <c r="E7" s="273" t="s">
        <v>555</v>
      </c>
      <c r="F7" s="510">
        <v>0.73749999999999993</v>
      </c>
      <c r="G7" s="519" t="s">
        <v>20</v>
      </c>
      <c r="H7" s="512">
        <v>2</v>
      </c>
      <c r="I7" s="518">
        <v>9</v>
      </c>
      <c r="J7" s="516"/>
      <c r="K7" s="474">
        <f>SUM(F7/4.53)</f>
        <v>0.16280353200882999</v>
      </c>
    </row>
    <row r="8" spans="1:11" x14ac:dyDescent="0.3">
      <c r="A8" s="466">
        <v>6</v>
      </c>
      <c r="B8" s="151" t="s">
        <v>581</v>
      </c>
      <c r="C8" s="517">
        <v>1998</v>
      </c>
      <c r="D8" s="508">
        <v>20</v>
      </c>
      <c r="E8" s="493" t="s">
        <v>54</v>
      </c>
      <c r="F8" s="515">
        <v>0.74444444444444446</v>
      </c>
      <c r="G8" s="519" t="s">
        <v>17</v>
      </c>
      <c r="H8" s="512">
        <v>3</v>
      </c>
      <c r="I8" s="518">
        <v>8</v>
      </c>
      <c r="J8" s="516"/>
      <c r="K8" s="470">
        <f>SUM(F8)/4.53</f>
        <v>0.16433652195241599</v>
      </c>
    </row>
    <row r="9" spans="1:11" x14ac:dyDescent="0.3">
      <c r="A9" s="466">
        <v>7</v>
      </c>
      <c r="B9" s="154" t="s">
        <v>29</v>
      </c>
      <c r="C9" s="517">
        <v>1975</v>
      </c>
      <c r="D9" s="508">
        <v>43</v>
      </c>
      <c r="E9" s="274" t="s">
        <v>24</v>
      </c>
      <c r="F9" s="510">
        <v>0.77013888888888893</v>
      </c>
      <c r="G9" s="511" t="s">
        <v>20</v>
      </c>
      <c r="H9" s="512">
        <v>3</v>
      </c>
      <c r="I9" s="518">
        <v>8</v>
      </c>
      <c r="J9" s="516"/>
      <c r="K9" s="474">
        <f>SUM(F9/4.53)</f>
        <v>0.17000858474368408</v>
      </c>
    </row>
    <row r="10" spans="1:11" x14ac:dyDescent="0.3">
      <c r="A10" s="466">
        <v>8</v>
      </c>
      <c r="B10" s="144" t="s">
        <v>44</v>
      </c>
      <c r="C10" s="507">
        <v>1986</v>
      </c>
      <c r="D10" s="508">
        <v>32</v>
      </c>
      <c r="E10" s="270" t="s">
        <v>45</v>
      </c>
      <c r="F10" s="515">
        <v>0.77638888888888891</v>
      </c>
      <c r="G10" s="519" t="s">
        <v>17</v>
      </c>
      <c r="H10" s="512">
        <v>4</v>
      </c>
      <c r="I10" s="518">
        <v>7</v>
      </c>
      <c r="J10" s="514"/>
      <c r="K10" s="470">
        <f t="shared" ref="K10:K15" si="0">SUM(F10)/4.53</f>
        <v>0.17138827569291146</v>
      </c>
    </row>
    <row r="11" spans="1:11" x14ac:dyDescent="0.3">
      <c r="A11" s="466">
        <v>9</v>
      </c>
      <c r="B11" s="148" t="s">
        <v>32</v>
      </c>
      <c r="C11" s="517">
        <v>1972</v>
      </c>
      <c r="D11" s="508">
        <v>46</v>
      </c>
      <c r="E11" s="273" t="s">
        <v>24</v>
      </c>
      <c r="F11" s="510">
        <v>0.77916666666666667</v>
      </c>
      <c r="G11" s="519" t="s">
        <v>20</v>
      </c>
      <c r="H11" s="512">
        <v>4</v>
      </c>
      <c r="I11" s="518">
        <v>7</v>
      </c>
      <c r="J11" s="514"/>
      <c r="K11" s="470">
        <f t="shared" si="0"/>
        <v>0.17200147167034582</v>
      </c>
    </row>
    <row r="12" spans="1:11" x14ac:dyDescent="0.3">
      <c r="A12" s="466">
        <v>10</v>
      </c>
      <c r="B12" s="139" t="s">
        <v>35</v>
      </c>
      <c r="C12" s="508">
        <v>1964</v>
      </c>
      <c r="D12" s="508">
        <v>54</v>
      </c>
      <c r="E12" s="272" t="s">
        <v>16</v>
      </c>
      <c r="F12" s="510">
        <v>0.78402777777777777</v>
      </c>
      <c r="G12" s="511" t="s">
        <v>36</v>
      </c>
      <c r="H12" s="512">
        <v>1</v>
      </c>
      <c r="I12" s="513">
        <v>10</v>
      </c>
      <c r="J12" s="514"/>
      <c r="K12" s="470">
        <f t="shared" si="0"/>
        <v>0.17307456463085602</v>
      </c>
    </row>
    <row r="13" spans="1:11" x14ac:dyDescent="0.3">
      <c r="A13" s="466">
        <v>11</v>
      </c>
      <c r="B13" s="151" t="s">
        <v>28</v>
      </c>
      <c r="C13" s="520">
        <v>1974</v>
      </c>
      <c r="D13" s="508">
        <v>44</v>
      </c>
      <c r="E13" s="495" t="s">
        <v>24</v>
      </c>
      <c r="F13" s="510">
        <v>0.78472222222222221</v>
      </c>
      <c r="G13" s="519" t="s">
        <v>20</v>
      </c>
      <c r="H13" s="512">
        <v>5</v>
      </c>
      <c r="I13" s="518">
        <v>6</v>
      </c>
      <c r="J13" s="516"/>
      <c r="K13" s="470">
        <f t="shared" si="0"/>
        <v>0.17322786362521461</v>
      </c>
    </row>
    <row r="14" spans="1:11" x14ac:dyDescent="0.3">
      <c r="A14" s="466">
        <v>12</v>
      </c>
      <c r="B14" s="154" t="s">
        <v>33</v>
      </c>
      <c r="C14" s="517">
        <v>1973</v>
      </c>
      <c r="D14" s="508">
        <v>45</v>
      </c>
      <c r="E14" s="275" t="s">
        <v>19</v>
      </c>
      <c r="F14" s="510">
        <v>0.8041666666666667</v>
      </c>
      <c r="G14" s="519" t="s">
        <v>20</v>
      </c>
      <c r="H14" s="512">
        <v>6</v>
      </c>
      <c r="I14" s="518">
        <v>5</v>
      </c>
      <c r="J14" s="516"/>
      <c r="K14" s="470">
        <f t="shared" si="0"/>
        <v>0.17752023546725534</v>
      </c>
    </row>
    <row r="15" spans="1:11" x14ac:dyDescent="0.3">
      <c r="A15" s="466">
        <v>13</v>
      </c>
      <c r="B15" s="154" t="s">
        <v>557</v>
      </c>
      <c r="C15" s="517">
        <v>1982</v>
      </c>
      <c r="D15" s="508">
        <v>36</v>
      </c>
      <c r="E15" s="273" t="s">
        <v>24</v>
      </c>
      <c r="F15" s="510">
        <v>0.80902777777777779</v>
      </c>
      <c r="G15" s="519" t="s">
        <v>17</v>
      </c>
      <c r="H15" s="512">
        <v>5</v>
      </c>
      <c r="I15" s="518">
        <v>6</v>
      </c>
      <c r="J15" s="516"/>
      <c r="K15" s="470">
        <f t="shared" si="0"/>
        <v>0.17859332842776551</v>
      </c>
    </row>
    <row r="16" spans="1:11" x14ac:dyDescent="0.3">
      <c r="A16" s="466">
        <v>14</v>
      </c>
      <c r="B16" s="151" t="s">
        <v>582</v>
      </c>
      <c r="C16" s="517">
        <v>1980</v>
      </c>
      <c r="D16" s="508">
        <v>38</v>
      </c>
      <c r="E16" s="275" t="s">
        <v>19</v>
      </c>
      <c r="F16" s="515">
        <v>0.81388888888888899</v>
      </c>
      <c r="G16" s="519" t="s">
        <v>17</v>
      </c>
      <c r="H16" s="512">
        <v>6</v>
      </c>
      <c r="I16" s="518">
        <v>5</v>
      </c>
      <c r="J16" s="516"/>
      <c r="K16" s="474">
        <f>SUM(F16/4.53)</f>
        <v>0.17966642138827571</v>
      </c>
    </row>
    <row r="17" spans="1:11" x14ac:dyDescent="0.3">
      <c r="A17" s="466">
        <v>15</v>
      </c>
      <c r="B17" s="151" t="s">
        <v>49</v>
      </c>
      <c r="C17" s="517">
        <v>1977</v>
      </c>
      <c r="D17" s="508">
        <v>41</v>
      </c>
      <c r="E17" s="272" t="s">
        <v>16</v>
      </c>
      <c r="F17" s="515">
        <v>0.81458333333333333</v>
      </c>
      <c r="G17" s="511" t="s">
        <v>38</v>
      </c>
      <c r="H17" s="512">
        <v>1</v>
      </c>
      <c r="I17" s="513">
        <v>10</v>
      </c>
      <c r="J17" s="516" t="s">
        <v>608</v>
      </c>
      <c r="K17" s="470">
        <f t="shared" ref="K17:K27" si="1">SUM(F17)/4.53</f>
        <v>0.17981972038263427</v>
      </c>
    </row>
    <row r="18" spans="1:11" x14ac:dyDescent="0.3">
      <c r="A18" s="466">
        <v>16</v>
      </c>
      <c r="B18" s="151" t="s">
        <v>37</v>
      </c>
      <c r="C18" s="517">
        <v>1979</v>
      </c>
      <c r="D18" s="508">
        <v>39</v>
      </c>
      <c r="E18" s="275" t="s">
        <v>19</v>
      </c>
      <c r="F18" s="510">
        <v>0.82777777777777783</v>
      </c>
      <c r="G18" s="511" t="s">
        <v>38</v>
      </c>
      <c r="H18" s="512">
        <v>2</v>
      </c>
      <c r="I18" s="518">
        <v>9</v>
      </c>
      <c r="J18" s="516"/>
      <c r="K18" s="470">
        <f t="shared" si="1"/>
        <v>0.18273240127544763</v>
      </c>
    </row>
    <row r="19" spans="1:11" x14ac:dyDescent="0.3">
      <c r="A19" s="466">
        <v>17</v>
      </c>
      <c r="B19" s="148" t="s">
        <v>40</v>
      </c>
      <c r="C19" s="517">
        <v>1972</v>
      </c>
      <c r="D19" s="508">
        <v>46</v>
      </c>
      <c r="E19" s="273" t="s">
        <v>41</v>
      </c>
      <c r="F19" s="510">
        <v>0.82986111111111116</v>
      </c>
      <c r="G19" s="519" t="s">
        <v>20</v>
      </c>
      <c r="H19" s="512">
        <v>7</v>
      </c>
      <c r="I19" s="518">
        <v>4</v>
      </c>
      <c r="J19" s="516"/>
      <c r="K19" s="470">
        <f t="shared" si="1"/>
        <v>0.18319229825852343</v>
      </c>
    </row>
    <row r="20" spans="1:11" x14ac:dyDescent="0.3">
      <c r="A20" s="466">
        <v>18</v>
      </c>
      <c r="B20" s="154" t="s">
        <v>46</v>
      </c>
      <c r="C20" s="517">
        <v>2002</v>
      </c>
      <c r="D20" s="508">
        <v>16</v>
      </c>
      <c r="E20" s="274" t="s">
        <v>47</v>
      </c>
      <c r="F20" s="515">
        <v>0.8305555555555556</v>
      </c>
      <c r="G20" s="511" t="s">
        <v>48</v>
      </c>
      <c r="H20" s="512">
        <v>1</v>
      </c>
      <c r="I20" s="513">
        <v>10</v>
      </c>
      <c r="J20" s="516"/>
      <c r="K20" s="470">
        <f t="shared" si="1"/>
        <v>0.18334559725288202</v>
      </c>
    </row>
    <row r="21" spans="1:11" x14ac:dyDescent="0.3">
      <c r="A21" s="466">
        <v>19</v>
      </c>
      <c r="B21" s="148" t="s">
        <v>30</v>
      </c>
      <c r="C21" s="517">
        <v>1977</v>
      </c>
      <c r="D21" s="508">
        <v>41</v>
      </c>
      <c r="E21" s="272" t="s">
        <v>16</v>
      </c>
      <c r="F21" s="515">
        <v>0.84444444444444444</v>
      </c>
      <c r="G21" s="519" t="s">
        <v>20</v>
      </c>
      <c r="H21" s="512">
        <v>8</v>
      </c>
      <c r="I21" s="518">
        <v>3</v>
      </c>
      <c r="J21" s="516"/>
      <c r="K21" s="470">
        <f t="shared" si="1"/>
        <v>0.18641157714005396</v>
      </c>
    </row>
    <row r="22" spans="1:11" x14ac:dyDescent="0.3">
      <c r="A22" s="466">
        <v>20</v>
      </c>
      <c r="B22" s="144" t="s">
        <v>57</v>
      </c>
      <c r="C22" s="507">
        <v>1970</v>
      </c>
      <c r="D22" s="508">
        <v>48</v>
      </c>
      <c r="E22" s="496" t="s">
        <v>58</v>
      </c>
      <c r="F22" s="510">
        <v>0.85833333333333339</v>
      </c>
      <c r="G22" s="519" t="s">
        <v>20</v>
      </c>
      <c r="H22" s="512">
        <v>9</v>
      </c>
      <c r="I22" s="518">
        <v>2</v>
      </c>
      <c r="J22" s="516"/>
      <c r="K22" s="470">
        <f t="shared" si="1"/>
        <v>0.18947755702722591</v>
      </c>
    </row>
    <row r="23" spans="1:11" x14ac:dyDescent="0.3">
      <c r="A23" s="466">
        <v>21</v>
      </c>
      <c r="B23" s="154" t="s">
        <v>558</v>
      </c>
      <c r="C23" s="517">
        <v>1979</v>
      </c>
      <c r="D23" s="508">
        <v>39</v>
      </c>
      <c r="E23" s="273" t="s">
        <v>24</v>
      </c>
      <c r="F23" s="515">
        <v>0.86111111111111116</v>
      </c>
      <c r="G23" s="519" t="s">
        <v>17</v>
      </c>
      <c r="H23" s="512">
        <v>7</v>
      </c>
      <c r="I23" s="518">
        <v>4</v>
      </c>
      <c r="J23" s="516"/>
      <c r="K23" s="470">
        <f t="shared" si="1"/>
        <v>0.1900907530046603</v>
      </c>
    </row>
    <row r="24" spans="1:11" x14ac:dyDescent="0.3">
      <c r="A24" s="466">
        <v>22</v>
      </c>
      <c r="B24" s="154" t="s">
        <v>63</v>
      </c>
      <c r="C24" s="517">
        <v>1975</v>
      </c>
      <c r="D24" s="508">
        <v>43</v>
      </c>
      <c r="E24" s="274"/>
      <c r="F24" s="515">
        <v>0.8666666666666667</v>
      </c>
      <c r="G24" s="519" t="s">
        <v>20</v>
      </c>
      <c r="H24" s="512">
        <v>10</v>
      </c>
      <c r="I24" s="518">
        <v>1</v>
      </c>
      <c r="J24" s="516"/>
      <c r="K24" s="470">
        <f t="shared" si="1"/>
        <v>0.19131714495952906</v>
      </c>
    </row>
    <row r="25" spans="1:11" x14ac:dyDescent="0.3">
      <c r="A25" s="466">
        <v>23</v>
      </c>
      <c r="B25" s="151" t="s">
        <v>50</v>
      </c>
      <c r="C25" s="517">
        <v>1975</v>
      </c>
      <c r="D25" s="508">
        <v>43</v>
      </c>
      <c r="E25" s="272" t="s">
        <v>16</v>
      </c>
      <c r="F25" s="510">
        <v>0.87013888888888891</v>
      </c>
      <c r="G25" s="511" t="s">
        <v>38</v>
      </c>
      <c r="H25" s="512">
        <v>3</v>
      </c>
      <c r="I25" s="518">
        <v>8</v>
      </c>
      <c r="J25" s="516"/>
      <c r="K25" s="470">
        <f t="shared" si="1"/>
        <v>0.19208363993132205</v>
      </c>
    </row>
    <row r="26" spans="1:11" x14ac:dyDescent="0.3">
      <c r="A26" s="466">
        <v>24</v>
      </c>
      <c r="B26" s="151" t="s">
        <v>53</v>
      </c>
      <c r="C26" s="517">
        <v>2001</v>
      </c>
      <c r="D26" s="508">
        <v>17</v>
      </c>
      <c r="E26" s="274" t="s">
        <v>54</v>
      </c>
      <c r="F26" s="515">
        <v>0.8881944444444444</v>
      </c>
      <c r="G26" s="511" t="s">
        <v>48</v>
      </c>
      <c r="H26" s="512">
        <v>2</v>
      </c>
      <c r="I26" s="518">
        <v>9</v>
      </c>
      <c r="J26" s="516"/>
      <c r="K26" s="470">
        <f t="shared" si="1"/>
        <v>0.19606941378464554</v>
      </c>
    </row>
    <row r="27" spans="1:11" x14ac:dyDescent="0.3">
      <c r="A27" s="466">
        <v>25</v>
      </c>
      <c r="B27" s="154" t="s">
        <v>561</v>
      </c>
      <c r="C27" s="517">
        <v>1982</v>
      </c>
      <c r="D27" s="508">
        <v>36</v>
      </c>
      <c r="E27" s="273" t="s">
        <v>24</v>
      </c>
      <c r="F27" s="515">
        <v>0.90208333333333324</v>
      </c>
      <c r="G27" s="519" t="s">
        <v>17</v>
      </c>
      <c r="H27" s="512">
        <v>8</v>
      </c>
      <c r="I27" s="518">
        <v>3</v>
      </c>
      <c r="J27" s="516"/>
      <c r="K27" s="470">
        <f t="shared" si="1"/>
        <v>0.19913539367181748</v>
      </c>
    </row>
    <row r="28" spans="1:11" x14ac:dyDescent="0.3">
      <c r="A28" s="466">
        <v>26</v>
      </c>
      <c r="B28" s="144" t="s">
        <v>65</v>
      </c>
      <c r="C28" s="507">
        <v>1985</v>
      </c>
      <c r="D28" s="508">
        <v>33</v>
      </c>
      <c r="E28" s="273" t="s">
        <v>43</v>
      </c>
      <c r="F28" s="515">
        <v>0.91527777777777775</v>
      </c>
      <c r="G28" s="519" t="s">
        <v>17</v>
      </c>
      <c r="H28" s="512">
        <v>9</v>
      </c>
      <c r="I28" s="518">
        <v>2</v>
      </c>
      <c r="J28" s="514"/>
      <c r="K28" s="474">
        <f>SUM(F28/4.53)</f>
        <v>0.20204807456463084</v>
      </c>
    </row>
    <row r="29" spans="1:11" x14ac:dyDescent="0.3">
      <c r="A29" s="466">
        <v>27</v>
      </c>
      <c r="B29" s="154" t="s">
        <v>42</v>
      </c>
      <c r="C29" s="517">
        <v>1974</v>
      </c>
      <c r="D29" s="508">
        <v>44</v>
      </c>
      <c r="E29" s="274" t="s">
        <v>43</v>
      </c>
      <c r="F29" s="510">
        <v>0.91805555555555562</v>
      </c>
      <c r="G29" s="519" t="s">
        <v>20</v>
      </c>
      <c r="H29" s="512">
        <v>11</v>
      </c>
      <c r="I29" s="518">
        <v>1</v>
      </c>
      <c r="J29" s="516"/>
      <c r="K29" s="474">
        <f>SUM(F29/4.53)</f>
        <v>0.20266127054206526</v>
      </c>
    </row>
    <row r="30" spans="1:11" x14ac:dyDescent="0.3">
      <c r="A30" s="466">
        <v>28</v>
      </c>
      <c r="B30" s="154" t="s">
        <v>137</v>
      </c>
      <c r="C30" s="517">
        <v>1975</v>
      </c>
      <c r="D30" s="508">
        <v>43</v>
      </c>
      <c r="E30" s="273" t="s">
        <v>138</v>
      </c>
      <c r="F30" s="510">
        <v>0.93055555555555547</v>
      </c>
      <c r="G30" s="519" t="s">
        <v>38</v>
      </c>
      <c r="H30" s="512">
        <v>4</v>
      </c>
      <c r="I30" s="518">
        <v>7</v>
      </c>
      <c r="J30" s="516"/>
      <c r="K30" s="474">
        <f>SUM(F30/4.53)</f>
        <v>0.20542065244051996</v>
      </c>
    </row>
    <row r="31" spans="1:11" x14ac:dyDescent="0.3">
      <c r="A31" s="466">
        <v>29</v>
      </c>
      <c r="B31" s="126" t="s">
        <v>71</v>
      </c>
      <c r="C31" s="507">
        <v>1962</v>
      </c>
      <c r="D31" s="508">
        <v>56</v>
      </c>
      <c r="E31" s="490" t="s">
        <v>19</v>
      </c>
      <c r="F31" s="510">
        <v>0.95972222222222225</v>
      </c>
      <c r="G31" s="511" t="s">
        <v>36</v>
      </c>
      <c r="H31" s="512">
        <v>2</v>
      </c>
      <c r="I31" s="518">
        <v>9</v>
      </c>
      <c r="J31" s="516"/>
      <c r="K31" s="470">
        <f>SUM(F31)/4.53</f>
        <v>0.21185921020358106</v>
      </c>
    </row>
    <row r="32" spans="1:11" x14ac:dyDescent="0.3">
      <c r="A32" s="466">
        <v>30</v>
      </c>
      <c r="B32" s="148" t="s">
        <v>81</v>
      </c>
      <c r="C32" s="508">
        <v>1973</v>
      </c>
      <c r="D32" s="508">
        <v>45</v>
      </c>
      <c r="E32" s="272" t="s">
        <v>16</v>
      </c>
      <c r="F32" s="510">
        <v>0.96666666666666667</v>
      </c>
      <c r="G32" s="519" t="s">
        <v>38</v>
      </c>
      <c r="H32" s="512">
        <v>5</v>
      </c>
      <c r="I32" s="518">
        <v>6</v>
      </c>
      <c r="J32" s="516"/>
      <c r="K32" s="474">
        <f>SUM(F32/4.53)</f>
        <v>0.21339220014716703</v>
      </c>
    </row>
    <row r="33" spans="1:11" x14ac:dyDescent="0.3">
      <c r="A33" s="466">
        <v>31</v>
      </c>
      <c r="B33" s="154" t="s">
        <v>72</v>
      </c>
      <c r="C33" s="517">
        <v>1955</v>
      </c>
      <c r="D33" s="508">
        <v>63</v>
      </c>
      <c r="E33" s="274" t="s">
        <v>73</v>
      </c>
      <c r="F33" s="510">
        <v>0.97013888888888899</v>
      </c>
      <c r="G33" s="511" t="s">
        <v>75</v>
      </c>
      <c r="H33" s="512">
        <v>1</v>
      </c>
      <c r="I33" s="513">
        <v>10</v>
      </c>
      <c r="J33" s="516"/>
      <c r="K33" s="474">
        <f>SUM(F33/4.53)</f>
        <v>0.21415869511896002</v>
      </c>
    </row>
    <row r="34" spans="1:11" x14ac:dyDescent="0.3">
      <c r="A34" s="466">
        <v>32</v>
      </c>
      <c r="B34" s="144" t="s">
        <v>76</v>
      </c>
      <c r="C34" s="507">
        <v>1988</v>
      </c>
      <c r="D34" s="508">
        <v>30</v>
      </c>
      <c r="E34" s="274" t="s">
        <v>77</v>
      </c>
      <c r="F34" s="510">
        <v>0.9819444444444444</v>
      </c>
      <c r="G34" s="511" t="s">
        <v>48</v>
      </c>
      <c r="H34" s="512">
        <v>3</v>
      </c>
      <c r="I34" s="518">
        <v>8</v>
      </c>
      <c r="J34" s="516"/>
      <c r="K34" s="474">
        <f>SUM(F34/4.53)</f>
        <v>0.21676477802305616</v>
      </c>
    </row>
    <row r="35" spans="1:11" x14ac:dyDescent="0.3">
      <c r="A35" s="466">
        <v>33</v>
      </c>
      <c r="B35" s="154" t="s">
        <v>596</v>
      </c>
      <c r="C35" s="517">
        <v>1976</v>
      </c>
      <c r="D35" s="508">
        <v>42</v>
      </c>
      <c r="E35" s="274" t="s">
        <v>68</v>
      </c>
      <c r="F35" s="510">
        <v>0.98263888888888884</v>
      </c>
      <c r="G35" s="519" t="s">
        <v>38</v>
      </c>
      <c r="H35" s="512">
        <v>6</v>
      </c>
      <c r="I35" s="518">
        <v>5</v>
      </c>
      <c r="J35" s="516"/>
      <c r="K35" s="470">
        <f>SUM(F35)/4.53</f>
        <v>0.21691807701741475</v>
      </c>
    </row>
    <row r="36" spans="1:11" x14ac:dyDescent="0.3">
      <c r="A36" s="466">
        <v>34</v>
      </c>
      <c r="B36" s="154" t="s">
        <v>597</v>
      </c>
      <c r="C36" s="517">
        <v>1974</v>
      </c>
      <c r="D36" s="508">
        <v>44</v>
      </c>
      <c r="E36" s="490" t="s">
        <v>19</v>
      </c>
      <c r="F36" s="510">
        <v>0.98472222222222217</v>
      </c>
      <c r="G36" s="519" t="s">
        <v>38</v>
      </c>
      <c r="H36" s="512">
        <v>7</v>
      </c>
      <c r="I36" s="518">
        <v>4</v>
      </c>
      <c r="J36" s="516"/>
      <c r="K36" s="470">
        <f>SUM(F36)/4.53</f>
        <v>0.21737797400049053</v>
      </c>
    </row>
    <row r="37" spans="1:11" x14ac:dyDescent="0.3">
      <c r="A37" s="466">
        <v>35</v>
      </c>
      <c r="B37" s="151" t="s">
        <v>583</v>
      </c>
      <c r="C37" s="517">
        <v>1983</v>
      </c>
      <c r="D37" s="508">
        <v>35</v>
      </c>
      <c r="E37" s="272" t="s">
        <v>16</v>
      </c>
      <c r="F37" s="515">
        <v>0.9902777777777777</v>
      </c>
      <c r="G37" s="519" t="s">
        <v>17</v>
      </c>
      <c r="H37" s="512">
        <v>10</v>
      </c>
      <c r="I37" s="518">
        <v>1</v>
      </c>
      <c r="J37" s="516"/>
      <c r="K37" s="474">
        <f>SUM(F37/4.53)</f>
        <v>0.21860436595535931</v>
      </c>
    </row>
    <row r="38" spans="1:11" x14ac:dyDescent="0.3">
      <c r="A38" s="466">
        <v>36</v>
      </c>
      <c r="B38" s="154" t="s">
        <v>83</v>
      </c>
      <c r="C38" s="517">
        <v>1955</v>
      </c>
      <c r="D38" s="508">
        <v>63</v>
      </c>
      <c r="E38" s="491" t="s">
        <v>84</v>
      </c>
      <c r="F38" s="521" t="s">
        <v>587</v>
      </c>
      <c r="G38" s="511" t="s">
        <v>75</v>
      </c>
      <c r="H38" s="512">
        <v>2</v>
      </c>
      <c r="I38" s="518">
        <v>9</v>
      </c>
      <c r="J38" s="516"/>
      <c r="K38" s="474">
        <f t="shared" ref="K38:K53" si="2">SUM(F38/4.53)</f>
        <v>0.22611601667893058</v>
      </c>
    </row>
    <row r="39" spans="1:11" x14ac:dyDescent="0.3">
      <c r="A39" s="466">
        <v>37</v>
      </c>
      <c r="B39" s="144" t="s">
        <v>95</v>
      </c>
      <c r="C39" s="507">
        <v>1968</v>
      </c>
      <c r="D39" s="508">
        <v>50</v>
      </c>
      <c r="E39" s="272" t="s">
        <v>16</v>
      </c>
      <c r="F39" s="521" t="s">
        <v>584</v>
      </c>
      <c r="G39" s="511" t="s">
        <v>36</v>
      </c>
      <c r="H39" s="512">
        <v>3</v>
      </c>
      <c r="I39" s="518">
        <v>8</v>
      </c>
      <c r="J39" s="516"/>
      <c r="K39" s="474">
        <f t="shared" si="2"/>
        <v>0.22642261466764776</v>
      </c>
    </row>
    <row r="40" spans="1:11" x14ac:dyDescent="0.3">
      <c r="A40" s="466">
        <v>38</v>
      </c>
      <c r="B40" s="151" t="s">
        <v>598</v>
      </c>
      <c r="C40" s="517">
        <v>1970</v>
      </c>
      <c r="D40" s="508">
        <v>48</v>
      </c>
      <c r="E40" s="272" t="s">
        <v>16</v>
      </c>
      <c r="F40" s="521" t="s">
        <v>599</v>
      </c>
      <c r="G40" s="519" t="s">
        <v>38</v>
      </c>
      <c r="H40" s="512">
        <v>8</v>
      </c>
      <c r="I40" s="518">
        <v>3</v>
      </c>
      <c r="J40" s="516"/>
      <c r="K40" s="474">
        <f t="shared" si="2"/>
        <v>0.22703581064508216</v>
      </c>
    </row>
    <row r="41" spans="1:11" x14ac:dyDescent="0.3">
      <c r="A41" s="466">
        <v>39</v>
      </c>
      <c r="B41" s="151" t="s">
        <v>324</v>
      </c>
      <c r="C41" s="517">
        <v>1976</v>
      </c>
      <c r="D41" s="508">
        <v>42</v>
      </c>
      <c r="E41" s="274" t="s">
        <v>24</v>
      </c>
      <c r="F41" s="521" t="s">
        <v>600</v>
      </c>
      <c r="G41" s="519" t="s">
        <v>38</v>
      </c>
      <c r="H41" s="512">
        <v>9</v>
      </c>
      <c r="I41" s="518">
        <v>2</v>
      </c>
      <c r="J41" s="516"/>
      <c r="K41" s="474">
        <f t="shared" si="2"/>
        <v>0.22872209958302675</v>
      </c>
    </row>
    <row r="42" spans="1:11" x14ac:dyDescent="0.3">
      <c r="A42" s="466">
        <v>40</v>
      </c>
      <c r="B42" s="148" t="s">
        <v>165</v>
      </c>
      <c r="C42" s="517">
        <v>1973</v>
      </c>
      <c r="D42" s="508">
        <v>45</v>
      </c>
      <c r="E42" s="272" t="s">
        <v>16</v>
      </c>
      <c r="F42" s="521" t="s">
        <v>142</v>
      </c>
      <c r="G42" s="519" t="s">
        <v>20</v>
      </c>
      <c r="H42" s="512">
        <v>12</v>
      </c>
      <c r="I42" s="518">
        <v>1</v>
      </c>
      <c r="J42" s="516"/>
      <c r="K42" s="474">
        <f t="shared" si="2"/>
        <v>0.22964189354917827</v>
      </c>
    </row>
    <row r="43" spans="1:11" x14ac:dyDescent="0.3">
      <c r="A43" s="466">
        <v>41</v>
      </c>
      <c r="B43" s="144" t="s">
        <v>578</v>
      </c>
      <c r="C43" s="522">
        <v>2003</v>
      </c>
      <c r="D43" s="523">
        <v>15</v>
      </c>
      <c r="E43" s="509" t="s">
        <v>151</v>
      </c>
      <c r="F43" s="521" t="s">
        <v>580</v>
      </c>
      <c r="G43" s="519" t="s">
        <v>14</v>
      </c>
      <c r="H43" s="512">
        <v>2</v>
      </c>
      <c r="I43" s="518">
        <v>9</v>
      </c>
      <c r="J43" s="516"/>
      <c r="K43" s="474">
        <f t="shared" si="2"/>
        <v>0.23040838852097129</v>
      </c>
    </row>
    <row r="44" spans="1:11" x14ac:dyDescent="0.3">
      <c r="A44" s="466">
        <v>42</v>
      </c>
      <c r="B44" s="154" t="s">
        <v>105</v>
      </c>
      <c r="C44" s="517">
        <v>1972</v>
      </c>
      <c r="D44" s="508">
        <v>46</v>
      </c>
      <c r="E44" s="274" t="s">
        <v>24</v>
      </c>
      <c r="F44" s="521" t="s">
        <v>595</v>
      </c>
      <c r="G44" s="519" t="s">
        <v>38</v>
      </c>
      <c r="H44" s="512">
        <v>10</v>
      </c>
      <c r="I44" s="518">
        <v>1</v>
      </c>
      <c r="J44" s="516"/>
      <c r="K44" s="474">
        <f t="shared" si="2"/>
        <v>0.23102158449840565</v>
      </c>
    </row>
    <row r="45" spans="1:11" x14ac:dyDescent="0.3">
      <c r="A45" s="466">
        <v>43</v>
      </c>
      <c r="B45" s="154" t="s">
        <v>99</v>
      </c>
      <c r="C45" s="517">
        <v>1945</v>
      </c>
      <c r="D45" s="508">
        <v>73</v>
      </c>
      <c r="E45" s="492" t="s">
        <v>61</v>
      </c>
      <c r="F45" s="521" t="s">
        <v>590</v>
      </c>
      <c r="G45" s="519" t="s">
        <v>75</v>
      </c>
      <c r="H45" s="512">
        <v>3</v>
      </c>
      <c r="I45" s="518">
        <v>8</v>
      </c>
      <c r="J45" s="516"/>
      <c r="K45" s="474">
        <f t="shared" si="2"/>
        <v>0.2334743684081432</v>
      </c>
    </row>
    <row r="46" spans="1:11" x14ac:dyDescent="0.3">
      <c r="A46" s="466">
        <v>44</v>
      </c>
      <c r="B46" s="139" t="s">
        <v>97</v>
      </c>
      <c r="C46" s="508">
        <v>1948</v>
      </c>
      <c r="D46" s="508">
        <v>70</v>
      </c>
      <c r="E46" s="492" t="s">
        <v>61</v>
      </c>
      <c r="F46" s="521" t="s">
        <v>588</v>
      </c>
      <c r="G46" s="511" t="s">
        <v>75</v>
      </c>
      <c r="H46" s="512">
        <v>4</v>
      </c>
      <c r="I46" s="518">
        <v>7</v>
      </c>
      <c r="J46" s="516"/>
      <c r="K46" s="474">
        <f t="shared" si="2"/>
        <v>0.24972406181015447</v>
      </c>
    </row>
    <row r="47" spans="1:11" x14ac:dyDescent="0.3">
      <c r="A47" s="466">
        <v>45</v>
      </c>
      <c r="B47" s="144" t="s">
        <v>585</v>
      </c>
      <c r="C47" s="507">
        <v>1965</v>
      </c>
      <c r="D47" s="508">
        <v>53</v>
      </c>
      <c r="E47" s="272" t="s">
        <v>16</v>
      </c>
      <c r="F47" s="521" t="s">
        <v>586</v>
      </c>
      <c r="G47" s="519" t="s">
        <v>36</v>
      </c>
      <c r="H47" s="512">
        <v>4</v>
      </c>
      <c r="I47" s="518">
        <v>7</v>
      </c>
      <c r="J47" s="516"/>
      <c r="K47" s="474">
        <f t="shared" si="2"/>
        <v>0.26076158940397354</v>
      </c>
    </row>
    <row r="48" spans="1:11" x14ac:dyDescent="0.3">
      <c r="A48" s="466">
        <v>46</v>
      </c>
      <c r="B48" s="151" t="s">
        <v>110</v>
      </c>
      <c r="C48" s="517">
        <v>1945</v>
      </c>
      <c r="D48" s="508">
        <v>73</v>
      </c>
      <c r="E48" s="272" t="s">
        <v>16</v>
      </c>
      <c r="F48" s="521" t="s">
        <v>589</v>
      </c>
      <c r="G48" s="519" t="s">
        <v>75</v>
      </c>
      <c r="H48" s="512">
        <v>5</v>
      </c>
      <c r="I48" s="518">
        <v>6</v>
      </c>
      <c r="J48" s="516"/>
      <c r="K48" s="474">
        <f t="shared" si="2"/>
        <v>0.26428746627422123</v>
      </c>
    </row>
    <row r="49" spans="1:11" x14ac:dyDescent="0.3">
      <c r="A49" s="466">
        <v>47</v>
      </c>
      <c r="B49" s="154" t="s">
        <v>594</v>
      </c>
      <c r="C49" s="520">
        <v>2001</v>
      </c>
      <c r="D49" s="523">
        <v>17</v>
      </c>
      <c r="E49" s="490" t="s">
        <v>19</v>
      </c>
      <c r="F49" s="521" t="s">
        <v>289</v>
      </c>
      <c r="G49" s="519" t="s">
        <v>48</v>
      </c>
      <c r="H49" s="512">
        <v>4</v>
      </c>
      <c r="I49" s="518">
        <v>7</v>
      </c>
      <c r="J49" s="516"/>
      <c r="K49" s="474">
        <f t="shared" si="2"/>
        <v>0.26949963208241356</v>
      </c>
    </row>
    <row r="50" spans="1:11" x14ac:dyDescent="0.3">
      <c r="A50" s="466">
        <v>48</v>
      </c>
      <c r="B50" s="524" t="s">
        <v>119</v>
      </c>
      <c r="C50" s="508">
        <v>1963</v>
      </c>
      <c r="D50" s="508">
        <v>55</v>
      </c>
      <c r="E50" s="525" t="s">
        <v>19</v>
      </c>
      <c r="F50" s="521" t="s">
        <v>603</v>
      </c>
      <c r="G50" s="511" t="s">
        <v>120</v>
      </c>
      <c r="H50" s="512">
        <v>1</v>
      </c>
      <c r="I50" s="513">
        <v>10</v>
      </c>
      <c r="J50" s="516"/>
      <c r="K50" s="474">
        <f t="shared" si="2"/>
        <v>0.2814569536423841</v>
      </c>
    </row>
    <row r="51" spans="1:11" x14ac:dyDescent="0.3">
      <c r="A51" s="466">
        <v>49</v>
      </c>
      <c r="B51" s="151" t="s">
        <v>278</v>
      </c>
      <c r="C51" s="523">
        <v>1948</v>
      </c>
      <c r="D51" s="508">
        <v>70</v>
      </c>
      <c r="E51" s="491" t="s">
        <v>24</v>
      </c>
      <c r="F51" s="521" t="s">
        <v>604</v>
      </c>
      <c r="G51" s="511" t="s">
        <v>120</v>
      </c>
      <c r="H51" s="512">
        <v>2</v>
      </c>
      <c r="I51" s="518">
        <v>9</v>
      </c>
      <c r="J51" s="516" t="s">
        <v>115</v>
      </c>
      <c r="K51" s="474">
        <f t="shared" si="2"/>
        <v>0.28988839833210689</v>
      </c>
    </row>
    <row r="52" spans="1:11" x14ac:dyDescent="0.3">
      <c r="A52" s="466">
        <v>50</v>
      </c>
      <c r="B52" s="154" t="s">
        <v>591</v>
      </c>
      <c r="C52" s="517">
        <v>1953</v>
      </c>
      <c r="D52" s="508">
        <v>65</v>
      </c>
      <c r="E52" s="272" t="s">
        <v>16</v>
      </c>
      <c r="F52" s="521" t="s">
        <v>592</v>
      </c>
      <c r="G52" s="519" t="s">
        <v>75</v>
      </c>
      <c r="H52" s="512">
        <v>6</v>
      </c>
      <c r="I52" s="518">
        <v>5</v>
      </c>
      <c r="J52" s="516" t="s">
        <v>115</v>
      </c>
      <c r="K52" s="474">
        <f t="shared" si="2"/>
        <v>0.29893303899926416</v>
      </c>
    </row>
    <row r="53" spans="1:11" x14ac:dyDescent="0.3">
      <c r="A53" s="466">
        <v>51</v>
      </c>
      <c r="B53" s="154" t="s">
        <v>213</v>
      </c>
      <c r="C53" s="517">
        <v>1948</v>
      </c>
      <c r="D53" s="508">
        <v>70</v>
      </c>
      <c r="E53" s="272" t="s">
        <v>16</v>
      </c>
      <c r="F53" s="521" t="s">
        <v>593</v>
      </c>
      <c r="G53" s="519" t="s">
        <v>75</v>
      </c>
      <c r="H53" s="512">
        <v>7</v>
      </c>
      <c r="I53" s="518">
        <v>4</v>
      </c>
      <c r="J53" s="516" t="s">
        <v>115</v>
      </c>
      <c r="K53" s="474">
        <f t="shared" si="2"/>
        <v>0.30031272994849151</v>
      </c>
    </row>
    <row r="54" spans="1:11" ht="15" thickBot="1" x14ac:dyDescent="0.35">
      <c r="A54" s="478">
        <v>52</v>
      </c>
      <c r="B54" s="526" t="s">
        <v>601</v>
      </c>
      <c r="C54" s="527">
        <v>1974</v>
      </c>
      <c r="D54" s="528">
        <v>44</v>
      </c>
      <c r="E54" s="529" t="s">
        <v>24</v>
      </c>
      <c r="F54" s="530" t="s">
        <v>602</v>
      </c>
      <c r="G54" s="531" t="s">
        <v>38</v>
      </c>
      <c r="H54" s="532">
        <v>11</v>
      </c>
      <c r="I54" s="533">
        <v>1</v>
      </c>
      <c r="J54" s="534"/>
      <c r="K54" s="487">
        <f>SUM(F54/4.53)</f>
        <v>0.31548933038999261</v>
      </c>
    </row>
    <row r="55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M26" sqref="M26"/>
    </sheetView>
  </sheetViews>
  <sheetFormatPr defaultRowHeight="14.4" x14ac:dyDescent="0.3"/>
  <cols>
    <col min="1" max="1" width="3" customWidth="1"/>
    <col min="2" max="2" width="17.5546875" bestFit="1" customWidth="1"/>
    <col min="3" max="3" width="3.88671875" customWidth="1"/>
    <col min="4" max="4" width="2.5546875" customWidth="1"/>
    <col min="5" max="5" width="13.88671875" bestFit="1" customWidth="1"/>
    <col min="6" max="6" width="4.88671875" customWidth="1"/>
    <col min="7" max="7" width="3" customWidth="1"/>
    <col min="8" max="8" width="3.5546875" customWidth="1"/>
    <col min="9" max="9" width="2.6640625" customWidth="1"/>
    <col min="10" max="10" width="5.88671875" customWidth="1"/>
    <col min="11" max="11" width="5.6640625" customWidth="1"/>
  </cols>
  <sheetData>
    <row r="1" spans="1:11" ht="17.399999999999999" thickTop="1" x14ac:dyDescent="0.3">
      <c r="A1" s="1029" t="s">
        <v>609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555" t="s">
        <v>1</v>
      </c>
      <c r="B2" s="556" t="s">
        <v>2</v>
      </c>
      <c r="C2" s="557" t="s">
        <v>3</v>
      </c>
      <c r="D2" s="558" t="s">
        <v>4</v>
      </c>
      <c r="E2" s="556" t="s">
        <v>5</v>
      </c>
      <c r="F2" s="559" t="s">
        <v>6</v>
      </c>
      <c r="G2" s="560" t="s">
        <v>7</v>
      </c>
      <c r="H2" s="561" t="s">
        <v>8</v>
      </c>
      <c r="I2" s="561" t="s">
        <v>9</v>
      </c>
      <c r="J2" s="556" t="s">
        <v>10</v>
      </c>
      <c r="K2" s="562" t="s">
        <v>11</v>
      </c>
    </row>
    <row r="3" spans="1:11" x14ac:dyDescent="0.3">
      <c r="A3" s="563">
        <v>1</v>
      </c>
      <c r="B3" s="543" t="s">
        <v>12</v>
      </c>
      <c r="C3" s="564">
        <v>1998</v>
      </c>
      <c r="D3" s="541">
        <v>20</v>
      </c>
      <c r="E3" s="565" t="s">
        <v>13</v>
      </c>
      <c r="F3" s="566">
        <v>0.67152777777777783</v>
      </c>
      <c r="G3" s="567" t="s">
        <v>14</v>
      </c>
      <c r="H3" s="568">
        <v>1</v>
      </c>
      <c r="I3" s="569">
        <v>10</v>
      </c>
      <c r="J3" s="570" t="s">
        <v>556</v>
      </c>
      <c r="K3" s="571">
        <f>SUM(F3)/4.53</f>
        <v>0.14824012754476332</v>
      </c>
    </row>
    <row r="4" spans="1:11" x14ac:dyDescent="0.3">
      <c r="A4" s="563">
        <v>2</v>
      </c>
      <c r="B4" s="543" t="s">
        <v>15</v>
      </c>
      <c r="C4" s="564">
        <v>1982</v>
      </c>
      <c r="D4" s="541">
        <v>36</v>
      </c>
      <c r="E4" s="572" t="s">
        <v>16</v>
      </c>
      <c r="F4" s="573">
        <v>0.68055555555555547</v>
      </c>
      <c r="G4" s="567" t="s">
        <v>17</v>
      </c>
      <c r="H4" s="568">
        <v>1</v>
      </c>
      <c r="I4" s="569">
        <v>10</v>
      </c>
      <c r="J4" s="574"/>
      <c r="K4" s="571">
        <f t="shared" ref="K4:K46" si="0">SUM(F4)/4.53</f>
        <v>0.15023301447142504</v>
      </c>
    </row>
    <row r="5" spans="1:11" x14ac:dyDescent="0.3">
      <c r="A5" s="563">
        <v>3</v>
      </c>
      <c r="B5" s="552" t="s">
        <v>23</v>
      </c>
      <c r="C5" s="548">
        <v>1981</v>
      </c>
      <c r="D5" s="541">
        <v>37</v>
      </c>
      <c r="E5" s="575" t="s">
        <v>24</v>
      </c>
      <c r="F5" s="566">
        <v>0.70763888888888893</v>
      </c>
      <c r="G5" s="567" t="s">
        <v>17</v>
      </c>
      <c r="H5" s="568">
        <v>2</v>
      </c>
      <c r="I5" s="576">
        <v>9</v>
      </c>
      <c r="J5" s="574" t="s">
        <v>328</v>
      </c>
      <c r="K5" s="571">
        <f t="shared" si="0"/>
        <v>0.15621167525141036</v>
      </c>
    </row>
    <row r="6" spans="1:11" x14ac:dyDescent="0.3">
      <c r="A6" s="563">
        <v>4</v>
      </c>
      <c r="B6" s="544" t="s">
        <v>21</v>
      </c>
      <c r="C6" s="564">
        <v>1978</v>
      </c>
      <c r="D6" s="541">
        <v>40</v>
      </c>
      <c r="E6" s="577" t="s">
        <v>22</v>
      </c>
      <c r="F6" s="566">
        <v>0.7104166666666667</v>
      </c>
      <c r="G6" s="567" t="s">
        <v>20</v>
      </c>
      <c r="H6" s="568">
        <v>1</v>
      </c>
      <c r="I6" s="569">
        <v>10</v>
      </c>
      <c r="J6" s="574" t="s">
        <v>328</v>
      </c>
      <c r="K6" s="571">
        <f t="shared" si="0"/>
        <v>0.15682487122884473</v>
      </c>
    </row>
    <row r="7" spans="1:11" x14ac:dyDescent="0.3">
      <c r="A7" s="563">
        <v>5</v>
      </c>
      <c r="B7" s="540" t="s">
        <v>18</v>
      </c>
      <c r="C7" s="550">
        <v>1972</v>
      </c>
      <c r="D7" s="541">
        <v>46</v>
      </c>
      <c r="E7" s="578" t="s">
        <v>19</v>
      </c>
      <c r="F7" s="573">
        <v>0.71388888888888891</v>
      </c>
      <c r="G7" s="567" t="s">
        <v>20</v>
      </c>
      <c r="H7" s="568">
        <v>2</v>
      </c>
      <c r="I7" s="576">
        <v>9</v>
      </c>
      <c r="J7" s="574" t="s">
        <v>328</v>
      </c>
      <c r="K7" s="571">
        <f t="shared" si="0"/>
        <v>0.15759136620063771</v>
      </c>
    </row>
    <row r="8" spans="1:11" x14ac:dyDescent="0.3">
      <c r="A8" s="563">
        <v>6</v>
      </c>
      <c r="B8" s="547" t="s">
        <v>26</v>
      </c>
      <c r="C8" s="548">
        <v>1980</v>
      </c>
      <c r="D8" s="541">
        <v>38</v>
      </c>
      <c r="E8" s="572" t="s">
        <v>16</v>
      </c>
      <c r="F8" s="573">
        <v>0.71944444444444444</v>
      </c>
      <c r="G8" s="567" t="s">
        <v>17</v>
      </c>
      <c r="H8" s="568">
        <v>3</v>
      </c>
      <c r="I8" s="576">
        <v>8</v>
      </c>
      <c r="J8" s="574"/>
      <c r="K8" s="571">
        <f t="shared" si="0"/>
        <v>0.1588177581555065</v>
      </c>
    </row>
    <row r="9" spans="1:11" x14ac:dyDescent="0.3">
      <c r="A9" s="563">
        <v>7</v>
      </c>
      <c r="B9" s="547" t="s">
        <v>581</v>
      </c>
      <c r="C9" s="548">
        <v>1998</v>
      </c>
      <c r="D9" s="541">
        <v>20</v>
      </c>
      <c r="E9" s="579" t="s">
        <v>54</v>
      </c>
      <c r="F9" s="566">
        <v>0.72013888888888899</v>
      </c>
      <c r="G9" s="567" t="s">
        <v>14</v>
      </c>
      <c r="H9" s="568">
        <v>2</v>
      </c>
      <c r="I9" s="576">
        <v>9</v>
      </c>
      <c r="J9" s="574"/>
      <c r="K9" s="571">
        <f t="shared" si="0"/>
        <v>0.15897105714986512</v>
      </c>
    </row>
    <row r="10" spans="1:11" x14ac:dyDescent="0.3">
      <c r="A10" s="563">
        <v>8</v>
      </c>
      <c r="B10" s="543" t="s">
        <v>181</v>
      </c>
      <c r="C10" s="564">
        <v>1962</v>
      </c>
      <c r="D10" s="541">
        <v>56</v>
      </c>
      <c r="E10" s="551" t="s">
        <v>610</v>
      </c>
      <c r="F10" s="566">
        <v>0.72083333333333333</v>
      </c>
      <c r="G10" s="548" t="s">
        <v>36</v>
      </c>
      <c r="H10" s="568">
        <v>1</v>
      </c>
      <c r="I10" s="569">
        <v>10</v>
      </c>
      <c r="J10" s="570"/>
      <c r="K10" s="571">
        <f t="shared" si="0"/>
        <v>0.15912435614422368</v>
      </c>
    </row>
    <row r="11" spans="1:11" x14ac:dyDescent="0.3">
      <c r="A11" s="563">
        <v>9</v>
      </c>
      <c r="B11" s="546" t="s">
        <v>185</v>
      </c>
      <c r="C11" s="548">
        <v>1978</v>
      </c>
      <c r="D11" s="541">
        <v>40</v>
      </c>
      <c r="E11" s="551" t="s">
        <v>84</v>
      </c>
      <c r="F11" s="573">
        <v>0.72777777777777775</v>
      </c>
      <c r="G11" s="567" t="s">
        <v>20</v>
      </c>
      <c r="H11" s="568">
        <v>3</v>
      </c>
      <c r="I11" s="576">
        <v>8</v>
      </c>
      <c r="J11" s="570"/>
      <c r="K11" s="571">
        <f t="shared" si="0"/>
        <v>0.16065734608780965</v>
      </c>
    </row>
    <row r="12" spans="1:11" x14ac:dyDescent="0.3">
      <c r="A12" s="563">
        <v>10</v>
      </c>
      <c r="B12" s="552" t="s">
        <v>554</v>
      </c>
      <c r="C12" s="548">
        <v>1973</v>
      </c>
      <c r="D12" s="541">
        <v>45</v>
      </c>
      <c r="E12" s="580" t="s">
        <v>555</v>
      </c>
      <c r="F12" s="573">
        <v>0.75208333333333333</v>
      </c>
      <c r="G12" s="548" t="s">
        <v>20</v>
      </c>
      <c r="H12" s="568">
        <v>4</v>
      </c>
      <c r="I12" s="576">
        <v>7</v>
      </c>
      <c r="J12" s="570"/>
      <c r="K12" s="571">
        <f t="shared" si="0"/>
        <v>0.16602281089036056</v>
      </c>
    </row>
    <row r="13" spans="1:11" x14ac:dyDescent="0.3">
      <c r="A13" s="563">
        <v>11</v>
      </c>
      <c r="B13" s="552" t="s">
        <v>32</v>
      </c>
      <c r="C13" s="548">
        <v>1972</v>
      </c>
      <c r="D13" s="541">
        <v>46</v>
      </c>
      <c r="E13" s="580" t="s">
        <v>24</v>
      </c>
      <c r="F13" s="573">
        <v>0.7631944444444444</v>
      </c>
      <c r="G13" s="548" t="s">
        <v>20</v>
      </c>
      <c r="H13" s="568">
        <v>5</v>
      </c>
      <c r="I13" s="576">
        <v>6</v>
      </c>
      <c r="J13" s="574"/>
      <c r="K13" s="571">
        <f t="shared" si="0"/>
        <v>0.16847559480009811</v>
      </c>
    </row>
    <row r="14" spans="1:11" x14ac:dyDescent="0.3">
      <c r="A14" s="563">
        <v>12</v>
      </c>
      <c r="B14" s="552" t="s">
        <v>30</v>
      </c>
      <c r="C14" s="548">
        <v>1977</v>
      </c>
      <c r="D14" s="541">
        <v>41</v>
      </c>
      <c r="E14" s="572" t="s">
        <v>16</v>
      </c>
      <c r="F14" s="566">
        <v>0.7631944444444444</v>
      </c>
      <c r="G14" s="548" t="s">
        <v>20</v>
      </c>
      <c r="H14" s="568">
        <v>6</v>
      </c>
      <c r="I14" s="576">
        <v>5</v>
      </c>
      <c r="J14" s="574" t="s">
        <v>328</v>
      </c>
      <c r="K14" s="571">
        <f t="shared" si="0"/>
        <v>0.16847559480009811</v>
      </c>
    </row>
    <row r="15" spans="1:11" x14ac:dyDescent="0.3">
      <c r="A15" s="563">
        <v>13</v>
      </c>
      <c r="B15" s="540" t="s">
        <v>35</v>
      </c>
      <c r="C15" s="550">
        <v>1964</v>
      </c>
      <c r="D15" s="541">
        <v>54</v>
      </c>
      <c r="E15" s="572" t="s">
        <v>16</v>
      </c>
      <c r="F15" s="566">
        <v>0.78194444444444444</v>
      </c>
      <c r="G15" s="567" t="s">
        <v>36</v>
      </c>
      <c r="H15" s="568">
        <v>2</v>
      </c>
      <c r="I15" s="576">
        <v>9</v>
      </c>
      <c r="J15" s="574" t="s">
        <v>123</v>
      </c>
      <c r="K15" s="571">
        <f t="shared" si="0"/>
        <v>0.17261466764778022</v>
      </c>
    </row>
    <row r="16" spans="1:11" x14ac:dyDescent="0.3">
      <c r="A16" s="563">
        <v>14</v>
      </c>
      <c r="B16" s="546" t="s">
        <v>33</v>
      </c>
      <c r="C16" s="548">
        <v>1973</v>
      </c>
      <c r="D16" s="541">
        <v>45</v>
      </c>
      <c r="E16" s="578" t="s">
        <v>19</v>
      </c>
      <c r="F16" s="573">
        <v>0.79722222222222217</v>
      </c>
      <c r="G16" s="548" t="s">
        <v>20</v>
      </c>
      <c r="H16" s="568">
        <v>7</v>
      </c>
      <c r="I16" s="576">
        <v>4</v>
      </c>
      <c r="J16" s="574" t="s">
        <v>328</v>
      </c>
      <c r="K16" s="571">
        <f t="shared" si="0"/>
        <v>0.17598724552366934</v>
      </c>
    </row>
    <row r="17" spans="1:11" x14ac:dyDescent="0.3">
      <c r="A17" s="563">
        <v>15</v>
      </c>
      <c r="B17" s="546" t="s">
        <v>557</v>
      </c>
      <c r="C17" s="548">
        <v>1982</v>
      </c>
      <c r="D17" s="541">
        <v>36</v>
      </c>
      <c r="E17" s="580" t="s">
        <v>24</v>
      </c>
      <c r="F17" s="566">
        <v>0.80902777777777779</v>
      </c>
      <c r="G17" s="548" t="s">
        <v>17</v>
      </c>
      <c r="H17" s="568">
        <v>4</v>
      </c>
      <c r="I17" s="576">
        <v>7</v>
      </c>
      <c r="J17" s="574"/>
      <c r="K17" s="571">
        <f t="shared" si="0"/>
        <v>0.17859332842776551</v>
      </c>
    </row>
    <row r="18" spans="1:11" x14ac:dyDescent="0.3">
      <c r="A18" s="563">
        <v>16</v>
      </c>
      <c r="B18" s="547" t="s">
        <v>49</v>
      </c>
      <c r="C18" s="548">
        <v>1977</v>
      </c>
      <c r="D18" s="541">
        <v>41</v>
      </c>
      <c r="E18" s="572" t="s">
        <v>16</v>
      </c>
      <c r="F18" s="573">
        <v>0.81388888888888899</v>
      </c>
      <c r="G18" s="567" t="s">
        <v>38</v>
      </c>
      <c r="H18" s="568">
        <v>1</v>
      </c>
      <c r="I18" s="569">
        <v>10</v>
      </c>
      <c r="J18" s="574" t="s">
        <v>611</v>
      </c>
      <c r="K18" s="571">
        <f t="shared" si="0"/>
        <v>0.17966642138827571</v>
      </c>
    </row>
    <row r="19" spans="1:11" x14ac:dyDescent="0.3">
      <c r="A19" s="563">
        <v>17</v>
      </c>
      <c r="B19" s="552" t="s">
        <v>40</v>
      </c>
      <c r="C19" s="548">
        <v>1972</v>
      </c>
      <c r="D19" s="541">
        <v>46</v>
      </c>
      <c r="E19" s="580" t="s">
        <v>41</v>
      </c>
      <c r="F19" s="573">
        <v>0.82013888888888886</v>
      </c>
      <c r="G19" s="548" t="s">
        <v>20</v>
      </c>
      <c r="H19" s="568">
        <v>8</v>
      </c>
      <c r="I19" s="576">
        <v>3</v>
      </c>
      <c r="J19" s="574"/>
      <c r="K19" s="571">
        <f t="shared" si="0"/>
        <v>0.18104611233750306</v>
      </c>
    </row>
    <row r="20" spans="1:11" x14ac:dyDescent="0.3">
      <c r="A20" s="563">
        <v>18</v>
      </c>
      <c r="B20" s="547" t="s">
        <v>582</v>
      </c>
      <c r="C20" s="548">
        <v>1980</v>
      </c>
      <c r="D20" s="541">
        <v>38</v>
      </c>
      <c r="E20" s="578" t="s">
        <v>19</v>
      </c>
      <c r="F20" s="566">
        <v>0.82430555555555562</v>
      </c>
      <c r="G20" s="548" t="s">
        <v>17</v>
      </c>
      <c r="H20" s="568">
        <v>5</v>
      </c>
      <c r="I20" s="576">
        <v>6</v>
      </c>
      <c r="J20" s="574"/>
      <c r="K20" s="571">
        <f t="shared" si="0"/>
        <v>0.18196590630365464</v>
      </c>
    </row>
    <row r="21" spans="1:11" x14ac:dyDescent="0.3">
      <c r="A21" s="563">
        <v>19</v>
      </c>
      <c r="B21" s="547" t="s">
        <v>37</v>
      </c>
      <c r="C21" s="548">
        <v>1979</v>
      </c>
      <c r="D21" s="541">
        <v>39</v>
      </c>
      <c r="E21" s="578" t="s">
        <v>19</v>
      </c>
      <c r="F21" s="566">
        <v>0.82500000000000007</v>
      </c>
      <c r="G21" s="567" t="s">
        <v>38</v>
      </c>
      <c r="H21" s="568">
        <v>2</v>
      </c>
      <c r="I21" s="576">
        <v>9</v>
      </c>
      <c r="J21" s="574" t="s">
        <v>328</v>
      </c>
      <c r="K21" s="571">
        <f t="shared" si="0"/>
        <v>0.18211920529801326</v>
      </c>
    </row>
    <row r="22" spans="1:11" x14ac:dyDescent="0.3">
      <c r="A22" s="563">
        <v>20</v>
      </c>
      <c r="B22" s="547" t="s">
        <v>50</v>
      </c>
      <c r="C22" s="548">
        <v>1975</v>
      </c>
      <c r="D22" s="541">
        <v>43</v>
      </c>
      <c r="E22" s="572" t="s">
        <v>16</v>
      </c>
      <c r="F22" s="573">
        <v>0.82708333333333339</v>
      </c>
      <c r="G22" s="567" t="s">
        <v>38</v>
      </c>
      <c r="H22" s="568">
        <v>3</v>
      </c>
      <c r="I22" s="576">
        <v>8</v>
      </c>
      <c r="J22" s="574" t="s">
        <v>328</v>
      </c>
      <c r="K22" s="571">
        <f t="shared" si="0"/>
        <v>0.18257910228108903</v>
      </c>
    </row>
    <row r="23" spans="1:11" x14ac:dyDescent="0.3">
      <c r="A23" s="563">
        <v>21</v>
      </c>
      <c r="B23" s="546" t="s">
        <v>63</v>
      </c>
      <c r="C23" s="548">
        <v>1975</v>
      </c>
      <c r="D23" s="541">
        <v>43</v>
      </c>
      <c r="E23" s="551" t="s">
        <v>24</v>
      </c>
      <c r="F23" s="573">
        <v>0.84166666666666667</v>
      </c>
      <c r="G23" s="548" t="s">
        <v>20</v>
      </c>
      <c r="H23" s="568">
        <v>9</v>
      </c>
      <c r="I23" s="576">
        <v>2</v>
      </c>
      <c r="J23" s="574" t="s">
        <v>328</v>
      </c>
      <c r="K23" s="571">
        <f t="shared" si="0"/>
        <v>0.18579838116261957</v>
      </c>
    </row>
    <row r="24" spans="1:11" x14ac:dyDescent="0.3">
      <c r="A24" s="563">
        <v>22</v>
      </c>
      <c r="B24" s="544" t="s">
        <v>57</v>
      </c>
      <c r="C24" s="564">
        <v>1970</v>
      </c>
      <c r="D24" s="541">
        <v>48</v>
      </c>
      <c r="E24" s="577" t="s">
        <v>58</v>
      </c>
      <c r="F24" s="573">
        <v>0.84513888888888899</v>
      </c>
      <c r="G24" s="548" t="s">
        <v>20</v>
      </c>
      <c r="H24" s="568">
        <v>10</v>
      </c>
      <c r="I24" s="576">
        <v>1</v>
      </c>
      <c r="J24" s="574" t="s">
        <v>328</v>
      </c>
      <c r="K24" s="571">
        <f t="shared" si="0"/>
        <v>0.18656487613441258</v>
      </c>
    </row>
    <row r="25" spans="1:11" x14ac:dyDescent="0.3">
      <c r="A25" s="563">
        <v>23</v>
      </c>
      <c r="B25" s="546" t="s">
        <v>526</v>
      </c>
      <c r="C25" s="548">
        <v>1970</v>
      </c>
      <c r="D25" s="541">
        <v>48</v>
      </c>
      <c r="E25" s="551" t="s">
        <v>54</v>
      </c>
      <c r="F25" s="573">
        <v>0.85902777777777783</v>
      </c>
      <c r="G25" s="548" t="s">
        <v>20</v>
      </c>
      <c r="H25" s="568">
        <v>11</v>
      </c>
      <c r="I25" s="576">
        <v>1</v>
      </c>
      <c r="J25" s="574"/>
      <c r="K25" s="571">
        <f t="shared" si="0"/>
        <v>0.1896308560215845</v>
      </c>
    </row>
    <row r="26" spans="1:11" x14ac:dyDescent="0.3">
      <c r="A26" s="563">
        <v>24</v>
      </c>
      <c r="B26" s="544" t="s">
        <v>62</v>
      </c>
      <c r="C26" s="564">
        <v>1983</v>
      </c>
      <c r="D26" s="541">
        <v>35</v>
      </c>
      <c r="E26" s="578" t="s">
        <v>19</v>
      </c>
      <c r="F26" s="566">
        <v>0.8666666666666667</v>
      </c>
      <c r="G26" s="548" t="s">
        <v>17</v>
      </c>
      <c r="H26" s="568">
        <v>6</v>
      </c>
      <c r="I26" s="576">
        <v>5</v>
      </c>
      <c r="J26" s="574"/>
      <c r="K26" s="571">
        <f t="shared" si="0"/>
        <v>0.19131714495952906</v>
      </c>
    </row>
    <row r="27" spans="1:11" x14ac:dyDescent="0.3">
      <c r="A27" s="563">
        <v>25</v>
      </c>
      <c r="B27" s="552" t="s">
        <v>64</v>
      </c>
      <c r="C27" s="548">
        <v>1973</v>
      </c>
      <c r="D27" s="541">
        <v>45</v>
      </c>
      <c r="E27" s="581" t="s">
        <v>61</v>
      </c>
      <c r="F27" s="573">
        <v>0.86805555555555547</v>
      </c>
      <c r="G27" s="548" t="s">
        <v>20</v>
      </c>
      <c r="H27" s="568">
        <v>12</v>
      </c>
      <c r="I27" s="576">
        <v>1</v>
      </c>
      <c r="J27" s="574"/>
      <c r="K27" s="571">
        <f t="shared" si="0"/>
        <v>0.19162374294824622</v>
      </c>
    </row>
    <row r="28" spans="1:11" x14ac:dyDescent="0.3">
      <c r="A28" s="563">
        <v>26</v>
      </c>
      <c r="B28" s="546" t="s">
        <v>51</v>
      </c>
      <c r="C28" s="548">
        <v>1977</v>
      </c>
      <c r="D28" s="541">
        <v>41</v>
      </c>
      <c r="E28" s="580" t="s">
        <v>52</v>
      </c>
      <c r="F28" s="573">
        <v>0.87569444444444444</v>
      </c>
      <c r="G28" s="548" t="s">
        <v>20</v>
      </c>
      <c r="H28" s="568">
        <v>13</v>
      </c>
      <c r="I28" s="576">
        <v>1</v>
      </c>
      <c r="J28" s="570"/>
      <c r="K28" s="571">
        <f t="shared" si="0"/>
        <v>0.19331003188619081</v>
      </c>
    </row>
    <row r="29" spans="1:11" x14ac:dyDescent="0.3">
      <c r="A29" s="563">
        <v>27</v>
      </c>
      <c r="B29" s="547" t="s">
        <v>53</v>
      </c>
      <c r="C29" s="548">
        <v>2001</v>
      </c>
      <c r="D29" s="541">
        <v>17</v>
      </c>
      <c r="E29" s="551" t="s">
        <v>54</v>
      </c>
      <c r="F29" s="582">
        <v>0.87569444444444444</v>
      </c>
      <c r="G29" s="567" t="s">
        <v>48</v>
      </c>
      <c r="H29" s="568">
        <v>1</v>
      </c>
      <c r="I29" s="569">
        <v>10</v>
      </c>
      <c r="J29" s="574"/>
      <c r="K29" s="571">
        <f t="shared" si="0"/>
        <v>0.19331003188619081</v>
      </c>
    </row>
    <row r="30" spans="1:11" x14ac:dyDescent="0.3">
      <c r="A30" s="563">
        <v>28</v>
      </c>
      <c r="B30" s="546" t="s">
        <v>29</v>
      </c>
      <c r="C30" s="548">
        <v>1975</v>
      </c>
      <c r="D30" s="541">
        <v>43</v>
      </c>
      <c r="E30" s="551" t="s">
        <v>24</v>
      </c>
      <c r="F30" s="573">
        <v>0.88402777777777775</v>
      </c>
      <c r="G30" s="548" t="s">
        <v>20</v>
      </c>
      <c r="H30" s="568">
        <v>14</v>
      </c>
      <c r="I30" s="576">
        <v>1</v>
      </c>
      <c r="J30" s="574"/>
      <c r="K30" s="571">
        <f t="shared" si="0"/>
        <v>0.19514961981849396</v>
      </c>
    </row>
    <row r="31" spans="1:11" x14ac:dyDescent="0.3">
      <c r="A31" s="563">
        <v>29</v>
      </c>
      <c r="B31" s="543" t="s">
        <v>366</v>
      </c>
      <c r="C31" s="564">
        <v>1960</v>
      </c>
      <c r="D31" s="541">
        <v>58</v>
      </c>
      <c r="E31" s="572" t="s">
        <v>16</v>
      </c>
      <c r="F31" s="566">
        <v>0.90208333333333324</v>
      </c>
      <c r="G31" s="548" t="s">
        <v>36</v>
      </c>
      <c r="H31" s="568">
        <v>3</v>
      </c>
      <c r="I31" s="576">
        <v>8</v>
      </c>
      <c r="J31" s="574"/>
      <c r="K31" s="571">
        <f t="shared" si="0"/>
        <v>0.19913539367181748</v>
      </c>
    </row>
    <row r="32" spans="1:11" x14ac:dyDescent="0.3">
      <c r="A32" s="563">
        <v>30</v>
      </c>
      <c r="B32" s="544" t="s">
        <v>65</v>
      </c>
      <c r="C32" s="564">
        <v>1985</v>
      </c>
      <c r="D32" s="541">
        <v>33</v>
      </c>
      <c r="E32" s="580" t="s">
        <v>43</v>
      </c>
      <c r="F32" s="566">
        <v>0.90486111111111101</v>
      </c>
      <c r="G32" s="548" t="s">
        <v>17</v>
      </c>
      <c r="H32" s="568">
        <v>7</v>
      </c>
      <c r="I32" s="576">
        <v>4</v>
      </c>
      <c r="J32" s="574" t="s">
        <v>328</v>
      </c>
      <c r="K32" s="571">
        <f t="shared" si="0"/>
        <v>0.19974858964925188</v>
      </c>
    </row>
    <row r="33" spans="1:11" x14ac:dyDescent="0.3">
      <c r="A33" s="563">
        <v>31</v>
      </c>
      <c r="B33" s="546" t="s">
        <v>137</v>
      </c>
      <c r="C33" s="548">
        <v>1975</v>
      </c>
      <c r="D33" s="541">
        <v>43</v>
      </c>
      <c r="E33" s="580" t="s">
        <v>138</v>
      </c>
      <c r="F33" s="573">
        <v>0.91875000000000007</v>
      </c>
      <c r="G33" s="548" t="s">
        <v>38</v>
      </c>
      <c r="H33" s="568">
        <v>4</v>
      </c>
      <c r="I33" s="576">
        <v>7</v>
      </c>
      <c r="J33" s="574" t="s">
        <v>328</v>
      </c>
      <c r="K33" s="571">
        <f t="shared" si="0"/>
        <v>0.20281456953642385</v>
      </c>
    </row>
    <row r="34" spans="1:11" x14ac:dyDescent="0.3">
      <c r="A34" s="563">
        <v>32</v>
      </c>
      <c r="B34" s="547" t="s">
        <v>612</v>
      </c>
      <c r="C34" s="548">
        <v>2000</v>
      </c>
      <c r="D34" s="541">
        <v>18</v>
      </c>
      <c r="E34" s="583" t="s">
        <v>19</v>
      </c>
      <c r="F34" s="584">
        <v>0.92013888888888884</v>
      </c>
      <c r="G34" s="548" t="s">
        <v>48</v>
      </c>
      <c r="H34" s="568">
        <v>2</v>
      </c>
      <c r="I34" s="576">
        <v>9</v>
      </c>
      <c r="J34" s="574" t="s">
        <v>123</v>
      </c>
      <c r="K34" s="571">
        <f t="shared" si="0"/>
        <v>0.20312116752514101</v>
      </c>
    </row>
    <row r="35" spans="1:11" x14ac:dyDescent="0.3">
      <c r="A35" s="563">
        <v>33</v>
      </c>
      <c r="B35" s="553" t="s">
        <v>298</v>
      </c>
      <c r="C35" s="550">
        <v>1976</v>
      </c>
      <c r="D35" s="541">
        <v>42</v>
      </c>
      <c r="E35" s="583" t="s">
        <v>19</v>
      </c>
      <c r="F35" s="566">
        <v>0.92013888888888884</v>
      </c>
      <c r="G35" s="548" t="s">
        <v>38</v>
      </c>
      <c r="H35" s="568">
        <v>5</v>
      </c>
      <c r="I35" s="576">
        <v>6</v>
      </c>
      <c r="J35" s="574"/>
      <c r="K35" s="571">
        <f t="shared" si="0"/>
        <v>0.20312116752514101</v>
      </c>
    </row>
    <row r="36" spans="1:11" x14ac:dyDescent="0.3">
      <c r="A36" s="563">
        <v>34</v>
      </c>
      <c r="B36" s="547" t="s">
        <v>69</v>
      </c>
      <c r="C36" s="548">
        <v>1985</v>
      </c>
      <c r="D36" s="541">
        <v>33</v>
      </c>
      <c r="E36" s="551" t="s">
        <v>70</v>
      </c>
      <c r="F36" s="584">
        <v>0.92638888888888893</v>
      </c>
      <c r="G36" s="548" t="s">
        <v>48</v>
      </c>
      <c r="H36" s="568">
        <v>3</v>
      </c>
      <c r="I36" s="576">
        <v>8</v>
      </c>
      <c r="J36" s="574"/>
      <c r="K36" s="571">
        <f t="shared" si="0"/>
        <v>0.20450085847436841</v>
      </c>
    </row>
    <row r="37" spans="1:11" x14ac:dyDescent="0.3">
      <c r="A37" s="563">
        <v>35</v>
      </c>
      <c r="B37" s="543" t="s">
        <v>613</v>
      </c>
      <c r="C37" s="564">
        <v>1968</v>
      </c>
      <c r="D37" s="541">
        <v>50</v>
      </c>
      <c r="E37" s="583" t="s">
        <v>19</v>
      </c>
      <c r="F37" s="566">
        <v>0.9277777777777777</v>
      </c>
      <c r="G37" s="548" t="s">
        <v>36</v>
      </c>
      <c r="H37" s="568">
        <v>4</v>
      </c>
      <c r="I37" s="576">
        <v>7</v>
      </c>
      <c r="J37" s="574"/>
      <c r="K37" s="571">
        <f t="shared" si="0"/>
        <v>0.20480745646308557</v>
      </c>
    </row>
    <row r="38" spans="1:11" x14ac:dyDescent="0.3">
      <c r="A38" s="563">
        <v>36</v>
      </c>
      <c r="B38" s="547" t="s">
        <v>583</v>
      </c>
      <c r="C38" s="548">
        <v>1983</v>
      </c>
      <c r="D38" s="541">
        <v>35</v>
      </c>
      <c r="E38" s="572" t="s">
        <v>16</v>
      </c>
      <c r="F38" s="566">
        <v>0.93333333333333324</v>
      </c>
      <c r="G38" s="548" t="s">
        <v>17</v>
      </c>
      <c r="H38" s="568">
        <v>8</v>
      </c>
      <c r="I38" s="576">
        <v>3</v>
      </c>
      <c r="J38" s="574"/>
      <c r="K38" s="571">
        <f t="shared" si="0"/>
        <v>0.20603384841795436</v>
      </c>
    </row>
    <row r="39" spans="1:11" x14ac:dyDescent="0.3">
      <c r="A39" s="563">
        <v>37</v>
      </c>
      <c r="B39" s="547" t="s">
        <v>614</v>
      </c>
      <c r="C39" s="548">
        <v>1984</v>
      </c>
      <c r="D39" s="541">
        <v>34</v>
      </c>
      <c r="E39" s="585" t="s">
        <v>24</v>
      </c>
      <c r="F39" s="584">
        <v>0.9472222222222223</v>
      </c>
      <c r="G39" s="548" t="s">
        <v>48</v>
      </c>
      <c r="H39" s="568">
        <v>4</v>
      </c>
      <c r="I39" s="576">
        <v>7</v>
      </c>
      <c r="J39" s="574"/>
      <c r="K39" s="571">
        <f t="shared" si="0"/>
        <v>0.20909982830512633</v>
      </c>
    </row>
    <row r="40" spans="1:11" x14ac:dyDescent="0.3">
      <c r="A40" s="563">
        <v>38</v>
      </c>
      <c r="B40" s="546" t="s">
        <v>83</v>
      </c>
      <c r="C40" s="548">
        <v>1955</v>
      </c>
      <c r="D40" s="541">
        <v>63</v>
      </c>
      <c r="E40" s="586" t="s">
        <v>84</v>
      </c>
      <c r="F40" s="582">
        <v>0.96319444444444446</v>
      </c>
      <c r="G40" s="567" t="s">
        <v>75</v>
      </c>
      <c r="H40" s="568">
        <v>1</v>
      </c>
      <c r="I40" s="569">
        <v>10</v>
      </c>
      <c r="J40" s="574" t="s">
        <v>328</v>
      </c>
      <c r="K40" s="571">
        <f t="shared" si="0"/>
        <v>0.21262570517537405</v>
      </c>
    </row>
    <row r="41" spans="1:11" x14ac:dyDescent="0.3">
      <c r="A41" s="563">
        <v>39</v>
      </c>
      <c r="B41" s="546" t="s">
        <v>596</v>
      </c>
      <c r="C41" s="548">
        <v>1976</v>
      </c>
      <c r="D41" s="541">
        <v>42</v>
      </c>
      <c r="E41" s="551" t="s">
        <v>68</v>
      </c>
      <c r="F41" s="566">
        <v>0.97013888888888899</v>
      </c>
      <c r="G41" s="548" t="s">
        <v>38</v>
      </c>
      <c r="H41" s="568">
        <v>6</v>
      </c>
      <c r="I41" s="576">
        <v>5</v>
      </c>
      <c r="J41" s="574"/>
      <c r="K41" s="571">
        <f t="shared" si="0"/>
        <v>0.21415869511896002</v>
      </c>
    </row>
    <row r="42" spans="1:11" x14ac:dyDescent="0.3">
      <c r="A42" s="563">
        <v>40</v>
      </c>
      <c r="B42" s="544" t="s">
        <v>76</v>
      </c>
      <c r="C42" s="564">
        <v>1988</v>
      </c>
      <c r="D42" s="541">
        <v>30</v>
      </c>
      <c r="E42" s="551" t="s">
        <v>77</v>
      </c>
      <c r="F42" s="584">
        <v>0.97152777777777777</v>
      </c>
      <c r="G42" s="567" t="s">
        <v>48</v>
      </c>
      <c r="H42" s="568">
        <v>5</v>
      </c>
      <c r="I42" s="576">
        <v>6</v>
      </c>
      <c r="J42" s="574" t="s">
        <v>328</v>
      </c>
      <c r="K42" s="571">
        <f t="shared" si="0"/>
        <v>0.2144652931076772</v>
      </c>
    </row>
    <row r="43" spans="1:11" x14ac:dyDescent="0.3">
      <c r="A43" s="563">
        <v>41</v>
      </c>
      <c r="B43" s="552" t="s">
        <v>81</v>
      </c>
      <c r="C43" s="550">
        <v>1973</v>
      </c>
      <c r="D43" s="541">
        <v>45</v>
      </c>
      <c r="E43" s="572" t="s">
        <v>16</v>
      </c>
      <c r="F43" s="573">
        <v>0.97430555555555554</v>
      </c>
      <c r="G43" s="548" t="s">
        <v>38</v>
      </c>
      <c r="H43" s="568">
        <v>7</v>
      </c>
      <c r="I43" s="576">
        <v>4</v>
      </c>
      <c r="J43" s="574"/>
      <c r="K43" s="571">
        <f t="shared" si="0"/>
        <v>0.2150784890851116</v>
      </c>
    </row>
    <row r="44" spans="1:11" x14ac:dyDescent="0.3">
      <c r="A44" s="563">
        <v>42</v>
      </c>
      <c r="B44" s="553" t="s">
        <v>563</v>
      </c>
      <c r="C44" s="550">
        <v>1979</v>
      </c>
      <c r="D44" s="541">
        <v>39</v>
      </c>
      <c r="E44" s="580" t="s">
        <v>560</v>
      </c>
      <c r="F44" s="566">
        <v>0.97638888888888886</v>
      </c>
      <c r="G44" s="548" t="s">
        <v>38</v>
      </c>
      <c r="H44" s="568">
        <v>8</v>
      </c>
      <c r="I44" s="576">
        <v>3</v>
      </c>
      <c r="J44" s="574"/>
      <c r="K44" s="571">
        <f t="shared" si="0"/>
        <v>0.21553838606818737</v>
      </c>
    </row>
    <row r="45" spans="1:11" x14ac:dyDescent="0.3">
      <c r="A45" s="563">
        <v>43</v>
      </c>
      <c r="B45" s="543" t="s">
        <v>71</v>
      </c>
      <c r="C45" s="564">
        <v>1962</v>
      </c>
      <c r="D45" s="541">
        <v>56</v>
      </c>
      <c r="E45" s="583" t="s">
        <v>19</v>
      </c>
      <c r="F45" s="573">
        <v>0.98402777777777783</v>
      </c>
      <c r="G45" s="567" t="s">
        <v>36</v>
      </c>
      <c r="H45" s="568">
        <v>5</v>
      </c>
      <c r="I45" s="576">
        <v>6</v>
      </c>
      <c r="J45" s="574"/>
      <c r="K45" s="571">
        <f t="shared" si="0"/>
        <v>0.21722467500613196</v>
      </c>
    </row>
    <row r="46" spans="1:11" x14ac:dyDescent="0.3">
      <c r="A46" s="563">
        <v>44</v>
      </c>
      <c r="B46" s="546" t="s">
        <v>597</v>
      </c>
      <c r="C46" s="548">
        <v>1974</v>
      </c>
      <c r="D46" s="541">
        <v>44</v>
      </c>
      <c r="E46" s="583" t="s">
        <v>19</v>
      </c>
      <c r="F46" s="566">
        <v>0.99305555555555547</v>
      </c>
      <c r="G46" s="548" t="s">
        <v>38</v>
      </c>
      <c r="H46" s="568">
        <v>9</v>
      </c>
      <c r="I46" s="576">
        <v>2</v>
      </c>
      <c r="J46" s="574"/>
      <c r="K46" s="571">
        <f t="shared" si="0"/>
        <v>0.21921756193279368</v>
      </c>
    </row>
    <row r="47" spans="1:11" x14ac:dyDescent="0.3">
      <c r="A47" s="563">
        <v>45</v>
      </c>
      <c r="B47" s="553" t="s">
        <v>562</v>
      </c>
      <c r="C47" s="550">
        <v>1973</v>
      </c>
      <c r="D47" s="541">
        <v>45</v>
      </c>
      <c r="E47" s="587" t="s">
        <v>61</v>
      </c>
      <c r="F47" s="588" t="s">
        <v>615</v>
      </c>
      <c r="G47" s="548" t="s">
        <v>38</v>
      </c>
      <c r="H47" s="568">
        <v>10</v>
      </c>
      <c r="I47" s="576">
        <v>1</v>
      </c>
      <c r="J47" s="574"/>
      <c r="K47" s="589">
        <f t="shared" ref="K47:K60" si="1">SUM(F47/4.53)</f>
        <v>0.22458302673534461</v>
      </c>
    </row>
    <row r="48" spans="1:11" x14ac:dyDescent="0.3">
      <c r="A48" s="563">
        <v>46</v>
      </c>
      <c r="B48" s="546" t="s">
        <v>308</v>
      </c>
      <c r="C48" s="548">
        <v>1969</v>
      </c>
      <c r="D48" s="541">
        <v>49</v>
      </c>
      <c r="E48" s="551" t="s">
        <v>616</v>
      </c>
      <c r="F48" s="588" t="s">
        <v>617</v>
      </c>
      <c r="G48" s="548" t="s">
        <v>38</v>
      </c>
      <c r="H48" s="568">
        <v>11</v>
      </c>
      <c r="I48" s="576">
        <v>1</v>
      </c>
      <c r="J48" s="574"/>
      <c r="K48" s="589">
        <f t="shared" si="1"/>
        <v>0.2311748834927643</v>
      </c>
    </row>
    <row r="49" spans="1:11" x14ac:dyDescent="0.3">
      <c r="A49" s="563">
        <v>47</v>
      </c>
      <c r="B49" s="546" t="s">
        <v>105</v>
      </c>
      <c r="C49" s="548">
        <v>1972</v>
      </c>
      <c r="D49" s="541">
        <v>46</v>
      </c>
      <c r="E49" s="551" t="s">
        <v>24</v>
      </c>
      <c r="F49" s="588" t="s">
        <v>618</v>
      </c>
      <c r="G49" s="548" t="s">
        <v>38</v>
      </c>
      <c r="H49" s="568">
        <v>12</v>
      </c>
      <c r="I49" s="576">
        <v>1</v>
      </c>
      <c r="J49" s="574"/>
      <c r="K49" s="589">
        <f t="shared" si="1"/>
        <v>0.23240127544763306</v>
      </c>
    </row>
    <row r="50" spans="1:11" x14ac:dyDescent="0.3">
      <c r="A50" s="563">
        <v>48</v>
      </c>
      <c r="B50" s="540" t="s">
        <v>97</v>
      </c>
      <c r="C50" s="550">
        <v>1948</v>
      </c>
      <c r="D50" s="541">
        <v>70</v>
      </c>
      <c r="E50" s="587" t="s">
        <v>61</v>
      </c>
      <c r="F50" s="588" t="s">
        <v>619</v>
      </c>
      <c r="G50" s="567" t="s">
        <v>75</v>
      </c>
      <c r="H50" s="568">
        <v>2</v>
      </c>
      <c r="I50" s="576">
        <v>9</v>
      </c>
      <c r="J50" s="574" t="s">
        <v>328</v>
      </c>
      <c r="K50" s="589">
        <f t="shared" si="1"/>
        <v>0.23623375030659799</v>
      </c>
    </row>
    <row r="51" spans="1:11" x14ac:dyDescent="0.3">
      <c r="A51" s="563">
        <v>49</v>
      </c>
      <c r="B51" s="546" t="s">
        <v>99</v>
      </c>
      <c r="C51" s="548">
        <v>1945</v>
      </c>
      <c r="D51" s="541">
        <v>73</v>
      </c>
      <c r="E51" s="587" t="s">
        <v>61</v>
      </c>
      <c r="F51" s="588" t="s">
        <v>620</v>
      </c>
      <c r="G51" s="548" t="s">
        <v>75</v>
      </c>
      <c r="H51" s="568">
        <v>3</v>
      </c>
      <c r="I51" s="576">
        <v>8</v>
      </c>
      <c r="J51" s="574"/>
      <c r="K51" s="589">
        <f t="shared" si="1"/>
        <v>0.23899313220505272</v>
      </c>
    </row>
    <row r="52" spans="1:11" x14ac:dyDescent="0.3">
      <c r="A52" s="563">
        <v>50</v>
      </c>
      <c r="B52" s="543" t="s">
        <v>572</v>
      </c>
      <c r="C52" s="564">
        <v>1967</v>
      </c>
      <c r="D52" s="541">
        <v>51</v>
      </c>
      <c r="E52" s="583" t="s">
        <v>19</v>
      </c>
      <c r="F52" s="588" t="s">
        <v>621</v>
      </c>
      <c r="G52" s="548" t="s">
        <v>36</v>
      </c>
      <c r="H52" s="568">
        <v>6</v>
      </c>
      <c r="I52" s="576">
        <v>5</v>
      </c>
      <c r="J52" s="574"/>
      <c r="K52" s="589">
        <f t="shared" si="1"/>
        <v>0.24175251410350745</v>
      </c>
    </row>
    <row r="53" spans="1:11" x14ac:dyDescent="0.3">
      <c r="A53" s="563">
        <v>51</v>
      </c>
      <c r="B53" s="544" t="s">
        <v>578</v>
      </c>
      <c r="C53" s="564">
        <v>2003</v>
      </c>
      <c r="D53" s="550">
        <v>15</v>
      </c>
      <c r="E53" s="565" t="s">
        <v>151</v>
      </c>
      <c r="F53" s="588" t="s">
        <v>622</v>
      </c>
      <c r="G53" s="548" t="s">
        <v>14</v>
      </c>
      <c r="H53" s="568">
        <v>3</v>
      </c>
      <c r="I53" s="576">
        <v>8</v>
      </c>
      <c r="J53" s="574"/>
      <c r="K53" s="589">
        <f t="shared" si="1"/>
        <v>0.24343880304145199</v>
      </c>
    </row>
    <row r="54" spans="1:11" x14ac:dyDescent="0.3">
      <c r="A54" s="563">
        <v>52</v>
      </c>
      <c r="B54" s="547" t="s">
        <v>110</v>
      </c>
      <c r="C54" s="548">
        <v>1945</v>
      </c>
      <c r="D54" s="541">
        <v>73</v>
      </c>
      <c r="E54" s="572" t="s">
        <v>16</v>
      </c>
      <c r="F54" s="588" t="s">
        <v>100</v>
      </c>
      <c r="G54" s="548" t="s">
        <v>75</v>
      </c>
      <c r="H54" s="568">
        <v>4</v>
      </c>
      <c r="I54" s="576">
        <v>7</v>
      </c>
      <c r="J54" s="574" t="s">
        <v>328</v>
      </c>
      <c r="K54" s="589">
        <f t="shared" si="1"/>
        <v>0.25508952661270545</v>
      </c>
    </row>
    <row r="55" spans="1:11" x14ac:dyDescent="0.3">
      <c r="A55" s="563">
        <v>53</v>
      </c>
      <c r="B55" s="546" t="s">
        <v>594</v>
      </c>
      <c r="C55" s="548">
        <v>2001</v>
      </c>
      <c r="D55" s="550">
        <v>17</v>
      </c>
      <c r="E55" s="583" t="s">
        <v>19</v>
      </c>
      <c r="F55" s="588" t="s">
        <v>623</v>
      </c>
      <c r="G55" s="548" t="s">
        <v>48</v>
      </c>
      <c r="H55" s="568">
        <v>6</v>
      </c>
      <c r="I55" s="576">
        <v>5</v>
      </c>
      <c r="J55" s="574"/>
      <c r="K55" s="589">
        <f t="shared" si="1"/>
        <v>0.25861540348295314</v>
      </c>
    </row>
    <row r="56" spans="1:11" x14ac:dyDescent="0.3">
      <c r="A56" s="563">
        <v>54</v>
      </c>
      <c r="B56" s="546" t="s">
        <v>624</v>
      </c>
      <c r="C56" s="548">
        <v>1981</v>
      </c>
      <c r="D56" s="541">
        <v>37</v>
      </c>
      <c r="E56" s="583" t="s">
        <v>19</v>
      </c>
      <c r="F56" s="588" t="s">
        <v>625</v>
      </c>
      <c r="G56" s="548" t="s">
        <v>38</v>
      </c>
      <c r="H56" s="568">
        <v>13</v>
      </c>
      <c r="I56" s="576">
        <v>1</v>
      </c>
      <c r="J56" s="574" t="s">
        <v>25</v>
      </c>
      <c r="K56" s="589">
        <f t="shared" si="1"/>
        <v>0.26367427029678681</v>
      </c>
    </row>
    <row r="57" spans="1:11" x14ac:dyDescent="0.3">
      <c r="A57" s="563">
        <v>55</v>
      </c>
      <c r="B57" s="553" t="s">
        <v>574</v>
      </c>
      <c r="C57" s="550">
        <v>1973</v>
      </c>
      <c r="D57" s="541">
        <v>45</v>
      </c>
      <c r="E57" s="583" t="s">
        <v>19</v>
      </c>
      <c r="F57" s="588" t="s">
        <v>625</v>
      </c>
      <c r="G57" s="548" t="s">
        <v>38</v>
      </c>
      <c r="H57" s="568">
        <v>14</v>
      </c>
      <c r="I57" s="576">
        <v>1</v>
      </c>
      <c r="J57" s="537"/>
      <c r="K57" s="589">
        <f t="shared" si="1"/>
        <v>0.26367427029678681</v>
      </c>
    </row>
    <row r="58" spans="1:11" x14ac:dyDescent="0.3">
      <c r="A58" s="563">
        <v>56</v>
      </c>
      <c r="B58" s="544" t="s">
        <v>95</v>
      </c>
      <c r="C58" s="564">
        <v>1968</v>
      </c>
      <c r="D58" s="541">
        <v>50</v>
      </c>
      <c r="E58" s="572" t="s">
        <v>16</v>
      </c>
      <c r="F58" s="588" t="s">
        <v>626</v>
      </c>
      <c r="G58" s="567" t="s">
        <v>36</v>
      </c>
      <c r="H58" s="568">
        <v>7</v>
      </c>
      <c r="I58" s="576">
        <v>4</v>
      </c>
      <c r="J58" s="574"/>
      <c r="K58" s="589">
        <f t="shared" si="1"/>
        <v>0.2653605592347314</v>
      </c>
    </row>
    <row r="59" spans="1:11" x14ac:dyDescent="0.3">
      <c r="A59" s="563">
        <v>57</v>
      </c>
      <c r="B59" s="590" t="s">
        <v>119</v>
      </c>
      <c r="C59" s="550">
        <v>1963</v>
      </c>
      <c r="D59" s="541">
        <v>55</v>
      </c>
      <c r="E59" s="591" t="s">
        <v>19</v>
      </c>
      <c r="F59" s="588" t="s">
        <v>627</v>
      </c>
      <c r="G59" s="567" t="s">
        <v>120</v>
      </c>
      <c r="H59" s="568">
        <v>1</v>
      </c>
      <c r="I59" s="569">
        <v>10</v>
      </c>
      <c r="J59" s="574"/>
      <c r="K59" s="589">
        <f t="shared" si="1"/>
        <v>0.28390973755212168</v>
      </c>
    </row>
    <row r="60" spans="1:11" ht="15" thickBot="1" x14ac:dyDescent="0.35">
      <c r="A60" s="592">
        <v>58</v>
      </c>
      <c r="B60" s="593" t="s">
        <v>591</v>
      </c>
      <c r="C60" s="594">
        <v>1953</v>
      </c>
      <c r="D60" s="595">
        <v>65</v>
      </c>
      <c r="E60" s="596" t="s">
        <v>16</v>
      </c>
      <c r="F60" s="597" t="s">
        <v>628</v>
      </c>
      <c r="G60" s="594" t="s">
        <v>75</v>
      </c>
      <c r="H60" s="598">
        <v>5</v>
      </c>
      <c r="I60" s="599">
        <v>6</v>
      </c>
      <c r="J60" s="600" t="s">
        <v>115</v>
      </c>
      <c r="K60" s="601">
        <f t="shared" si="1"/>
        <v>0.28436963453519742</v>
      </c>
    </row>
    <row r="61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M17" sqref="M17"/>
    </sheetView>
  </sheetViews>
  <sheetFormatPr defaultRowHeight="14.4" x14ac:dyDescent="0.3"/>
  <cols>
    <col min="1" max="1" width="3" customWidth="1"/>
    <col min="2" max="2" width="17.5546875" customWidth="1"/>
    <col min="3" max="3" width="3.88671875" style="666" customWidth="1"/>
    <col min="4" max="4" width="3.33203125" style="535" customWidth="1"/>
    <col min="5" max="5" width="15" customWidth="1"/>
    <col min="6" max="6" width="6.88671875" customWidth="1"/>
    <col min="7" max="7" width="3.33203125" style="668" customWidth="1"/>
    <col min="8" max="8" width="3.5546875" customWidth="1"/>
    <col min="9" max="9" width="3.109375" customWidth="1"/>
    <col min="10" max="10" width="7.44140625" customWidth="1"/>
    <col min="11" max="11" width="5.6640625" customWidth="1"/>
  </cols>
  <sheetData>
    <row r="1" spans="1:11" ht="17.399999999999999" thickTop="1" x14ac:dyDescent="0.3">
      <c r="A1" s="1029" t="s">
        <v>632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555" t="s">
        <v>1</v>
      </c>
      <c r="B2" s="556" t="s">
        <v>2</v>
      </c>
      <c r="C2" s="557" t="s">
        <v>3</v>
      </c>
      <c r="D2" s="558" t="s">
        <v>4</v>
      </c>
      <c r="E2" s="556" t="s">
        <v>5</v>
      </c>
      <c r="F2" s="559" t="s">
        <v>6</v>
      </c>
      <c r="G2" s="560" t="s">
        <v>7</v>
      </c>
      <c r="H2" s="561" t="s">
        <v>8</v>
      </c>
      <c r="I2" s="561" t="s">
        <v>9</v>
      </c>
      <c r="J2" s="556" t="s">
        <v>10</v>
      </c>
      <c r="K2" s="562" t="s">
        <v>11</v>
      </c>
    </row>
    <row r="3" spans="1:11" x14ac:dyDescent="0.3">
      <c r="A3" s="563">
        <v>1</v>
      </c>
      <c r="B3" s="12" t="s">
        <v>15</v>
      </c>
      <c r="C3" s="602">
        <v>1982</v>
      </c>
      <c r="D3" s="14">
        <v>36</v>
      </c>
      <c r="E3" s="58" t="s">
        <v>16</v>
      </c>
      <c r="F3" s="603">
        <v>0.67083333333333339</v>
      </c>
      <c r="G3" s="604" t="s">
        <v>17</v>
      </c>
      <c r="H3" s="568">
        <v>1</v>
      </c>
      <c r="I3" s="19">
        <v>10</v>
      </c>
      <c r="J3" s="574" t="s">
        <v>633</v>
      </c>
      <c r="K3" s="571">
        <f>SUM(F3)/4.53</f>
        <v>0.14808682855040473</v>
      </c>
    </row>
    <row r="4" spans="1:11" x14ac:dyDescent="0.3">
      <c r="A4" s="563">
        <v>2</v>
      </c>
      <c r="B4" s="543" t="s">
        <v>12</v>
      </c>
      <c r="C4" s="564">
        <v>1998</v>
      </c>
      <c r="D4" s="14">
        <v>20</v>
      </c>
      <c r="E4" s="605" t="s">
        <v>13</v>
      </c>
      <c r="F4" s="606">
        <v>0.69097222222222221</v>
      </c>
      <c r="G4" s="567" t="s">
        <v>14</v>
      </c>
      <c r="H4" s="568">
        <v>1</v>
      </c>
      <c r="I4" s="545">
        <v>10</v>
      </c>
      <c r="J4" s="570"/>
      <c r="K4" s="571">
        <f t="shared" ref="K4:K40" si="0">SUM(F4)/4.53</f>
        <v>0.15253249938680402</v>
      </c>
    </row>
    <row r="5" spans="1:11" x14ac:dyDescent="0.3">
      <c r="A5" s="563">
        <v>3</v>
      </c>
      <c r="B5" s="544" t="s">
        <v>21</v>
      </c>
      <c r="C5" s="564">
        <v>1978</v>
      </c>
      <c r="D5" s="14">
        <v>40</v>
      </c>
      <c r="E5" s="51" t="s">
        <v>22</v>
      </c>
      <c r="F5" s="606">
        <v>0.7006944444444444</v>
      </c>
      <c r="G5" s="567" t="s">
        <v>20</v>
      </c>
      <c r="H5" s="568">
        <v>1</v>
      </c>
      <c r="I5" s="545">
        <v>10</v>
      </c>
      <c r="J5" s="574" t="s">
        <v>328</v>
      </c>
      <c r="K5" s="571">
        <f t="shared" si="0"/>
        <v>0.15467868530782436</v>
      </c>
    </row>
    <row r="6" spans="1:11" x14ac:dyDescent="0.3">
      <c r="A6" s="563">
        <v>4</v>
      </c>
      <c r="B6" s="38" t="s">
        <v>23</v>
      </c>
      <c r="C6" s="607">
        <v>1981</v>
      </c>
      <c r="D6" s="14">
        <v>37</v>
      </c>
      <c r="E6" s="40" t="s">
        <v>24</v>
      </c>
      <c r="F6" s="603">
        <v>0.72430555555555554</v>
      </c>
      <c r="G6" s="604" t="s">
        <v>17</v>
      </c>
      <c r="H6" s="568">
        <v>2</v>
      </c>
      <c r="I6" s="41">
        <v>9</v>
      </c>
      <c r="J6" s="574"/>
      <c r="K6" s="571">
        <f t="shared" si="0"/>
        <v>0.15989085111601667</v>
      </c>
    </row>
    <row r="7" spans="1:11" x14ac:dyDescent="0.3">
      <c r="A7" s="563">
        <v>5</v>
      </c>
      <c r="B7" s="547" t="s">
        <v>26</v>
      </c>
      <c r="C7" s="548">
        <v>1980</v>
      </c>
      <c r="D7" s="14">
        <v>38</v>
      </c>
      <c r="E7" s="542" t="s">
        <v>16</v>
      </c>
      <c r="F7" s="606">
        <v>0.73819444444444438</v>
      </c>
      <c r="G7" s="567" t="s">
        <v>17</v>
      </c>
      <c r="H7" s="568">
        <v>3</v>
      </c>
      <c r="I7" s="539">
        <v>8</v>
      </c>
      <c r="J7" s="574"/>
      <c r="K7" s="571">
        <f t="shared" si="0"/>
        <v>0.16295683100318858</v>
      </c>
    </row>
    <row r="8" spans="1:11" x14ac:dyDescent="0.3">
      <c r="A8" s="563">
        <v>6</v>
      </c>
      <c r="B8" s="547" t="s">
        <v>28</v>
      </c>
      <c r="C8" s="548">
        <v>1974</v>
      </c>
      <c r="D8" s="14">
        <v>44</v>
      </c>
      <c r="E8" s="608" t="s">
        <v>24</v>
      </c>
      <c r="F8" s="606">
        <v>0.7416666666666667</v>
      </c>
      <c r="G8" s="607" t="s">
        <v>20</v>
      </c>
      <c r="H8" s="568">
        <v>2</v>
      </c>
      <c r="I8" s="539">
        <v>9</v>
      </c>
      <c r="J8" s="574"/>
      <c r="K8" s="571">
        <f t="shared" si="0"/>
        <v>0.1637233259749816</v>
      </c>
    </row>
    <row r="9" spans="1:11" x14ac:dyDescent="0.3">
      <c r="A9" s="563">
        <v>7</v>
      </c>
      <c r="B9" s="543" t="s">
        <v>169</v>
      </c>
      <c r="C9" s="564">
        <v>1963</v>
      </c>
      <c r="D9" s="14">
        <v>55</v>
      </c>
      <c r="E9" s="609" t="s">
        <v>61</v>
      </c>
      <c r="F9" s="610">
        <v>0.74652777777777779</v>
      </c>
      <c r="G9" s="548" t="s">
        <v>36</v>
      </c>
      <c r="H9" s="568">
        <v>1</v>
      </c>
      <c r="I9" s="545">
        <v>10</v>
      </c>
      <c r="J9" s="574"/>
      <c r="K9" s="571">
        <f t="shared" si="0"/>
        <v>0.16479641893549177</v>
      </c>
    </row>
    <row r="10" spans="1:11" x14ac:dyDescent="0.3">
      <c r="A10" s="563">
        <v>8</v>
      </c>
      <c r="B10" s="552" t="s">
        <v>554</v>
      </c>
      <c r="C10" s="548">
        <v>1973</v>
      </c>
      <c r="D10" s="14">
        <v>45</v>
      </c>
      <c r="E10" s="549" t="s">
        <v>555</v>
      </c>
      <c r="F10" s="606">
        <v>0.74861111111111101</v>
      </c>
      <c r="G10" s="548" t="s">
        <v>20</v>
      </c>
      <c r="H10" s="568">
        <v>3</v>
      </c>
      <c r="I10" s="539">
        <v>8</v>
      </c>
      <c r="J10" s="574"/>
      <c r="K10" s="571">
        <f t="shared" si="0"/>
        <v>0.16525631591856754</v>
      </c>
    </row>
    <row r="11" spans="1:11" x14ac:dyDescent="0.3">
      <c r="A11" s="563">
        <v>9</v>
      </c>
      <c r="B11" s="540" t="s">
        <v>35</v>
      </c>
      <c r="C11" s="550">
        <v>1964</v>
      </c>
      <c r="D11" s="14">
        <v>54</v>
      </c>
      <c r="E11" s="58" t="s">
        <v>16</v>
      </c>
      <c r="F11" s="611">
        <v>0.76874999999999993</v>
      </c>
      <c r="G11" s="567" t="s">
        <v>36</v>
      </c>
      <c r="H11" s="568">
        <v>2</v>
      </c>
      <c r="I11" s="539">
        <v>9</v>
      </c>
      <c r="J11" s="574" t="s">
        <v>328</v>
      </c>
      <c r="K11" s="571">
        <f t="shared" si="0"/>
        <v>0.16970198675496687</v>
      </c>
    </row>
    <row r="12" spans="1:11" x14ac:dyDescent="0.3">
      <c r="A12" s="563">
        <v>10</v>
      </c>
      <c r="B12" s="546" t="s">
        <v>221</v>
      </c>
      <c r="C12" s="548">
        <v>1956</v>
      </c>
      <c r="D12" s="14">
        <v>62</v>
      </c>
      <c r="E12" s="575" t="s">
        <v>634</v>
      </c>
      <c r="F12" s="610">
        <v>0.78680555555555554</v>
      </c>
      <c r="G12" s="548" t="s">
        <v>75</v>
      </c>
      <c r="H12" s="568">
        <v>1</v>
      </c>
      <c r="I12" s="545">
        <v>10</v>
      </c>
      <c r="J12" s="574"/>
      <c r="K12" s="571">
        <f t="shared" si="0"/>
        <v>0.17368776060829039</v>
      </c>
    </row>
    <row r="13" spans="1:11" x14ac:dyDescent="0.3">
      <c r="A13" s="563">
        <v>11</v>
      </c>
      <c r="B13" s="552" t="s">
        <v>32</v>
      </c>
      <c r="C13" s="548">
        <v>1972</v>
      </c>
      <c r="D13" s="14">
        <v>46</v>
      </c>
      <c r="E13" s="277" t="s">
        <v>24</v>
      </c>
      <c r="F13" s="606">
        <v>0.78749999999999998</v>
      </c>
      <c r="G13" s="567" t="s">
        <v>20</v>
      </c>
      <c r="H13" s="568">
        <v>4</v>
      </c>
      <c r="I13" s="539">
        <v>7</v>
      </c>
      <c r="J13" s="574"/>
      <c r="K13" s="571">
        <f t="shared" si="0"/>
        <v>0.17384105960264898</v>
      </c>
    </row>
    <row r="14" spans="1:11" x14ac:dyDescent="0.3">
      <c r="A14" s="563">
        <v>12</v>
      </c>
      <c r="B14" s="546" t="s">
        <v>557</v>
      </c>
      <c r="C14" s="548">
        <v>1982</v>
      </c>
      <c r="D14" s="541">
        <v>36</v>
      </c>
      <c r="E14" s="277" t="s">
        <v>24</v>
      </c>
      <c r="F14" s="612">
        <v>0.80486111111111114</v>
      </c>
      <c r="G14" s="613" t="s">
        <v>17</v>
      </c>
      <c r="H14" s="614">
        <v>4</v>
      </c>
      <c r="I14" s="615">
        <v>7</v>
      </c>
      <c r="J14" s="616" t="s">
        <v>328</v>
      </c>
      <c r="K14" s="617">
        <f t="shared" si="0"/>
        <v>0.17767353446161394</v>
      </c>
    </row>
    <row r="15" spans="1:11" x14ac:dyDescent="0.3">
      <c r="A15" s="618">
        <v>13</v>
      </c>
      <c r="B15" s="53" t="s">
        <v>33</v>
      </c>
      <c r="C15" s="607">
        <v>1973</v>
      </c>
      <c r="D15" s="14">
        <v>45</v>
      </c>
      <c r="E15" s="32" t="s">
        <v>19</v>
      </c>
      <c r="F15" s="603">
        <v>0.80833333333333324</v>
      </c>
      <c r="G15" s="607" t="s">
        <v>20</v>
      </c>
      <c r="H15" s="619">
        <v>5</v>
      </c>
      <c r="I15" s="41">
        <v>6</v>
      </c>
      <c r="J15" s="620"/>
      <c r="K15" s="617">
        <f t="shared" si="0"/>
        <v>0.17844002943340689</v>
      </c>
    </row>
    <row r="16" spans="1:11" x14ac:dyDescent="0.3">
      <c r="A16" s="618">
        <v>14</v>
      </c>
      <c r="B16" s="621" t="s">
        <v>30</v>
      </c>
      <c r="C16" s="613">
        <v>1977</v>
      </c>
      <c r="D16" s="14">
        <v>41</v>
      </c>
      <c r="E16" s="58" t="s">
        <v>16</v>
      </c>
      <c r="F16" s="622">
        <v>0.81874999999999998</v>
      </c>
      <c r="G16" s="613" t="s">
        <v>20</v>
      </c>
      <c r="H16" s="614">
        <v>6</v>
      </c>
      <c r="I16" s="623">
        <v>5</v>
      </c>
      <c r="J16" s="620"/>
      <c r="K16" s="617">
        <f t="shared" si="0"/>
        <v>0.18073951434878585</v>
      </c>
    </row>
    <row r="17" spans="1:11" x14ac:dyDescent="0.3">
      <c r="A17" s="618">
        <v>15</v>
      </c>
      <c r="B17" s="624" t="s">
        <v>37</v>
      </c>
      <c r="C17" s="613">
        <v>1979</v>
      </c>
      <c r="D17" s="14">
        <v>39</v>
      </c>
      <c r="E17" s="625" t="s">
        <v>19</v>
      </c>
      <c r="F17" s="626">
        <v>0.8305555555555556</v>
      </c>
      <c r="G17" s="627" t="s">
        <v>38</v>
      </c>
      <c r="H17" s="614">
        <v>1</v>
      </c>
      <c r="I17" s="628">
        <v>10</v>
      </c>
      <c r="J17" s="620" t="s">
        <v>611</v>
      </c>
      <c r="K17" s="617">
        <f t="shared" si="0"/>
        <v>0.18334559725288202</v>
      </c>
    </row>
    <row r="18" spans="1:11" x14ac:dyDescent="0.3">
      <c r="A18" s="618">
        <v>16</v>
      </c>
      <c r="B18" s="624" t="s">
        <v>53</v>
      </c>
      <c r="C18" s="613">
        <v>2001</v>
      </c>
      <c r="D18" s="14">
        <v>17</v>
      </c>
      <c r="E18" s="629" t="s">
        <v>54</v>
      </c>
      <c r="F18" s="630">
        <v>0.84236111111111101</v>
      </c>
      <c r="G18" s="627" t="s">
        <v>48</v>
      </c>
      <c r="H18" s="614">
        <v>1</v>
      </c>
      <c r="I18" s="628">
        <v>10</v>
      </c>
      <c r="J18" s="620" t="s">
        <v>328</v>
      </c>
      <c r="K18" s="617">
        <f t="shared" si="0"/>
        <v>0.18595168015697813</v>
      </c>
    </row>
    <row r="19" spans="1:11" x14ac:dyDescent="0.3">
      <c r="A19" s="618">
        <v>17</v>
      </c>
      <c r="B19" s="624" t="s">
        <v>50</v>
      </c>
      <c r="C19" s="613">
        <v>1975</v>
      </c>
      <c r="D19" s="14">
        <v>43</v>
      </c>
      <c r="E19" s="631" t="s">
        <v>16</v>
      </c>
      <c r="F19" s="622">
        <v>0.84375</v>
      </c>
      <c r="G19" s="627" t="s">
        <v>38</v>
      </c>
      <c r="H19" s="614">
        <v>2</v>
      </c>
      <c r="I19" s="623">
        <v>9</v>
      </c>
      <c r="J19" s="620"/>
      <c r="K19" s="617">
        <f t="shared" si="0"/>
        <v>0.18625827814569534</v>
      </c>
    </row>
    <row r="20" spans="1:11" x14ac:dyDescent="0.3">
      <c r="A20" s="618">
        <v>18</v>
      </c>
      <c r="B20" s="621" t="s">
        <v>40</v>
      </c>
      <c r="C20" s="613">
        <v>1972</v>
      </c>
      <c r="D20" s="14">
        <v>46</v>
      </c>
      <c r="E20" s="632" t="s">
        <v>41</v>
      </c>
      <c r="F20" s="622">
        <v>0.8534722222222223</v>
      </c>
      <c r="G20" s="607" t="s">
        <v>20</v>
      </c>
      <c r="H20" s="614">
        <v>7</v>
      </c>
      <c r="I20" s="623">
        <v>4</v>
      </c>
      <c r="J20" s="620"/>
      <c r="K20" s="617">
        <f t="shared" si="0"/>
        <v>0.18840446406671574</v>
      </c>
    </row>
    <row r="21" spans="1:11" x14ac:dyDescent="0.3">
      <c r="A21" s="618">
        <v>19</v>
      </c>
      <c r="B21" s="633" t="s">
        <v>44</v>
      </c>
      <c r="C21" s="634">
        <v>1986</v>
      </c>
      <c r="D21" s="14">
        <v>32</v>
      </c>
      <c r="E21" s="635" t="s">
        <v>45</v>
      </c>
      <c r="F21" s="626">
        <v>0.8569444444444444</v>
      </c>
      <c r="G21" s="613" t="s">
        <v>17</v>
      </c>
      <c r="H21" s="614">
        <v>5</v>
      </c>
      <c r="I21" s="623">
        <v>6</v>
      </c>
      <c r="J21" s="620"/>
      <c r="K21" s="617">
        <f t="shared" si="0"/>
        <v>0.1891709590385087</v>
      </c>
    </row>
    <row r="22" spans="1:11" x14ac:dyDescent="0.3">
      <c r="A22" s="618">
        <v>20</v>
      </c>
      <c r="B22" s="633" t="s">
        <v>62</v>
      </c>
      <c r="C22" s="634">
        <v>1983</v>
      </c>
      <c r="D22" s="14">
        <v>35</v>
      </c>
      <c r="E22" s="32" t="s">
        <v>19</v>
      </c>
      <c r="F22" s="626">
        <v>0.86249999999999993</v>
      </c>
      <c r="G22" s="607" t="s">
        <v>17</v>
      </c>
      <c r="H22" s="614">
        <v>6</v>
      </c>
      <c r="I22" s="623">
        <v>5</v>
      </c>
      <c r="J22" s="616" t="s">
        <v>328</v>
      </c>
      <c r="K22" s="617">
        <f t="shared" si="0"/>
        <v>0.19039735099337746</v>
      </c>
    </row>
    <row r="23" spans="1:11" x14ac:dyDescent="0.3">
      <c r="A23" s="618">
        <v>21</v>
      </c>
      <c r="B23" s="633" t="s">
        <v>60</v>
      </c>
      <c r="C23" s="634">
        <v>2002</v>
      </c>
      <c r="D23" s="14">
        <v>16</v>
      </c>
      <c r="E23" s="74" t="s">
        <v>61</v>
      </c>
      <c r="F23" s="626">
        <v>0.87638888888888899</v>
      </c>
      <c r="G23" s="627" t="s">
        <v>14</v>
      </c>
      <c r="H23" s="614">
        <v>2</v>
      </c>
      <c r="I23" s="623">
        <v>9</v>
      </c>
      <c r="J23" s="620" t="s">
        <v>328</v>
      </c>
      <c r="K23" s="617">
        <f t="shared" si="0"/>
        <v>0.19346333088054943</v>
      </c>
    </row>
    <row r="24" spans="1:11" x14ac:dyDescent="0.3">
      <c r="A24" s="618">
        <v>22</v>
      </c>
      <c r="B24" s="633" t="s">
        <v>57</v>
      </c>
      <c r="C24" s="634">
        <v>1970</v>
      </c>
      <c r="D24" s="14">
        <v>48</v>
      </c>
      <c r="E24" s="636" t="s">
        <v>58</v>
      </c>
      <c r="F24" s="622">
        <v>0.88194444444444453</v>
      </c>
      <c r="G24" s="613" t="s">
        <v>20</v>
      </c>
      <c r="H24" s="614">
        <v>8</v>
      </c>
      <c r="I24" s="623">
        <v>3</v>
      </c>
      <c r="J24" s="620"/>
      <c r="K24" s="617">
        <f t="shared" si="0"/>
        <v>0.19468972283541822</v>
      </c>
    </row>
    <row r="25" spans="1:11" x14ac:dyDescent="0.3">
      <c r="A25" s="618">
        <v>23</v>
      </c>
      <c r="B25" s="637" t="s">
        <v>635</v>
      </c>
      <c r="C25" s="613">
        <v>1988</v>
      </c>
      <c r="D25" s="106">
        <v>30</v>
      </c>
      <c r="E25" s="629" t="s">
        <v>117</v>
      </c>
      <c r="F25" s="630">
        <v>0.88263888888888886</v>
      </c>
      <c r="G25" s="613" t="s">
        <v>48</v>
      </c>
      <c r="H25" s="614">
        <v>2</v>
      </c>
      <c r="I25" s="623">
        <v>9</v>
      </c>
      <c r="J25" s="620" t="s">
        <v>123</v>
      </c>
      <c r="K25" s="617">
        <f t="shared" si="0"/>
        <v>0.19484302182977678</v>
      </c>
    </row>
    <row r="26" spans="1:11" x14ac:dyDescent="0.3">
      <c r="A26" s="618">
        <v>24</v>
      </c>
      <c r="B26" s="621" t="s">
        <v>64</v>
      </c>
      <c r="C26" s="613">
        <v>1973</v>
      </c>
      <c r="D26" s="14">
        <v>45</v>
      </c>
      <c r="E26" s="638" t="s">
        <v>61</v>
      </c>
      <c r="F26" s="622">
        <v>0.89930555555555547</v>
      </c>
      <c r="G26" s="613" t="s">
        <v>20</v>
      </c>
      <c r="H26" s="614">
        <v>9</v>
      </c>
      <c r="I26" s="623">
        <v>2</v>
      </c>
      <c r="J26" s="620"/>
      <c r="K26" s="617">
        <f t="shared" si="0"/>
        <v>0.19852219769438309</v>
      </c>
    </row>
    <row r="27" spans="1:11" x14ac:dyDescent="0.3">
      <c r="A27" s="618">
        <v>25</v>
      </c>
      <c r="B27" s="637" t="s">
        <v>561</v>
      </c>
      <c r="C27" s="613">
        <v>1982</v>
      </c>
      <c r="D27" s="14">
        <v>36</v>
      </c>
      <c r="E27" s="632" t="s">
        <v>24</v>
      </c>
      <c r="F27" s="626">
        <v>0.90555555555555556</v>
      </c>
      <c r="G27" s="613" t="s">
        <v>17</v>
      </c>
      <c r="H27" s="614">
        <v>7</v>
      </c>
      <c r="I27" s="623">
        <v>4</v>
      </c>
      <c r="J27" s="620"/>
      <c r="K27" s="617">
        <f t="shared" si="0"/>
        <v>0.1999018886436105</v>
      </c>
    </row>
    <row r="28" spans="1:11" x14ac:dyDescent="0.3">
      <c r="A28" s="618">
        <v>26</v>
      </c>
      <c r="B28" s="637" t="s">
        <v>137</v>
      </c>
      <c r="C28" s="613">
        <v>1975</v>
      </c>
      <c r="D28" s="14">
        <v>43</v>
      </c>
      <c r="E28" s="632" t="s">
        <v>138</v>
      </c>
      <c r="F28" s="626">
        <v>0.90972222222222221</v>
      </c>
      <c r="G28" s="627" t="s">
        <v>38</v>
      </c>
      <c r="H28" s="614">
        <v>3</v>
      </c>
      <c r="I28" s="623">
        <v>8</v>
      </c>
      <c r="J28" s="620" t="s">
        <v>328</v>
      </c>
      <c r="K28" s="617">
        <f t="shared" si="0"/>
        <v>0.20082168260976208</v>
      </c>
    </row>
    <row r="29" spans="1:11" x14ac:dyDescent="0.3">
      <c r="A29" s="618">
        <v>27</v>
      </c>
      <c r="B29" s="276" t="s">
        <v>66</v>
      </c>
      <c r="C29" s="639">
        <v>1986</v>
      </c>
      <c r="D29" s="14">
        <v>32</v>
      </c>
      <c r="E29" s="640" t="s">
        <v>45</v>
      </c>
      <c r="F29" s="641">
        <v>0.91319444444444453</v>
      </c>
      <c r="G29" s="639" t="s">
        <v>48</v>
      </c>
      <c r="H29" s="614">
        <v>3</v>
      </c>
      <c r="I29" s="623">
        <v>8</v>
      </c>
      <c r="J29" s="620"/>
      <c r="K29" s="617">
        <f t="shared" si="0"/>
        <v>0.20158817758155506</v>
      </c>
    </row>
    <row r="30" spans="1:11" x14ac:dyDescent="0.3">
      <c r="A30" s="618">
        <v>28</v>
      </c>
      <c r="B30" s="633" t="s">
        <v>65</v>
      </c>
      <c r="C30" s="634">
        <v>1985</v>
      </c>
      <c r="D30" s="14">
        <v>33</v>
      </c>
      <c r="E30" s="632" t="s">
        <v>43</v>
      </c>
      <c r="F30" s="626">
        <v>0.94097222222222221</v>
      </c>
      <c r="G30" s="613" t="s">
        <v>17</v>
      </c>
      <c r="H30" s="614">
        <v>8</v>
      </c>
      <c r="I30" s="623">
        <v>3</v>
      </c>
      <c r="J30" s="616"/>
      <c r="K30" s="617">
        <f t="shared" si="0"/>
        <v>0.20772013735589892</v>
      </c>
    </row>
    <row r="31" spans="1:11" x14ac:dyDescent="0.3">
      <c r="A31" s="618">
        <v>29</v>
      </c>
      <c r="B31" s="633" t="s">
        <v>148</v>
      </c>
      <c r="C31" s="634">
        <v>2000</v>
      </c>
      <c r="D31" s="106">
        <v>18</v>
      </c>
      <c r="E31" s="638" t="s">
        <v>61</v>
      </c>
      <c r="F31" s="642">
        <v>0.9458333333333333</v>
      </c>
      <c r="G31" s="613" t="s">
        <v>14</v>
      </c>
      <c r="H31" s="614">
        <v>3</v>
      </c>
      <c r="I31" s="623">
        <v>8</v>
      </c>
      <c r="J31" s="620"/>
      <c r="K31" s="617">
        <f t="shared" si="0"/>
        <v>0.20879323031640912</v>
      </c>
    </row>
    <row r="32" spans="1:11" x14ac:dyDescent="0.3">
      <c r="A32" s="618">
        <v>30</v>
      </c>
      <c r="B32" s="624" t="s">
        <v>69</v>
      </c>
      <c r="C32" s="613">
        <v>1985</v>
      </c>
      <c r="D32" s="14">
        <v>33</v>
      </c>
      <c r="E32" s="629" t="s">
        <v>70</v>
      </c>
      <c r="F32" s="630">
        <v>0.94652777777777775</v>
      </c>
      <c r="G32" s="613" t="s">
        <v>48</v>
      </c>
      <c r="H32" s="614">
        <v>4</v>
      </c>
      <c r="I32" s="623">
        <v>7</v>
      </c>
      <c r="J32" s="620"/>
      <c r="K32" s="617">
        <f t="shared" si="0"/>
        <v>0.20894652931076771</v>
      </c>
    </row>
    <row r="33" spans="1:11" x14ac:dyDescent="0.3">
      <c r="A33" s="618">
        <v>31</v>
      </c>
      <c r="B33" s="637" t="s">
        <v>636</v>
      </c>
      <c r="C33" s="613">
        <v>1955</v>
      </c>
      <c r="D33" s="14">
        <v>63</v>
      </c>
      <c r="E33" s="629" t="s">
        <v>73</v>
      </c>
      <c r="F33" s="622">
        <v>0.9506944444444444</v>
      </c>
      <c r="G33" s="627" t="s">
        <v>75</v>
      </c>
      <c r="H33" s="614">
        <v>2</v>
      </c>
      <c r="I33" s="623">
        <v>9</v>
      </c>
      <c r="J33" s="620" t="s">
        <v>328</v>
      </c>
      <c r="K33" s="617">
        <f t="shared" si="0"/>
        <v>0.20986632327691929</v>
      </c>
    </row>
    <row r="34" spans="1:11" x14ac:dyDescent="0.3">
      <c r="A34" s="618">
        <v>32</v>
      </c>
      <c r="B34" s="633" t="s">
        <v>629</v>
      </c>
      <c r="C34" s="634">
        <v>1965</v>
      </c>
      <c r="D34" s="14">
        <v>53</v>
      </c>
      <c r="E34" s="631" t="s">
        <v>16</v>
      </c>
      <c r="F34" s="626">
        <v>0.95694444444444438</v>
      </c>
      <c r="G34" s="613" t="s">
        <v>36</v>
      </c>
      <c r="H34" s="614">
        <v>3</v>
      </c>
      <c r="I34" s="623">
        <v>8</v>
      </c>
      <c r="J34" s="620"/>
      <c r="K34" s="617">
        <f t="shared" si="0"/>
        <v>0.21124601422614664</v>
      </c>
    </row>
    <row r="35" spans="1:11" x14ac:dyDescent="0.3">
      <c r="A35" s="618">
        <v>33</v>
      </c>
      <c r="B35" s="643" t="s">
        <v>71</v>
      </c>
      <c r="C35" s="634">
        <v>1962</v>
      </c>
      <c r="D35" s="14">
        <v>56</v>
      </c>
      <c r="E35" s="644" t="s">
        <v>19</v>
      </c>
      <c r="F35" s="626">
        <v>0.95694444444444438</v>
      </c>
      <c r="G35" s="627" t="s">
        <v>36</v>
      </c>
      <c r="H35" s="614">
        <v>4</v>
      </c>
      <c r="I35" s="623">
        <v>7</v>
      </c>
      <c r="J35" s="620"/>
      <c r="K35" s="617">
        <f t="shared" si="0"/>
        <v>0.21124601422614664</v>
      </c>
    </row>
    <row r="36" spans="1:11" x14ac:dyDescent="0.3">
      <c r="A36" s="618">
        <v>34</v>
      </c>
      <c r="B36" s="637" t="s">
        <v>597</v>
      </c>
      <c r="C36" s="613">
        <v>1974</v>
      </c>
      <c r="D36" s="14">
        <v>44</v>
      </c>
      <c r="E36" s="644" t="s">
        <v>19</v>
      </c>
      <c r="F36" s="626">
        <v>0.9770833333333333</v>
      </c>
      <c r="G36" s="613" t="s">
        <v>38</v>
      </c>
      <c r="H36" s="614">
        <v>4</v>
      </c>
      <c r="I36" s="41">
        <v>7</v>
      </c>
      <c r="J36" s="620"/>
      <c r="K36" s="617">
        <f t="shared" si="0"/>
        <v>0.21569168506254596</v>
      </c>
    </row>
    <row r="37" spans="1:11" x14ac:dyDescent="0.3">
      <c r="A37" s="618">
        <v>35</v>
      </c>
      <c r="B37" s="554" t="s">
        <v>582</v>
      </c>
      <c r="C37" s="645">
        <v>1980</v>
      </c>
      <c r="D37" s="14">
        <v>38</v>
      </c>
      <c r="E37" s="625" t="s">
        <v>19</v>
      </c>
      <c r="F37" s="626">
        <v>0.97777777777777775</v>
      </c>
      <c r="G37" s="613" t="s">
        <v>17</v>
      </c>
      <c r="H37" s="614">
        <v>9</v>
      </c>
      <c r="I37" s="623">
        <v>2</v>
      </c>
      <c r="J37" s="620"/>
      <c r="K37" s="617">
        <f t="shared" si="0"/>
        <v>0.21584498405690455</v>
      </c>
    </row>
    <row r="38" spans="1:11" x14ac:dyDescent="0.3">
      <c r="A38" s="618">
        <v>36</v>
      </c>
      <c r="B38" s="621" t="s">
        <v>81</v>
      </c>
      <c r="C38" s="646">
        <v>1973</v>
      </c>
      <c r="D38" s="14">
        <v>45</v>
      </c>
      <c r="E38" s="631" t="s">
        <v>16</v>
      </c>
      <c r="F38" s="626">
        <v>0.9784722222222223</v>
      </c>
      <c r="G38" s="613" t="s">
        <v>38</v>
      </c>
      <c r="H38" s="614">
        <v>5</v>
      </c>
      <c r="I38" s="623">
        <v>6</v>
      </c>
      <c r="J38" s="620"/>
      <c r="K38" s="617">
        <f t="shared" si="0"/>
        <v>0.2159982830512632</v>
      </c>
    </row>
    <row r="39" spans="1:11" x14ac:dyDescent="0.3">
      <c r="A39" s="618">
        <v>37</v>
      </c>
      <c r="B39" s="637" t="s">
        <v>83</v>
      </c>
      <c r="C39" s="613">
        <v>1955</v>
      </c>
      <c r="D39" s="14">
        <v>63</v>
      </c>
      <c r="E39" s="647" t="s">
        <v>84</v>
      </c>
      <c r="F39" s="626">
        <v>0.98055555555555562</v>
      </c>
      <c r="G39" s="627" t="s">
        <v>75</v>
      </c>
      <c r="H39" s="614">
        <v>3</v>
      </c>
      <c r="I39" s="623">
        <v>8</v>
      </c>
      <c r="J39" s="616"/>
      <c r="K39" s="617">
        <f t="shared" si="0"/>
        <v>0.21645818003433898</v>
      </c>
    </row>
    <row r="40" spans="1:11" x14ac:dyDescent="0.3">
      <c r="A40" s="618">
        <v>38</v>
      </c>
      <c r="B40" s="648" t="s">
        <v>563</v>
      </c>
      <c r="C40" s="646">
        <v>1979</v>
      </c>
      <c r="D40" s="14">
        <v>39</v>
      </c>
      <c r="E40" s="632" t="s">
        <v>560</v>
      </c>
      <c r="F40" s="626">
        <v>0.98333333333333339</v>
      </c>
      <c r="G40" s="613" t="s">
        <v>38</v>
      </c>
      <c r="H40" s="614">
        <v>6</v>
      </c>
      <c r="I40" s="623">
        <v>5</v>
      </c>
      <c r="J40" s="620"/>
      <c r="K40" s="617">
        <f t="shared" si="0"/>
        <v>0.21707137601177337</v>
      </c>
    </row>
    <row r="41" spans="1:11" x14ac:dyDescent="0.3">
      <c r="A41" s="618">
        <v>39</v>
      </c>
      <c r="B41" s="633" t="s">
        <v>76</v>
      </c>
      <c r="C41" s="634">
        <v>1988</v>
      </c>
      <c r="D41" s="14">
        <v>30</v>
      </c>
      <c r="E41" s="629" t="s">
        <v>77</v>
      </c>
      <c r="F41" s="649" t="s">
        <v>637</v>
      </c>
      <c r="G41" s="627" t="s">
        <v>48</v>
      </c>
      <c r="H41" s="614">
        <v>5</v>
      </c>
      <c r="I41" s="623">
        <v>6</v>
      </c>
      <c r="J41" s="620"/>
      <c r="K41" s="650">
        <f t="shared" ref="K41:K50" si="1">SUM(F41/4.53)</f>
        <v>0.22136374785381407</v>
      </c>
    </row>
    <row r="42" spans="1:11" x14ac:dyDescent="0.3">
      <c r="A42" s="618">
        <v>40</v>
      </c>
      <c r="B42" s="651" t="s">
        <v>562</v>
      </c>
      <c r="C42" s="106">
        <v>1973</v>
      </c>
      <c r="D42" s="14">
        <v>45</v>
      </c>
      <c r="E42" s="652" t="s">
        <v>61</v>
      </c>
      <c r="F42" s="653" t="s">
        <v>638</v>
      </c>
      <c r="G42" s="607" t="s">
        <v>38</v>
      </c>
      <c r="H42" s="614">
        <v>7</v>
      </c>
      <c r="I42" s="41">
        <v>4</v>
      </c>
      <c r="J42" s="620"/>
      <c r="K42" s="650">
        <f t="shared" si="1"/>
        <v>0.22167034584253126</v>
      </c>
    </row>
    <row r="43" spans="1:11" x14ac:dyDescent="0.3">
      <c r="A43" s="618">
        <v>41</v>
      </c>
      <c r="B43" s="624" t="s">
        <v>598</v>
      </c>
      <c r="C43" s="613">
        <v>1970</v>
      </c>
      <c r="D43" s="14">
        <v>48</v>
      </c>
      <c r="E43" s="631" t="s">
        <v>16</v>
      </c>
      <c r="F43" s="649" t="s">
        <v>639</v>
      </c>
      <c r="G43" s="613" t="s">
        <v>38</v>
      </c>
      <c r="H43" s="614">
        <v>8</v>
      </c>
      <c r="I43" s="623">
        <v>3</v>
      </c>
      <c r="J43" s="620"/>
      <c r="K43" s="650">
        <f t="shared" si="1"/>
        <v>0.22366323276919303</v>
      </c>
    </row>
    <row r="44" spans="1:11" x14ac:dyDescent="0.3">
      <c r="A44" s="618">
        <v>42</v>
      </c>
      <c r="B44" s="624" t="s">
        <v>79</v>
      </c>
      <c r="C44" s="613">
        <v>1947</v>
      </c>
      <c r="D44" s="14">
        <v>71</v>
      </c>
      <c r="E44" s="58" t="s">
        <v>16</v>
      </c>
      <c r="F44" s="649" t="s">
        <v>566</v>
      </c>
      <c r="G44" s="613" t="s">
        <v>75</v>
      </c>
      <c r="H44" s="614">
        <v>4</v>
      </c>
      <c r="I44" s="623">
        <v>7</v>
      </c>
      <c r="J44" s="620"/>
      <c r="K44" s="650">
        <f t="shared" si="1"/>
        <v>0.22442972774098599</v>
      </c>
    </row>
    <row r="45" spans="1:11" x14ac:dyDescent="0.3">
      <c r="A45" s="618">
        <v>43</v>
      </c>
      <c r="B45" s="637" t="s">
        <v>105</v>
      </c>
      <c r="C45" s="613">
        <v>1972</v>
      </c>
      <c r="D45" s="14">
        <v>46</v>
      </c>
      <c r="E45" s="59" t="s">
        <v>24</v>
      </c>
      <c r="F45" s="649" t="s">
        <v>640</v>
      </c>
      <c r="G45" s="613" t="s">
        <v>38</v>
      </c>
      <c r="H45" s="614">
        <v>9</v>
      </c>
      <c r="I45" s="623">
        <v>2</v>
      </c>
      <c r="J45" s="620" t="s">
        <v>328</v>
      </c>
      <c r="K45" s="650">
        <f t="shared" si="1"/>
        <v>0.22734240863379934</v>
      </c>
    </row>
    <row r="46" spans="1:11" x14ac:dyDescent="0.3">
      <c r="A46" s="618">
        <v>44</v>
      </c>
      <c r="B46" s="637" t="s">
        <v>99</v>
      </c>
      <c r="C46" s="613">
        <v>1945</v>
      </c>
      <c r="D46" s="14">
        <v>73</v>
      </c>
      <c r="E46" s="654" t="s">
        <v>61</v>
      </c>
      <c r="F46" s="649" t="s">
        <v>641</v>
      </c>
      <c r="G46" s="613" t="s">
        <v>75</v>
      </c>
      <c r="H46" s="614">
        <v>5</v>
      </c>
      <c r="I46" s="623">
        <v>6</v>
      </c>
      <c r="J46" s="620"/>
      <c r="K46" s="650">
        <f t="shared" si="1"/>
        <v>0.23056168751532991</v>
      </c>
    </row>
    <row r="47" spans="1:11" x14ac:dyDescent="0.3">
      <c r="A47" s="618">
        <v>45</v>
      </c>
      <c r="B47" s="655" t="s">
        <v>642</v>
      </c>
      <c r="C47" s="656">
        <v>1968</v>
      </c>
      <c r="D47" s="14">
        <v>49</v>
      </c>
      <c r="E47" s="51" t="s">
        <v>643</v>
      </c>
      <c r="F47" s="649" t="s">
        <v>644</v>
      </c>
      <c r="G47" s="613" t="s">
        <v>36</v>
      </c>
      <c r="H47" s="614">
        <v>5</v>
      </c>
      <c r="I47" s="623">
        <v>6</v>
      </c>
      <c r="J47" s="620"/>
      <c r="K47" s="650">
        <f t="shared" si="1"/>
        <v>0.23608045131223937</v>
      </c>
    </row>
    <row r="48" spans="1:11" x14ac:dyDescent="0.3">
      <c r="A48" s="618">
        <v>46</v>
      </c>
      <c r="B48" s="624" t="s">
        <v>110</v>
      </c>
      <c r="C48" s="613">
        <v>1945</v>
      </c>
      <c r="D48" s="14">
        <v>73</v>
      </c>
      <c r="E48" s="58" t="s">
        <v>16</v>
      </c>
      <c r="F48" s="649" t="s">
        <v>645</v>
      </c>
      <c r="G48" s="613" t="s">
        <v>75</v>
      </c>
      <c r="H48" s="614">
        <v>6</v>
      </c>
      <c r="I48" s="623">
        <v>5</v>
      </c>
      <c r="J48" s="620"/>
      <c r="K48" s="650">
        <f t="shared" si="1"/>
        <v>0.25708241353936717</v>
      </c>
    </row>
    <row r="49" spans="1:11" x14ac:dyDescent="0.3">
      <c r="A49" s="618">
        <v>47</v>
      </c>
      <c r="B49" s="637" t="s">
        <v>594</v>
      </c>
      <c r="C49" s="613">
        <v>2001</v>
      </c>
      <c r="D49" s="106">
        <v>17</v>
      </c>
      <c r="E49" s="497" t="s">
        <v>19</v>
      </c>
      <c r="F49" s="649" t="s">
        <v>646</v>
      </c>
      <c r="G49" s="613" t="s">
        <v>48</v>
      </c>
      <c r="H49" s="614">
        <v>6</v>
      </c>
      <c r="I49" s="623">
        <v>5</v>
      </c>
      <c r="J49" s="620"/>
      <c r="K49" s="650">
        <f t="shared" si="1"/>
        <v>0.2658204562178072</v>
      </c>
    </row>
    <row r="50" spans="1:11" ht="15" thickBot="1" x14ac:dyDescent="0.35">
      <c r="A50" s="657">
        <v>48</v>
      </c>
      <c r="B50" s="658" t="s">
        <v>213</v>
      </c>
      <c r="C50" s="659">
        <v>1948</v>
      </c>
      <c r="D50" s="111">
        <v>70</v>
      </c>
      <c r="E50" s="660" t="s">
        <v>16</v>
      </c>
      <c r="F50" s="661" t="s">
        <v>647</v>
      </c>
      <c r="G50" s="659" t="s">
        <v>75</v>
      </c>
      <c r="H50" s="662">
        <v>7</v>
      </c>
      <c r="I50" s="663">
        <v>4</v>
      </c>
      <c r="J50" s="664" t="s">
        <v>115</v>
      </c>
      <c r="K50" s="665">
        <f t="shared" si="1"/>
        <v>0.31119695854795193</v>
      </c>
    </row>
    <row r="51" spans="1:11" ht="15" thickTop="1" x14ac:dyDescent="0.3">
      <c r="D51" s="667">
        <f>SUM(D3:D50)/48</f>
        <v>43.083333333333336</v>
      </c>
    </row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F4" sqref="F4"/>
    </sheetView>
  </sheetViews>
  <sheetFormatPr defaultRowHeight="14.4" x14ac:dyDescent="0.3"/>
  <cols>
    <col min="1" max="1" width="3" customWidth="1"/>
    <col min="2" max="2" width="17.5546875" customWidth="1"/>
    <col min="3" max="3" width="3.88671875" style="666" customWidth="1"/>
    <col min="4" max="4" width="3.33203125" style="535" customWidth="1"/>
    <col min="5" max="5" width="16.6640625" customWidth="1"/>
    <col min="6" max="6" width="8.33203125" customWidth="1"/>
    <col min="7" max="7" width="3.33203125" style="668" customWidth="1"/>
    <col min="8" max="8" width="3.5546875" customWidth="1"/>
    <col min="9" max="9" width="3.109375" customWidth="1"/>
    <col min="10" max="10" width="7.44140625" customWidth="1"/>
    <col min="11" max="11" width="5.6640625" customWidth="1"/>
  </cols>
  <sheetData>
    <row r="1" spans="1:11" ht="17.399999999999999" thickTop="1" x14ac:dyDescent="0.3">
      <c r="A1" s="1029" t="s">
        <v>648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683" t="s">
        <v>1</v>
      </c>
      <c r="B2" s="684" t="s">
        <v>2</v>
      </c>
      <c r="C2" s="685" t="s">
        <v>3</v>
      </c>
      <c r="D2" s="686" t="s">
        <v>4</v>
      </c>
      <c r="E2" s="684" t="s">
        <v>5</v>
      </c>
      <c r="F2" s="687" t="s">
        <v>6</v>
      </c>
      <c r="G2" s="688" t="s">
        <v>7</v>
      </c>
      <c r="H2" s="689" t="s">
        <v>8</v>
      </c>
      <c r="I2" s="689" t="s">
        <v>9</v>
      </c>
      <c r="J2" s="684" t="s">
        <v>10</v>
      </c>
      <c r="K2" s="690" t="s">
        <v>11</v>
      </c>
    </row>
    <row r="3" spans="1:11" x14ac:dyDescent="0.3">
      <c r="A3" s="691">
        <v>1</v>
      </c>
      <c r="B3" s="672" t="s">
        <v>15</v>
      </c>
      <c r="C3" s="673">
        <v>1982</v>
      </c>
      <c r="D3" s="682">
        <v>36</v>
      </c>
      <c r="E3" s="692" t="s">
        <v>16</v>
      </c>
      <c r="F3" s="693">
        <v>0.65486111111111112</v>
      </c>
      <c r="G3" s="694" t="s">
        <v>17</v>
      </c>
      <c r="H3" s="695">
        <v>1</v>
      </c>
      <c r="I3" s="696">
        <v>10</v>
      </c>
      <c r="J3" s="697" t="s">
        <v>649</v>
      </c>
      <c r="K3" s="698">
        <f t="shared" ref="K3:K8" si="0">SUM(F3)/4.53</f>
        <v>0.14456095168015698</v>
      </c>
    </row>
    <row r="4" spans="1:11" x14ac:dyDescent="0.3">
      <c r="A4" s="691">
        <v>2</v>
      </c>
      <c r="B4" s="672" t="s">
        <v>12</v>
      </c>
      <c r="C4" s="673">
        <v>1998</v>
      </c>
      <c r="D4" s="682">
        <v>20</v>
      </c>
      <c r="E4" s="699" t="s">
        <v>13</v>
      </c>
      <c r="F4" s="700">
        <v>0.68263888888888891</v>
      </c>
      <c r="G4" s="694" t="s">
        <v>14</v>
      </c>
      <c r="H4" s="695">
        <v>1</v>
      </c>
      <c r="I4" s="696">
        <v>10</v>
      </c>
      <c r="J4" s="701"/>
      <c r="K4" s="698">
        <f t="shared" si="0"/>
        <v>0.15069291145450087</v>
      </c>
    </row>
    <row r="5" spans="1:11" x14ac:dyDescent="0.3">
      <c r="A5" s="691">
        <v>3</v>
      </c>
      <c r="B5" s="674" t="s">
        <v>650</v>
      </c>
      <c r="C5" s="673">
        <v>1990</v>
      </c>
      <c r="D5" s="682">
        <v>28</v>
      </c>
      <c r="E5" s="702" t="s">
        <v>61</v>
      </c>
      <c r="F5" s="700">
        <v>0.68819444444444444</v>
      </c>
      <c r="G5" s="669" t="s">
        <v>14</v>
      </c>
      <c r="H5" s="695">
        <v>2</v>
      </c>
      <c r="I5" s="703">
        <v>9</v>
      </c>
      <c r="J5" s="704"/>
      <c r="K5" s="698">
        <f t="shared" si="0"/>
        <v>0.15191930340936963</v>
      </c>
    </row>
    <row r="6" spans="1:11" x14ac:dyDescent="0.3">
      <c r="A6" s="691">
        <v>4</v>
      </c>
      <c r="B6" s="674" t="s">
        <v>21</v>
      </c>
      <c r="C6" s="673">
        <v>1978</v>
      </c>
      <c r="D6" s="682">
        <v>40</v>
      </c>
      <c r="E6" s="705" t="s">
        <v>22</v>
      </c>
      <c r="F6" s="700">
        <v>0.70000000000000007</v>
      </c>
      <c r="G6" s="694" t="s">
        <v>20</v>
      </c>
      <c r="H6" s="695">
        <v>1</v>
      </c>
      <c r="I6" s="696">
        <v>10</v>
      </c>
      <c r="J6" s="701" t="s">
        <v>328</v>
      </c>
      <c r="K6" s="698">
        <f t="shared" si="0"/>
        <v>0.1545253863134658</v>
      </c>
    </row>
    <row r="7" spans="1:11" x14ac:dyDescent="0.3">
      <c r="A7" s="691">
        <v>5</v>
      </c>
      <c r="B7" s="680" t="s">
        <v>23</v>
      </c>
      <c r="C7" s="669">
        <v>1981</v>
      </c>
      <c r="D7" s="682">
        <v>37</v>
      </c>
      <c r="E7" s="706" t="s">
        <v>24</v>
      </c>
      <c r="F7" s="693">
        <v>0.70972222222222225</v>
      </c>
      <c r="G7" s="694" t="s">
        <v>17</v>
      </c>
      <c r="H7" s="695">
        <v>2</v>
      </c>
      <c r="I7" s="703">
        <v>9</v>
      </c>
      <c r="J7" s="701"/>
      <c r="K7" s="698">
        <f t="shared" si="0"/>
        <v>0.15667157223448613</v>
      </c>
    </row>
    <row r="8" spans="1:11" x14ac:dyDescent="0.3">
      <c r="A8" s="691">
        <v>6</v>
      </c>
      <c r="B8" s="677" t="s">
        <v>651</v>
      </c>
      <c r="C8" s="669">
        <v>1979</v>
      </c>
      <c r="D8" s="682">
        <v>39</v>
      </c>
      <c r="E8" s="707" t="s">
        <v>151</v>
      </c>
      <c r="F8" s="693">
        <v>0.74722222222222223</v>
      </c>
      <c r="G8" s="669" t="s">
        <v>17</v>
      </c>
      <c r="H8" s="695">
        <v>3</v>
      </c>
      <c r="I8" s="703">
        <v>8</v>
      </c>
      <c r="J8" s="701" t="s">
        <v>25</v>
      </c>
      <c r="K8" s="698">
        <f t="shared" si="0"/>
        <v>0.16494971792985039</v>
      </c>
    </row>
    <row r="9" spans="1:11" x14ac:dyDescent="0.3">
      <c r="A9" s="691">
        <v>7</v>
      </c>
      <c r="B9" s="680" t="s">
        <v>554</v>
      </c>
      <c r="C9" s="669">
        <v>1973</v>
      </c>
      <c r="D9" s="682">
        <v>45</v>
      </c>
      <c r="E9" s="707" t="s">
        <v>555</v>
      </c>
      <c r="F9" s="700">
        <v>0.7583333333333333</v>
      </c>
      <c r="G9" s="694" t="s">
        <v>20</v>
      </c>
      <c r="H9" s="695">
        <v>2</v>
      </c>
      <c r="I9" s="703">
        <v>9</v>
      </c>
      <c r="J9" s="701"/>
      <c r="K9" s="698">
        <f t="shared" ref="K9:K35" si="1">SUM(F9)/4.53</f>
        <v>0.16740250183958791</v>
      </c>
    </row>
    <row r="10" spans="1:11" x14ac:dyDescent="0.3">
      <c r="A10" s="691">
        <v>8</v>
      </c>
      <c r="B10" s="672" t="s">
        <v>233</v>
      </c>
      <c r="C10" s="673">
        <v>1966</v>
      </c>
      <c r="D10" s="682">
        <v>52</v>
      </c>
      <c r="E10" s="679" t="s">
        <v>24</v>
      </c>
      <c r="F10" s="700">
        <v>0.76597222222222217</v>
      </c>
      <c r="G10" s="669" t="s">
        <v>36</v>
      </c>
      <c r="H10" s="695">
        <v>1</v>
      </c>
      <c r="I10" s="696">
        <v>10</v>
      </c>
      <c r="J10" s="701"/>
      <c r="K10" s="698">
        <f t="shared" si="1"/>
        <v>0.16908879077753247</v>
      </c>
    </row>
    <row r="11" spans="1:11" x14ac:dyDescent="0.3">
      <c r="A11" s="691">
        <v>9</v>
      </c>
      <c r="B11" s="680" t="s">
        <v>30</v>
      </c>
      <c r="C11" s="669">
        <v>1977</v>
      </c>
      <c r="D11" s="682">
        <v>41</v>
      </c>
      <c r="E11" s="692" t="s">
        <v>16</v>
      </c>
      <c r="F11" s="700">
        <v>0.76874999999999993</v>
      </c>
      <c r="G11" s="669" t="s">
        <v>20</v>
      </c>
      <c r="H11" s="695">
        <v>3</v>
      </c>
      <c r="I11" s="703">
        <v>8</v>
      </c>
      <c r="J11" s="701"/>
      <c r="K11" s="698">
        <f t="shared" si="1"/>
        <v>0.16970198675496687</v>
      </c>
    </row>
    <row r="12" spans="1:11" x14ac:dyDescent="0.3">
      <c r="A12" s="691">
        <v>10</v>
      </c>
      <c r="B12" s="670" t="s">
        <v>35</v>
      </c>
      <c r="C12" s="671">
        <v>1964</v>
      </c>
      <c r="D12" s="682">
        <v>54</v>
      </c>
      <c r="E12" s="692" t="s">
        <v>16</v>
      </c>
      <c r="F12" s="693">
        <v>0.78125</v>
      </c>
      <c r="G12" s="694" t="s">
        <v>36</v>
      </c>
      <c r="H12" s="695">
        <v>2</v>
      </c>
      <c r="I12" s="703">
        <v>9</v>
      </c>
      <c r="J12" s="701"/>
      <c r="K12" s="698">
        <f t="shared" si="1"/>
        <v>0.17246136865342163</v>
      </c>
    </row>
    <row r="13" spans="1:11" x14ac:dyDescent="0.3">
      <c r="A13" s="691">
        <v>11</v>
      </c>
      <c r="B13" s="680" t="s">
        <v>32</v>
      </c>
      <c r="C13" s="669">
        <v>1972</v>
      </c>
      <c r="D13" s="682">
        <v>46</v>
      </c>
      <c r="E13" s="707" t="s">
        <v>24</v>
      </c>
      <c r="F13" s="700">
        <v>0.78888888888888886</v>
      </c>
      <c r="G13" s="694" t="s">
        <v>20</v>
      </c>
      <c r="H13" s="695">
        <v>4</v>
      </c>
      <c r="I13" s="703">
        <v>7</v>
      </c>
      <c r="J13" s="704"/>
      <c r="K13" s="698">
        <f t="shared" si="1"/>
        <v>0.17414765759136619</v>
      </c>
    </row>
    <row r="14" spans="1:11" x14ac:dyDescent="0.3">
      <c r="A14" s="691">
        <v>12</v>
      </c>
      <c r="B14" s="677" t="s">
        <v>557</v>
      </c>
      <c r="C14" s="669">
        <v>1982</v>
      </c>
      <c r="D14" s="682">
        <v>36</v>
      </c>
      <c r="E14" s="707" t="s">
        <v>24</v>
      </c>
      <c r="F14" s="700">
        <v>0.79305555555555562</v>
      </c>
      <c r="G14" s="669" t="s">
        <v>17</v>
      </c>
      <c r="H14" s="695">
        <v>4</v>
      </c>
      <c r="I14" s="703">
        <v>7</v>
      </c>
      <c r="J14" s="701" t="s">
        <v>328</v>
      </c>
      <c r="K14" s="698">
        <f t="shared" si="1"/>
        <v>0.17506745155751779</v>
      </c>
    </row>
    <row r="15" spans="1:11" x14ac:dyDescent="0.3">
      <c r="A15" s="691">
        <v>13</v>
      </c>
      <c r="B15" s="678" t="s">
        <v>582</v>
      </c>
      <c r="C15" s="669">
        <v>1980</v>
      </c>
      <c r="D15" s="682">
        <v>38</v>
      </c>
      <c r="E15" s="708" t="s">
        <v>19</v>
      </c>
      <c r="F15" s="693">
        <v>0.82152777777777775</v>
      </c>
      <c r="G15" s="669" t="s">
        <v>17</v>
      </c>
      <c r="H15" s="695">
        <v>5</v>
      </c>
      <c r="I15" s="703">
        <v>6</v>
      </c>
      <c r="J15" s="701"/>
      <c r="K15" s="698">
        <f t="shared" si="1"/>
        <v>0.18135271032622025</v>
      </c>
    </row>
    <row r="16" spans="1:11" x14ac:dyDescent="0.3">
      <c r="A16" s="691">
        <v>14</v>
      </c>
      <c r="B16" s="678" t="s">
        <v>37</v>
      </c>
      <c r="C16" s="669">
        <v>1979</v>
      </c>
      <c r="D16" s="682">
        <v>39</v>
      </c>
      <c r="E16" s="708" t="s">
        <v>19</v>
      </c>
      <c r="F16" s="700">
        <v>0.82291666666666663</v>
      </c>
      <c r="G16" s="694" t="s">
        <v>38</v>
      </c>
      <c r="H16" s="695">
        <v>1</v>
      </c>
      <c r="I16" s="696">
        <v>10</v>
      </c>
      <c r="J16" s="701" t="s">
        <v>652</v>
      </c>
      <c r="K16" s="698">
        <f t="shared" si="1"/>
        <v>0.18165930831493743</v>
      </c>
    </row>
    <row r="17" spans="1:11" x14ac:dyDescent="0.3">
      <c r="A17" s="691">
        <v>15</v>
      </c>
      <c r="B17" s="680" t="s">
        <v>39</v>
      </c>
      <c r="C17" s="669">
        <v>1977</v>
      </c>
      <c r="D17" s="682">
        <v>41</v>
      </c>
      <c r="E17" s="708" t="s">
        <v>19</v>
      </c>
      <c r="F17" s="700">
        <v>0.83958333333333324</v>
      </c>
      <c r="G17" s="669" t="s">
        <v>20</v>
      </c>
      <c r="H17" s="695">
        <v>5</v>
      </c>
      <c r="I17" s="703">
        <v>6</v>
      </c>
      <c r="J17" s="701" t="s">
        <v>328</v>
      </c>
      <c r="K17" s="698">
        <f t="shared" si="1"/>
        <v>0.18533848417954374</v>
      </c>
    </row>
    <row r="18" spans="1:11" x14ac:dyDescent="0.3">
      <c r="A18" s="691">
        <v>16</v>
      </c>
      <c r="B18" s="678" t="s">
        <v>50</v>
      </c>
      <c r="C18" s="669">
        <v>1975</v>
      </c>
      <c r="D18" s="682">
        <v>43</v>
      </c>
      <c r="E18" s="692" t="s">
        <v>16</v>
      </c>
      <c r="F18" s="700">
        <v>0.85</v>
      </c>
      <c r="G18" s="694" t="s">
        <v>38</v>
      </c>
      <c r="H18" s="695">
        <v>2</v>
      </c>
      <c r="I18" s="703">
        <v>9</v>
      </c>
      <c r="J18" s="701"/>
      <c r="K18" s="698">
        <f t="shared" si="1"/>
        <v>0.18763796909492272</v>
      </c>
    </row>
    <row r="19" spans="1:11" x14ac:dyDescent="0.3">
      <c r="A19" s="691">
        <v>17</v>
      </c>
      <c r="B19" s="680" t="s">
        <v>27</v>
      </c>
      <c r="C19" s="669">
        <v>1972</v>
      </c>
      <c r="D19" s="682">
        <v>46</v>
      </c>
      <c r="E19" s="692" t="s">
        <v>16</v>
      </c>
      <c r="F19" s="700">
        <v>0.85</v>
      </c>
      <c r="G19" s="669" t="s">
        <v>20</v>
      </c>
      <c r="H19" s="695">
        <v>6</v>
      </c>
      <c r="I19" s="703">
        <v>5</v>
      </c>
      <c r="J19" s="701"/>
      <c r="K19" s="698">
        <f t="shared" si="1"/>
        <v>0.18763796909492272</v>
      </c>
    </row>
    <row r="20" spans="1:11" x14ac:dyDescent="0.3">
      <c r="A20" s="691">
        <v>18</v>
      </c>
      <c r="B20" s="674" t="s">
        <v>57</v>
      </c>
      <c r="C20" s="673">
        <v>1970</v>
      </c>
      <c r="D20" s="682">
        <v>48</v>
      </c>
      <c r="E20" s="705" t="s">
        <v>58</v>
      </c>
      <c r="F20" s="700">
        <v>0.85555555555555562</v>
      </c>
      <c r="G20" s="669" t="s">
        <v>20</v>
      </c>
      <c r="H20" s="695">
        <v>7</v>
      </c>
      <c r="I20" s="703">
        <v>4</v>
      </c>
      <c r="J20" s="701"/>
      <c r="K20" s="698">
        <f t="shared" si="1"/>
        <v>0.18886436104979151</v>
      </c>
    </row>
    <row r="21" spans="1:11" x14ac:dyDescent="0.3">
      <c r="A21" s="691">
        <v>19</v>
      </c>
      <c r="B21" s="674" t="s">
        <v>62</v>
      </c>
      <c r="C21" s="673">
        <v>1983</v>
      </c>
      <c r="D21" s="682">
        <v>35</v>
      </c>
      <c r="E21" s="708" t="s">
        <v>19</v>
      </c>
      <c r="F21" s="700">
        <v>0.86249999999999993</v>
      </c>
      <c r="G21" s="669" t="s">
        <v>17</v>
      </c>
      <c r="H21" s="695">
        <v>6</v>
      </c>
      <c r="I21" s="703">
        <v>4</v>
      </c>
      <c r="J21" s="701"/>
      <c r="K21" s="698">
        <f t="shared" si="1"/>
        <v>0.19039735099337746</v>
      </c>
    </row>
    <row r="22" spans="1:11" x14ac:dyDescent="0.3">
      <c r="A22" s="691">
        <v>20</v>
      </c>
      <c r="B22" s="674" t="s">
        <v>44</v>
      </c>
      <c r="C22" s="673">
        <v>1986</v>
      </c>
      <c r="D22" s="682">
        <v>32</v>
      </c>
      <c r="E22" s="709" t="s">
        <v>45</v>
      </c>
      <c r="F22" s="700">
        <v>0.87847222222222221</v>
      </c>
      <c r="G22" s="669" t="s">
        <v>17</v>
      </c>
      <c r="H22" s="695">
        <v>7</v>
      </c>
      <c r="I22" s="703">
        <v>5</v>
      </c>
      <c r="J22" s="701"/>
      <c r="K22" s="698">
        <f t="shared" si="1"/>
        <v>0.1939232278636252</v>
      </c>
    </row>
    <row r="23" spans="1:11" x14ac:dyDescent="0.3">
      <c r="A23" s="691">
        <v>21</v>
      </c>
      <c r="B23" s="677" t="s">
        <v>63</v>
      </c>
      <c r="C23" s="669">
        <v>1975</v>
      </c>
      <c r="D23" s="682">
        <v>43</v>
      </c>
      <c r="E23" s="679" t="s">
        <v>24</v>
      </c>
      <c r="F23" s="700">
        <v>0.88680555555555562</v>
      </c>
      <c r="G23" s="669" t="s">
        <v>20</v>
      </c>
      <c r="H23" s="695">
        <v>8</v>
      </c>
      <c r="I23" s="703">
        <v>3</v>
      </c>
      <c r="J23" s="701"/>
      <c r="K23" s="698">
        <f t="shared" si="1"/>
        <v>0.19576281579592839</v>
      </c>
    </row>
    <row r="24" spans="1:11" x14ac:dyDescent="0.3">
      <c r="A24" s="691">
        <v>22</v>
      </c>
      <c r="B24" s="678" t="s">
        <v>53</v>
      </c>
      <c r="C24" s="669">
        <v>2001</v>
      </c>
      <c r="D24" s="682">
        <v>17</v>
      </c>
      <c r="E24" s="679" t="s">
        <v>54</v>
      </c>
      <c r="F24" s="710">
        <v>0.88958333333333339</v>
      </c>
      <c r="G24" s="694" t="s">
        <v>48</v>
      </c>
      <c r="H24" s="695">
        <v>1</v>
      </c>
      <c r="I24" s="696">
        <v>10</v>
      </c>
      <c r="J24" s="701"/>
      <c r="K24" s="698">
        <f t="shared" si="1"/>
        <v>0.19637601177336278</v>
      </c>
    </row>
    <row r="25" spans="1:11" x14ac:dyDescent="0.3">
      <c r="A25" s="691">
        <v>23</v>
      </c>
      <c r="B25" s="677" t="s">
        <v>137</v>
      </c>
      <c r="C25" s="669">
        <v>1975</v>
      </c>
      <c r="D25" s="682">
        <v>43</v>
      </c>
      <c r="E25" s="707" t="s">
        <v>138</v>
      </c>
      <c r="F25" s="700">
        <v>0.91249999999999998</v>
      </c>
      <c r="G25" s="669" t="s">
        <v>38</v>
      </c>
      <c r="H25" s="695">
        <v>3</v>
      </c>
      <c r="I25" s="703">
        <v>8</v>
      </c>
      <c r="J25" s="701"/>
      <c r="K25" s="698">
        <f t="shared" si="1"/>
        <v>0.20143487858719644</v>
      </c>
    </row>
    <row r="26" spans="1:11" x14ac:dyDescent="0.3">
      <c r="A26" s="691">
        <v>24</v>
      </c>
      <c r="B26" s="674" t="s">
        <v>65</v>
      </c>
      <c r="C26" s="673">
        <v>1985</v>
      </c>
      <c r="D26" s="682">
        <v>33</v>
      </c>
      <c r="E26" s="707" t="s">
        <v>43</v>
      </c>
      <c r="F26" s="700">
        <v>0.91666666666666663</v>
      </c>
      <c r="G26" s="669" t="s">
        <v>17</v>
      </c>
      <c r="H26" s="695">
        <v>8</v>
      </c>
      <c r="I26" s="703">
        <v>3</v>
      </c>
      <c r="J26" s="701"/>
      <c r="K26" s="698">
        <f t="shared" si="1"/>
        <v>0.20235467255334802</v>
      </c>
    </row>
    <row r="27" spans="1:11" x14ac:dyDescent="0.3">
      <c r="A27" s="691">
        <v>25</v>
      </c>
      <c r="B27" s="677" t="s">
        <v>653</v>
      </c>
      <c r="C27" s="669">
        <v>1973</v>
      </c>
      <c r="D27" s="682">
        <v>45</v>
      </c>
      <c r="E27" s="679" t="s">
        <v>89</v>
      </c>
      <c r="F27" s="693">
        <v>0.9458333333333333</v>
      </c>
      <c r="G27" s="669" t="s">
        <v>38</v>
      </c>
      <c r="H27" s="695">
        <v>4</v>
      </c>
      <c r="I27" s="703">
        <v>7</v>
      </c>
      <c r="J27" s="701"/>
      <c r="K27" s="698">
        <f t="shared" si="1"/>
        <v>0.20879323031640912</v>
      </c>
    </row>
    <row r="28" spans="1:11" x14ac:dyDescent="0.3">
      <c r="A28" s="691">
        <v>26</v>
      </c>
      <c r="B28" s="677" t="s">
        <v>83</v>
      </c>
      <c r="C28" s="669">
        <v>1955</v>
      </c>
      <c r="D28" s="682">
        <v>63</v>
      </c>
      <c r="E28" s="711" t="s">
        <v>84</v>
      </c>
      <c r="F28" s="693">
        <v>0.95416666666666661</v>
      </c>
      <c r="G28" s="694" t="s">
        <v>75</v>
      </c>
      <c r="H28" s="695">
        <v>1</v>
      </c>
      <c r="I28" s="696">
        <v>10</v>
      </c>
      <c r="J28" s="701" t="s">
        <v>328</v>
      </c>
      <c r="K28" s="698">
        <f t="shared" si="1"/>
        <v>0.21063281824871227</v>
      </c>
    </row>
    <row r="29" spans="1:11" x14ac:dyDescent="0.3">
      <c r="A29" s="691">
        <v>27</v>
      </c>
      <c r="B29" s="672" t="s">
        <v>71</v>
      </c>
      <c r="C29" s="673">
        <v>1962</v>
      </c>
      <c r="D29" s="682">
        <v>56</v>
      </c>
      <c r="E29" s="712" t="s">
        <v>19</v>
      </c>
      <c r="F29" s="700">
        <v>0.95486111111111116</v>
      </c>
      <c r="G29" s="694" t="s">
        <v>36</v>
      </c>
      <c r="H29" s="695">
        <v>3</v>
      </c>
      <c r="I29" s="703">
        <v>8</v>
      </c>
      <c r="J29" s="704"/>
      <c r="K29" s="698">
        <f t="shared" si="1"/>
        <v>0.21078611724307089</v>
      </c>
    </row>
    <row r="30" spans="1:11" x14ac:dyDescent="0.3">
      <c r="A30" s="691">
        <v>28</v>
      </c>
      <c r="B30" s="677" t="s">
        <v>66</v>
      </c>
      <c r="C30" s="669">
        <v>1986</v>
      </c>
      <c r="D30" s="682">
        <v>32</v>
      </c>
      <c r="E30" s="679" t="s">
        <v>45</v>
      </c>
      <c r="F30" s="710">
        <v>0.96111111111111114</v>
      </c>
      <c r="G30" s="669" t="s">
        <v>48</v>
      </c>
      <c r="H30" s="695">
        <v>2</v>
      </c>
      <c r="I30" s="703">
        <v>9</v>
      </c>
      <c r="J30" s="701"/>
      <c r="K30" s="698">
        <f t="shared" si="1"/>
        <v>0.21216580819229824</v>
      </c>
    </row>
    <row r="31" spans="1:11" x14ac:dyDescent="0.3">
      <c r="A31" s="691">
        <v>29</v>
      </c>
      <c r="B31" s="681" t="s">
        <v>563</v>
      </c>
      <c r="C31" s="671">
        <v>1979</v>
      </c>
      <c r="D31" s="682">
        <v>39</v>
      </c>
      <c r="E31" s="707" t="s">
        <v>560</v>
      </c>
      <c r="F31" s="700">
        <v>0.96388888888888891</v>
      </c>
      <c r="G31" s="669" t="s">
        <v>38</v>
      </c>
      <c r="H31" s="695">
        <v>5</v>
      </c>
      <c r="I31" s="703">
        <v>6</v>
      </c>
      <c r="J31" s="704" t="s">
        <v>328</v>
      </c>
      <c r="K31" s="698">
        <f t="shared" si="1"/>
        <v>0.21277900416973264</v>
      </c>
    </row>
    <row r="32" spans="1:11" x14ac:dyDescent="0.3">
      <c r="A32" s="691">
        <v>30</v>
      </c>
      <c r="B32" s="678" t="s">
        <v>598</v>
      </c>
      <c r="C32" s="669">
        <v>1970</v>
      </c>
      <c r="D32" s="682">
        <v>48</v>
      </c>
      <c r="E32" s="692" t="s">
        <v>16</v>
      </c>
      <c r="F32" s="700">
        <v>0.97499999999999998</v>
      </c>
      <c r="G32" s="669" t="s">
        <v>38</v>
      </c>
      <c r="H32" s="695">
        <v>6</v>
      </c>
      <c r="I32" s="703">
        <v>5</v>
      </c>
      <c r="J32" s="701"/>
      <c r="K32" s="698">
        <f t="shared" si="1"/>
        <v>0.21523178807947019</v>
      </c>
    </row>
    <row r="33" spans="1:11" x14ac:dyDescent="0.3">
      <c r="A33" s="691">
        <v>31</v>
      </c>
      <c r="B33" s="680" t="s">
        <v>81</v>
      </c>
      <c r="C33" s="671">
        <v>1973</v>
      </c>
      <c r="D33" s="682">
        <v>45</v>
      </c>
      <c r="E33" s="692" t="s">
        <v>16</v>
      </c>
      <c r="F33" s="700">
        <v>0.9868055555555556</v>
      </c>
      <c r="G33" s="669" t="s">
        <v>38</v>
      </c>
      <c r="H33" s="695">
        <v>7</v>
      </c>
      <c r="I33" s="703">
        <v>4</v>
      </c>
      <c r="J33" s="701"/>
      <c r="K33" s="698">
        <f t="shared" si="1"/>
        <v>0.21783787098356636</v>
      </c>
    </row>
    <row r="34" spans="1:11" x14ac:dyDescent="0.3">
      <c r="A34" s="691">
        <v>32</v>
      </c>
      <c r="B34" s="674" t="s">
        <v>76</v>
      </c>
      <c r="C34" s="673">
        <v>1988</v>
      </c>
      <c r="D34" s="682">
        <v>30</v>
      </c>
      <c r="E34" s="679" t="s">
        <v>77</v>
      </c>
      <c r="F34" s="710">
        <v>0.98958333333333337</v>
      </c>
      <c r="G34" s="694" t="s">
        <v>48</v>
      </c>
      <c r="H34" s="695">
        <v>3</v>
      </c>
      <c r="I34" s="703">
        <v>8</v>
      </c>
      <c r="J34" s="701"/>
      <c r="K34" s="698">
        <f t="shared" si="1"/>
        <v>0.21845106696100072</v>
      </c>
    </row>
    <row r="35" spans="1:11" x14ac:dyDescent="0.3">
      <c r="A35" s="691">
        <v>33</v>
      </c>
      <c r="B35" s="677" t="s">
        <v>597</v>
      </c>
      <c r="C35" s="669">
        <v>1974</v>
      </c>
      <c r="D35" s="682">
        <v>44</v>
      </c>
      <c r="E35" s="712" t="s">
        <v>19</v>
      </c>
      <c r="F35" s="700">
        <v>0.99444444444444446</v>
      </c>
      <c r="G35" s="669" t="s">
        <v>38</v>
      </c>
      <c r="H35" s="695">
        <v>8</v>
      </c>
      <c r="I35" s="703">
        <v>3</v>
      </c>
      <c r="J35" s="701"/>
      <c r="K35" s="698">
        <f t="shared" si="1"/>
        <v>0.21952415992151092</v>
      </c>
    </row>
    <row r="36" spans="1:11" x14ac:dyDescent="0.3">
      <c r="A36" s="691">
        <v>34</v>
      </c>
      <c r="B36" s="678" t="s">
        <v>79</v>
      </c>
      <c r="C36" s="669">
        <v>1947</v>
      </c>
      <c r="D36" s="682">
        <v>71</v>
      </c>
      <c r="E36" s="692" t="s">
        <v>16</v>
      </c>
      <c r="F36" s="713" t="s">
        <v>654</v>
      </c>
      <c r="G36" s="669" t="s">
        <v>75</v>
      </c>
      <c r="H36" s="695">
        <v>2</v>
      </c>
      <c r="I36" s="703">
        <v>9</v>
      </c>
      <c r="J36" s="704"/>
      <c r="K36" s="714">
        <f t="shared" ref="K36:K43" si="2">SUM(F36/4.53)</f>
        <v>0.2227434388030414</v>
      </c>
    </row>
    <row r="37" spans="1:11" x14ac:dyDescent="0.3">
      <c r="A37" s="691">
        <v>35</v>
      </c>
      <c r="B37" s="677" t="s">
        <v>105</v>
      </c>
      <c r="C37" s="669">
        <v>1972</v>
      </c>
      <c r="D37" s="682">
        <v>46</v>
      </c>
      <c r="E37" s="679" t="s">
        <v>24</v>
      </c>
      <c r="F37" s="713" t="s">
        <v>655</v>
      </c>
      <c r="G37" s="669" t="s">
        <v>38</v>
      </c>
      <c r="H37" s="695">
        <v>9</v>
      </c>
      <c r="I37" s="703">
        <v>2</v>
      </c>
      <c r="J37" s="701" t="s">
        <v>328</v>
      </c>
      <c r="K37" s="714">
        <f t="shared" si="2"/>
        <v>0.22718910963944072</v>
      </c>
    </row>
    <row r="38" spans="1:11" x14ac:dyDescent="0.3">
      <c r="A38" s="691">
        <v>36</v>
      </c>
      <c r="B38" s="677" t="s">
        <v>99</v>
      </c>
      <c r="C38" s="669">
        <v>1945</v>
      </c>
      <c r="D38" s="682">
        <v>73</v>
      </c>
      <c r="E38" s="715" t="s">
        <v>61</v>
      </c>
      <c r="F38" s="713" t="s">
        <v>656</v>
      </c>
      <c r="G38" s="669" t="s">
        <v>75</v>
      </c>
      <c r="H38" s="695">
        <v>3</v>
      </c>
      <c r="I38" s="703">
        <v>8</v>
      </c>
      <c r="J38" s="701" t="s">
        <v>328</v>
      </c>
      <c r="K38" s="714">
        <f t="shared" si="2"/>
        <v>0.22749570762815796</v>
      </c>
    </row>
    <row r="39" spans="1:11" x14ac:dyDescent="0.3">
      <c r="A39" s="691">
        <v>37</v>
      </c>
      <c r="B39" s="675" t="s">
        <v>642</v>
      </c>
      <c r="C39" s="676">
        <v>1968</v>
      </c>
      <c r="D39" s="682">
        <v>50</v>
      </c>
      <c r="E39" s="705" t="s">
        <v>643</v>
      </c>
      <c r="F39" s="713" t="s">
        <v>657</v>
      </c>
      <c r="G39" s="669" t="s">
        <v>36</v>
      </c>
      <c r="H39" s="695">
        <v>4</v>
      </c>
      <c r="I39" s="703">
        <v>7</v>
      </c>
      <c r="J39" s="701"/>
      <c r="K39" s="714">
        <f t="shared" si="2"/>
        <v>0.23592715231788075</v>
      </c>
    </row>
    <row r="40" spans="1:11" x14ac:dyDescent="0.3">
      <c r="A40" s="691">
        <v>38</v>
      </c>
      <c r="B40" s="674" t="s">
        <v>95</v>
      </c>
      <c r="C40" s="673">
        <v>1968</v>
      </c>
      <c r="D40" s="682">
        <v>50</v>
      </c>
      <c r="E40" s="692" t="s">
        <v>16</v>
      </c>
      <c r="F40" s="713" t="s">
        <v>658</v>
      </c>
      <c r="G40" s="694" t="s">
        <v>36</v>
      </c>
      <c r="H40" s="695">
        <v>5</v>
      </c>
      <c r="I40" s="703">
        <v>6</v>
      </c>
      <c r="J40" s="701"/>
      <c r="K40" s="714">
        <f t="shared" si="2"/>
        <v>0.25033725778758886</v>
      </c>
    </row>
    <row r="41" spans="1:11" x14ac:dyDescent="0.3">
      <c r="A41" s="691">
        <v>39</v>
      </c>
      <c r="B41" s="677" t="s">
        <v>594</v>
      </c>
      <c r="C41" s="669">
        <v>2001</v>
      </c>
      <c r="D41" s="671">
        <v>17</v>
      </c>
      <c r="E41" s="712" t="s">
        <v>19</v>
      </c>
      <c r="F41" s="713" t="s">
        <v>659</v>
      </c>
      <c r="G41" s="669" t="s">
        <v>48</v>
      </c>
      <c r="H41" s="695">
        <v>4</v>
      </c>
      <c r="I41" s="703">
        <v>7</v>
      </c>
      <c r="J41" s="701" t="s">
        <v>328</v>
      </c>
      <c r="K41" s="714">
        <f t="shared" si="2"/>
        <v>0.25156364974245771</v>
      </c>
    </row>
    <row r="42" spans="1:11" x14ac:dyDescent="0.3">
      <c r="A42" s="691">
        <v>40</v>
      </c>
      <c r="B42" s="670" t="s">
        <v>97</v>
      </c>
      <c r="C42" s="671">
        <v>1948</v>
      </c>
      <c r="D42" s="682">
        <v>70</v>
      </c>
      <c r="E42" s="715" t="s">
        <v>61</v>
      </c>
      <c r="F42" s="713" t="s">
        <v>660</v>
      </c>
      <c r="G42" s="694" t="s">
        <v>75</v>
      </c>
      <c r="H42" s="695">
        <v>4</v>
      </c>
      <c r="I42" s="703">
        <v>7</v>
      </c>
      <c r="J42" s="701"/>
      <c r="K42" s="714">
        <f t="shared" si="2"/>
        <v>0.25263674270296782</v>
      </c>
    </row>
    <row r="43" spans="1:11" x14ac:dyDescent="0.3">
      <c r="A43" s="691">
        <v>41</v>
      </c>
      <c r="B43" s="678" t="s">
        <v>110</v>
      </c>
      <c r="C43" s="669">
        <v>1945</v>
      </c>
      <c r="D43" s="682">
        <v>73</v>
      </c>
      <c r="E43" s="692" t="s">
        <v>16</v>
      </c>
      <c r="F43" s="713" t="s">
        <v>104</v>
      </c>
      <c r="G43" s="669" t="s">
        <v>75</v>
      </c>
      <c r="H43" s="695">
        <v>5</v>
      </c>
      <c r="I43" s="703">
        <v>6</v>
      </c>
      <c r="J43" s="701"/>
      <c r="K43" s="714">
        <f t="shared" si="2"/>
        <v>0.26413416727986261</v>
      </c>
    </row>
    <row r="44" spans="1:11" x14ac:dyDescent="0.3">
      <c r="A44" s="691">
        <v>42</v>
      </c>
      <c r="B44" s="681" t="s">
        <v>574</v>
      </c>
      <c r="C44" s="671">
        <v>1973</v>
      </c>
      <c r="D44" s="682">
        <v>45</v>
      </c>
      <c r="E44" s="712" t="s">
        <v>19</v>
      </c>
      <c r="F44" s="713" t="s">
        <v>661</v>
      </c>
      <c r="G44" s="669" t="s">
        <v>38</v>
      </c>
      <c r="H44" s="695">
        <v>10</v>
      </c>
      <c r="I44" s="703">
        <v>1</v>
      </c>
      <c r="J44" s="701"/>
      <c r="K44" s="714">
        <f>SUM(F44/4.53)</f>
        <v>0.27854427274957078</v>
      </c>
    </row>
    <row r="45" spans="1:11" x14ac:dyDescent="0.3">
      <c r="A45" s="691">
        <v>43</v>
      </c>
      <c r="B45" s="716" t="s">
        <v>119</v>
      </c>
      <c r="C45" s="671">
        <v>1963</v>
      </c>
      <c r="D45" s="682">
        <v>55</v>
      </c>
      <c r="E45" s="717" t="s">
        <v>19</v>
      </c>
      <c r="F45" s="713" t="s">
        <v>662</v>
      </c>
      <c r="G45" s="694" t="s">
        <v>120</v>
      </c>
      <c r="H45" s="695">
        <v>1</v>
      </c>
      <c r="I45" s="696">
        <v>10</v>
      </c>
      <c r="J45" s="701"/>
      <c r="K45" s="714">
        <f>SUM(F45/4.53)</f>
        <v>0.28896860436595539</v>
      </c>
    </row>
    <row r="46" spans="1:11" ht="15" thickBot="1" x14ac:dyDescent="0.35">
      <c r="A46" s="718">
        <v>44</v>
      </c>
      <c r="B46" s="719" t="s">
        <v>601</v>
      </c>
      <c r="C46" s="720">
        <v>1974</v>
      </c>
      <c r="D46" s="721">
        <v>44</v>
      </c>
      <c r="E46" s="722" t="s">
        <v>19</v>
      </c>
      <c r="F46" s="723" t="s">
        <v>663</v>
      </c>
      <c r="G46" s="720" t="s">
        <v>38</v>
      </c>
      <c r="H46" s="724">
        <v>11</v>
      </c>
      <c r="I46" s="725">
        <v>1</v>
      </c>
      <c r="J46" s="726"/>
      <c r="K46" s="727">
        <f>SUM(F46/4.53)</f>
        <v>0.31426293843512382</v>
      </c>
    </row>
    <row r="47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N25" sqref="N25"/>
    </sheetView>
  </sheetViews>
  <sheetFormatPr defaultRowHeight="14.4" x14ac:dyDescent="0.3"/>
  <cols>
    <col min="1" max="1" width="3" customWidth="1"/>
    <col min="2" max="2" width="17.5546875" bestFit="1" customWidth="1"/>
    <col min="3" max="3" width="3.88671875" customWidth="1"/>
    <col min="4" max="4" width="3.33203125" customWidth="1"/>
    <col min="5" max="5" width="15" customWidth="1"/>
    <col min="6" max="6" width="7.44140625" customWidth="1"/>
    <col min="7" max="7" width="3.6640625" style="177" customWidth="1"/>
    <col min="8" max="8" width="3.5546875" style="783" customWidth="1"/>
    <col min="9" max="9" width="2.6640625" customWidth="1"/>
    <col min="10" max="10" width="6.5546875" customWidth="1"/>
    <col min="11" max="11" width="5.6640625" customWidth="1"/>
  </cols>
  <sheetData>
    <row r="1" spans="1:11" ht="17.399999999999999" thickTop="1" x14ac:dyDescent="0.3">
      <c r="A1" s="1029" t="s">
        <v>665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1"/>
    </row>
    <row r="2" spans="1:11" x14ac:dyDescent="0.3">
      <c r="A2" s="740" t="s">
        <v>1</v>
      </c>
      <c r="B2" s="741" t="s">
        <v>2</v>
      </c>
      <c r="C2" s="742" t="s">
        <v>3</v>
      </c>
      <c r="D2" s="743" t="s">
        <v>4</v>
      </c>
      <c r="E2" s="743" t="s">
        <v>5</v>
      </c>
      <c r="F2" s="744" t="s">
        <v>6</v>
      </c>
      <c r="G2" s="742" t="s">
        <v>7</v>
      </c>
      <c r="H2" s="745" t="s">
        <v>8</v>
      </c>
      <c r="I2" s="746" t="s">
        <v>9</v>
      </c>
      <c r="J2" s="743" t="s">
        <v>10</v>
      </c>
      <c r="K2" s="747" t="s">
        <v>11</v>
      </c>
    </row>
    <row r="3" spans="1:11" x14ac:dyDescent="0.3">
      <c r="A3" s="748">
        <v>1</v>
      </c>
      <c r="B3" s="735" t="s">
        <v>650</v>
      </c>
      <c r="C3" s="731">
        <v>1990</v>
      </c>
      <c r="D3" s="728">
        <v>28</v>
      </c>
      <c r="E3" s="749" t="s">
        <v>61</v>
      </c>
      <c r="F3" s="750">
        <v>0.68611111111111101</v>
      </c>
      <c r="G3" s="751" t="s">
        <v>14</v>
      </c>
      <c r="H3" s="752">
        <v>1</v>
      </c>
      <c r="I3" s="753">
        <v>10</v>
      </c>
      <c r="J3" s="754" t="s">
        <v>633</v>
      </c>
      <c r="K3" s="755">
        <f t="shared" ref="K3:K8" si="0">SUM(F3)/4.53</f>
        <v>0.15145940642629382</v>
      </c>
    </row>
    <row r="4" spans="1:11" x14ac:dyDescent="0.3">
      <c r="A4" s="748">
        <v>2</v>
      </c>
      <c r="B4" s="735" t="s">
        <v>21</v>
      </c>
      <c r="C4" s="731">
        <v>1978</v>
      </c>
      <c r="D4" s="728">
        <v>40</v>
      </c>
      <c r="E4" s="756" t="s">
        <v>22</v>
      </c>
      <c r="F4" s="757">
        <v>0.70138888888888884</v>
      </c>
      <c r="G4" s="751" t="s">
        <v>20</v>
      </c>
      <c r="H4" s="752">
        <v>1</v>
      </c>
      <c r="I4" s="753">
        <v>10</v>
      </c>
      <c r="J4" s="754"/>
      <c r="K4" s="755">
        <f t="shared" si="0"/>
        <v>0.15483198430218295</v>
      </c>
    </row>
    <row r="5" spans="1:11" x14ac:dyDescent="0.3">
      <c r="A5" s="748">
        <v>3</v>
      </c>
      <c r="B5" s="758" t="s">
        <v>12</v>
      </c>
      <c r="C5" s="731">
        <v>1998</v>
      </c>
      <c r="D5" s="728">
        <v>20</v>
      </c>
      <c r="E5" s="729" t="s">
        <v>13</v>
      </c>
      <c r="F5" s="750">
        <v>0.70416666666666661</v>
      </c>
      <c r="G5" s="751" t="s">
        <v>14</v>
      </c>
      <c r="H5" s="752">
        <v>2</v>
      </c>
      <c r="I5" s="759">
        <v>9</v>
      </c>
      <c r="J5" s="754"/>
      <c r="K5" s="755">
        <f t="shared" si="0"/>
        <v>0.15544518027961735</v>
      </c>
    </row>
    <row r="6" spans="1:11" x14ac:dyDescent="0.3">
      <c r="A6" s="748">
        <v>4</v>
      </c>
      <c r="B6" s="734" t="s">
        <v>26</v>
      </c>
      <c r="C6" s="733">
        <v>1980</v>
      </c>
      <c r="D6" s="728">
        <v>38</v>
      </c>
      <c r="E6" s="760" t="s">
        <v>16</v>
      </c>
      <c r="F6" s="750">
        <v>0.7055555555555556</v>
      </c>
      <c r="G6" s="751" t="s">
        <v>17</v>
      </c>
      <c r="H6" s="752">
        <v>1</v>
      </c>
      <c r="I6" s="753">
        <v>10</v>
      </c>
      <c r="J6" s="754" t="s">
        <v>328</v>
      </c>
      <c r="K6" s="755">
        <f t="shared" si="0"/>
        <v>0.15575177826833456</v>
      </c>
    </row>
    <row r="7" spans="1:11" x14ac:dyDescent="0.3">
      <c r="A7" s="748">
        <v>5</v>
      </c>
      <c r="B7" s="732" t="s">
        <v>554</v>
      </c>
      <c r="C7" s="733">
        <v>1973</v>
      </c>
      <c r="D7" s="728">
        <v>45</v>
      </c>
      <c r="E7" s="737" t="s">
        <v>555</v>
      </c>
      <c r="F7" s="757">
        <v>0.74236111111111114</v>
      </c>
      <c r="G7" s="751" t="s">
        <v>20</v>
      </c>
      <c r="H7" s="752">
        <v>2</v>
      </c>
      <c r="I7" s="759">
        <v>9</v>
      </c>
      <c r="J7" s="754"/>
      <c r="K7" s="755">
        <f t="shared" si="0"/>
        <v>0.16387662496934019</v>
      </c>
    </row>
    <row r="8" spans="1:11" x14ac:dyDescent="0.3">
      <c r="A8" s="748">
        <v>6</v>
      </c>
      <c r="B8" s="758" t="s">
        <v>233</v>
      </c>
      <c r="C8" s="731">
        <v>1966</v>
      </c>
      <c r="D8" s="728">
        <v>52</v>
      </c>
      <c r="E8" s="761" t="s">
        <v>89</v>
      </c>
      <c r="F8" s="750">
        <v>0.7631944444444444</v>
      </c>
      <c r="G8" s="733" t="s">
        <v>36</v>
      </c>
      <c r="H8" s="752">
        <v>1</v>
      </c>
      <c r="I8" s="753">
        <v>10</v>
      </c>
      <c r="J8" s="754"/>
      <c r="K8" s="755">
        <f t="shared" si="0"/>
        <v>0.16847559480009811</v>
      </c>
    </row>
    <row r="9" spans="1:11" x14ac:dyDescent="0.3">
      <c r="A9" s="748">
        <v>7</v>
      </c>
      <c r="B9" s="738" t="s">
        <v>35</v>
      </c>
      <c r="C9" s="730">
        <v>1964</v>
      </c>
      <c r="D9" s="728">
        <v>54</v>
      </c>
      <c r="E9" s="760" t="s">
        <v>16</v>
      </c>
      <c r="F9" s="757">
        <v>0.76874999999999993</v>
      </c>
      <c r="G9" s="751" t="s">
        <v>36</v>
      </c>
      <c r="H9" s="752">
        <v>2</v>
      </c>
      <c r="I9" s="759">
        <v>9</v>
      </c>
      <c r="J9" s="754"/>
      <c r="K9" s="755">
        <f t="shared" ref="K9:K35" si="1">SUM(F9)/4.53</f>
        <v>0.16970198675496687</v>
      </c>
    </row>
    <row r="10" spans="1:11" x14ac:dyDescent="0.3">
      <c r="A10" s="748">
        <v>8</v>
      </c>
      <c r="B10" s="736" t="s">
        <v>557</v>
      </c>
      <c r="C10" s="733">
        <v>1982</v>
      </c>
      <c r="D10" s="728">
        <v>36</v>
      </c>
      <c r="E10" s="737" t="s">
        <v>24</v>
      </c>
      <c r="F10" s="750">
        <v>0.78611111111111109</v>
      </c>
      <c r="G10" s="733" t="s">
        <v>17</v>
      </c>
      <c r="H10" s="752">
        <v>2</v>
      </c>
      <c r="I10" s="759">
        <v>9</v>
      </c>
      <c r="J10" s="754"/>
      <c r="K10" s="755">
        <f t="shared" si="1"/>
        <v>0.1735344616139318</v>
      </c>
    </row>
    <row r="11" spans="1:11" x14ac:dyDescent="0.3">
      <c r="A11" s="748">
        <v>9</v>
      </c>
      <c r="B11" s="735" t="s">
        <v>666</v>
      </c>
      <c r="C11" s="731">
        <v>2000</v>
      </c>
      <c r="D11" s="728">
        <v>18</v>
      </c>
      <c r="E11" s="762" t="s">
        <v>667</v>
      </c>
      <c r="F11" s="750">
        <v>0.79375000000000007</v>
      </c>
      <c r="G11" s="733" t="s">
        <v>14</v>
      </c>
      <c r="H11" s="752">
        <v>3</v>
      </c>
      <c r="I11" s="759">
        <v>8</v>
      </c>
      <c r="J11" s="754"/>
      <c r="K11" s="755">
        <f t="shared" si="1"/>
        <v>0.17522075055187639</v>
      </c>
    </row>
    <row r="12" spans="1:11" x14ac:dyDescent="0.3">
      <c r="A12" s="748">
        <v>10</v>
      </c>
      <c r="B12" s="736" t="s">
        <v>33</v>
      </c>
      <c r="C12" s="733">
        <v>1973</v>
      </c>
      <c r="D12" s="728">
        <v>45</v>
      </c>
      <c r="E12" s="739" t="s">
        <v>19</v>
      </c>
      <c r="F12" s="757">
        <v>0.79999999999999993</v>
      </c>
      <c r="G12" s="733" t="s">
        <v>20</v>
      </c>
      <c r="H12" s="752">
        <v>3</v>
      </c>
      <c r="I12" s="759">
        <v>8</v>
      </c>
      <c r="J12" s="754"/>
      <c r="K12" s="755">
        <f t="shared" si="1"/>
        <v>0.17660044150110374</v>
      </c>
    </row>
    <row r="13" spans="1:11" x14ac:dyDescent="0.3">
      <c r="A13" s="748">
        <v>11</v>
      </c>
      <c r="B13" s="734" t="s">
        <v>582</v>
      </c>
      <c r="C13" s="733">
        <v>1980</v>
      </c>
      <c r="D13" s="728">
        <v>38</v>
      </c>
      <c r="E13" s="739" t="s">
        <v>19</v>
      </c>
      <c r="F13" s="750">
        <v>0.80555555555555547</v>
      </c>
      <c r="G13" s="733" t="s">
        <v>17</v>
      </c>
      <c r="H13" s="752">
        <v>3</v>
      </c>
      <c r="I13" s="759">
        <v>8</v>
      </c>
      <c r="J13" s="754" t="s">
        <v>328</v>
      </c>
      <c r="K13" s="755">
        <f t="shared" si="1"/>
        <v>0.1778268334559725</v>
      </c>
    </row>
    <row r="14" spans="1:11" x14ac:dyDescent="0.3">
      <c r="A14" s="748">
        <v>12</v>
      </c>
      <c r="B14" s="732" t="s">
        <v>32</v>
      </c>
      <c r="C14" s="733">
        <v>1972</v>
      </c>
      <c r="D14" s="728">
        <v>46</v>
      </c>
      <c r="E14" s="737" t="s">
        <v>24</v>
      </c>
      <c r="F14" s="757">
        <v>0.81180555555555556</v>
      </c>
      <c r="G14" s="751" t="s">
        <v>20</v>
      </c>
      <c r="H14" s="752">
        <v>4</v>
      </c>
      <c r="I14" s="759">
        <v>7</v>
      </c>
      <c r="J14" s="754"/>
      <c r="K14" s="755">
        <f t="shared" si="1"/>
        <v>0.17920652440519988</v>
      </c>
    </row>
    <row r="15" spans="1:11" x14ac:dyDescent="0.3">
      <c r="A15" s="748">
        <v>13</v>
      </c>
      <c r="B15" s="732" t="s">
        <v>40</v>
      </c>
      <c r="C15" s="733">
        <v>1972</v>
      </c>
      <c r="D15" s="728">
        <v>46</v>
      </c>
      <c r="E15" s="737" t="s">
        <v>41</v>
      </c>
      <c r="F15" s="750">
        <v>0.82361111111111107</v>
      </c>
      <c r="G15" s="733" t="s">
        <v>20</v>
      </c>
      <c r="H15" s="752">
        <v>5</v>
      </c>
      <c r="I15" s="759">
        <v>6</v>
      </c>
      <c r="J15" s="754"/>
      <c r="K15" s="755">
        <f t="shared" si="1"/>
        <v>0.18181260730929602</v>
      </c>
    </row>
    <row r="16" spans="1:11" x14ac:dyDescent="0.3">
      <c r="A16" s="748">
        <v>14</v>
      </c>
      <c r="B16" s="734" t="s">
        <v>28</v>
      </c>
      <c r="C16" s="733">
        <v>1974</v>
      </c>
      <c r="D16" s="728">
        <v>44</v>
      </c>
      <c r="E16" s="763" t="s">
        <v>24</v>
      </c>
      <c r="F16" s="757">
        <v>0.83472222222222225</v>
      </c>
      <c r="G16" s="733" t="s">
        <v>20</v>
      </c>
      <c r="H16" s="752">
        <v>6</v>
      </c>
      <c r="I16" s="759">
        <v>5</v>
      </c>
      <c r="J16" s="754"/>
      <c r="K16" s="755">
        <f t="shared" si="1"/>
        <v>0.1842653912190336</v>
      </c>
    </row>
    <row r="17" spans="1:11" x14ac:dyDescent="0.3">
      <c r="A17" s="748">
        <v>15</v>
      </c>
      <c r="B17" s="734" t="s">
        <v>37</v>
      </c>
      <c r="C17" s="733">
        <v>1979</v>
      </c>
      <c r="D17" s="728">
        <v>39</v>
      </c>
      <c r="E17" s="739" t="s">
        <v>19</v>
      </c>
      <c r="F17" s="750">
        <v>0.83750000000000002</v>
      </c>
      <c r="G17" s="751" t="s">
        <v>38</v>
      </c>
      <c r="H17" s="752">
        <v>1</v>
      </c>
      <c r="I17" s="753">
        <v>10</v>
      </c>
      <c r="J17" s="754"/>
      <c r="K17" s="755">
        <f t="shared" si="1"/>
        <v>0.18487858719646799</v>
      </c>
    </row>
    <row r="18" spans="1:11" x14ac:dyDescent="0.3">
      <c r="A18" s="748">
        <v>16</v>
      </c>
      <c r="B18" s="732" t="s">
        <v>559</v>
      </c>
      <c r="C18" s="733">
        <v>1969</v>
      </c>
      <c r="D18" s="728">
        <v>49</v>
      </c>
      <c r="E18" s="737" t="s">
        <v>560</v>
      </c>
      <c r="F18" s="757">
        <v>0.84444444444444444</v>
      </c>
      <c r="G18" s="733" t="s">
        <v>20</v>
      </c>
      <c r="H18" s="752">
        <v>7</v>
      </c>
      <c r="I18" s="759">
        <v>4</v>
      </c>
      <c r="J18" s="754"/>
      <c r="K18" s="755">
        <f t="shared" si="1"/>
        <v>0.18641157714005396</v>
      </c>
    </row>
    <row r="19" spans="1:11" x14ac:dyDescent="0.3">
      <c r="A19" s="748">
        <v>17</v>
      </c>
      <c r="B19" s="734" t="s">
        <v>668</v>
      </c>
      <c r="C19" s="733">
        <v>1985</v>
      </c>
      <c r="D19" s="728">
        <v>33</v>
      </c>
      <c r="E19" s="764" t="s">
        <v>24</v>
      </c>
      <c r="F19" s="750">
        <v>0.85138888888888886</v>
      </c>
      <c r="G19" s="733" t="s">
        <v>17</v>
      </c>
      <c r="H19" s="752">
        <v>4</v>
      </c>
      <c r="I19" s="759">
        <v>7</v>
      </c>
      <c r="J19" s="754"/>
      <c r="K19" s="755">
        <f t="shared" si="1"/>
        <v>0.18794456708363991</v>
      </c>
    </row>
    <row r="20" spans="1:11" x14ac:dyDescent="0.3">
      <c r="A20" s="748">
        <v>18</v>
      </c>
      <c r="B20" s="734" t="s">
        <v>50</v>
      </c>
      <c r="C20" s="733">
        <v>1975</v>
      </c>
      <c r="D20" s="728">
        <v>43</v>
      </c>
      <c r="E20" s="760" t="s">
        <v>16</v>
      </c>
      <c r="F20" s="757">
        <v>0.8520833333333333</v>
      </c>
      <c r="G20" s="751" t="s">
        <v>38</v>
      </c>
      <c r="H20" s="752">
        <v>2</v>
      </c>
      <c r="I20" s="759">
        <v>9</v>
      </c>
      <c r="J20" s="754"/>
      <c r="K20" s="755">
        <f t="shared" si="1"/>
        <v>0.1880978660779985</v>
      </c>
    </row>
    <row r="21" spans="1:11" x14ac:dyDescent="0.3">
      <c r="A21" s="748">
        <v>19</v>
      </c>
      <c r="B21" s="736" t="s">
        <v>63</v>
      </c>
      <c r="C21" s="733">
        <v>1975</v>
      </c>
      <c r="D21" s="728">
        <v>43</v>
      </c>
      <c r="E21" s="761" t="s">
        <v>24</v>
      </c>
      <c r="F21" s="750">
        <v>0.85416666666666663</v>
      </c>
      <c r="G21" s="733" t="s">
        <v>20</v>
      </c>
      <c r="H21" s="752">
        <v>8</v>
      </c>
      <c r="I21" s="759">
        <v>3</v>
      </c>
      <c r="J21" s="754"/>
      <c r="K21" s="755">
        <f t="shared" si="1"/>
        <v>0.1885577630610743</v>
      </c>
    </row>
    <row r="22" spans="1:11" x14ac:dyDescent="0.3">
      <c r="A22" s="748">
        <v>20</v>
      </c>
      <c r="B22" s="735" t="s">
        <v>57</v>
      </c>
      <c r="C22" s="731">
        <v>1970</v>
      </c>
      <c r="D22" s="728">
        <v>48</v>
      </c>
      <c r="E22" s="756" t="s">
        <v>58</v>
      </c>
      <c r="F22" s="757">
        <v>0.85416666666666663</v>
      </c>
      <c r="G22" s="733" t="s">
        <v>20</v>
      </c>
      <c r="H22" s="752">
        <v>9</v>
      </c>
      <c r="I22" s="759">
        <v>2</v>
      </c>
      <c r="J22" s="754"/>
      <c r="K22" s="755">
        <f t="shared" si="1"/>
        <v>0.1885577630610743</v>
      </c>
    </row>
    <row r="23" spans="1:11" x14ac:dyDescent="0.3">
      <c r="A23" s="748">
        <v>21</v>
      </c>
      <c r="B23" s="734" t="s">
        <v>669</v>
      </c>
      <c r="C23" s="733">
        <v>1993</v>
      </c>
      <c r="D23" s="728">
        <v>25</v>
      </c>
      <c r="E23" s="761" t="s">
        <v>634</v>
      </c>
      <c r="F23" s="765">
        <v>0.85833333333333339</v>
      </c>
      <c r="G23" s="733" t="s">
        <v>48</v>
      </c>
      <c r="H23" s="752">
        <v>1</v>
      </c>
      <c r="I23" s="753">
        <v>10</v>
      </c>
      <c r="J23" s="766" t="s">
        <v>25</v>
      </c>
      <c r="K23" s="755">
        <f t="shared" si="1"/>
        <v>0.18947755702722591</v>
      </c>
    </row>
    <row r="24" spans="1:11" x14ac:dyDescent="0.3">
      <c r="A24" s="748">
        <v>22</v>
      </c>
      <c r="B24" s="732" t="s">
        <v>39</v>
      </c>
      <c r="C24" s="733">
        <v>1977</v>
      </c>
      <c r="D24" s="728">
        <v>41</v>
      </c>
      <c r="E24" s="739" t="s">
        <v>19</v>
      </c>
      <c r="F24" s="757">
        <v>0.87361111111111101</v>
      </c>
      <c r="G24" s="733" t="s">
        <v>20</v>
      </c>
      <c r="H24" s="752">
        <v>10</v>
      </c>
      <c r="I24" s="759">
        <v>1</v>
      </c>
      <c r="J24" s="754"/>
      <c r="K24" s="755">
        <f t="shared" si="1"/>
        <v>0.19285013490311501</v>
      </c>
    </row>
    <row r="25" spans="1:11" x14ac:dyDescent="0.3">
      <c r="A25" s="748">
        <v>23</v>
      </c>
      <c r="B25" s="736" t="s">
        <v>137</v>
      </c>
      <c r="C25" s="733">
        <v>1975</v>
      </c>
      <c r="D25" s="728">
        <v>43</v>
      </c>
      <c r="E25" s="737" t="s">
        <v>138</v>
      </c>
      <c r="F25" s="757">
        <v>0.89583333333333337</v>
      </c>
      <c r="G25" s="733" t="s">
        <v>38</v>
      </c>
      <c r="H25" s="752">
        <v>3</v>
      </c>
      <c r="I25" s="759">
        <v>8</v>
      </c>
      <c r="J25" s="754"/>
      <c r="K25" s="755">
        <f t="shared" si="1"/>
        <v>0.19775570272259013</v>
      </c>
    </row>
    <row r="26" spans="1:11" x14ac:dyDescent="0.3">
      <c r="A26" s="748">
        <v>24</v>
      </c>
      <c r="B26" s="735" t="s">
        <v>44</v>
      </c>
      <c r="C26" s="731">
        <v>1986</v>
      </c>
      <c r="D26" s="728">
        <v>32</v>
      </c>
      <c r="E26" s="762" t="s">
        <v>45</v>
      </c>
      <c r="F26" s="750">
        <v>0.90486111111111101</v>
      </c>
      <c r="G26" s="733" t="s">
        <v>17</v>
      </c>
      <c r="H26" s="752">
        <v>5</v>
      </c>
      <c r="I26" s="759">
        <v>6</v>
      </c>
      <c r="J26" s="754"/>
      <c r="K26" s="755">
        <f t="shared" si="1"/>
        <v>0.19974858964925188</v>
      </c>
    </row>
    <row r="27" spans="1:11" x14ac:dyDescent="0.3">
      <c r="A27" s="748">
        <v>25</v>
      </c>
      <c r="B27" s="735" t="s">
        <v>65</v>
      </c>
      <c r="C27" s="731">
        <v>1985</v>
      </c>
      <c r="D27" s="728">
        <v>33</v>
      </c>
      <c r="E27" s="737" t="s">
        <v>43</v>
      </c>
      <c r="F27" s="750">
        <v>0.90625</v>
      </c>
      <c r="G27" s="733" t="s">
        <v>17</v>
      </c>
      <c r="H27" s="752">
        <v>6</v>
      </c>
      <c r="I27" s="759">
        <v>5</v>
      </c>
      <c r="J27" s="754"/>
      <c r="K27" s="755">
        <f t="shared" si="1"/>
        <v>0.20005518763796909</v>
      </c>
    </row>
    <row r="28" spans="1:11" x14ac:dyDescent="0.3">
      <c r="A28" s="748">
        <v>26</v>
      </c>
      <c r="B28" s="736" t="s">
        <v>66</v>
      </c>
      <c r="C28" s="733">
        <v>1986</v>
      </c>
      <c r="D28" s="728">
        <v>32</v>
      </c>
      <c r="E28" s="761" t="s">
        <v>45</v>
      </c>
      <c r="F28" s="765">
        <v>0.90833333333333333</v>
      </c>
      <c r="G28" s="751" t="s">
        <v>48</v>
      </c>
      <c r="H28" s="752">
        <v>2</v>
      </c>
      <c r="I28" s="759">
        <v>9</v>
      </c>
      <c r="J28" s="754" t="s">
        <v>328</v>
      </c>
      <c r="K28" s="755">
        <f t="shared" si="1"/>
        <v>0.20051508462104486</v>
      </c>
    </row>
    <row r="29" spans="1:11" x14ac:dyDescent="0.3">
      <c r="A29" s="748">
        <v>27</v>
      </c>
      <c r="B29" s="734" t="s">
        <v>69</v>
      </c>
      <c r="C29" s="733">
        <v>1985</v>
      </c>
      <c r="D29" s="728">
        <v>33</v>
      </c>
      <c r="E29" s="761" t="s">
        <v>70</v>
      </c>
      <c r="F29" s="765">
        <v>0.92291666666666661</v>
      </c>
      <c r="G29" s="733" t="s">
        <v>48</v>
      </c>
      <c r="H29" s="752">
        <v>3</v>
      </c>
      <c r="I29" s="759">
        <v>8</v>
      </c>
      <c r="J29" s="754" t="s">
        <v>328</v>
      </c>
      <c r="K29" s="755">
        <f t="shared" si="1"/>
        <v>0.2037343635025754</v>
      </c>
    </row>
    <row r="30" spans="1:11" x14ac:dyDescent="0.3">
      <c r="A30" s="748">
        <v>28</v>
      </c>
      <c r="B30" s="736" t="s">
        <v>653</v>
      </c>
      <c r="C30" s="733">
        <v>1973</v>
      </c>
      <c r="D30" s="728">
        <v>45</v>
      </c>
      <c r="E30" s="761" t="s">
        <v>89</v>
      </c>
      <c r="F30" s="750">
        <v>0.9243055555555556</v>
      </c>
      <c r="G30" s="733" t="s">
        <v>38</v>
      </c>
      <c r="H30" s="752">
        <v>4</v>
      </c>
      <c r="I30" s="759">
        <v>7</v>
      </c>
      <c r="J30" s="754"/>
      <c r="K30" s="755">
        <f t="shared" si="1"/>
        <v>0.20404096149129261</v>
      </c>
    </row>
    <row r="31" spans="1:11" x14ac:dyDescent="0.3">
      <c r="A31" s="748">
        <v>29</v>
      </c>
      <c r="B31" s="758" t="s">
        <v>71</v>
      </c>
      <c r="C31" s="731">
        <v>1962</v>
      </c>
      <c r="D31" s="728">
        <v>56</v>
      </c>
      <c r="E31" s="767" t="s">
        <v>19</v>
      </c>
      <c r="F31" s="757">
        <v>0.93055555555555547</v>
      </c>
      <c r="G31" s="751" t="s">
        <v>36</v>
      </c>
      <c r="H31" s="752">
        <v>3</v>
      </c>
      <c r="I31" s="759">
        <v>8</v>
      </c>
      <c r="J31" s="754"/>
      <c r="K31" s="755">
        <f t="shared" si="1"/>
        <v>0.20542065244051996</v>
      </c>
    </row>
    <row r="32" spans="1:11" x14ac:dyDescent="0.3">
      <c r="A32" s="748">
        <v>30</v>
      </c>
      <c r="B32" s="736" t="s">
        <v>83</v>
      </c>
      <c r="C32" s="733">
        <v>1955</v>
      </c>
      <c r="D32" s="728">
        <v>63</v>
      </c>
      <c r="E32" s="768" t="s">
        <v>84</v>
      </c>
      <c r="F32" s="750">
        <v>0.96319444444444446</v>
      </c>
      <c r="G32" s="751" t="s">
        <v>75</v>
      </c>
      <c r="H32" s="752">
        <v>1</v>
      </c>
      <c r="I32" s="753">
        <v>10</v>
      </c>
      <c r="J32" s="754"/>
      <c r="K32" s="755">
        <f t="shared" si="1"/>
        <v>0.21262570517537405</v>
      </c>
    </row>
    <row r="33" spans="1:11" x14ac:dyDescent="0.3">
      <c r="A33" s="748">
        <v>31</v>
      </c>
      <c r="B33" s="734" t="s">
        <v>79</v>
      </c>
      <c r="C33" s="733">
        <v>1947</v>
      </c>
      <c r="D33" s="728">
        <v>71</v>
      </c>
      <c r="E33" s="760" t="s">
        <v>16</v>
      </c>
      <c r="F33" s="750">
        <v>0.97430555555555554</v>
      </c>
      <c r="G33" s="733" t="s">
        <v>75</v>
      </c>
      <c r="H33" s="752">
        <v>2</v>
      </c>
      <c r="I33" s="759">
        <v>9</v>
      </c>
      <c r="J33" s="754" t="s">
        <v>328</v>
      </c>
      <c r="K33" s="755">
        <f t="shared" si="1"/>
        <v>0.2150784890851116</v>
      </c>
    </row>
    <row r="34" spans="1:11" x14ac:dyDescent="0.3">
      <c r="A34" s="748">
        <v>32</v>
      </c>
      <c r="B34" s="732" t="s">
        <v>81</v>
      </c>
      <c r="C34" s="730">
        <v>1973</v>
      </c>
      <c r="D34" s="728">
        <v>45</v>
      </c>
      <c r="E34" s="760" t="s">
        <v>16</v>
      </c>
      <c r="F34" s="757">
        <v>0.97916666666666663</v>
      </c>
      <c r="G34" s="733" t="s">
        <v>38</v>
      </c>
      <c r="H34" s="752">
        <v>5</v>
      </c>
      <c r="I34" s="759">
        <v>6</v>
      </c>
      <c r="J34" s="754"/>
      <c r="K34" s="755">
        <f t="shared" si="1"/>
        <v>0.21615158204562177</v>
      </c>
    </row>
    <row r="35" spans="1:11" x14ac:dyDescent="0.3">
      <c r="A35" s="748">
        <v>33</v>
      </c>
      <c r="B35" s="736" t="s">
        <v>597</v>
      </c>
      <c r="C35" s="733">
        <v>1974</v>
      </c>
      <c r="D35" s="728">
        <v>44</v>
      </c>
      <c r="E35" s="767" t="s">
        <v>19</v>
      </c>
      <c r="F35" s="750">
        <v>0.98055555555555562</v>
      </c>
      <c r="G35" s="733" t="s">
        <v>38</v>
      </c>
      <c r="H35" s="752">
        <v>6</v>
      </c>
      <c r="I35" s="759">
        <v>5</v>
      </c>
      <c r="J35" s="754"/>
      <c r="K35" s="755">
        <f t="shared" si="1"/>
        <v>0.21645818003433898</v>
      </c>
    </row>
    <row r="36" spans="1:11" x14ac:dyDescent="0.3">
      <c r="A36" s="748">
        <v>34</v>
      </c>
      <c r="B36" s="735" t="s">
        <v>629</v>
      </c>
      <c r="C36" s="731">
        <v>1965</v>
      </c>
      <c r="D36" s="728">
        <v>53</v>
      </c>
      <c r="E36" s="760" t="s">
        <v>16</v>
      </c>
      <c r="F36" s="750">
        <v>0.98819444444444438</v>
      </c>
      <c r="G36" s="733" t="s">
        <v>36</v>
      </c>
      <c r="H36" s="752">
        <v>4</v>
      </c>
      <c r="I36" s="759">
        <v>7</v>
      </c>
      <c r="J36" s="754"/>
      <c r="K36" s="769">
        <f t="shared" ref="K36:K50" si="2">SUM(F36/4.53)</f>
        <v>0.21814446897228351</v>
      </c>
    </row>
    <row r="37" spans="1:11" x14ac:dyDescent="0.3">
      <c r="A37" s="748">
        <v>35</v>
      </c>
      <c r="B37" s="770" t="s">
        <v>563</v>
      </c>
      <c r="C37" s="730">
        <v>1979</v>
      </c>
      <c r="D37" s="728">
        <v>39</v>
      </c>
      <c r="E37" s="737" t="s">
        <v>560</v>
      </c>
      <c r="F37" s="757">
        <v>0.98888888888888893</v>
      </c>
      <c r="G37" s="733" t="s">
        <v>38</v>
      </c>
      <c r="H37" s="752">
        <v>7</v>
      </c>
      <c r="I37" s="759">
        <v>4</v>
      </c>
      <c r="J37" s="754"/>
      <c r="K37" s="769">
        <f t="shared" si="2"/>
        <v>0.21829776796664213</v>
      </c>
    </row>
    <row r="38" spans="1:11" x14ac:dyDescent="0.3">
      <c r="A38" s="748">
        <v>36</v>
      </c>
      <c r="B38" s="735" t="s">
        <v>670</v>
      </c>
      <c r="C38" s="731">
        <v>2000</v>
      </c>
      <c r="D38" s="728">
        <v>18</v>
      </c>
      <c r="E38" s="762"/>
      <c r="F38" s="750">
        <v>0.99375000000000002</v>
      </c>
      <c r="G38" s="733" t="s">
        <v>14</v>
      </c>
      <c r="H38" s="752">
        <v>4</v>
      </c>
      <c r="I38" s="759">
        <v>7</v>
      </c>
      <c r="J38" s="766" t="s">
        <v>25</v>
      </c>
      <c r="K38" s="769">
        <f t="shared" si="2"/>
        <v>0.2193708609271523</v>
      </c>
    </row>
    <row r="39" spans="1:11" x14ac:dyDescent="0.3">
      <c r="A39" s="748">
        <v>37</v>
      </c>
      <c r="B39" s="734" t="s">
        <v>598</v>
      </c>
      <c r="C39" s="733">
        <v>1970</v>
      </c>
      <c r="D39" s="728">
        <v>48</v>
      </c>
      <c r="E39" s="760" t="s">
        <v>16</v>
      </c>
      <c r="F39" s="750">
        <v>0.99583333333333324</v>
      </c>
      <c r="G39" s="733" t="s">
        <v>38</v>
      </c>
      <c r="H39" s="752">
        <v>8</v>
      </c>
      <c r="I39" s="759">
        <v>3</v>
      </c>
      <c r="J39" s="754"/>
      <c r="K39" s="769">
        <f t="shared" si="2"/>
        <v>0.21983075791022808</v>
      </c>
    </row>
    <row r="40" spans="1:11" x14ac:dyDescent="0.3">
      <c r="A40" s="748">
        <v>38</v>
      </c>
      <c r="B40" s="736" t="s">
        <v>105</v>
      </c>
      <c r="C40" s="733">
        <v>1972</v>
      </c>
      <c r="D40" s="728">
        <v>46</v>
      </c>
      <c r="E40" s="761" t="s">
        <v>24</v>
      </c>
      <c r="F40" s="750">
        <v>0.99791666666666667</v>
      </c>
      <c r="G40" s="733" t="s">
        <v>38</v>
      </c>
      <c r="H40" s="752">
        <v>9</v>
      </c>
      <c r="I40" s="759">
        <v>2</v>
      </c>
      <c r="J40" s="754" t="s">
        <v>123</v>
      </c>
      <c r="K40" s="769">
        <f t="shared" si="2"/>
        <v>0.22029065489330388</v>
      </c>
    </row>
    <row r="41" spans="1:11" x14ac:dyDescent="0.3">
      <c r="A41" s="748">
        <v>39</v>
      </c>
      <c r="B41" s="735" t="s">
        <v>76</v>
      </c>
      <c r="C41" s="731">
        <v>1988</v>
      </c>
      <c r="D41" s="728">
        <v>30</v>
      </c>
      <c r="E41" s="761" t="s">
        <v>77</v>
      </c>
      <c r="F41" s="765">
        <v>0.99930555555555556</v>
      </c>
      <c r="G41" s="751" t="s">
        <v>48</v>
      </c>
      <c r="H41" s="752">
        <v>4</v>
      </c>
      <c r="I41" s="759">
        <v>7</v>
      </c>
      <c r="J41" s="754"/>
      <c r="K41" s="769">
        <f t="shared" si="2"/>
        <v>0.22059725288202109</v>
      </c>
    </row>
    <row r="42" spans="1:11" x14ac:dyDescent="0.3">
      <c r="A42" s="748">
        <v>40</v>
      </c>
      <c r="B42" s="736" t="s">
        <v>99</v>
      </c>
      <c r="C42" s="733">
        <v>1945</v>
      </c>
      <c r="D42" s="728">
        <v>73</v>
      </c>
      <c r="E42" s="771" t="s">
        <v>61</v>
      </c>
      <c r="F42" s="772" t="s">
        <v>671</v>
      </c>
      <c r="G42" s="751" t="s">
        <v>75</v>
      </c>
      <c r="H42" s="752">
        <v>3</v>
      </c>
      <c r="I42" s="759">
        <v>8</v>
      </c>
      <c r="J42" s="754"/>
      <c r="K42" s="769">
        <f t="shared" si="2"/>
        <v>0.23209467745891588</v>
      </c>
    </row>
    <row r="43" spans="1:11" x14ac:dyDescent="0.3">
      <c r="A43" s="748">
        <v>41</v>
      </c>
      <c r="B43" s="773" t="s">
        <v>642</v>
      </c>
      <c r="C43" s="774">
        <v>1968</v>
      </c>
      <c r="D43" s="728">
        <v>50</v>
      </c>
      <c r="E43" s="756" t="s">
        <v>643</v>
      </c>
      <c r="F43" s="772" t="s">
        <v>672</v>
      </c>
      <c r="G43" s="733" t="s">
        <v>36</v>
      </c>
      <c r="H43" s="752">
        <v>5</v>
      </c>
      <c r="I43" s="759">
        <v>6</v>
      </c>
      <c r="J43" s="754"/>
      <c r="K43" s="769">
        <f t="shared" si="2"/>
        <v>0.23270787343635024</v>
      </c>
    </row>
    <row r="44" spans="1:11" x14ac:dyDescent="0.3">
      <c r="A44" s="748">
        <v>42</v>
      </c>
      <c r="B44" s="773" t="s">
        <v>549</v>
      </c>
      <c r="C44" s="774">
        <v>1968</v>
      </c>
      <c r="D44" s="728">
        <v>50</v>
      </c>
      <c r="E44" s="756" t="s">
        <v>673</v>
      </c>
      <c r="F44" s="772" t="s">
        <v>85</v>
      </c>
      <c r="G44" s="733" t="s">
        <v>36</v>
      </c>
      <c r="H44" s="752">
        <v>6</v>
      </c>
      <c r="I44" s="759">
        <v>5</v>
      </c>
      <c r="J44" s="754"/>
      <c r="K44" s="769">
        <f t="shared" si="2"/>
        <v>0.23439416237429483</v>
      </c>
    </row>
    <row r="45" spans="1:11" x14ac:dyDescent="0.3">
      <c r="A45" s="748">
        <v>43</v>
      </c>
      <c r="B45" s="738" t="s">
        <v>97</v>
      </c>
      <c r="C45" s="730">
        <v>1948</v>
      </c>
      <c r="D45" s="728">
        <v>70</v>
      </c>
      <c r="E45" s="771" t="s">
        <v>61</v>
      </c>
      <c r="F45" s="772" t="s">
        <v>94</v>
      </c>
      <c r="G45" s="751" t="s">
        <v>75</v>
      </c>
      <c r="H45" s="752">
        <v>4</v>
      </c>
      <c r="I45" s="759">
        <v>7</v>
      </c>
      <c r="J45" s="754"/>
      <c r="K45" s="769">
        <f t="shared" si="2"/>
        <v>0.24205911209222467</v>
      </c>
    </row>
    <row r="46" spans="1:11" x14ac:dyDescent="0.3">
      <c r="A46" s="748">
        <v>44</v>
      </c>
      <c r="B46" s="734" t="s">
        <v>674</v>
      </c>
      <c r="C46" s="733">
        <v>2002</v>
      </c>
      <c r="D46" s="728">
        <v>16</v>
      </c>
      <c r="E46" s="761" t="s">
        <v>634</v>
      </c>
      <c r="F46" s="772" t="s">
        <v>586</v>
      </c>
      <c r="G46" s="733" t="s">
        <v>48</v>
      </c>
      <c r="H46" s="752">
        <v>5</v>
      </c>
      <c r="I46" s="759">
        <v>6</v>
      </c>
      <c r="J46" s="766" t="s">
        <v>25</v>
      </c>
      <c r="K46" s="769">
        <f t="shared" si="2"/>
        <v>0.26076158940397354</v>
      </c>
    </row>
    <row r="47" spans="1:11" x14ac:dyDescent="0.3">
      <c r="A47" s="748">
        <v>45</v>
      </c>
      <c r="B47" s="734" t="s">
        <v>110</v>
      </c>
      <c r="C47" s="733">
        <v>1945</v>
      </c>
      <c r="D47" s="728">
        <v>73</v>
      </c>
      <c r="E47" s="760" t="s">
        <v>16</v>
      </c>
      <c r="F47" s="772" t="s">
        <v>675</v>
      </c>
      <c r="G47" s="733" t="s">
        <v>75</v>
      </c>
      <c r="H47" s="752">
        <v>5</v>
      </c>
      <c r="I47" s="759">
        <v>6</v>
      </c>
      <c r="J47" s="754"/>
      <c r="K47" s="769">
        <f t="shared" si="2"/>
        <v>0.26382756929114548</v>
      </c>
    </row>
    <row r="48" spans="1:11" x14ac:dyDescent="0.3">
      <c r="A48" s="748">
        <v>46</v>
      </c>
      <c r="B48" s="736" t="s">
        <v>591</v>
      </c>
      <c r="C48" s="733">
        <v>1953</v>
      </c>
      <c r="D48" s="728">
        <v>65</v>
      </c>
      <c r="E48" s="760" t="s">
        <v>16</v>
      </c>
      <c r="F48" s="772" t="s">
        <v>676</v>
      </c>
      <c r="G48" s="733" t="s">
        <v>75</v>
      </c>
      <c r="H48" s="752">
        <v>6</v>
      </c>
      <c r="I48" s="759">
        <v>5</v>
      </c>
      <c r="J48" s="754"/>
      <c r="K48" s="769">
        <f t="shared" si="2"/>
        <v>0.26551385822909002</v>
      </c>
    </row>
    <row r="49" spans="1:11" x14ac:dyDescent="0.3">
      <c r="A49" s="748">
        <v>47</v>
      </c>
      <c r="B49" s="770" t="s">
        <v>574</v>
      </c>
      <c r="C49" s="730">
        <v>1973</v>
      </c>
      <c r="D49" s="728">
        <v>45</v>
      </c>
      <c r="E49" s="767" t="s">
        <v>19</v>
      </c>
      <c r="F49" s="772" t="s">
        <v>677</v>
      </c>
      <c r="G49" s="733" t="s">
        <v>38</v>
      </c>
      <c r="H49" s="752">
        <v>10</v>
      </c>
      <c r="I49" s="759">
        <v>1</v>
      </c>
      <c r="J49" s="754"/>
      <c r="K49" s="769">
        <f t="shared" si="2"/>
        <v>0.26995952906548931</v>
      </c>
    </row>
    <row r="50" spans="1:11" x14ac:dyDescent="0.3">
      <c r="A50" s="748">
        <v>48</v>
      </c>
      <c r="B50" s="736" t="s">
        <v>624</v>
      </c>
      <c r="C50" s="733">
        <v>1981</v>
      </c>
      <c r="D50" s="728">
        <v>37</v>
      </c>
      <c r="E50" s="767" t="s">
        <v>19</v>
      </c>
      <c r="F50" s="772" t="s">
        <v>678</v>
      </c>
      <c r="G50" s="733" t="s">
        <v>38</v>
      </c>
      <c r="H50" s="752">
        <v>11</v>
      </c>
      <c r="I50" s="759">
        <v>1</v>
      </c>
      <c r="J50" s="754"/>
      <c r="K50" s="769">
        <f t="shared" si="2"/>
        <v>0.27777777777777773</v>
      </c>
    </row>
    <row r="51" spans="1:11" x14ac:dyDescent="0.3">
      <c r="A51" s="748">
        <v>49</v>
      </c>
      <c r="B51" s="736" t="s">
        <v>679</v>
      </c>
      <c r="C51" s="733">
        <v>1981</v>
      </c>
      <c r="D51" s="728">
        <v>37</v>
      </c>
      <c r="E51" s="761"/>
      <c r="F51" s="772" t="s">
        <v>680</v>
      </c>
      <c r="G51" s="733" t="s">
        <v>38</v>
      </c>
      <c r="H51" s="752">
        <v>12</v>
      </c>
      <c r="I51" s="759">
        <v>1</v>
      </c>
      <c r="J51" s="766" t="s">
        <v>25</v>
      </c>
      <c r="K51" s="769">
        <f>SUM(F51/4.53)</f>
        <v>0.29356757419671325</v>
      </c>
    </row>
    <row r="52" spans="1:11" ht="15" thickBot="1" x14ac:dyDescent="0.35">
      <c r="A52" s="718">
        <v>50</v>
      </c>
      <c r="B52" s="775" t="s">
        <v>119</v>
      </c>
      <c r="C52" s="776">
        <v>1963</v>
      </c>
      <c r="D52" s="721">
        <v>55</v>
      </c>
      <c r="E52" s="777" t="s">
        <v>19</v>
      </c>
      <c r="F52" s="778" t="s">
        <v>681</v>
      </c>
      <c r="G52" s="779" t="s">
        <v>120</v>
      </c>
      <c r="H52" s="780">
        <v>1</v>
      </c>
      <c r="I52" s="781">
        <v>10</v>
      </c>
      <c r="J52" s="782"/>
      <c r="K52" s="727">
        <f>SUM(F52/4.53)</f>
        <v>0.30843757664949717</v>
      </c>
    </row>
    <row r="53" spans="1:11" ht="15" thickTop="1" x14ac:dyDescent="0.3"/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body</vt:lpstr>
      <vt:lpstr>1. kolo</vt:lpstr>
      <vt:lpstr>2. kolo</vt:lpstr>
      <vt:lpstr>3. kolo</vt:lpstr>
      <vt:lpstr>4. kolo</vt:lpstr>
      <vt:lpstr>5. kolo</vt:lpstr>
      <vt:lpstr>6. kolo</vt:lpstr>
      <vt:lpstr>7. kolo</vt:lpstr>
      <vt:lpstr>8. kolo</vt:lpstr>
      <vt:lpstr>9. kolo</vt:lpstr>
      <vt:lpstr>10. kolo</vt:lpstr>
      <vt:lpstr>11. kolo</vt:lpstr>
      <vt:lpstr>12. kolo</vt:lpstr>
      <vt:lpstr>13. kolo</vt:lpstr>
      <vt:lpstr>14. kolo</vt:lpstr>
      <vt:lpstr>15. kolo</vt:lpstr>
      <vt:lpstr>TOP historie</vt:lpstr>
      <vt:lpstr>Vítěz</vt:lpstr>
      <vt:lpstr>běžci pod 17 min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Vorlíček</dc:creator>
  <cp:lastModifiedBy>Rubášová Yvona</cp:lastModifiedBy>
  <cp:lastPrinted>2018-09-05T07:28:14Z</cp:lastPrinted>
  <dcterms:created xsi:type="dcterms:W3CDTF">2018-03-15T13:26:39Z</dcterms:created>
  <dcterms:modified xsi:type="dcterms:W3CDTF">2018-11-01T06:34:00Z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91ad2d-c74e-4bcc-a079-aa036b04f981_Enabled">
    <vt:lpwstr>True</vt:lpwstr>
  </property>
  <property fmtid="{D5CDD505-2E9C-101B-9397-08002B2CF9AE}" pid="3" name="MSIP_Label_7591ad2d-c74e-4bcc-a079-aa036b04f981_SiteId">
    <vt:lpwstr>faa6053b-36c4-4c36-af04-796200c185bf</vt:lpwstr>
  </property>
  <property fmtid="{D5CDD505-2E9C-101B-9397-08002B2CF9AE}" pid="4" name="MSIP_Label_7591ad2d-c74e-4bcc-a079-aa036b04f981_Owner">
    <vt:lpwstr>Yvona.Rubasova@eu.agc.com</vt:lpwstr>
  </property>
  <property fmtid="{D5CDD505-2E9C-101B-9397-08002B2CF9AE}" pid="5" name="MSIP_Label_7591ad2d-c74e-4bcc-a079-aa036b04f981_SetDate">
    <vt:lpwstr>2018-09-05T07:28:12.2834988Z</vt:lpwstr>
  </property>
  <property fmtid="{D5CDD505-2E9C-101B-9397-08002B2CF9AE}" pid="6" name="MSIP_Label_7591ad2d-c74e-4bcc-a079-aa036b04f981_Name">
    <vt:lpwstr>Others</vt:lpwstr>
  </property>
  <property fmtid="{D5CDD505-2E9C-101B-9397-08002B2CF9AE}" pid="7" name="MSIP_Label_7591ad2d-c74e-4bcc-a079-aa036b04f981_Application">
    <vt:lpwstr>Microsoft Azure Information Protection</vt:lpwstr>
  </property>
  <property fmtid="{D5CDD505-2E9C-101B-9397-08002B2CF9AE}" pid="8" name="MSIP_Label_7591ad2d-c74e-4bcc-a079-aa036b04f981_Extended_MSFT_Method">
    <vt:lpwstr>Manual</vt:lpwstr>
  </property>
  <property fmtid="{D5CDD505-2E9C-101B-9397-08002B2CF9AE}" pid="9" name="Sensitivity">
    <vt:lpwstr>Others</vt:lpwstr>
  </property>
</Properties>
</file>