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ktovka\WEB LOKO\"/>
    </mc:Choice>
  </mc:AlternateContent>
  <bookViews>
    <workbookView xWindow="0" yWindow="0" windowWidth="16368" windowHeight="5772"/>
  </bookViews>
  <sheets>
    <sheet name="MB-2018" sheetId="1" r:id="rId1"/>
    <sheet name="družstva" sheetId="2" r:id="rId2"/>
  </sheets>
  <definedNames>
    <definedName name="_xlnm._FilterDatabase" localSheetId="0" hidden="1">'MB-2018'!$A$3:$Y$137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H41" i="1"/>
  <c r="I41" i="1"/>
  <c r="J41" i="1"/>
  <c r="E41" i="1"/>
  <c r="T44" i="1"/>
  <c r="D17" i="2" l="1"/>
  <c r="E17" i="2"/>
  <c r="F17" i="2"/>
  <c r="G17" i="2"/>
  <c r="H17" i="2"/>
  <c r="J17" i="2"/>
  <c r="P17" i="2"/>
  <c r="V17" i="2"/>
  <c r="AB17" i="2"/>
  <c r="AH17" i="2"/>
  <c r="C17" i="2" l="1"/>
  <c r="B137" i="1"/>
  <c r="T142" i="1" s="1"/>
  <c r="B128" i="1"/>
  <c r="T140" i="1" s="1"/>
  <c r="B116" i="1"/>
  <c r="S142" i="1" s="1"/>
  <c r="B97" i="1"/>
  <c r="S140" i="1" s="1"/>
  <c r="B84" i="1"/>
  <c r="R142" i="1" s="1"/>
  <c r="B66" i="1"/>
  <c r="R140" i="1" s="1"/>
  <c r="B44" i="1"/>
  <c r="Q142" i="1" s="1"/>
  <c r="B25" i="1"/>
  <c r="Q140" i="1" s="1"/>
  <c r="E96" i="1"/>
  <c r="G96" i="1"/>
  <c r="H96" i="1"/>
  <c r="I96" i="1"/>
  <c r="J96" i="1"/>
  <c r="G83" i="1"/>
  <c r="H83" i="1"/>
  <c r="I83" i="1"/>
  <c r="J83" i="1"/>
  <c r="G80" i="1"/>
  <c r="H80" i="1"/>
  <c r="I80" i="1"/>
  <c r="J80" i="1"/>
  <c r="E80" i="1"/>
  <c r="E83" i="1"/>
  <c r="E59" i="1"/>
  <c r="G59" i="1"/>
  <c r="H59" i="1"/>
  <c r="I59" i="1"/>
  <c r="J59" i="1"/>
  <c r="G16" i="1"/>
  <c r="H16" i="1"/>
  <c r="I16" i="1"/>
  <c r="J16" i="1"/>
  <c r="G19" i="1"/>
  <c r="H19" i="1"/>
  <c r="I19" i="1"/>
  <c r="J19" i="1"/>
  <c r="E19" i="1"/>
  <c r="E16" i="1"/>
  <c r="AH20" i="2" l="1"/>
  <c r="D14" i="2"/>
  <c r="D15" i="2"/>
  <c r="D16" i="2"/>
  <c r="D18" i="2"/>
  <c r="D19" i="2"/>
  <c r="D10" i="2"/>
  <c r="D6" i="2"/>
  <c r="D4" i="2"/>
  <c r="D5" i="2"/>
  <c r="D13" i="2"/>
  <c r="D9" i="2"/>
  <c r="D8" i="2"/>
  <c r="D12" i="2"/>
  <c r="D11" i="2"/>
  <c r="D7" i="2"/>
  <c r="D3" i="2"/>
  <c r="AH10" i="2"/>
  <c r="AH19" i="2"/>
  <c r="AH18" i="2"/>
  <c r="AH16" i="2"/>
  <c r="AH15" i="2"/>
  <c r="AH14" i="2"/>
  <c r="AH7" i="2"/>
  <c r="AH11" i="2"/>
  <c r="AH12" i="2"/>
  <c r="AH8" i="2"/>
  <c r="AH9" i="2"/>
  <c r="AH13" i="2"/>
  <c r="AH5" i="2"/>
  <c r="AH4" i="2"/>
  <c r="AH6" i="2"/>
  <c r="AH3" i="2"/>
  <c r="F3" i="2"/>
  <c r="G3" i="2"/>
  <c r="H3" i="2"/>
  <c r="F6" i="2"/>
  <c r="G6" i="2"/>
  <c r="H6" i="2"/>
  <c r="F4" i="2"/>
  <c r="G4" i="2"/>
  <c r="H4" i="2"/>
  <c r="F5" i="2"/>
  <c r="G5" i="2"/>
  <c r="H5" i="2"/>
  <c r="F13" i="2"/>
  <c r="G13" i="2"/>
  <c r="H13" i="2"/>
  <c r="F9" i="2"/>
  <c r="G9" i="2"/>
  <c r="H9" i="2"/>
  <c r="F8" i="2"/>
  <c r="G8" i="2"/>
  <c r="H8" i="2"/>
  <c r="F12" i="2"/>
  <c r="G12" i="2"/>
  <c r="H12" i="2"/>
  <c r="F11" i="2"/>
  <c r="G11" i="2"/>
  <c r="H11" i="2"/>
  <c r="F7" i="2"/>
  <c r="G7" i="2"/>
  <c r="H7" i="2"/>
  <c r="F14" i="2"/>
  <c r="G14" i="2"/>
  <c r="H14" i="2"/>
  <c r="F15" i="2"/>
  <c r="G15" i="2"/>
  <c r="H15" i="2"/>
  <c r="F16" i="2"/>
  <c r="G16" i="2"/>
  <c r="H16" i="2"/>
  <c r="F18" i="2"/>
  <c r="G18" i="2"/>
  <c r="H18" i="2"/>
  <c r="F19" i="2"/>
  <c r="G19" i="2"/>
  <c r="H19" i="2"/>
  <c r="F10" i="2"/>
  <c r="G10" i="2"/>
  <c r="H10" i="2"/>
  <c r="E19" i="2"/>
  <c r="E10" i="2"/>
  <c r="E6" i="2"/>
  <c r="E4" i="2"/>
  <c r="E5" i="2"/>
  <c r="E13" i="2"/>
  <c r="E9" i="2"/>
  <c r="E8" i="2"/>
  <c r="E12" i="2"/>
  <c r="E11" i="2"/>
  <c r="E7" i="2"/>
  <c r="E14" i="2"/>
  <c r="E15" i="2"/>
  <c r="E16" i="2"/>
  <c r="E18" i="2"/>
  <c r="E3" i="2"/>
  <c r="AB10" i="2"/>
  <c r="AB19" i="2"/>
  <c r="AB18" i="2"/>
  <c r="AB16" i="2"/>
  <c r="AB15" i="2"/>
  <c r="AB14" i="2"/>
  <c r="AB7" i="2"/>
  <c r="AB11" i="2"/>
  <c r="AB12" i="2"/>
  <c r="AB8" i="2"/>
  <c r="AB9" i="2"/>
  <c r="AB13" i="2"/>
  <c r="AB5" i="2"/>
  <c r="AB4" i="2"/>
  <c r="AB6" i="2"/>
  <c r="AB3" i="2"/>
  <c r="V10" i="2"/>
  <c r="V19" i="2"/>
  <c r="V18" i="2"/>
  <c r="V16" i="2"/>
  <c r="V15" i="2"/>
  <c r="V14" i="2"/>
  <c r="V7" i="2"/>
  <c r="V11" i="2"/>
  <c r="V12" i="2"/>
  <c r="V8" i="2"/>
  <c r="V9" i="2"/>
  <c r="V13" i="2"/>
  <c r="V5" i="2"/>
  <c r="V4" i="2"/>
  <c r="V6" i="2"/>
  <c r="V3" i="2"/>
  <c r="P10" i="2"/>
  <c r="P19" i="2"/>
  <c r="P18" i="2"/>
  <c r="P16" i="2"/>
  <c r="P15" i="2"/>
  <c r="P14" i="2"/>
  <c r="P7" i="2"/>
  <c r="P11" i="2"/>
  <c r="P12" i="2"/>
  <c r="P8" i="2"/>
  <c r="P9" i="2"/>
  <c r="P13" i="2"/>
  <c r="P5" i="2"/>
  <c r="P4" i="2"/>
  <c r="P6" i="2"/>
  <c r="P3" i="2"/>
  <c r="J6" i="2"/>
  <c r="J4" i="2"/>
  <c r="J5" i="2"/>
  <c r="J13" i="2"/>
  <c r="J9" i="2"/>
  <c r="J8" i="2"/>
  <c r="J12" i="2"/>
  <c r="J11" i="2"/>
  <c r="J7" i="2"/>
  <c r="J14" i="2"/>
  <c r="J15" i="2"/>
  <c r="J16" i="2"/>
  <c r="J18" i="2"/>
  <c r="J19" i="2"/>
  <c r="J10" i="2"/>
  <c r="J3" i="2"/>
  <c r="AL20" i="2"/>
  <c r="AK20" i="2"/>
  <c r="AJ20" i="2"/>
  <c r="AI20" i="2"/>
  <c r="AF20" i="2"/>
  <c r="AE20" i="2"/>
  <c r="AD20" i="2"/>
  <c r="AC20" i="2"/>
  <c r="AA20" i="2"/>
  <c r="Z20" i="2"/>
  <c r="Y20" i="2"/>
  <c r="X20" i="2"/>
  <c r="W20" i="2"/>
  <c r="U20" i="2"/>
  <c r="T20" i="2"/>
  <c r="S20" i="2"/>
  <c r="R20" i="2"/>
  <c r="Q20" i="2"/>
  <c r="O20" i="2"/>
  <c r="N20" i="2"/>
  <c r="M20" i="2"/>
  <c r="L20" i="2"/>
  <c r="K20" i="2"/>
  <c r="I20" i="2"/>
  <c r="C16" i="2" l="1"/>
  <c r="C18" i="2"/>
  <c r="C5" i="2"/>
  <c r="C9" i="2"/>
  <c r="C14" i="2"/>
  <c r="C7" i="2"/>
  <c r="C6" i="2"/>
  <c r="V20" i="2"/>
  <c r="C13" i="2"/>
  <c r="C10" i="2"/>
  <c r="C15" i="2"/>
  <c r="C11" i="2"/>
  <c r="C12" i="2"/>
  <c r="F20" i="2"/>
  <c r="C3" i="2"/>
  <c r="C19" i="2"/>
  <c r="C8" i="2"/>
  <c r="C4" i="2"/>
  <c r="H20" i="2"/>
  <c r="D20" i="2"/>
  <c r="AB20" i="2"/>
  <c r="P20" i="2"/>
  <c r="G20" i="2"/>
  <c r="AG20" i="2"/>
  <c r="E20" i="2"/>
  <c r="J20" i="2"/>
  <c r="G24" i="1"/>
  <c r="H24" i="1"/>
  <c r="I24" i="1"/>
  <c r="J24" i="1"/>
  <c r="G17" i="1"/>
  <c r="H17" i="1"/>
  <c r="I17" i="1"/>
  <c r="J17" i="1"/>
  <c r="E17" i="1"/>
  <c r="E24" i="1"/>
  <c r="G35" i="1"/>
  <c r="H35" i="1"/>
  <c r="I35" i="1"/>
  <c r="J35" i="1"/>
  <c r="E35" i="1"/>
  <c r="G55" i="1"/>
  <c r="H55" i="1"/>
  <c r="I55" i="1"/>
  <c r="J55" i="1"/>
  <c r="E55" i="1"/>
  <c r="G82" i="1"/>
  <c r="H82" i="1"/>
  <c r="I82" i="1"/>
  <c r="J82" i="1"/>
  <c r="E82" i="1"/>
  <c r="G127" i="1"/>
  <c r="H127" i="1"/>
  <c r="I127" i="1"/>
  <c r="J127" i="1"/>
  <c r="G126" i="1"/>
  <c r="H126" i="1"/>
  <c r="I126" i="1"/>
  <c r="J126" i="1"/>
  <c r="G123" i="1"/>
  <c r="H123" i="1"/>
  <c r="I123" i="1"/>
  <c r="J123" i="1"/>
  <c r="E127" i="1"/>
  <c r="E126" i="1"/>
  <c r="E123" i="1"/>
  <c r="C20" i="2" l="1"/>
  <c r="H23" i="1"/>
  <c r="I23" i="1"/>
  <c r="J23" i="1"/>
  <c r="G23" i="1"/>
  <c r="E21" i="1"/>
  <c r="E14" i="1"/>
  <c r="E23" i="1"/>
  <c r="E12" i="1"/>
  <c r="E6" i="1"/>
  <c r="E22" i="1"/>
  <c r="G12" i="1"/>
  <c r="H12" i="1"/>
  <c r="I12" i="1"/>
  <c r="J12" i="1"/>
  <c r="G14" i="1"/>
  <c r="H14" i="1"/>
  <c r="I14" i="1"/>
  <c r="J14" i="1"/>
  <c r="E39" i="1"/>
  <c r="E38" i="1"/>
  <c r="E63" i="1"/>
  <c r="E62" i="1"/>
  <c r="E75" i="1"/>
  <c r="E71" i="1"/>
  <c r="G77" i="1"/>
  <c r="H77" i="1"/>
  <c r="I77" i="1"/>
  <c r="J77" i="1"/>
  <c r="G71" i="1"/>
  <c r="H71" i="1"/>
  <c r="I71" i="1"/>
  <c r="J71" i="1"/>
  <c r="G75" i="1"/>
  <c r="H75" i="1"/>
  <c r="I75" i="1"/>
  <c r="J75" i="1"/>
  <c r="E77" i="1"/>
  <c r="E93" i="1"/>
  <c r="G120" i="1" l="1"/>
  <c r="H120" i="1"/>
  <c r="I120" i="1"/>
  <c r="J120" i="1"/>
  <c r="G122" i="1"/>
  <c r="H122" i="1"/>
  <c r="I122" i="1"/>
  <c r="J122" i="1"/>
  <c r="E124" i="1"/>
  <c r="E120" i="1"/>
  <c r="E122" i="1"/>
  <c r="E125" i="1"/>
  <c r="E134" i="1"/>
  <c r="E135" i="1"/>
  <c r="E133" i="1"/>
  <c r="E136" i="1"/>
  <c r="E132" i="1"/>
  <c r="G133" i="1"/>
  <c r="H133" i="1"/>
  <c r="I133" i="1"/>
  <c r="J133" i="1"/>
  <c r="G136" i="1"/>
  <c r="H136" i="1"/>
  <c r="I136" i="1"/>
  <c r="J136" i="1"/>
  <c r="E131" i="1" l="1"/>
  <c r="E119" i="1"/>
  <c r="E121" i="1"/>
  <c r="E111" i="1"/>
  <c r="E110" i="1"/>
  <c r="E109" i="1"/>
  <c r="E115" i="1"/>
  <c r="E106" i="1"/>
  <c r="E108" i="1"/>
  <c r="E114" i="1"/>
  <c r="E105" i="1"/>
  <c r="E113" i="1"/>
  <c r="E112" i="1"/>
  <c r="E103" i="1"/>
  <c r="E104" i="1"/>
  <c r="E101" i="1"/>
  <c r="E107" i="1"/>
  <c r="E102" i="1"/>
  <c r="E100" i="1"/>
  <c r="G106" i="1"/>
  <c r="H106" i="1"/>
  <c r="I106" i="1"/>
  <c r="J106" i="1"/>
  <c r="G115" i="1"/>
  <c r="H115" i="1"/>
  <c r="I115" i="1"/>
  <c r="J115" i="1"/>
  <c r="G109" i="1"/>
  <c r="H109" i="1"/>
  <c r="I109" i="1"/>
  <c r="J109" i="1"/>
  <c r="E90" i="1"/>
  <c r="E95" i="1"/>
  <c r="E94" i="1"/>
  <c r="E92" i="1"/>
  <c r="E91" i="1"/>
  <c r="E88" i="1"/>
  <c r="E89" i="1"/>
  <c r="E87" i="1"/>
  <c r="E73" i="1"/>
  <c r="E76" i="1"/>
  <c r="E78" i="1"/>
  <c r="E81" i="1"/>
  <c r="E79" i="1"/>
  <c r="E74" i="1"/>
  <c r="E72" i="1"/>
  <c r="E70" i="1"/>
  <c r="E69" i="1"/>
  <c r="E65" i="1"/>
  <c r="E57" i="1"/>
  <c r="E61" i="1"/>
  <c r="E64" i="1"/>
  <c r="E56" i="1"/>
  <c r="E54" i="1"/>
  <c r="E58" i="1"/>
  <c r="E60" i="1"/>
  <c r="E53" i="1"/>
  <c r="E52" i="1"/>
  <c r="E50" i="1"/>
  <c r="E51" i="1"/>
  <c r="E49" i="1"/>
  <c r="E48" i="1"/>
  <c r="E47" i="1"/>
  <c r="G47" i="1"/>
  <c r="G48" i="1"/>
  <c r="G49" i="1"/>
  <c r="G51" i="1"/>
  <c r="G50" i="1"/>
  <c r="G52" i="1"/>
  <c r="G53" i="1"/>
  <c r="G60" i="1"/>
  <c r="G58" i="1"/>
  <c r="G54" i="1"/>
  <c r="G56" i="1"/>
  <c r="G64" i="1"/>
  <c r="G61" i="1"/>
  <c r="G57" i="1"/>
  <c r="G65" i="1"/>
  <c r="E18" i="1"/>
  <c r="E13" i="1"/>
  <c r="E10" i="1"/>
  <c r="E20" i="1"/>
  <c r="E11" i="1"/>
  <c r="E9" i="1"/>
  <c r="E8" i="1"/>
  <c r="E15" i="1"/>
  <c r="E5" i="1"/>
  <c r="E7" i="1"/>
  <c r="E4" i="1"/>
  <c r="E42" i="1"/>
  <c r="E43" i="1"/>
  <c r="E36" i="1"/>
  <c r="E37" i="1"/>
  <c r="E32" i="1"/>
  <c r="E40" i="1"/>
  <c r="E33" i="1"/>
  <c r="E34" i="1"/>
  <c r="E30" i="1"/>
  <c r="E31" i="1"/>
  <c r="E29" i="1"/>
  <c r="E28" i="1"/>
  <c r="H64" i="1" l="1"/>
  <c r="I64" i="1"/>
  <c r="J64" i="1"/>
  <c r="H54" i="1"/>
  <c r="I54" i="1"/>
  <c r="J54" i="1"/>
  <c r="G63" i="1"/>
  <c r="H63" i="1"/>
  <c r="I63" i="1"/>
  <c r="J63" i="1"/>
  <c r="G36" i="1"/>
  <c r="H36" i="1"/>
  <c r="I36" i="1"/>
  <c r="J36" i="1"/>
  <c r="S44" i="1" l="1"/>
  <c r="G113" i="1" l="1"/>
  <c r="H113" i="1"/>
  <c r="I113" i="1"/>
  <c r="J113" i="1"/>
  <c r="G73" i="1"/>
  <c r="H73" i="1"/>
  <c r="I73" i="1"/>
  <c r="J73" i="1"/>
  <c r="G62" i="1"/>
  <c r="H62" i="1"/>
  <c r="I62" i="1"/>
  <c r="J62" i="1"/>
  <c r="H57" i="1"/>
  <c r="I57" i="1"/>
  <c r="J57" i="1"/>
  <c r="H52" i="1"/>
  <c r="I52" i="1"/>
  <c r="J52" i="1"/>
  <c r="G39" i="1"/>
  <c r="H39" i="1"/>
  <c r="I39" i="1"/>
  <c r="J39" i="1"/>
  <c r="G43" i="1"/>
  <c r="H43" i="1"/>
  <c r="I43" i="1"/>
  <c r="J43" i="1"/>
  <c r="G42" i="1"/>
  <c r="H42" i="1"/>
  <c r="I42" i="1"/>
  <c r="J42" i="1"/>
  <c r="G10" i="1"/>
  <c r="H10" i="1"/>
  <c r="I10" i="1"/>
  <c r="J10" i="1"/>
  <c r="G76" i="1" l="1"/>
  <c r="H76" i="1"/>
  <c r="I76" i="1"/>
  <c r="J76" i="1"/>
  <c r="G102" i="1" l="1"/>
  <c r="G124" i="1"/>
  <c r="W84" i="1"/>
  <c r="J40" i="1"/>
  <c r="I40" i="1"/>
  <c r="H40" i="1"/>
  <c r="G40" i="1"/>
  <c r="G21" i="1"/>
  <c r="H21" i="1"/>
  <c r="I21" i="1"/>
  <c r="J21" i="1"/>
  <c r="G72" i="1" l="1"/>
  <c r="H72" i="1"/>
  <c r="I72" i="1"/>
  <c r="J72" i="1"/>
  <c r="G74" i="1"/>
  <c r="H74" i="1"/>
  <c r="I74" i="1"/>
  <c r="J74" i="1"/>
  <c r="G79" i="1"/>
  <c r="H79" i="1"/>
  <c r="I79" i="1"/>
  <c r="J79" i="1"/>
  <c r="G81" i="1"/>
  <c r="H81" i="1"/>
  <c r="I81" i="1"/>
  <c r="J81" i="1"/>
  <c r="G78" i="1"/>
  <c r="H78" i="1"/>
  <c r="I78" i="1"/>
  <c r="J78" i="1"/>
  <c r="G18" i="1"/>
  <c r="H18" i="1"/>
  <c r="I18" i="1"/>
  <c r="J18" i="1"/>
  <c r="G20" i="1"/>
  <c r="H20" i="1"/>
  <c r="I20" i="1"/>
  <c r="J20" i="1"/>
  <c r="G4" i="1"/>
  <c r="H4" i="1"/>
  <c r="I4" i="1"/>
  <c r="J4" i="1"/>
  <c r="G13" i="1"/>
  <c r="H13" i="1"/>
  <c r="I13" i="1"/>
  <c r="J13" i="1"/>
  <c r="G8" i="1"/>
  <c r="H8" i="1"/>
  <c r="I8" i="1"/>
  <c r="J8" i="1"/>
  <c r="H61" i="1"/>
  <c r="I61" i="1"/>
  <c r="J61" i="1"/>
  <c r="H56" i="1"/>
  <c r="I56" i="1"/>
  <c r="J56" i="1"/>
  <c r="H60" i="1"/>
  <c r="I60" i="1"/>
  <c r="J60" i="1"/>
  <c r="H53" i="1"/>
  <c r="I53" i="1"/>
  <c r="J53" i="1"/>
  <c r="G92" i="1"/>
  <c r="H92" i="1"/>
  <c r="I92" i="1"/>
  <c r="J92" i="1"/>
  <c r="H102" i="1"/>
  <c r="I102" i="1"/>
  <c r="J102" i="1"/>
  <c r="G107" i="1"/>
  <c r="H107" i="1"/>
  <c r="I107" i="1"/>
  <c r="J107" i="1"/>
  <c r="G111" i="1"/>
  <c r="H111" i="1"/>
  <c r="I111" i="1"/>
  <c r="J111" i="1"/>
  <c r="G114" i="1"/>
  <c r="H114" i="1"/>
  <c r="I114" i="1"/>
  <c r="J114" i="1"/>
  <c r="G132" i="1"/>
  <c r="H132" i="1"/>
  <c r="I132" i="1"/>
  <c r="J132" i="1"/>
  <c r="G131" i="1"/>
  <c r="H131" i="1"/>
  <c r="I131" i="1"/>
  <c r="J131" i="1"/>
  <c r="G31" i="1" l="1"/>
  <c r="G34" i="1"/>
  <c r="G30" i="1"/>
  <c r="G37" i="1"/>
  <c r="G15" i="1"/>
  <c r="L44" i="1"/>
  <c r="M44" i="1"/>
  <c r="N44" i="1"/>
  <c r="O44" i="1"/>
  <c r="P44" i="1"/>
  <c r="Q44" i="1"/>
  <c r="R44" i="1"/>
  <c r="U44" i="1"/>
  <c r="V44" i="1"/>
  <c r="W44" i="1"/>
  <c r="X44" i="1"/>
  <c r="Y44" i="1"/>
  <c r="K44" i="1"/>
  <c r="Y137" i="1" l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5" i="1"/>
  <c r="I135" i="1"/>
  <c r="H135" i="1"/>
  <c r="G135" i="1"/>
  <c r="J134" i="1"/>
  <c r="I134" i="1"/>
  <c r="H134" i="1"/>
  <c r="G134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5" i="1"/>
  <c r="I125" i="1"/>
  <c r="H125" i="1"/>
  <c r="G125" i="1"/>
  <c r="J124" i="1"/>
  <c r="I124" i="1"/>
  <c r="H124" i="1"/>
  <c r="J119" i="1"/>
  <c r="I119" i="1"/>
  <c r="H119" i="1"/>
  <c r="G119" i="1"/>
  <c r="J121" i="1"/>
  <c r="I121" i="1"/>
  <c r="H121" i="1"/>
  <c r="G121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00" i="1"/>
  <c r="I100" i="1"/>
  <c r="H100" i="1"/>
  <c r="G100" i="1"/>
  <c r="J108" i="1"/>
  <c r="I108" i="1"/>
  <c r="H108" i="1"/>
  <c r="G108" i="1"/>
  <c r="J101" i="1"/>
  <c r="I101" i="1"/>
  <c r="H101" i="1"/>
  <c r="G101" i="1"/>
  <c r="J112" i="1"/>
  <c r="I112" i="1"/>
  <c r="H112" i="1"/>
  <c r="G112" i="1"/>
  <c r="J104" i="1"/>
  <c r="I104" i="1"/>
  <c r="H104" i="1"/>
  <c r="G104" i="1"/>
  <c r="J103" i="1"/>
  <c r="I103" i="1"/>
  <c r="H103" i="1"/>
  <c r="G103" i="1"/>
  <c r="J110" i="1"/>
  <c r="I110" i="1"/>
  <c r="H110" i="1"/>
  <c r="G110" i="1"/>
  <c r="J105" i="1"/>
  <c r="I105" i="1"/>
  <c r="H105" i="1"/>
  <c r="G105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89" i="1"/>
  <c r="I89" i="1"/>
  <c r="H89" i="1"/>
  <c r="G89" i="1"/>
  <c r="J91" i="1"/>
  <c r="I91" i="1"/>
  <c r="H91" i="1"/>
  <c r="G91" i="1"/>
  <c r="J88" i="1"/>
  <c r="I88" i="1"/>
  <c r="H88" i="1"/>
  <c r="G88" i="1"/>
  <c r="J87" i="1"/>
  <c r="I87" i="1"/>
  <c r="H87" i="1"/>
  <c r="G87" i="1"/>
  <c r="J94" i="1"/>
  <c r="I94" i="1"/>
  <c r="H94" i="1"/>
  <c r="G94" i="1"/>
  <c r="J90" i="1"/>
  <c r="I90" i="1"/>
  <c r="H90" i="1"/>
  <c r="G90" i="1"/>
  <c r="J95" i="1"/>
  <c r="I95" i="1"/>
  <c r="H95" i="1"/>
  <c r="G95" i="1"/>
  <c r="J93" i="1"/>
  <c r="I93" i="1"/>
  <c r="H93" i="1"/>
  <c r="G93" i="1"/>
  <c r="Y84" i="1"/>
  <c r="X84" i="1"/>
  <c r="V84" i="1"/>
  <c r="U84" i="1"/>
  <c r="T84" i="1"/>
  <c r="S84" i="1"/>
  <c r="R84" i="1"/>
  <c r="Q84" i="1"/>
  <c r="P84" i="1"/>
  <c r="O84" i="1"/>
  <c r="N84" i="1"/>
  <c r="M84" i="1"/>
  <c r="L84" i="1"/>
  <c r="K84" i="1"/>
  <c r="J70" i="1"/>
  <c r="I70" i="1"/>
  <c r="H70" i="1"/>
  <c r="G70" i="1"/>
  <c r="J69" i="1"/>
  <c r="I69" i="1"/>
  <c r="H69" i="1"/>
  <c r="G69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51" i="1"/>
  <c r="I51" i="1"/>
  <c r="H51" i="1"/>
  <c r="J48" i="1"/>
  <c r="I48" i="1"/>
  <c r="H48" i="1"/>
  <c r="J65" i="1"/>
  <c r="I65" i="1"/>
  <c r="H65" i="1"/>
  <c r="J49" i="1"/>
  <c r="I49" i="1"/>
  <c r="H49" i="1"/>
  <c r="J50" i="1"/>
  <c r="I50" i="1"/>
  <c r="H50" i="1"/>
  <c r="J58" i="1"/>
  <c r="I58" i="1"/>
  <c r="H58" i="1"/>
  <c r="J47" i="1"/>
  <c r="I47" i="1"/>
  <c r="H47" i="1"/>
  <c r="J38" i="1"/>
  <c r="I38" i="1"/>
  <c r="H38" i="1"/>
  <c r="G38" i="1"/>
  <c r="J29" i="1"/>
  <c r="I29" i="1"/>
  <c r="H29" i="1"/>
  <c r="G29" i="1"/>
  <c r="J33" i="1"/>
  <c r="I33" i="1"/>
  <c r="H33" i="1"/>
  <c r="G33" i="1"/>
  <c r="J32" i="1"/>
  <c r="I32" i="1"/>
  <c r="H32" i="1"/>
  <c r="G32" i="1"/>
  <c r="J34" i="1"/>
  <c r="I34" i="1"/>
  <c r="H34" i="1"/>
  <c r="J37" i="1"/>
  <c r="I37" i="1"/>
  <c r="H37" i="1"/>
  <c r="J31" i="1"/>
  <c r="I31" i="1"/>
  <c r="H31" i="1"/>
  <c r="J28" i="1"/>
  <c r="I28" i="1"/>
  <c r="H28" i="1"/>
  <c r="G28" i="1"/>
  <c r="J30" i="1"/>
  <c r="I30" i="1"/>
  <c r="H30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5" i="1"/>
  <c r="I5" i="1"/>
  <c r="H5" i="1"/>
  <c r="G5" i="1"/>
  <c r="J11" i="1"/>
  <c r="I11" i="1"/>
  <c r="H11" i="1"/>
  <c r="G11" i="1"/>
  <c r="J6" i="1"/>
  <c r="I6" i="1"/>
  <c r="H6" i="1"/>
  <c r="G6" i="1"/>
  <c r="J7" i="1"/>
  <c r="I7" i="1"/>
  <c r="H7" i="1"/>
  <c r="G7" i="1"/>
  <c r="J22" i="1"/>
  <c r="I22" i="1"/>
  <c r="H22" i="1"/>
  <c r="G22" i="1"/>
  <c r="J9" i="1"/>
  <c r="I9" i="1"/>
  <c r="H9" i="1"/>
  <c r="G9" i="1"/>
  <c r="J15" i="1"/>
  <c r="I15" i="1"/>
  <c r="H15" i="1"/>
  <c r="U140" i="1" l="1"/>
  <c r="U142" i="1"/>
  <c r="L140" i="1"/>
  <c r="K140" i="1"/>
  <c r="M140" i="1"/>
  <c r="N140" i="1"/>
  <c r="M141" i="1"/>
  <c r="K141" i="1"/>
  <c r="L141" i="1"/>
  <c r="O141" i="1"/>
  <c r="O140" i="1"/>
  <c r="N141" i="1"/>
  <c r="W140" i="1" l="1"/>
  <c r="L142" i="1"/>
  <c r="L144" i="1" s="1"/>
  <c r="M142" i="1"/>
  <c r="M144" i="1" s="1"/>
  <c r="O142" i="1"/>
  <c r="O144" i="1" s="1"/>
  <c r="K142" i="1"/>
  <c r="K144" i="1" s="1"/>
  <c r="N142" i="1"/>
  <c r="N144" i="1" s="1"/>
  <c r="T144" i="1" l="1"/>
</calcChain>
</file>

<file path=xl/sharedStrings.xml><?xml version="1.0" encoding="utf-8"?>
<sst xmlns="http://schemas.openxmlformats.org/spreadsheetml/2006/main" count="729" uniqueCount="228">
  <si>
    <t>K1</t>
  </si>
  <si>
    <t>nejmladší žákyně</t>
  </si>
  <si>
    <t>7.-8.</t>
  </si>
  <si>
    <t>370 m</t>
  </si>
  <si>
    <t>.</t>
  </si>
  <si>
    <t>zisk bodů</t>
  </si>
  <si>
    <t>dosažený čas v závodě</t>
  </si>
  <si>
    <t>pořadí v závodě</t>
  </si>
  <si>
    <t>CP</t>
  </si>
  <si>
    <t>kat</t>
  </si>
  <si>
    <t>příjmení</t>
  </si>
  <si>
    <t>RN</t>
  </si>
  <si>
    <t>oddíl</t>
  </si>
  <si>
    <t>NLČ</t>
  </si>
  <si>
    <t>m</t>
  </si>
  <si>
    <t>CB</t>
  </si>
  <si>
    <t>PS</t>
  </si>
  <si>
    <t>B1</t>
  </si>
  <si>
    <t>B2</t>
  </si>
  <si>
    <t>B3</t>
  </si>
  <si>
    <t>B4</t>
  </si>
  <si>
    <t>B5</t>
  </si>
  <si>
    <t>čas1</t>
  </si>
  <si>
    <t>čas2</t>
  </si>
  <si>
    <t>čas3</t>
  </si>
  <si>
    <t>čas4</t>
  </si>
  <si>
    <t>čas5</t>
  </si>
  <si>
    <t>P1</t>
  </si>
  <si>
    <t>P2</t>
  </si>
  <si>
    <t>P3</t>
  </si>
  <si>
    <t>P4</t>
  </si>
  <si>
    <t>P5</t>
  </si>
  <si>
    <t>TJ Lokomotiva Teplice - LB</t>
  </si>
  <si>
    <t>AK Duchcov</t>
  </si>
  <si>
    <t>TJ Krupka</t>
  </si>
  <si>
    <t>Maršíková Julie</t>
  </si>
  <si>
    <t>ZŠ U Nových lázní - Tce</t>
  </si>
  <si>
    <t>K2</t>
  </si>
  <si>
    <t>nejmladší žáci</t>
  </si>
  <si>
    <t>AK Bílina</t>
  </si>
  <si>
    <t>SPONA Teplice</t>
  </si>
  <si>
    <t>K3</t>
  </si>
  <si>
    <t>K4</t>
  </si>
  <si>
    <t>K5</t>
  </si>
  <si>
    <t>přípravka - žákyně</t>
  </si>
  <si>
    <t>9.-10.</t>
  </si>
  <si>
    <t>850 m</t>
  </si>
  <si>
    <t>TJ Baník Osek</t>
  </si>
  <si>
    <t>přípravka - žáci</t>
  </si>
  <si>
    <t>1050 m</t>
  </si>
  <si>
    <t>mladší žákyně</t>
  </si>
  <si>
    <t>11.-12.</t>
  </si>
  <si>
    <t>K6</t>
  </si>
  <si>
    <t>mladší žáci</t>
  </si>
  <si>
    <t>1250 m</t>
  </si>
  <si>
    <t>K7</t>
  </si>
  <si>
    <t>starší žákyně</t>
  </si>
  <si>
    <t>13.-15.</t>
  </si>
  <si>
    <t>K8</t>
  </si>
  <si>
    <t>starší žáci</t>
  </si>
  <si>
    <t>1650 m</t>
  </si>
  <si>
    <t>1Z</t>
  </si>
  <si>
    <t>2Z</t>
  </si>
  <si>
    <t>3Z</t>
  </si>
  <si>
    <t>4Z</t>
  </si>
  <si>
    <t>5Z</t>
  </si>
  <si>
    <t>dívky</t>
  </si>
  <si>
    <t>hoši</t>
  </si>
  <si>
    <t>1*8</t>
  </si>
  <si>
    <t>Předškoláci</t>
  </si>
  <si>
    <t>celkem</t>
  </si>
  <si>
    <t>bodování  od 1. místa : 15 - 12 - 10 - 8 - 7 - 6 - 5 - 4 - 3 - 2 - a zbytek 1 bod</t>
  </si>
  <si>
    <t>do konečného pořadí  se započítávají 4 nejlépe bodované starty běžce z 5 závodů, v případě rovnosti bodů rozhoduje lepší čas</t>
  </si>
  <si>
    <t>Ústí nad Labem</t>
  </si>
  <si>
    <t>Slaměníková Marie</t>
  </si>
  <si>
    <t>Žáková Ema</t>
  </si>
  <si>
    <t>PH</t>
  </si>
  <si>
    <t>PD</t>
  </si>
  <si>
    <t>CD</t>
  </si>
  <si>
    <t>CH</t>
  </si>
  <si>
    <t>Celkem</t>
  </si>
  <si>
    <t>Škuthanová Šárka</t>
  </si>
  <si>
    <t>Šponarová Magdaléna</t>
  </si>
  <si>
    <t>průměr na 1. závod</t>
  </si>
  <si>
    <t>Bicykle Kříž - Ústí nad Labem</t>
  </si>
  <si>
    <t>Kussmannová Nelly</t>
  </si>
  <si>
    <t>Košová Klára</t>
  </si>
  <si>
    <t>Špalková Antonie</t>
  </si>
  <si>
    <t>SK Junior Teplice</t>
  </si>
  <si>
    <t>Fridrichovská Sára</t>
  </si>
  <si>
    <t>SBK Teplice</t>
  </si>
  <si>
    <t>Geislerová Sára</t>
  </si>
  <si>
    <t>Vaník Radek</t>
  </si>
  <si>
    <t>Weis Jakub</t>
  </si>
  <si>
    <t>Lang Radek</t>
  </si>
  <si>
    <t>Ustohal Lukáš</t>
  </si>
  <si>
    <t>Čapek Matěj</t>
  </si>
  <si>
    <t>Veselý Vítek</t>
  </si>
  <si>
    <t>Martinec Radovan</t>
  </si>
  <si>
    <t>Los Antonín</t>
  </si>
  <si>
    <t>SKP Ústí nad Labem</t>
  </si>
  <si>
    <t>Vágner Ota</t>
  </si>
  <si>
    <t>Kadlus Vojtěch</t>
  </si>
  <si>
    <t>Pospíšil Pavel</t>
  </si>
  <si>
    <t>Trojánek Matěj</t>
  </si>
  <si>
    <t>V18</t>
  </si>
  <si>
    <t>2010-2011</t>
  </si>
  <si>
    <t>2008-2009</t>
  </si>
  <si>
    <t>2006-2007</t>
  </si>
  <si>
    <t>2003-2004-2005</t>
  </si>
  <si>
    <t>Žilinská Nikola</t>
  </si>
  <si>
    <t>Lošťáková Ela</t>
  </si>
  <si>
    <t>AK Louny</t>
  </si>
  <si>
    <t>Belzová Markéta</t>
  </si>
  <si>
    <t>Beránková Eliška</t>
  </si>
  <si>
    <t>Moučková Libuše</t>
  </si>
  <si>
    <t>Poddaná Bára</t>
  </si>
  <si>
    <t>Geislerová Hana</t>
  </si>
  <si>
    <t>Kabátová Michaela</t>
  </si>
  <si>
    <t>Březinová Adéla</t>
  </si>
  <si>
    <t>Bendová Emílie</t>
  </si>
  <si>
    <t>Veselá Anna</t>
  </si>
  <si>
    <t>Zwesperová Nella</t>
  </si>
  <si>
    <t>Kučerová Johana</t>
  </si>
  <si>
    <t>Polanská Dorota</t>
  </si>
  <si>
    <t>Martincová Bára</t>
  </si>
  <si>
    <t>Háněl Kryštof</t>
  </si>
  <si>
    <t>Sebránek Prokop</t>
  </si>
  <si>
    <t>Richter Tomáš</t>
  </si>
  <si>
    <t>Koša Vojtěch</t>
  </si>
  <si>
    <t>Svoboda Daniel</t>
  </si>
  <si>
    <t>Morštain František</t>
  </si>
  <si>
    <t>Zelenka Eliáš</t>
  </si>
  <si>
    <t>Slaměník Arnošt</t>
  </si>
  <si>
    <t>Nejedlý Ondřej</t>
  </si>
  <si>
    <t>Leitermannová Ellen</t>
  </si>
  <si>
    <t>Polanská Barbora</t>
  </si>
  <si>
    <t>Sedlecká Markéta</t>
  </si>
  <si>
    <t>Čermáková Adéla</t>
  </si>
  <si>
    <t>Vosková Terezie</t>
  </si>
  <si>
    <t>Nováková Zuzana</t>
  </si>
  <si>
    <t>Lošťáková Sára</t>
  </si>
  <si>
    <t>Linhart Charles</t>
  </si>
  <si>
    <t>Kotz Mikuláš</t>
  </si>
  <si>
    <t>Jahoda Adam</t>
  </si>
  <si>
    <t>Holka Matěj</t>
  </si>
  <si>
    <t>Špalek Jan</t>
  </si>
  <si>
    <t>Hlisník Jan</t>
  </si>
  <si>
    <t>Holub Adam</t>
  </si>
  <si>
    <t>Holub Jan</t>
  </si>
  <si>
    <t>Kaiser Matěj</t>
  </si>
  <si>
    <t>Ranš Jakub</t>
  </si>
  <si>
    <t>Machold Matěj</t>
  </si>
  <si>
    <t>Podsedník Jakub</t>
  </si>
  <si>
    <t>Nyguen David</t>
  </si>
  <si>
    <t>Poddaný Lukáš</t>
  </si>
  <si>
    <t>Head Jonáš</t>
  </si>
  <si>
    <t>Ustohal Jan</t>
  </si>
  <si>
    <t>Sebránková Ema</t>
  </si>
  <si>
    <t>Procházková Klára</t>
  </si>
  <si>
    <t>Švácha Pavel</t>
  </si>
  <si>
    <t>Benda Petr</t>
  </si>
  <si>
    <t>Machold Jakub</t>
  </si>
  <si>
    <t>Vágner Václav</t>
  </si>
  <si>
    <t>Čermák Ondřej</t>
  </si>
  <si>
    <t>Křivohlavý Jakub</t>
  </si>
  <si>
    <t>Žilinská Nela</t>
  </si>
  <si>
    <t>Navrátilová Ella</t>
  </si>
  <si>
    <t>Nováková Viktorie</t>
  </si>
  <si>
    <t>Lázničková Kateřina</t>
  </si>
  <si>
    <t>Losová Maya</t>
  </si>
  <si>
    <t>Tesařová Nikol</t>
  </si>
  <si>
    <t>Karpíšek Štěpán</t>
  </si>
  <si>
    <t>Junior Teplice</t>
  </si>
  <si>
    <t>Švarc Jakub</t>
  </si>
  <si>
    <t>Valenta Jan</t>
  </si>
  <si>
    <t>Hronová Anita</t>
  </si>
  <si>
    <t>Štěpánková Dagmar</t>
  </si>
  <si>
    <t>Zítka Zdeněk</t>
  </si>
  <si>
    <t>Secký Matyáš</t>
  </si>
  <si>
    <t>Jakubíková Lenka</t>
  </si>
  <si>
    <t>Jirušková Magdaléna</t>
  </si>
  <si>
    <t>TesařováTereza</t>
  </si>
  <si>
    <t>Hajšová Kateřina</t>
  </si>
  <si>
    <t>Hajšová Tereza</t>
  </si>
  <si>
    <t>Skoupá Barbora</t>
  </si>
  <si>
    <t>15. ročník Mladé BĚKODO 2018</t>
  </si>
  <si>
    <t>soutěž družstev</t>
  </si>
  <si>
    <t>5. závod</t>
  </si>
  <si>
    <t>4. závod</t>
  </si>
  <si>
    <t>3. závod</t>
  </si>
  <si>
    <t>2. závod</t>
  </si>
  <si>
    <t>1. závod</t>
  </si>
  <si>
    <t>P</t>
  </si>
  <si>
    <t>body C</t>
  </si>
  <si>
    <t>počet běžců</t>
  </si>
  <si>
    <t>1. místo</t>
  </si>
  <si>
    <t>2. místo</t>
  </si>
  <si>
    <t>3. místo</t>
  </si>
  <si>
    <t>4. místo</t>
  </si>
  <si>
    <t>běžců</t>
  </si>
  <si>
    <t>body</t>
  </si>
  <si>
    <t>SK JUNIOR Teplice</t>
  </si>
  <si>
    <t>ZŠ Metelkovo nám. - Tce</t>
  </si>
  <si>
    <t>bodování   1. místo  5 bodů  - 2. místo 3 body - 3. místo 2 body - 4. místo 1bod</t>
  </si>
  <si>
    <t>Švehlová Patricie</t>
  </si>
  <si>
    <t>Žemličková Valentýna</t>
  </si>
  <si>
    <t>Majerová Sára</t>
  </si>
  <si>
    <t>Šiška Viktor</t>
  </si>
  <si>
    <t>ZŠ Dubí</t>
  </si>
  <si>
    <t>Fuchsová Eliška</t>
  </si>
  <si>
    <t>Veselý Matyáš</t>
  </si>
  <si>
    <t>Lavryšinová Denisa</t>
  </si>
  <si>
    <t>Fuchsová Marie</t>
  </si>
  <si>
    <t>x</t>
  </si>
  <si>
    <t>Bicykle Kříž - Ústí/Labem</t>
  </si>
  <si>
    <t>Nováková Eliška</t>
  </si>
  <si>
    <t>??</t>
  </si>
  <si>
    <t>Cinglová Lucie</t>
  </si>
  <si>
    <t>Langerová Kateřina</t>
  </si>
  <si>
    <t>Stracený Šimon</t>
  </si>
  <si>
    <t>ZŠ Košťany</t>
  </si>
  <si>
    <t>Eliáš Josef</t>
  </si>
  <si>
    <t>Stracená Ema</t>
  </si>
  <si>
    <t>Soutěž družstev - bodový stav po 4. závodě</t>
  </si>
  <si>
    <t>konečné pořadí</t>
  </si>
  <si>
    <t>Hlisníková Anna Marie</t>
  </si>
  <si>
    <t>Očko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</si>
</sst>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9"/>
      <color indexed="8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10"/>
      <color indexed="8"/>
      <name val="Century Gothic"/>
      <family val="2"/>
      <charset val="238"/>
    </font>
    <font>
      <sz val="8"/>
      <color indexed="8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11"/>
      <color indexed="8"/>
      <name val="Century Gothic"/>
      <family val="2"/>
      <charset val="238"/>
    </font>
    <font>
      <sz val="6.5"/>
      <color indexed="8"/>
      <name val="Century Gothic"/>
      <family val="2"/>
      <charset val="238"/>
    </font>
    <font>
      <sz val="22"/>
      <color indexed="8"/>
      <name val="Century Gothic"/>
      <family val="2"/>
      <charset val="238"/>
    </font>
    <font>
      <b/>
      <sz val="18"/>
      <color indexed="8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name val="Ebrima"/>
      <charset val="238"/>
    </font>
    <font>
      <b/>
      <sz val="8"/>
      <color indexed="8"/>
      <name val="Ebrima"/>
      <charset val="238"/>
    </font>
    <font>
      <b/>
      <sz val="9"/>
      <color theme="1"/>
      <name val="Ebrima"/>
      <charset val="238"/>
    </font>
    <font>
      <sz val="8"/>
      <color theme="1"/>
      <name val="Ebrima"/>
      <charset val="238"/>
    </font>
    <font>
      <b/>
      <sz val="8"/>
      <name val="Ebrima"/>
      <charset val="238"/>
    </font>
    <font>
      <sz val="8"/>
      <color indexed="8"/>
      <name val="Ebrima"/>
      <charset val="238"/>
    </font>
    <font>
      <sz val="7"/>
      <name val="Ebrima"/>
      <charset val="238"/>
    </font>
    <font>
      <b/>
      <sz val="7"/>
      <color indexed="8"/>
      <name val="Ebrima"/>
      <charset val="238"/>
    </font>
    <font>
      <sz val="7"/>
      <color indexed="8"/>
      <name val="Ebrima"/>
      <charset val="238"/>
    </font>
    <font>
      <i/>
      <sz val="8"/>
      <name val="Ebrima"/>
      <charset val="238"/>
    </font>
    <font>
      <sz val="10"/>
      <color indexed="8"/>
      <name val="Ebrima"/>
      <charset val="238"/>
    </font>
    <font>
      <b/>
      <sz val="10"/>
      <color indexed="8"/>
      <name val="Ebrima"/>
      <charset val="238"/>
    </font>
    <font>
      <sz val="10"/>
      <color theme="1"/>
      <name val="Ebrima"/>
      <charset val="238"/>
    </font>
    <font>
      <b/>
      <sz val="9"/>
      <color indexed="8"/>
      <name val="Ebrima"/>
      <charset val="238"/>
    </font>
    <font>
      <b/>
      <sz val="16"/>
      <color theme="1"/>
      <name val="Ebrima"/>
      <charset val="238"/>
    </font>
    <font>
      <sz val="9"/>
      <color indexed="8"/>
      <name val="Ebrima"/>
      <charset val="238"/>
    </font>
  </fonts>
  <fills count="4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auto="1"/>
      </patternFill>
    </fill>
    <fill>
      <gradientFill degree="315">
        <stop position="0">
          <color theme="0"/>
        </stop>
        <stop position="1">
          <color rgb="FFFF0000"/>
        </stop>
      </gradient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13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patternFill patternType="solid">
        <fgColor theme="0"/>
        <bgColor indexed="34"/>
      </patternFill>
    </fill>
    <fill>
      <patternFill patternType="solid">
        <fgColor theme="9" tint="0.59999389629810485"/>
        <bgColor indexed="49"/>
      </patternFill>
    </fill>
    <fill>
      <patternFill patternType="solid">
        <fgColor rgb="FFFFC000"/>
        <bgColor indexed="13"/>
      </patternFill>
    </fill>
    <fill>
      <patternFill patternType="solid">
        <fgColor rgb="FFFFC000"/>
        <bgColor auto="1"/>
      </patternFill>
    </fill>
    <fill>
      <patternFill patternType="solid">
        <fgColor rgb="FFFFC000"/>
        <bgColor indexed="49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49"/>
      </patternFill>
    </fill>
    <fill>
      <patternFill patternType="solid">
        <fgColor theme="7" tint="0.59999389629810485"/>
        <bgColor indexed="4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5" tint="0.79998168889431442"/>
        <bgColor indexed="34"/>
      </pattern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</fills>
  <borders count="182">
    <border>
      <left/>
      <right/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569">
    <xf numFmtId="0" fontId="0" fillId="0" borderId="0" xfId="0"/>
    <xf numFmtId="0" fontId="0" fillId="4" borderId="0" xfId="0" applyFill="1"/>
    <xf numFmtId="0" fontId="7" fillId="0" borderId="0" xfId="1" applyFont="1" applyFill="1"/>
    <xf numFmtId="0" fontId="9" fillId="0" borderId="0" xfId="1" applyFont="1" applyFill="1"/>
    <xf numFmtId="0" fontId="9" fillId="0" borderId="0" xfId="1" applyFont="1" applyFill="1" applyAlignment="1">
      <alignment horizontal="center"/>
    </xf>
    <xf numFmtId="0" fontId="9" fillId="4" borderId="0" xfId="1" applyFont="1" applyFill="1"/>
    <xf numFmtId="1" fontId="10" fillId="0" borderId="0" xfId="1" applyNumberFormat="1" applyFont="1" applyFill="1"/>
    <xf numFmtId="0" fontId="7" fillId="4" borderId="0" xfId="1" applyFont="1" applyFill="1"/>
    <xf numFmtId="0" fontId="4" fillId="0" borderId="0" xfId="1" applyFont="1" applyFill="1"/>
    <xf numFmtId="164" fontId="5" fillId="0" borderId="0" xfId="1" applyNumberFormat="1" applyFont="1" applyFill="1"/>
    <xf numFmtId="49" fontId="5" fillId="0" borderId="0" xfId="1" applyNumberFormat="1" applyFont="1" applyFill="1"/>
    <xf numFmtId="0" fontId="5" fillId="0" borderId="0" xfId="1" applyFont="1" applyFill="1" applyAlignment="1">
      <alignment horizontal="center"/>
    </xf>
    <xf numFmtId="1" fontId="4" fillId="0" borderId="0" xfId="1" applyNumberFormat="1" applyFont="1" applyFill="1"/>
    <xf numFmtId="1" fontId="6" fillId="4" borderId="0" xfId="1" applyNumberFormat="1" applyFont="1" applyFill="1" applyAlignment="1">
      <alignment horizontal="center"/>
    </xf>
    <xf numFmtId="0" fontId="5" fillId="2" borderId="35" xfId="1" applyFont="1" applyFill="1" applyBorder="1" applyAlignment="1">
      <alignment horizontal="center"/>
    </xf>
    <xf numFmtId="164" fontId="5" fillId="2" borderId="35" xfId="1" applyNumberFormat="1" applyFont="1" applyFill="1" applyBorder="1" applyAlignment="1">
      <alignment horizontal="center"/>
    </xf>
    <xf numFmtId="49" fontId="5" fillId="2" borderId="35" xfId="1" applyNumberFormat="1" applyFont="1" applyFill="1" applyBorder="1" applyAlignment="1">
      <alignment horizontal="center"/>
    </xf>
    <xf numFmtId="1" fontId="5" fillId="0" borderId="38" xfId="1" applyNumberFormat="1" applyFont="1" applyFill="1" applyBorder="1" applyAlignment="1">
      <alignment horizontal="center"/>
    </xf>
    <xf numFmtId="0" fontId="5" fillId="11" borderId="38" xfId="1" applyFont="1" applyFill="1" applyBorder="1" applyAlignment="1">
      <alignment horizontal="center"/>
    </xf>
    <xf numFmtId="49" fontId="5" fillId="11" borderId="38" xfId="1" applyNumberFormat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1" fontId="5" fillId="0" borderId="41" xfId="1" applyNumberFormat="1" applyFont="1" applyFill="1" applyBorder="1" applyAlignment="1">
      <alignment horizontal="center"/>
    </xf>
    <xf numFmtId="164" fontId="5" fillId="0" borderId="41" xfId="1" applyNumberFormat="1" applyFont="1" applyFill="1" applyBorder="1" applyAlignment="1">
      <alignment horizontal="center"/>
    </xf>
    <xf numFmtId="0" fontId="5" fillId="2" borderId="45" xfId="1" applyFont="1" applyFill="1" applyBorder="1" applyAlignment="1">
      <alignment horizontal="center"/>
    </xf>
    <xf numFmtId="1" fontId="4" fillId="0" borderId="31" xfId="1" applyNumberFormat="1" applyFont="1" applyFill="1" applyBorder="1"/>
    <xf numFmtId="1" fontId="4" fillId="0" borderId="32" xfId="1" applyNumberFormat="1" applyFont="1" applyFill="1" applyBorder="1"/>
    <xf numFmtId="0" fontId="3" fillId="0" borderId="39" xfId="1" applyFont="1" applyFill="1" applyBorder="1" applyAlignment="1">
      <alignment horizontal="center"/>
    </xf>
    <xf numFmtId="1" fontId="7" fillId="18" borderId="33" xfId="1" applyNumberFormat="1" applyFont="1" applyFill="1" applyBorder="1" applyAlignment="1">
      <alignment horizontal="center"/>
    </xf>
    <xf numFmtId="0" fontId="3" fillId="0" borderId="37" xfId="1" applyFont="1" applyFill="1" applyBorder="1" applyAlignment="1">
      <alignment horizontal="center"/>
    </xf>
    <xf numFmtId="0" fontId="3" fillId="0" borderId="54" xfId="1" applyFont="1" applyFill="1" applyBorder="1" applyAlignment="1">
      <alignment horizontal="center"/>
    </xf>
    <xf numFmtId="0" fontId="3" fillId="0" borderId="60" xfId="1" applyFont="1" applyFill="1" applyBorder="1" applyAlignment="1">
      <alignment horizontal="center"/>
    </xf>
    <xf numFmtId="0" fontId="3" fillId="0" borderId="61" xfId="1" applyFont="1" applyFill="1" applyBorder="1" applyAlignment="1">
      <alignment horizontal="center"/>
    </xf>
    <xf numFmtId="0" fontId="3" fillId="0" borderId="62" xfId="1" applyFont="1" applyFill="1" applyBorder="1" applyAlignment="1">
      <alignment horizontal="center"/>
    </xf>
    <xf numFmtId="1" fontId="7" fillId="18" borderId="63" xfId="1" applyNumberFormat="1" applyFont="1" applyFill="1" applyBorder="1" applyAlignment="1">
      <alignment horizontal="center"/>
    </xf>
    <xf numFmtId="1" fontId="7" fillId="18" borderId="64" xfId="1" applyNumberFormat="1" applyFont="1" applyFill="1" applyBorder="1" applyAlignment="1">
      <alignment horizontal="center"/>
    </xf>
    <xf numFmtId="0" fontId="3" fillId="19" borderId="34" xfId="1" applyFont="1" applyFill="1" applyBorder="1" applyAlignment="1">
      <alignment horizontal="center"/>
    </xf>
    <xf numFmtId="0" fontId="3" fillId="19" borderId="35" xfId="1" applyFont="1" applyFill="1" applyBorder="1" applyAlignment="1">
      <alignment horizontal="center"/>
    </xf>
    <xf numFmtId="0" fontId="7" fillId="19" borderId="36" xfId="1" applyFont="1" applyFill="1" applyBorder="1" applyAlignment="1">
      <alignment horizontal="center"/>
    </xf>
    <xf numFmtId="1" fontId="5" fillId="0" borderId="55" xfId="1" applyNumberFormat="1" applyFont="1" applyFill="1" applyBorder="1" applyAlignment="1">
      <alignment horizontal="center"/>
    </xf>
    <xf numFmtId="0" fontId="5" fillId="11" borderId="55" xfId="1" applyFont="1" applyFill="1" applyBorder="1" applyAlignment="1">
      <alignment horizontal="center"/>
    </xf>
    <xf numFmtId="1" fontId="4" fillId="0" borderId="30" xfId="1" applyNumberFormat="1" applyFont="1" applyFill="1" applyBorder="1"/>
    <xf numFmtId="1" fontId="5" fillId="10" borderId="59" xfId="1" applyNumberFormat="1" applyFont="1" applyFill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0" fontId="14" fillId="11" borderId="43" xfId="0" applyFont="1" applyFill="1" applyBorder="1" applyAlignment="1">
      <alignment horizontal="center"/>
    </xf>
    <xf numFmtId="0" fontId="14" fillId="0" borderId="44" xfId="0" applyFont="1" applyBorder="1" applyAlignment="1">
      <alignment horizontal="center"/>
    </xf>
    <xf numFmtId="1" fontId="14" fillId="16" borderId="46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6" fillId="2" borderId="1" xfId="1" applyFont="1" applyFill="1" applyBorder="1" applyAlignment="1">
      <alignment horizontal="center"/>
    </xf>
    <xf numFmtId="0" fontId="19" fillId="4" borderId="5" xfId="0" applyFont="1" applyFill="1" applyBorder="1"/>
    <xf numFmtId="164" fontId="21" fillId="9" borderId="6" xfId="1" applyNumberFormat="1" applyFont="1" applyFill="1" applyBorder="1" applyAlignment="1">
      <alignment horizontal="center"/>
    </xf>
    <xf numFmtId="49" fontId="21" fillId="9" borderId="6" xfId="1" applyNumberFormat="1" applyFont="1" applyFill="1" applyBorder="1" applyAlignment="1">
      <alignment horizontal="center"/>
    </xf>
    <xf numFmtId="0" fontId="21" fillId="9" borderId="6" xfId="1" applyFont="1" applyFill="1" applyBorder="1" applyAlignment="1">
      <alignment horizontal="center"/>
    </xf>
    <xf numFmtId="164" fontId="21" fillId="4" borderId="8" xfId="1" applyNumberFormat="1" applyFont="1" applyFill="1" applyBorder="1" applyAlignment="1">
      <alignment horizontal="center"/>
    </xf>
    <xf numFmtId="164" fontId="21" fillId="4" borderId="7" xfId="1" applyNumberFormat="1" applyFont="1" applyFill="1" applyBorder="1" applyAlignment="1">
      <alignment horizontal="center"/>
    </xf>
    <xf numFmtId="164" fontId="21" fillId="4" borderId="10" xfId="1" applyNumberFormat="1" applyFont="1" applyFill="1" applyBorder="1" applyAlignment="1">
      <alignment horizontal="center"/>
    </xf>
    <xf numFmtId="164" fontId="21" fillId="4" borderId="56" xfId="1" applyNumberFormat="1" applyFont="1" applyFill="1" applyBorder="1" applyAlignment="1">
      <alignment horizontal="center"/>
    </xf>
    <xf numFmtId="0" fontId="22" fillId="8" borderId="11" xfId="1" applyFont="1" applyFill="1" applyBorder="1" applyAlignment="1">
      <alignment horizontal="center" vertical="center"/>
    </xf>
    <xf numFmtId="0" fontId="20" fillId="11" borderId="1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/>
    </xf>
    <xf numFmtId="0" fontId="19" fillId="4" borderId="29" xfId="0" applyFont="1" applyFill="1" applyBorder="1"/>
    <xf numFmtId="0" fontId="22" fillId="8" borderId="12" xfId="1" applyFont="1" applyFill="1" applyBorder="1" applyAlignment="1">
      <alignment horizontal="center" vertical="center"/>
    </xf>
    <xf numFmtId="0" fontId="19" fillId="4" borderId="0" xfId="0" applyFont="1" applyFill="1" applyBorder="1"/>
    <xf numFmtId="0" fontId="21" fillId="4" borderId="73" xfId="1" applyFont="1" applyFill="1" applyBorder="1"/>
    <xf numFmtId="0" fontId="24" fillId="0" borderId="73" xfId="1" applyFont="1" applyFill="1" applyBorder="1" applyAlignment="1">
      <alignment horizontal="center"/>
    </xf>
    <xf numFmtId="0" fontId="24" fillId="4" borderId="73" xfId="1" applyFont="1" applyFill="1" applyBorder="1" applyAlignment="1">
      <alignment horizontal="center"/>
    </xf>
    <xf numFmtId="0" fontId="21" fillId="20" borderId="73" xfId="1" applyFont="1" applyFill="1" applyBorder="1"/>
    <xf numFmtId="164" fontId="21" fillId="4" borderId="72" xfId="1" applyNumberFormat="1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7" fillId="5" borderId="57" xfId="1" applyFont="1" applyFill="1" applyBorder="1" applyAlignment="1">
      <alignment horizontal="center"/>
    </xf>
    <xf numFmtId="1" fontId="17" fillId="4" borderId="58" xfId="1" applyNumberFormat="1" applyFont="1" applyFill="1" applyBorder="1" applyAlignment="1">
      <alignment horizontal="center"/>
    </xf>
    <xf numFmtId="0" fontId="17" fillId="4" borderId="57" xfId="1" applyFont="1" applyFill="1" applyBorder="1" applyAlignment="1">
      <alignment horizontal="center"/>
    </xf>
    <xf numFmtId="164" fontId="21" fillId="4" borderId="75" xfId="1" applyNumberFormat="1" applyFont="1" applyFill="1" applyBorder="1" applyAlignment="1">
      <alignment horizontal="center"/>
    </xf>
    <xf numFmtId="0" fontId="23" fillId="8" borderId="76" xfId="1" applyFont="1" applyFill="1" applyBorder="1" applyAlignment="1">
      <alignment horizontal="center" vertical="center"/>
    </xf>
    <xf numFmtId="0" fontId="23" fillId="4" borderId="77" xfId="1" applyFont="1" applyFill="1" applyBorder="1" applyAlignment="1">
      <alignment horizontal="center" vertical="center"/>
    </xf>
    <xf numFmtId="0" fontId="24" fillId="0" borderId="78" xfId="1" applyFont="1" applyFill="1" applyBorder="1" applyAlignment="1">
      <alignment horizontal="center"/>
    </xf>
    <xf numFmtId="0" fontId="24" fillId="4" borderId="78" xfId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21" fillId="4" borderId="81" xfId="1" applyFont="1" applyFill="1" applyBorder="1"/>
    <xf numFmtId="0" fontId="24" fillId="0" borderId="82" xfId="1" applyFont="1" applyFill="1" applyBorder="1" applyAlignment="1">
      <alignment horizontal="center"/>
    </xf>
    <xf numFmtId="0" fontId="24" fillId="4" borderId="82" xfId="1" applyFont="1" applyFill="1" applyBorder="1" applyAlignment="1">
      <alignment horizontal="center"/>
    </xf>
    <xf numFmtId="164" fontId="21" fillId="9" borderId="75" xfId="1" applyNumberFormat="1" applyFont="1" applyFill="1" applyBorder="1" applyAlignment="1">
      <alignment horizontal="center"/>
    </xf>
    <xf numFmtId="49" fontId="21" fillId="9" borderId="75" xfId="1" applyNumberFormat="1" applyFont="1" applyFill="1" applyBorder="1" applyAlignment="1">
      <alignment horizontal="center"/>
    </xf>
    <xf numFmtId="0" fontId="21" fillId="9" borderId="75" xfId="1" applyFont="1" applyFill="1" applyBorder="1" applyAlignment="1">
      <alignment horizontal="center"/>
    </xf>
    <xf numFmtId="164" fontId="21" fillId="4" borderId="86" xfId="1" applyNumberFormat="1" applyFont="1" applyFill="1" applyBorder="1" applyAlignment="1">
      <alignment horizontal="center"/>
    </xf>
    <xf numFmtId="1" fontId="17" fillId="9" borderId="9" xfId="1" applyNumberFormat="1" applyFont="1" applyFill="1" applyBorder="1" applyAlignment="1">
      <alignment horizontal="center"/>
    </xf>
    <xf numFmtId="0" fontId="21" fillId="23" borderId="73" xfId="1" applyFont="1" applyFill="1" applyBorder="1"/>
    <xf numFmtId="0" fontId="21" fillId="24" borderId="73" xfId="1" applyFont="1" applyFill="1" applyBorder="1"/>
    <xf numFmtId="0" fontId="21" fillId="18" borderId="73" xfId="1" applyFont="1" applyFill="1" applyBorder="1"/>
    <xf numFmtId="0" fontId="21" fillId="18" borderId="79" xfId="1" applyFont="1" applyFill="1" applyBorder="1"/>
    <xf numFmtId="0" fontId="17" fillId="16" borderId="74" xfId="1" applyFont="1" applyFill="1" applyBorder="1" applyAlignment="1">
      <alignment horizontal="center"/>
    </xf>
    <xf numFmtId="1" fontId="20" fillId="16" borderId="0" xfId="1" applyNumberFormat="1" applyFont="1" applyFill="1" applyBorder="1" applyAlignment="1">
      <alignment horizontal="center"/>
    </xf>
    <xf numFmtId="0" fontId="0" fillId="0" borderId="0" xfId="0"/>
    <xf numFmtId="0" fontId="26" fillId="5" borderId="90" xfId="1" applyFont="1" applyFill="1" applyBorder="1" applyAlignment="1">
      <alignment horizontal="center"/>
    </xf>
    <xf numFmtId="1" fontId="26" fillId="4" borderId="73" xfId="1" applyNumberFormat="1" applyFont="1" applyFill="1" applyBorder="1" applyAlignment="1">
      <alignment horizontal="center"/>
    </xf>
    <xf numFmtId="1" fontId="26" fillId="4" borderId="91" xfId="1" applyNumberFormat="1" applyFont="1" applyFill="1" applyBorder="1" applyAlignment="1">
      <alignment horizontal="center"/>
    </xf>
    <xf numFmtId="1" fontId="26" fillId="4" borderId="89" xfId="1" applyNumberFormat="1" applyFont="1" applyFill="1" applyBorder="1" applyAlignment="1">
      <alignment horizontal="center"/>
    </xf>
    <xf numFmtId="1" fontId="27" fillId="4" borderId="88" xfId="1" applyNumberFormat="1" applyFont="1" applyFill="1" applyBorder="1" applyAlignment="1">
      <alignment horizontal="center"/>
    </xf>
    <xf numFmtId="1" fontId="26" fillId="29" borderId="91" xfId="1" applyNumberFormat="1" applyFont="1" applyFill="1" applyBorder="1" applyAlignment="1">
      <alignment horizontal="center"/>
    </xf>
    <xf numFmtId="0" fontId="26" fillId="4" borderId="90" xfId="1" applyFont="1" applyFill="1" applyBorder="1" applyAlignment="1">
      <alignment horizontal="center"/>
    </xf>
    <xf numFmtId="0" fontId="28" fillId="0" borderId="0" xfId="0" applyFont="1"/>
    <xf numFmtId="0" fontId="26" fillId="19" borderId="73" xfId="1" applyFont="1" applyFill="1" applyBorder="1"/>
    <xf numFmtId="0" fontId="26" fillId="31" borderId="73" xfId="1" applyFont="1" applyFill="1" applyBorder="1"/>
    <xf numFmtId="0" fontId="26" fillId="32" borderId="73" xfId="1" applyFont="1" applyFill="1" applyBorder="1"/>
    <xf numFmtId="0" fontId="26" fillId="33" borderId="73" xfId="1" applyFont="1" applyFill="1" applyBorder="1"/>
    <xf numFmtId="0" fontId="26" fillId="4" borderId="73" xfId="1" applyFont="1" applyFill="1" applyBorder="1"/>
    <xf numFmtId="0" fontId="26" fillId="0" borderId="73" xfId="1" applyFont="1" applyFill="1" applyBorder="1"/>
    <xf numFmtId="1" fontId="27" fillId="37" borderId="73" xfId="1" applyNumberFormat="1" applyFont="1" applyFill="1" applyBorder="1" applyAlignment="1">
      <alignment horizontal="center"/>
    </xf>
    <xf numFmtId="1" fontId="27" fillId="4" borderId="73" xfId="1" applyNumberFormat="1" applyFont="1" applyFill="1" applyBorder="1" applyAlignment="1">
      <alignment horizontal="center"/>
    </xf>
    <xf numFmtId="1" fontId="27" fillId="27" borderId="73" xfId="1" applyNumberFormat="1" applyFont="1" applyFill="1" applyBorder="1" applyAlignment="1">
      <alignment horizontal="center"/>
    </xf>
    <xf numFmtId="0" fontId="26" fillId="20" borderId="73" xfId="1" applyFont="1" applyFill="1" applyBorder="1"/>
    <xf numFmtId="0" fontId="26" fillId="27" borderId="100" xfId="1" applyFont="1" applyFill="1" applyBorder="1" applyAlignment="1">
      <alignment horizontal="center"/>
    </xf>
    <xf numFmtId="0" fontId="27" fillId="27" borderId="98" xfId="1" applyFont="1" applyFill="1" applyBorder="1" applyAlignment="1">
      <alignment horizontal="left"/>
    </xf>
    <xf numFmtId="1" fontId="27" fillId="38" borderId="98" xfId="1" applyNumberFormat="1" applyFont="1" applyFill="1" applyBorder="1" applyAlignment="1">
      <alignment horizontal="center"/>
    </xf>
    <xf numFmtId="1" fontId="27" fillId="27" borderId="98" xfId="1" applyNumberFormat="1" applyFont="1" applyFill="1" applyBorder="1" applyAlignment="1">
      <alignment horizontal="center"/>
    </xf>
    <xf numFmtId="1" fontId="27" fillId="39" borderId="99" xfId="1" applyNumberFormat="1" applyFont="1" applyFill="1" applyBorder="1" applyAlignment="1">
      <alignment horizontal="center"/>
    </xf>
    <xf numFmtId="1" fontId="27" fillId="4" borderId="89" xfId="1" applyNumberFormat="1" applyFont="1" applyFill="1" applyBorder="1" applyAlignment="1">
      <alignment horizontal="center"/>
    </xf>
    <xf numFmtId="1" fontId="27" fillId="27" borderId="101" xfId="1" applyNumberFormat="1" applyFont="1" applyFill="1" applyBorder="1" applyAlignment="1">
      <alignment horizontal="center"/>
    </xf>
    <xf numFmtId="1" fontId="27" fillId="27" borderId="102" xfId="1" applyNumberFormat="1" applyFont="1" applyFill="1" applyBorder="1" applyAlignment="1">
      <alignment horizontal="center"/>
    </xf>
    <xf numFmtId="1" fontId="27" fillId="27" borderId="100" xfId="1" applyNumberFormat="1" applyFont="1" applyFill="1" applyBorder="1" applyAlignment="1">
      <alignment horizontal="center"/>
    </xf>
    <xf numFmtId="1" fontId="27" fillId="27" borderId="99" xfId="1" applyNumberFormat="1" applyFont="1" applyFill="1" applyBorder="1" applyAlignment="1">
      <alignment horizontal="center"/>
    </xf>
    <xf numFmtId="0" fontId="28" fillId="4" borderId="90" xfId="0" applyFont="1" applyFill="1" applyBorder="1"/>
    <xf numFmtId="1" fontId="27" fillId="41" borderId="73" xfId="1" applyNumberFormat="1" applyFont="1" applyFill="1" applyBorder="1" applyAlignment="1">
      <alignment horizontal="center"/>
    </xf>
    <xf numFmtId="1" fontId="27" fillId="42" borderId="98" xfId="1" applyNumberFormat="1" applyFont="1" applyFill="1" applyBorder="1" applyAlignment="1">
      <alignment horizontal="center"/>
    </xf>
    <xf numFmtId="1" fontId="27" fillId="35" borderId="73" xfId="1" applyNumberFormat="1" applyFont="1" applyFill="1" applyBorder="1" applyAlignment="1">
      <alignment horizontal="center"/>
    </xf>
    <xf numFmtId="1" fontId="29" fillId="4" borderId="73" xfId="1" applyNumberFormat="1" applyFont="1" applyFill="1" applyBorder="1" applyAlignment="1">
      <alignment horizontal="center"/>
    </xf>
    <xf numFmtId="1" fontId="29" fillId="4" borderId="91" xfId="1" applyNumberFormat="1" applyFont="1" applyFill="1" applyBorder="1" applyAlignment="1">
      <alignment horizontal="center"/>
    </xf>
    <xf numFmtId="1" fontId="29" fillId="4" borderId="89" xfId="1" applyNumberFormat="1" applyFont="1" applyFill="1" applyBorder="1" applyAlignment="1">
      <alignment horizontal="center"/>
    </xf>
    <xf numFmtId="1" fontId="29" fillId="4" borderId="73" xfId="1" applyNumberFormat="1" applyFont="1" applyFill="1" applyBorder="1" applyAlignment="1">
      <alignment horizontal="center" vertical="center"/>
    </xf>
    <xf numFmtId="1" fontId="29" fillId="4" borderId="91" xfId="1" applyNumberFormat="1" applyFont="1" applyFill="1" applyBorder="1" applyAlignment="1">
      <alignment horizontal="center" vertical="center"/>
    </xf>
    <xf numFmtId="1" fontId="27" fillId="43" borderId="90" xfId="1" applyNumberFormat="1" applyFont="1" applyFill="1" applyBorder="1" applyAlignment="1">
      <alignment horizontal="center"/>
    </xf>
    <xf numFmtId="1" fontId="27" fillId="16" borderId="88" xfId="1" applyNumberFormat="1" applyFont="1" applyFill="1" applyBorder="1" applyAlignment="1">
      <alignment horizontal="center"/>
    </xf>
    <xf numFmtId="1" fontId="27" fillId="16" borderId="90" xfId="1" applyNumberFormat="1" applyFont="1" applyFill="1" applyBorder="1" applyAlignment="1">
      <alignment horizontal="center"/>
    </xf>
    <xf numFmtId="0" fontId="26" fillId="5" borderId="106" xfId="1" applyFont="1" applyFill="1" applyBorder="1" applyAlignment="1">
      <alignment horizontal="center"/>
    </xf>
    <xf numFmtId="0" fontId="26" fillId="30" borderId="107" xfId="1" applyFont="1" applyFill="1" applyBorder="1"/>
    <xf numFmtId="1" fontId="27" fillId="41" borderId="107" xfId="1" applyNumberFormat="1" applyFont="1" applyFill="1" applyBorder="1" applyAlignment="1">
      <alignment horizontal="center"/>
    </xf>
    <xf numFmtId="1" fontId="27" fillId="4" borderId="107" xfId="1" applyNumberFormat="1" applyFont="1" applyFill="1" applyBorder="1" applyAlignment="1">
      <alignment horizontal="center"/>
    </xf>
    <xf numFmtId="1" fontId="27" fillId="4" borderId="108" xfId="1" applyNumberFormat="1" applyFont="1" applyFill="1" applyBorder="1" applyAlignment="1">
      <alignment horizontal="center"/>
    </xf>
    <xf numFmtId="1" fontId="27" fillId="43" borderId="106" xfId="1" applyNumberFormat="1" applyFont="1" applyFill="1" applyBorder="1" applyAlignment="1">
      <alignment horizontal="center"/>
    </xf>
    <xf numFmtId="1" fontId="27" fillId="35" borderId="107" xfId="1" applyNumberFormat="1" applyFont="1" applyFill="1" applyBorder="1" applyAlignment="1">
      <alignment horizontal="center"/>
    </xf>
    <xf numFmtId="1" fontId="29" fillId="4" borderId="107" xfId="1" applyNumberFormat="1" applyFont="1" applyFill="1" applyBorder="1" applyAlignment="1">
      <alignment horizontal="center"/>
    </xf>
    <xf numFmtId="1" fontId="29" fillId="4" borderId="109" xfId="1" applyNumberFormat="1" applyFont="1" applyFill="1" applyBorder="1" applyAlignment="1">
      <alignment horizontal="center"/>
    </xf>
    <xf numFmtId="1" fontId="27" fillId="16" borderId="110" xfId="1" applyNumberFormat="1" applyFont="1" applyFill="1" applyBorder="1" applyAlignment="1">
      <alignment horizontal="center"/>
    </xf>
    <xf numFmtId="1" fontId="29" fillId="4" borderId="108" xfId="1" applyNumberFormat="1" applyFont="1" applyFill="1" applyBorder="1" applyAlignment="1">
      <alignment horizontal="center"/>
    </xf>
    <xf numFmtId="1" fontId="27" fillId="16" borderId="106" xfId="1" applyNumberFormat="1" applyFont="1" applyFill="1" applyBorder="1" applyAlignment="1">
      <alignment horizontal="center"/>
    </xf>
    <xf numFmtId="1" fontId="29" fillId="4" borderId="107" xfId="1" applyNumberFormat="1" applyFont="1" applyFill="1" applyBorder="1" applyAlignment="1">
      <alignment horizontal="center" vertical="center"/>
    </xf>
    <xf numFmtId="1" fontId="29" fillId="4" borderId="109" xfId="1" applyNumberFormat="1" applyFont="1" applyFill="1" applyBorder="1" applyAlignment="1">
      <alignment horizontal="center" vertical="center"/>
    </xf>
    <xf numFmtId="1" fontId="27" fillId="4" borderId="110" xfId="1" applyNumberFormat="1" applyFont="1" applyFill="1" applyBorder="1" applyAlignment="1">
      <alignment horizontal="center"/>
    </xf>
    <xf numFmtId="1" fontId="27" fillId="27" borderId="107" xfId="1" applyNumberFormat="1" applyFont="1" applyFill="1" applyBorder="1" applyAlignment="1">
      <alignment horizontal="center"/>
    </xf>
    <xf numFmtId="1" fontId="26" fillId="4" borderId="107" xfId="1" applyNumberFormat="1" applyFont="1" applyFill="1" applyBorder="1" applyAlignment="1">
      <alignment horizontal="center"/>
    </xf>
    <xf numFmtId="1" fontId="26" fillId="4" borderId="108" xfId="1" applyNumberFormat="1" applyFont="1" applyFill="1" applyBorder="1" applyAlignment="1">
      <alignment horizontal="center"/>
    </xf>
    <xf numFmtId="0" fontId="28" fillId="4" borderId="106" xfId="0" applyFont="1" applyFill="1" applyBorder="1"/>
    <xf numFmtId="1" fontId="26" fillId="4" borderId="109" xfId="1" applyNumberFormat="1" applyFont="1" applyFill="1" applyBorder="1" applyAlignment="1">
      <alignment horizontal="center"/>
    </xf>
    <xf numFmtId="0" fontId="26" fillId="25" borderId="100" xfId="1" applyFont="1" applyFill="1" applyBorder="1" applyAlignment="1">
      <alignment horizontal="center" vertical="center"/>
    </xf>
    <xf numFmtId="0" fontId="27" fillId="26" borderId="98" xfId="1" applyFont="1" applyFill="1" applyBorder="1" applyAlignment="1">
      <alignment horizontal="center" vertical="center"/>
    </xf>
    <xf numFmtId="0" fontId="27" fillId="36" borderId="98" xfId="1" applyFont="1" applyFill="1" applyBorder="1" applyAlignment="1">
      <alignment horizontal="center" vertical="center" textRotation="90"/>
    </xf>
    <xf numFmtId="0" fontId="27" fillId="40" borderId="98" xfId="1" applyFont="1" applyFill="1" applyBorder="1" applyAlignment="1">
      <alignment horizontal="center" vertical="center" textRotation="90"/>
    </xf>
    <xf numFmtId="0" fontId="27" fillId="27" borderId="98" xfId="1" applyFont="1" applyFill="1" applyBorder="1" applyAlignment="1">
      <alignment horizontal="center" vertical="center" textRotation="90"/>
    </xf>
    <xf numFmtId="0" fontId="27" fillId="27" borderId="101" xfId="1" applyFont="1" applyFill="1" applyBorder="1" applyAlignment="1">
      <alignment horizontal="center" vertical="center" textRotation="90"/>
    </xf>
    <xf numFmtId="164" fontId="21" fillId="4" borderId="111" xfId="1" applyNumberFormat="1" applyFont="1" applyFill="1" applyBorder="1" applyAlignment="1">
      <alignment horizontal="center"/>
    </xf>
    <xf numFmtId="164" fontId="21" fillId="44" borderId="10" xfId="1" applyNumberFormat="1" applyFont="1" applyFill="1" applyBorder="1" applyAlignment="1">
      <alignment horizontal="center"/>
    </xf>
    <xf numFmtId="0" fontId="21" fillId="45" borderId="73" xfId="1" applyFont="1" applyFill="1" applyBorder="1"/>
    <xf numFmtId="1" fontId="17" fillId="10" borderId="9" xfId="1" applyNumberFormat="1" applyFont="1" applyFill="1" applyBorder="1" applyAlignment="1">
      <alignment horizontal="center"/>
    </xf>
    <xf numFmtId="0" fontId="21" fillId="10" borderId="73" xfId="1" applyFont="1" applyFill="1" applyBorder="1"/>
    <xf numFmtId="0" fontId="21" fillId="8" borderId="73" xfId="1" applyFont="1" applyFill="1" applyBorder="1"/>
    <xf numFmtId="0" fontId="21" fillId="24" borderId="83" xfId="1" applyFont="1" applyFill="1" applyBorder="1"/>
    <xf numFmtId="0" fontId="20" fillId="9" borderId="9" xfId="1" applyFont="1" applyFill="1" applyBorder="1" applyAlignment="1">
      <alignment horizontal="center"/>
    </xf>
    <xf numFmtId="0" fontId="21" fillId="10" borderId="80" xfId="1" applyFont="1" applyFill="1" applyBorder="1"/>
    <xf numFmtId="1" fontId="27" fillId="46" borderId="107" xfId="1" applyNumberFormat="1" applyFont="1" applyFill="1" applyBorder="1" applyAlignment="1">
      <alignment horizontal="center"/>
    </xf>
    <xf numFmtId="1" fontId="27" fillId="46" borderId="73" xfId="1" applyNumberFormat="1" applyFont="1" applyFill="1" applyBorder="1" applyAlignment="1">
      <alignment horizontal="center"/>
    </xf>
    <xf numFmtId="0" fontId="26" fillId="4" borderId="112" xfId="1" applyFont="1" applyFill="1" applyBorder="1"/>
    <xf numFmtId="1" fontId="26" fillId="4" borderId="112" xfId="1" applyNumberFormat="1" applyFont="1" applyFill="1" applyBorder="1" applyAlignment="1">
      <alignment horizontal="center"/>
    </xf>
    <xf numFmtId="1" fontId="26" fillId="29" borderId="113" xfId="1" applyNumberFormat="1" applyFont="1" applyFill="1" applyBorder="1" applyAlignment="1">
      <alignment horizontal="center"/>
    </xf>
    <xf numFmtId="1" fontId="27" fillId="12" borderId="107" xfId="1" applyNumberFormat="1" applyFont="1" applyFill="1" applyBorder="1" applyAlignment="1">
      <alignment horizontal="center"/>
    </xf>
    <xf numFmtId="1" fontId="27" fillId="12" borderId="73" xfId="1" applyNumberFormat="1" applyFont="1" applyFill="1" applyBorder="1" applyAlignment="1">
      <alignment horizontal="center"/>
    </xf>
    <xf numFmtId="0" fontId="31" fillId="4" borderId="100" xfId="1" applyFont="1" applyFill="1" applyBorder="1" applyAlignment="1">
      <alignment horizontal="center" vertical="center" textRotation="90"/>
    </xf>
    <xf numFmtId="0" fontId="31" fillId="4" borderId="98" xfId="1" applyFont="1" applyFill="1" applyBorder="1" applyAlignment="1">
      <alignment horizontal="center" vertical="center" textRotation="90"/>
    </xf>
    <xf numFmtId="0" fontId="31" fillId="27" borderId="98" xfId="1" applyFont="1" applyFill="1" applyBorder="1" applyAlignment="1">
      <alignment horizontal="center" vertical="center" textRotation="90"/>
    </xf>
    <xf numFmtId="0" fontId="31" fillId="27" borderId="99" xfId="1" applyFont="1" applyFill="1" applyBorder="1" applyAlignment="1">
      <alignment horizontal="center" vertical="center" textRotation="90"/>
    </xf>
    <xf numFmtId="0" fontId="31" fillId="4" borderId="102" xfId="1" applyFont="1" applyFill="1" applyBorder="1" applyAlignment="1">
      <alignment horizontal="center" vertical="center" textRotation="90"/>
    </xf>
    <xf numFmtId="0" fontId="31" fillId="27" borderId="101" xfId="1" applyFont="1" applyFill="1" applyBorder="1" applyAlignment="1">
      <alignment horizontal="center" vertical="center" textRotation="90"/>
    </xf>
    <xf numFmtId="0" fontId="29" fillId="4" borderId="100" xfId="1" applyFont="1" applyFill="1" applyBorder="1" applyAlignment="1">
      <alignment horizontal="center" vertical="center" textRotation="90"/>
    </xf>
    <xf numFmtId="0" fontId="29" fillId="4" borderId="102" xfId="1" applyFont="1" applyFill="1" applyBorder="1" applyAlignment="1">
      <alignment horizontal="center" vertical="center" textRotation="90"/>
    </xf>
    <xf numFmtId="0" fontId="31" fillId="28" borderId="98" xfId="1" applyFont="1" applyFill="1" applyBorder="1" applyAlignment="1">
      <alignment horizontal="center" vertical="center" textRotation="90"/>
    </xf>
    <xf numFmtId="0" fontId="31" fillId="25" borderId="98" xfId="1" applyFont="1" applyFill="1" applyBorder="1" applyAlignment="1">
      <alignment horizontal="center" vertical="center" textRotation="90"/>
    </xf>
    <xf numFmtId="0" fontId="31" fillId="25" borderId="99" xfId="1" applyFont="1" applyFill="1" applyBorder="1" applyAlignment="1">
      <alignment horizontal="center" vertical="center" textRotation="90"/>
    </xf>
    <xf numFmtId="1" fontId="0" fillId="0" borderId="0" xfId="0" applyNumberFormat="1"/>
    <xf numFmtId="0" fontId="21" fillId="24" borderId="85" xfId="1" applyFont="1" applyFill="1" applyBorder="1"/>
    <xf numFmtId="0" fontId="24" fillId="4" borderId="114" xfId="1" applyFont="1" applyFill="1" applyBorder="1" applyAlignment="1">
      <alignment horizontal="center"/>
    </xf>
    <xf numFmtId="1" fontId="20" fillId="4" borderId="84" xfId="1" applyNumberFormat="1" applyFont="1" applyFill="1" applyBorder="1" applyAlignment="1">
      <alignment horizontal="center"/>
    </xf>
    <xf numFmtId="0" fontId="21" fillId="9" borderId="115" xfId="1" applyFont="1" applyFill="1" applyBorder="1" applyAlignment="1">
      <alignment horizontal="center"/>
    </xf>
    <xf numFmtId="164" fontId="21" fillId="4" borderId="116" xfId="1" applyNumberFormat="1" applyFont="1" applyFill="1" applyBorder="1" applyAlignment="1">
      <alignment horizontal="center"/>
    </xf>
    <xf numFmtId="164" fontId="21" fillId="4" borderId="117" xfId="1" applyNumberFormat="1" applyFont="1" applyFill="1" applyBorder="1" applyAlignment="1">
      <alignment horizontal="center"/>
    </xf>
    <xf numFmtId="0" fontId="22" fillId="8" borderId="118" xfId="1" applyFont="1" applyFill="1" applyBorder="1" applyAlignment="1">
      <alignment horizontal="center" vertical="center"/>
    </xf>
    <xf numFmtId="164" fontId="16" fillId="4" borderId="117" xfId="1" applyNumberFormat="1" applyFont="1" applyFill="1" applyBorder="1" applyAlignment="1">
      <alignment horizontal="center"/>
    </xf>
    <xf numFmtId="0" fontId="21" fillId="9" borderId="117" xfId="1" applyFont="1" applyFill="1" applyBorder="1" applyAlignment="1">
      <alignment horizontal="center"/>
    </xf>
    <xf numFmtId="0" fontId="22" fillId="8" borderId="119" xfId="1" applyFont="1" applyFill="1" applyBorder="1" applyAlignment="1">
      <alignment horizontal="center" vertical="center"/>
    </xf>
    <xf numFmtId="164" fontId="21" fillId="10" borderId="117" xfId="1" applyNumberFormat="1" applyFont="1" applyFill="1" applyBorder="1" applyAlignment="1">
      <alignment horizontal="center"/>
    </xf>
    <xf numFmtId="0" fontId="17" fillId="2" borderId="57" xfId="1" applyFont="1" applyFill="1" applyBorder="1" applyAlignment="1">
      <alignment horizontal="center"/>
    </xf>
    <xf numFmtId="0" fontId="17" fillId="4" borderId="58" xfId="1" applyFont="1" applyFill="1" applyBorder="1" applyAlignment="1">
      <alignment horizontal="center"/>
    </xf>
    <xf numFmtId="0" fontId="17" fillId="8" borderId="120" xfId="1" applyFont="1" applyFill="1" applyBorder="1" applyAlignment="1">
      <alignment horizontal="center"/>
    </xf>
    <xf numFmtId="0" fontId="17" fillId="8" borderId="121" xfId="1" applyFont="1" applyFill="1" applyBorder="1" applyAlignment="1">
      <alignment horizontal="center"/>
    </xf>
    <xf numFmtId="0" fontId="17" fillId="4" borderId="121" xfId="1" applyFont="1" applyFill="1" applyBorder="1" applyAlignment="1">
      <alignment horizontal="center"/>
    </xf>
    <xf numFmtId="0" fontId="17" fillId="4" borderId="122" xfId="1" applyFont="1" applyFill="1" applyBorder="1" applyAlignment="1">
      <alignment horizontal="center"/>
    </xf>
    <xf numFmtId="0" fontId="17" fillId="4" borderId="123" xfId="1" applyFont="1" applyFill="1" applyBorder="1" applyAlignment="1">
      <alignment horizontal="center"/>
    </xf>
    <xf numFmtId="1" fontId="17" fillId="8" borderId="115" xfId="1" applyNumberFormat="1" applyFont="1" applyFill="1" applyBorder="1" applyAlignment="1">
      <alignment horizontal="center"/>
    </xf>
    <xf numFmtId="0" fontId="17" fillId="5" borderId="121" xfId="1" applyFont="1" applyFill="1" applyBorder="1" applyAlignment="1">
      <alignment horizontal="center"/>
    </xf>
    <xf numFmtId="0" fontId="17" fillId="8" borderId="115" xfId="1" applyFont="1" applyFill="1" applyBorder="1" applyAlignment="1">
      <alignment horizontal="center"/>
    </xf>
    <xf numFmtId="0" fontId="17" fillId="8" borderId="122" xfId="1" applyFont="1" applyFill="1" applyBorder="1" applyAlignment="1">
      <alignment horizontal="center"/>
    </xf>
    <xf numFmtId="0" fontId="16" fillId="3" borderId="124" xfId="1" applyFont="1" applyFill="1" applyBorder="1" applyAlignment="1">
      <alignment horizontal="center"/>
    </xf>
    <xf numFmtId="0" fontId="16" fillId="10" borderId="125" xfId="1" applyFont="1" applyFill="1" applyBorder="1" applyAlignment="1">
      <alignment horizontal="center"/>
    </xf>
    <xf numFmtId="0" fontId="21" fillId="10" borderId="126" xfId="1" applyFont="1" applyFill="1" applyBorder="1"/>
    <xf numFmtId="0" fontId="24" fillId="4" borderId="126" xfId="1" applyFont="1" applyFill="1" applyBorder="1" applyAlignment="1">
      <alignment horizontal="center"/>
    </xf>
    <xf numFmtId="0" fontId="21" fillId="20" borderId="126" xfId="1" applyFont="1" applyFill="1" applyBorder="1"/>
    <xf numFmtId="164" fontId="20" fillId="4" borderId="127" xfId="1" applyNumberFormat="1" applyFont="1" applyFill="1" applyBorder="1" applyAlignment="1">
      <alignment horizontal="center"/>
    </xf>
    <xf numFmtId="1" fontId="20" fillId="0" borderId="116" xfId="1" applyNumberFormat="1" applyFont="1" applyFill="1" applyBorder="1" applyAlignment="1">
      <alignment horizontal="center"/>
    </xf>
    <xf numFmtId="0" fontId="17" fillId="5" borderId="125" xfId="1" applyFont="1" applyFill="1" applyBorder="1" applyAlignment="1">
      <alignment horizontal="center"/>
    </xf>
    <xf numFmtId="0" fontId="20" fillId="16" borderId="129" xfId="1" applyFont="1" applyFill="1" applyBorder="1" applyAlignment="1">
      <alignment horizontal="center"/>
    </xf>
    <xf numFmtId="1" fontId="20" fillId="16" borderId="130" xfId="1" applyNumberFormat="1" applyFont="1" applyFill="1" applyBorder="1" applyAlignment="1">
      <alignment horizontal="center"/>
    </xf>
    <xf numFmtId="0" fontId="16" fillId="3" borderId="131" xfId="1" applyFont="1" applyFill="1" applyBorder="1" applyAlignment="1">
      <alignment horizontal="center"/>
    </xf>
    <xf numFmtId="0" fontId="16" fillId="10" borderId="132" xfId="1" applyFont="1" applyFill="1" applyBorder="1" applyAlignment="1">
      <alignment horizontal="center"/>
    </xf>
    <xf numFmtId="0" fontId="21" fillId="23" borderId="126" xfId="1" applyFont="1" applyFill="1" applyBorder="1"/>
    <xf numFmtId="164" fontId="20" fillId="4" borderId="133" xfId="1" applyNumberFormat="1" applyFont="1" applyFill="1" applyBorder="1" applyAlignment="1">
      <alignment horizontal="center"/>
    </xf>
    <xf numFmtId="1" fontId="20" fillId="0" borderId="117" xfId="1" applyNumberFormat="1" applyFont="1" applyFill="1" applyBorder="1" applyAlignment="1">
      <alignment horizontal="center"/>
    </xf>
    <xf numFmtId="0" fontId="17" fillId="5" borderId="132" xfId="1" applyFont="1" applyFill="1" applyBorder="1" applyAlignment="1">
      <alignment horizontal="center"/>
    </xf>
    <xf numFmtId="0" fontId="17" fillId="16" borderId="132" xfId="1" applyFont="1" applyFill="1" applyBorder="1" applyAlignment="1">
      <alignment horizontal="center"/>
    </xf>
    <xf numFmtId="0" fontId="16" fillId="0" borderId="132" xfId="1" applyFont="1" applyFill="1" applyBorder="1" applyAlignment="1">
      <alignment horizontal="center"/>
    </xf>
    <xf numFmtId="0" fontId="21" fillId="24" borderId="126" xfId="1" applyFont="1" applyFill="1" applyBorder="1"/>
    <xf numFmtId="0" fontId="16" fillId="4" borderId="130" xfId="1" applyFont="1" applyFill="1" applyBorder="1" applyAlignment="1">
      <alignment horizontal="center"/>
    </xf>
    <xf numFmtId="1" fontId="20" fillId="4" borderId="132" xfId="1" applyNumberFormat="1" applyFont="1" applyFill="1" applyBorder="1" applyAlignment="1">
      <alignment horizontal="center"/>
    </xf>
    <xf numFmtId="0" fontId="16" fillId="0" borderId="131" xfId="1" applyFont="1" applyFill="1" applyBorder="1" applyAlignment="1">
      <alignment horizontal="center"/>
    </xf>
    <xf numFmtId="0" fontId="17" fillId="4" borderId="129" xfId="1" applyFont="1" applyFill="1" applyBorder="1" applyAlignment="1">
      <alignment horizontal="center"/>
    </xf>
    <xf numFmtId="0" fontId="21" fillId="4" borderId="126" xfId="1" applyFont="1" applyFill="1" applyBorder="1"/>
    <xf numFmtId="0" fontId="24" fillId="0" borderId="126" xfId="1" applyFont="1" applyFill="1" applyBorder="1" applyAlignment="1">
      <alignment horizontal="center"/>
    </xf>
    <xf numFmtId="0" fontId="17" fillId="4" borderId="129" xfId="0" applyFont="1" applyFill="1" applyBorder="1" applyAlignment="1">
      <alignment horizontal="center"/>
    </xf>
    <xf numFmtId="0" fontId="17" fillId="4" borderId="132" xfId="1" applyFont="1" applyFill="1" applyBorder="1" applyAlignment="1">
      <alignment horizontal="center"/>
    </xf>
    <xf numFmtId="0" fontId="17" fillId="4" borderId="130" xfId="1" applyFont="1" applyFill="1" applyBorder="1" applyAlignment="1">
      <alignment horizontal="center"/>
    </xf>
    <xf numFmtId="0" fontId="21" fillId="21" borderId="126" xfId="1" applyFont="1" applyFill="1" applyBorder="1"/>
    <xf numFmtId="0" fontId="20" fillId="4" borderId="129" xfId="1" applyFont="1" applyFill="1" applyBorder="1" applyAlignment="1">
      <alignment horizontal="center"/>
    </xf>
    <xf numFmtId="1" fontId="20" fillId="4" borderId="130" xfId="1" applyNumberFormat="1" applyFont="1" applyFill="1" applyBorder="1" applyAlignment="1">
      <alignment horizontal="center"/>
    </xf>
    <xf numFmtId="0" fontId="21" fillId="18" borderId="126" xfId="1" applyFont="1" applyFill="1" applyBorder="1"/>
    <xf numFmtId="0" fontId="21" fillId="4" borderId="125" xfId="1" applyFont="1" applyFill="1" applyBorder="1"/>
    <xf numFmtId="0" fontId="17" fillId="4" borderId="116" xfId="1" applyFont="1" applyFill="1" applyBorder="1" applyAlignment="1">
      <alignment horizontal="center"/>
    </xf>
    <xf numFmtId="0" fontId="20" fillId="4" borderId="116" xfId="1" applyFont="1" applyFill="1" applyBorder="1" applyAlignment="1">
      <alignment horizontal="center"/>
    </xf>
    <xf numFmtId="0" fontId="21" fillId="4" borderId="132" xfId="1" applyFont="1" applyFill="1" applyBorder="1"/>
    <xf numFmtId="0" fontId="17" fillId="4" borderId="117" xfId="1" applyFont="1" applyFill="1" applyBorder="1" applyAlignment="1">
      <alignment horizontal="center"/>
    </xf>
    <xf numFmtId="0" fontId="20" fillId="4" borderId="117" xfId="1" applyFont="1" applyFill="1" applyBorder="1" applyAlignment="1">
      <alignment horizontal="center"/>
    </xf>
    <xf numFmtId="0" fontId="22" fillId="10" borderId="134" xfId="1" applyFont="1" applyFill="1" applyBorder="1" applyAlignment="1">
      <alignment horizontal="center" vertical="center"/>
    </xf>
    <xf numFmtId="0" fontId="25" fillId="14" borderId="130" xfId="1" applyFont="1" applyFill="1" applyBorder="1" applyAlignment="1">
      <alignment horizontal="center"/>
    </xf>
    <xf numFmtId="0" fontId="23" fillId="4" borderId="135" xfId="1" applyFont="1" applyFill="1" applyBorder="1" applyAlignment="1">
      <alignment horizontal="center" vertical="center"/>
    </xf>
    <xf numFmtId="0" fontId="23" fillId="8" borderId="135" xfId="1" applyFont="1" applyFill="1" applyBorder="1" applyAlignment="1">
      <alignment horizontal="center" vertical="center"/>
    </xf>
    <xf numFmtId="0" fontId="23" fillId="4" borderId="136" xfId="1" applyFont="1" applyFill="1" applyBorder="1" applyAlignment="1">
      <alignment horizontal="center" vertical="center"/>
    </xf>
    <xf numFmtId="0" fontId="23" fillId="4" borderId="137" xfId="1" applyFont="1" applyFill="1" applyBorder="1" applyAlignment="1">
      <alignment horizontal="center" vertical="center"/>
    </xf>
    <xf numFmtId="1" fontId="23" fillId="4" borderId="118" xfId="1" applyNumberFormat="1" applyFont="1" applyFill="1" applyBorder="1" applyAlignment="1">
      <alignment horizontal="center" vertical="center"/>
    </xf>
    <xf numFmtId="1" fontId="23" fillId="4" borderId="136" xfId="1" applyNumberFormat="1" applyFont="1" applyFill="1" applyBorder="1" applyAlignment="1">
      <alignment horizontal="center" vertical="center"/>
    </xf>
    <xf numFmtId="0" fontId="22" fillId="8" borderId="138" xfId="1" applyFont="1" applyFill="1" applyBorder="1" applyAlignment="1">
      <alignment horizontal="center" vertical="center"/>
    </xf>
    <xf numFmtId="0" fontId="22" fillId="8" borderId="139" xfId="1" applyFont="1" applyFill="1" applyBorder="1" applyAlignment="1">
      <alignment horizontal="center" vertical="center"/>
    </xf>
    <xf numFmtId="0" fontId="20" fillId="11" borderId="57" xfId="1" applyFont="1" applyFill="1" applyBorder="1" applyAlignment="1">
      <alignment horizontal="center"/>
    </xf>
    <xf numFmtId="0" fontId="16" fillId="4" borderId="125" xfId="1" applyFont="1" applyFill="1" applyBorder="1" applyAlignment="1">
      <alignment horizontal="center"/>
    </xf>
    <xf numFmtId="1" fontId="20" fillId="16" borderId="132" xfId="1" applyNumberFormat="1" applyFont="1" applyFill="1" applyBorder="1" applyAlignment="1">
      <alignment horizontal="center"/>
    </xf>
    <xf numFmtId="0" fontId="17" fillId="16" borderId="130" xfId="1" applyFont="1" applyFill="1" applyBorder="1" applyAlignment="1">
      <alignment horizontal="center"/>
    </xf>
    <xf numFmtId="0" fontId="16" fillId="0" borderId="124" xfId="1" applyFont="1" applyFill="1" applyBorder="1" applyAlignment="1">
      <alignment horizontal="center"/>
    </xf>
    <xf numFmtId="0" fontId="16" fillId="0" borderId="125" xfId="1" applyFont="1" applyFill="1" applyBorder="1" applyAlignment="1">
      <alignment horizontal="center"/>
    </xf>
    <xf numFmtId="0" fontId="21" fillId="4" borderId="140" xfId="1" applyFont="1" applyFill="1" applyBorder="1"/>
    <xf numFmtId="0" fontId="24" fillId="4" borderId="140" xfId="1" applyFont="1" applyFill="1" applyBorder="1" applyAlignment="1">
      <alignment horizontal="center"/>
    </xf>
    <xf numFmtId="164" fontId="20" fillId="4" borderId="142" xfId="1" applyNumberFormat="1" applyFont="1" applyFill="1" applyBorder="1" applyAlignment="1">
      <alignment horizontal="center"/>
    </xf>
    <xf numFmtId="1" fontId="20" fillId="0" borderId="143" xfId="1" applyNumberFormat="1" applyFont="1" applyFill="1" applyBorder="1" applyAlignment="1">
      <alignment horizontal="center"/>
    </xf>
    <xf numFmtId="0" fontId="17" fillId="5" borderId="144" xfId="1" applyFont="1" applyFill="1" applyBorder="1" applyAlignment="1">
      <alignment horizontal="center"/>
    </xf>
    <xf numFmtId="0" fontId="17" fillId="4" borderId="144" xfId="1" applyFont="1" applyFill="1" applyBorder="1" applyAlignment="1">
      <alignment horizontal="center"/>
    </xf>
    <xf numFmtId="1" fontId="20" fillId="4" borderId="144" xfId="1" applyNumberFormat="1" applyFont="1" applyFill="1" applyBorder="1" applyAlignment="1">
      <alignment horizontal="center"/>
    </xf>
    <xf numFmtId="0" fontId="17" fillId="4" borderId="145" xfId="1" applyFont="1" applyFill="1" applyBorder="1" applyAlignment="1">
      <alignment horizontal="center"/>
    </xf>
    <xf numFmtId="0" fontId="16" fillId="0" borderId="146" xfId="1" applyFont="1" applyFill="1" applyBorder="1" applyAlignment="1">
      <alignment horizontal="center"/>
    </xf>
    <xf numFmtId="0" fontId="16" fillId="0" borderId="144" xfId="1" applyFont="1" applyFill="1" applyBorder="1" applyAlignment="1">
      <alignment horizontal="center"/>
    </xf>
    <xf numFmtId="0" fontId="21" fillId="4" borderId="147" xfId="1" applyFont="1" applyFill="1" applyBorder="1"/>
    <xf numFmtId="0" fontId="21" fillId="23" borderId="147" xfId="1" applyFont="1" applyFill="1" applyBorder="1"/>
    <xf numFmtId="0" fontId="16" fillId="4" borderId="145" xfId="1" applyFont="1" applyFill="1" applyBorder="1" applyAlignment="1">
      <alignment horizontal="center"/>
    </xf>
    <xf numFmtId="0" fontId="24" fillId="4" borderId="148" xfId="1" applyFont="1" applyFill="1" applyBorder="1" applyAlignment="1">
      <alignment horizontal="center"/>
    </xf>
    <xf numFmtId="1" fontId="20" fillId="4" borderId="117" xfId="1" applyNumberFormat="1" applyFont="1" applyFill="1" applyBorder="1" applyAlignment="1">
      <alignment horizontal="center"/>
    </xf>
    <xf numFmtId="0" fontId="21" fillId="24" borderId="128" xfId="1" applyFont="1" applyFill="1" applyBorder="1"/>
    <xf numFmtId="0" fontId="22" fillId="8" borderId="135" xfId="1" applyFont="1" applyFill="1" applyBorder="1" applyAlignment="1">
      <alignment horizontal="center" vertical="center"/>
    </xf>
    <xf numFmtId="0" fontId="22" fillId="8" borderId="136" xfId="1" applyFont="1" applyFill="1" applyBorder="1" applyAlignment="1">
      <alignment horizontal="center" vertical="center"/>
    </xf>
    <xf numFmtId="0" fontId="17" fillId="8" borderId="132" xfId="1" applyFont="1" applyFill="1" applyBorder="1" applyAlignment="1">
      <alignment horizontal="center"/>
    </xf>
    <xf numFmtId="0" fontId="17" fillId="4" borderId="133" xfId="1" applyFont="1" applyFill="1" applyBorder="1" applyAlignment="1">
      <alignment horizontal="center"/>
    </xf>
    <xf numFmtId="1" fontId="17" fillId="8" borderId="117" xfId="1" applyNumberFormat="1" applyFont="1" applyFill="1" applyBorder="1" applyAlignment="1">
      <alignment horizontal="center"/>
    </xf>
    <xf numFmtId="0" fontId="17" fillId="8" borderId="117" xfId="1" applyFont="1" applyFill="1" applyBorder="1" applyAlignment="1">
      <alignment horizontal="center"/>
    </xf>
    <xf numFmtId="0" fontId="17" fillId="8" borderId="130" xfId="1" applyFont="1" applyFill="1" applyBorder="1" applyAlignment="1">
      <alignment horizontal="center"/>
    </xf>
    <xf numFmtId="0" fontId="21" fillId="10" borderId="149" xfId="1" applyFont="1" applyFill="1" applyBorder="1"/>
    <xf numFmtId="0" fontId="24" fillId="0" borderId="150" xfId="1" applyFont="1" applyFill="1" applyBorder="1" applyAlignment="1">
      <alignment horizontal="center"/>
    </xf>
    <xf numFmtId="0" fontId="24" fillId="4" borderId="150" xfId="1" applyFont="1" applyFill="1" applyBorder="1" applyAlignment="1">
      <alignment horizontal="center"/>
    </xf>
    <xf numFmtId="0" fontId="21" fillId="24" borderId="150" xfId="1" applyFont="1" applyFill="1" applyBorder="1"/>
    <xf numFmtId="0" fontId="20" fillId="16" borderId="151" xfId="1" applyFont="1" applyFill="1" applyBorder="1" applyAlignment="1">
      <alignment horizontal="center"/>
    </xf>
    <xf numFmtId="0" fontId="21" fillId="4" borderId="150" xfId="1" applyFont="1" applyFill="1" applyBorder="1"/>
    <xf numFmtId="0" fontId="20" fillId="4" borderId="151" xfId="1" applyFont="1" applyFill="1" applyBorder="1" applyAlignment="1">
      <alignment horizontal="center"/>
    </xf>
    <xf numFmtId="0" fontId="21" fillId="4" borderId="149" xfId="1" applyFont="1" applyFill="1" applyBorder="1"/>
    <xf numFmtId="0" fontId="17" fillId="4" borderId="151" xfId="0" applyFont="1" applyFill="1" applyBorder="1" applyAlignment="1">
      <alignment horizontal="center"/>
    </xf>
    <xf numFmtId="0" fontId="17" fillId="4" borderId="151" xfId="1" applyFont="1" applyFill="1" applyBorder="1" applyAlignment="1">
      <alignment horizontal="center"/>
    </xf>
    <xf numFmtId="0" fontId="21" fillId="23" borderId="150" xfId="1" applyFont="1" applyFill="1" applyBorder="1"/>
    <xf numFmtId="0" fontId="16" fillId="4" borderId="132" xfId="1" applyFont="1" applyFill="1" applyBorder="1" applyAlignment="1">
      <alignment horizontal="center"/>
    </xf>
    <xf numFmtId="0" fontId="21" fillId="4" borderId="152" xfId="1" applyFont="1" applyFill="1" applyBorder="1"/>
    <xf numFmtId="0" fontId="24" fillId="0" borderId="153" xfId="1" applyFont="1" applyFill="1" applyBorder="1" applyAlignment="1">
      <alignment horizontal="center"/>
    </xf>
    <xf numFmtId="0" fontId="24" fillId="4" borderId="153" xfId="1" applyFont="1" applyFill="1" applyBorder="1" applyAlignment="1">
      <alignment horizontal="center"/>
    </xf>
    <xf numFmtId="0" fontId="21" fillId="23" borderId="153" xfId="1" applyFont="1" applyFill="1" applyBorder="1"/>
    <xf numFmtId="0" fontId="21" fillId="23" borderId="128" xfId="1" applyFont="1" applyFill="1" applyBorder="1"/>
    <xf numFmtId="0" fontId="16" fillId="4" borderId="128" xfId="1" applyFont="1" applyFill="1" applyBorder="1" applyAlignment="1">
      <alignment horizontal="center"/>
    </xf>
    <xf numFmtId="0" fontId="17" fillId="4" borderId="125" xfId="1" applyFont="1" applyFill="1" applyBorder="1" applyAlignment="1">
      <alignment horizontal="center"/>
    </xf>
    <xf numFmtId="1" fontId="20" fillId="4" borderId="125" xfId="1" applyNumberFormat="1" applyFont="1" applyFill="1" applyBorder="1" applyAlignment="1">
      <alignment horizontal="center"/>
    </xf>
    <xf numFmtId="1" fontId="20" fillId="4" borderId="128" xfId="1" applyNumberFormat="1" applyFont="1" applyFill="1" applyBorder="1" applyAlignment="1">
      <alignment horizontal="center"/>
    </xf>
    <xf numFmtId="0" fontId="22" fillId="10" borderId="154" xfId="1" applyFont="1" applyFill="1" applyBorder="1" applyAlignment="1">
      <alignment horizontal="center" vertical="center"/>
    </xf>
    <xf numFmtId="0" fontId="25" fillId="14" borderId="155" xfId="1" applyFont="1" applyFill="1" applyBorder="1" applyAlignment="1">
      <alignment horizontal="center"/>
    </xf>
    <xf numFmtId="0" fontId="23" fillId="4" borderId="156" xfId="1" applyFont="1" applyFill="1" applyBorder="1" applyAlignment="1">
      <alignment horizontal="center" vertical="center"/>
    </xf>
    <xf numFmtId="0" fontId="23" fillId="8" borderId="156" xfId="1" applyFont="1" applyFill="1" applyBorder="1" applyAlignment="1">
      <alignment horizontal="center" vertical="center"/>
    </xf>
    <xf numFmtId="0" fontId="23" fillId="4" borderId="157" xfId="1" applyFont="1" applyFill="1" applyBorder="1" applyAlignment="1">
      <alignment horizontal="center" vertical="center"/>
    </xf>
    <xf numFmtId="0" fontId="23" fillId="4" borderId="158" xfId="1" applyFont="1" applyFill="1" applyBorder="1" applyAlignment="1">
      <alignment horizontal="center" vertical="center"/>
    </xf>
    <xf numFmtId="1" fontId="23" fillId="4" borderId="159" xfId="1" applyNumberFormat="1" applyFont="1" applyFill="1" applyBorder="1" applyAlignment="1">
      <alignment horizontal="center" vertical="center"/>
    </xf>
    <xf numFmtId="1" fontId="23" fillId="4" borderId="157" xfId="1" applyNumberFormat="1" applyFont="1" applyFill="1" applyBorder="1" applyAlignment="1">
      <alignment horizontal="center" vertical="center"/>
    </xf>
    <xf numFmtId="0" fontId="22" fillId="8" borderId="159" xfId="1" applyFont="1" applyFill="1" applyBorder="1" applyAlignment="1">
      <alignment horizontal="center" vertical="center"/>
    </xf>
    <xf numFmtId="0" fontId="22" fillId="8" borderId="156" xfId="1" applyFont="1" applyFill="1" applyBorder="1" applyAlignment="1">
      <alignment horizontal="center" vertical="center"/>
    </xf>
    <xf numFmtId="0" fontId="22" fillId="8" borderId="157" xfId="1" applyFont="1" applyFill="1" applyBorder="1" applyAlignment="1">
      <alignment horizontal="center" vertical="center"/>
    </xf>
    <xf numFmtId="0" fontId="17" fillId="11" borderId="57" xfId="1" applyFont="1" applyFill="1" applyBorder="1" applyAlignment="1">
      <alignment horizontal="center"/>
    </xf>
    <xf numFmtId="0" fontId="17" fillId="8" borderId="160" xfId="1" applyFont="1" applyFill="1" applyBorder="1" applyAlignment="1">
      <alignment horizontal="center"/>
    </xf>
    <xf numFmtId="0" fontId="17" fillId="8" borderId="161" xfId="1" applyFont="1" applyFill="1" applyBorder="1" applyAlignment="1">
      <alignment horizontal="center"/>
    </xf>
    <xf numFmtId="0" fontId="17" fillId="4" borderId="161" xfId="1" applyFont="1" applyFill="1" applyBorder="1" applyAlignment="1">
      <alignment horizontal="center"/>
    </xf>
    <xf numFmtId="0" fontId="17" fillId="4" borderId="162" xfId="1" applyFont="1" applyFill="1" applyBorder="1" applyAlignment="1">
      <alignment horizontal="center"/>
    </xf>
    <xf numFmtId="0" fontId="17" fillId="4" borderId="163" xfId="1" applyFont="1" applyFill="1" applyBorder="1" applyAlignment="1">
      <alignment horizontal="center"/>
    </xf>
    <xf numFmtId="1" fontId="17" fillId="8" borderId="164" xfId="1" applyNumberFormat="1" applyFont="1" applyFill="1" applyBorder="1" applyAlignment="1">
      <alignment horizontal="center"/>
    </xf>
    <xf numFmtId="0" fontId="17" fillId="5" borderId="161" xfId="1" applyFont="1" applyFill="1" applyBorder="1" applyAlignment="1">
      <alignment horizontal="center"/>
    </xf>
    <xf numFmtId="0" fontId="17" fillId="8" borderId="164" xfId="1" applyFont="1" applyFill="1" applyBorder="1" applyAlignment="1">
      <alignment horizontal="center"/>
    </xf>
    <xf numFmtId="0" fontId="17" fillId="8" borderId="162" xfId="1" applyFont="1" applyFill="1" applyBorder="1" applyAlignment="1">
      <alignment horizontal="center"/>
    </xf>
    <xf numFmtId="0" fontId="21" fillId="10" borderId="165" xfId="1" applyFont="1" applyFill="1" applyBorder="1"/>
    <xf numFmtId="0" fontId="24" fillId="4" borderId="165" xfId="1" applyFont="1" applyFill="1" applyBorder="1" applyAlignment="1">
      <alignment horizontal="center"/>
    </xf>
    <xf numFmtId="0" fontId="21" fillId="24" borderId="165" xfId="1" applyFont="1" applyFill="1" applyBorder="1"/>
    <xf numFmtId="1" fontId="20" fillId="16" borderId="116" xfId="1" applyNumberFormat="1" applyFont="1" applyFill="1" applyBorder="1" applyAlignment="1">
      <alignment horizontal="center"/>
    </xf>
    <xf numFmtId="1" fontId="20" fillId="16" borderId="166" xfId="1" applyNumberFormat="1" applyFont="1" applyFill="1" applyBorder="1" applyAlignment="1">
      <alignment horizontal="center"/>
    </xf>
    <xf numFmtId="1" fontId="20" fillId="16" borderId="155" xfId="1" applyNumberFormat="1" applyFont="1" applyFill="1" applyBorder="1" applyAlignment="1">
      <alignment horizontal="center"/>
    </xf>
    <xf numFmtId="0" fontId="16" fillId="3" borderId="167" xfId="1" applyFont="1" applyFill="1" applyBorder="1" applyAlignment="1">
      <alignment horizontal="center"/>
    </xf>
    <xf numFmtId="0" fontId="16" fillId="4" borderId="166" xfId="1" applyFont="1" applyFill="1" applyBorder="1" applyAlignment="1">
      <alignment horizontal="center"/>
    </xf>
    <xf numFmtId="0" fontId="21" fillId="8" borderId="165" xfId="1" applyFont="1" applyFill="1" applyBorder="1"/>
    <xf numFmtId="0" fontId="24" fillId="0" borderId="165" xfId="1" applyFont="1" applyFill="1" applyBorder="1" applyAlignment="1">
      <alignment horizontal="center"/>
    </xf>
    <xf numFmtId="164" fontId="20" fillId="4" borderId="168" xfId="1" applyNumberFormat="1" applyFont="1" applyFill="1" applyBorder="1" applyAlignment="1">
      <alignment horizontal="center"/>
    </xf>
    <xf numFmtId="1" fontId="20" fillId="0" borderId="169" xfId="1" applyNumberFormat="1" applyFont="1" applyFill="1" applyBorder="1" applyAlignment="1">
      <alignment horizontal="center"/>
    </xf>
    <xf numFmtId="0" fontId="17" fillId="5" borderId="166" xfId="1" applyFont="1" applyFill="1" applyBorder="1" applyAlignment="1">
      <alignment horizontal="center"/>
    </xf>
    <xf numFmtId="0" fontId="17" fillId="16" borderId="169" xfId="1" applyFont="1" applyFill="1" applyBorder="1" applyAlignment="1">
      <alignment horizontal="center"/>
    </xf>
    <xf numFmtId="0" fontId="17" fillId="4" borderId="166" xfId="1" applyFont="1" applyFill="1" applyBorder="1" applyAlignment="1">
      <alignment horizontal="center"/>
    </xf>
    <xf numFmtId="0" fontId="21" fillId="4" borderId="165" xfId="1" applyFont="1" applyFill="1" applyBorder="1"/>
    <xf numFmtId="1" fontId="20" fillId="4" borderId="166" xfId="1" applyNumberFormat="1" applyFont="1" applyFill="1" applyBorder="1" applyAlignment="1">
      <alignment horizontal="center"/>
    </xf>
    <xf numFmtId="0" fontId="17" fillId="16" borderId="166" xfId="1" applyFont="1" applyFill="1" applyBorder="1" applyAlignment="1">
      <alignment horizontal="center"/>
    </xf>
    <xf numFmtId="0" fontId="17" fillId="16" borderId="155" xfId="1" applyFont="1" applyFill="1" applyBorder="1" applyAlignment="1">
      <alignment horizontal="center"/>
    </xf>
    <xf numFmtId="0" fontId="16" fillId="0" borderId="167" xfId="1" applyFont="1" applyFill="1" applyBorder="1" applyAlignment="1">
      <alignment horizontal="center"/>
    </xf>
    <xf numFmtId="0" fontId="16" fillId="4" borderId="155" xfId="1" applyFont="1" applyFill="1" applyBorder="1" applyAlignment="1">
      <alignment horizontal="center"/>
    </xf>
    <xf numFmtId="0" fontId="17" fillId="4" borderId="169" xfId="1" applyFont="1" applyFill="1" applyBorder="1" applyAlignment="1">
      <alignment horizontal="center"/>
    </xf>
    <xf numFmtId="1" fontId="20" fillId="4" borderId="155" xfId="1" applyNumberFormat="1" applyFont="1" applyFill="1" applyBorder="1" applyAlignment="1">
      <alignment horizontal="center"/>
    </xf>
    <xf numFmtId="0" fontId="16" fillId="4" borderId="167" xfId="1" applyFont="1" applyFill="1" applyBorder="1" applyAlignment="1">
      <alignment horizontal="center"/>
    </xf>
    <xf numFmtId="0" fontId="21" fillId="23" borderId="165" xfId="1" applyFont="1" applyFill="1" applyBorder="1"/>
    <xf numFmtId="0" fontId="21" fillId="4" borderId="170" xfId="1" applyFont="1" applyFill="1" applyBorder="1"/>
    <xf numFmtId="0" fontId="24" fillId="4" borderId="170" xfId="1" applyFont="1" applyFill="1" applyBorder="1" applyAlignment="1">
      <alignment horizontal="center"/>
    </xf>
    <xf numFmtId="1" fontId="20" fillId="16" borderId="169" xfId="1" applyNumberFormat="1" applyFont="1" applyFill="1" applyBorder="1" applyAlignment="1">
      <alignment horizontal="center"/>
    </xf>
    <xf numFmtId="0" fontId="21" fillId="24" borderId="170" xfId="1" applyFont="1" applyFill="1" applyBorder="1"/>
    <xf numFmtId="0" fontId="24" fillId="0" borderId="140" xfId="1" applyFont="1" applyFill="1" applyBorder="1" applyAlignment="1">
      <alignment horizontal="center"/>
    </xf>
    <xf numFmtId="0" fontId="21" fillId="15" borderId="140" xfId="1" applyFont="1" applyFill="1" applyBorder="1"/>
    <xf numFmtId="0" fontId="21" fillId="24" borderId="140" xfId="1" applyFont="1" applyFill="1" applyBorder="1"/>
    <xf numFmtId="0" fontId="21" fillId="23" borderId="140" xfId="1" applyFont="1" applyFill="1" applyBorder="1"/>
    <xf numFmtId="0" fontId="22" fillId="10" borderId="171" xfId="1" applyFont="1" applyFill="1" applyBorder="1" applyAlignment="1">
      <alignment horizontal="center" vertical="center"/>
    </xf>
    <xf numFmtId="0" fontId="23" fillId="4" borderId="138" xfId="1" applyFont="1" applyFill="1" applyBorder="1" applyAlignment="1">
      <alignment horizontal="center" vertical="center"/>
    </xf>
    <xf numFmtId="0" fontId="23" fillId="8" borderId="138" xfId="1" applyFont="1" applyFill="1" applyBorder="1" applyAlignment="1">
      <alignment horizontal="center" vertical="center"/>
    </xf>
    <xf numFmtId="0" fontId="23" fillId="4" borderId="139" xfId="1" applyFont="1" applyFill="1" applyBorder="1" applyAlignment="1">
      <alignment horizontal="center" vertical="center"/>
    </xf>
    <xf numFmtId="0" fontId="23" fillId="4" borderId="172" xfId="1" applyFont="1" applyFill="1" applyBorder="1" applyAlignment="1">
      <alignment horizontal="center" vertical="center"/>
    </xf>
    <xf numFmtId="1" fontId="23" fillId="4" borderId="119" xfId="1" applyNumberFormat="1" applyFont="1" applyFill="1" applyBorder="1" applyAlignment="1">
      <alignment horizontal="center" vertical="center"/>
    </xf>
    <xf numFmtId="1" fontId="23" fillId="4" borderId="139" xfId="1" applyNumberFormat="1" applyFont="1" applyFill="1" applyBorder="1" applyAlignment="1">
      <alignment horizontal="center" vertical="center"/>
    </xf>
    <xf numFmtId="0" fontId="20" fillId="2" borderId="124" xfId="1" applyFont="1" applyFill="1" applyBorder="1" applyAlignment="1">
      <alignment horizontal="center"/>
    </xf>
    <xf numFmtId="0" fontId="17" fillId="2" borderId="125" xfId="1" applyFont="1" applyFill="1" applyBorder="1" applyAlignment="1">
      <alignment horizontal="center"/>
    </xf>
    <xf numFmtId="0" fontId="17" fillId="4" borderId="128" xfId="1" applyFont="1" applyFill="1" applyBorder="1" applyAlignment="1">
      <alignment horizontal="center"/>
    </xf>
    <xf numFmtId="1" fontId="17" fillId="4" borderId="128" xfId="1" applyNumberFormat="1" applyFont="1" applyFill="1" applyBorder="1" applyAlignment="1">
      <alignment horizontal="center"/>
    </xf>
    <xf numFmtId="0" fontId="17" fillId="16" borderId="116" xfId="1" applyFont="1" applyFill="1" applyBorder="1" applyAlignment="1">
      <alignment horizontal="center"/>
    </xf>
    <xf numFmtId="1" fontId="20" fillId="16" borderId="117" xfId="1" applyNumberFormat="1" applyFont="1" applyFill="1" applyBorder="1" applyAlignment="1">
      <alignment horizontal="center"/>
    </xf>
    <xf numFmtId="0" fontId="21" fillId="24" borderId="173" xfId="1" applyFont="1" applyFill="1" applyBorder="1"/>
    <xf numFmtId="0" fontId="24" fillId="0" borderId="132" xfId="1" applyFont="1" applyFill="1" applyBorder="1" applyAlignment="1">
      <alignment horizontal="center"/>
    </xf>
    <xf numFmtId="0" fontId="24" fillId="4" borderId="125" xfId="1" applyFont="1" applyFill="1" applyBorder="1" applyAlignment="1">
      <alignment horizontal="center"/>
    </xf>
    <xf numFmtId="0" fontId="21" fillId="10" borderId="132" xfId="1" applyFont="1" applyFill="1" applyBorder="1"/>
    <xf numFmtId="0" fontId="24" fillId="4" borderId="132" xfId="1" applyFont="1" applyFill="1" applyBorder="1" applyAlignment="1">
      <alignment horizontal="center"/>
    </xf>
    <xf numFmtId="0" fontId="21" fillId="24" borderId="174" xfId="1" applyFont="1" applyFill="1" applyBorder="1"/>
    <xf numFmtId="0" fontId="17" fillId="16" borderId="117" xfId="1" applyFont="1" applyFill="1" applyBorder="1" applyAlignment="1">
      <alignment horizontal="center"/>
    </xf>
    <xf numFmtId="0" fontId="21" fillId="4" borderId="135" xfId="0" applyFont="1" applyFill="1" applyBorder="1"/>
    <xf numFmtId="0" fontId="24" fillId="4" borderId="135" xfId="0" applyFont="1" applyFill="1" applyBorder="1" applyAlignment="1">
      <alignment horizontal="center"/>
    </xf>
    <xf numFmtId="0" fontId="21" fillId="23" borderId="175" xfId="0" applyFont="1" applyFill="1" applyBorder="1"/>
    <xf numFmtId="0" fontId="21" fillId="4" borderId="135" xfId="1" applyFont="1" applyFill="1" applyBorder="1"/>
    <xf numFmtId="0" fontId="24" fillId="0" borderId="135" xfId="1" applyFont="1" applyFill="1" applyBorder="1" applyAlignment="1">
      <alignment horizontal="center"/>
    </xf>
    <xf numFmtId="1" fontId="20" fillId="4" borderId="176" xfId="1" applyNumberFormat="1" applyFont="1" applyFill="1" applyBorder="1" applyAlignment="1">
      <alignment horizontal="center"/>
    </xf>
    <xf numFmtId="0" fontId="16" fillId="4" borderId="131" xfId="1" applyFont="1" applyFill="1" applyBorder="1" applyAlignment="1">
      <alignment horizontal="center"/>
    </xf>
    <xf numFmtId="0" fontId="21" fillId="4" borderId="114" xfId="1" applyFont="1" applyFill="1" applyBorder="1"/>
    <xf numFmtId="0" fontId="21" fillId="24" borderId="114" xfId="1" applyFont="1" applyFill="1" applyBorder="1"/>
    <xf numFmtId="0" fontId="16" fillId="4" borderId="124" xfId="1" applyFont="1" applyFill="1" applyBorder="1" applyAlignment="1">
      <alignment horizontal="center"/>
    </xf>
    <xf numFmtId="0" fontId="21" fillId="22" borderId="114" xfId="1" applyFont="1" applyFill="1" applyBorder="1"/>
    <xf numFmtId="45" fontId="20" fillId="4" borderId="133" xfId="1" applyNumberFormat="1" applyFont="1" applyFill="1" applyBorder="1" applyAlignment="1">
      <alignment horizontal="center"/>
    </xf>
    <xf numFmtId="0" fontId="21" fillId="15" borderId="114" xfId="1" applyFont="1" applyFill="1" applyBorder="1"/>
    <xf numFmtId="0" fontId="21" fillId="10" borderId="125" xfId="1" applyFont="1" applyFill="1" applyBorder="1"/>
    <xf numFmtId="0" fontId="21" fillId="18" borderId="114" xfId="1" applyFont="1" applyFill="1" applyBorder="1"/>
    <xf numFmtId="0" fontId="17" fillId="4" borderId="176" xfId="1" applyFont="1" applyFill="1" applyBorder="1" applyAlignment="1">
      <alignment horizontal="center"/>
    </xf>
    <xf numFmtId="0" fontId="25" fillId="14" borderId="139" xfId="1" applyFont="1" applyFill="1" applyBorder="1" applyAlignment="1">
      <alignment horizontal="center"/>
    </xf>
    <xf numFmtId="0" fontId="21" fillId="9" borderId="177" xfId="1" applyFont="1" applyFill="1" applyBorder="1" applyAlignment="1">
      <alignment horizontal="center"/>
    </xf>
    <xf numFmtId="164" fontId="21" fillId="4" borderId="178" xfId="1" applyNumberFormat="1" applyFont="1" applyFill="1" applyBorder="1" applyAlignment="1">
      <alignment horizontal="center"/>
    </xf>
    <xf numFmtId="164" fontId="21" fillId="4" borderId="174" xfId="1" applyNumberFormat="1" applyFont="1" applyFill="1" applyBorder="1" applyAlignment="1">
      <alignment horizontal="center"/>
    </xf>
    <xf numFmtId="0" fontId="22" fillId="8" borderId="175" xfId="1" applyFont="1" applyFill="1" applyBorder="1" applyAlignment="1">
      <alignment horizontal="center" vertical="center"/>
    </xf>
    <xf numFmtId="0" fontId="21" fillId="9" borderId="174" xfId="1" applyFont="1" applyFill="1" applyBorder="1" applyAlignment="1">
      <alignment horizontal="center"/>
    </xf>
    <xf numFmtId="0" fontId="22" fillId="8" borderId="179" xfId="1" applyFont="1" applyFill="1" applyBorder="1" applyAlignment="1">
      <alignment horizontal="center" vertical="center"/>
    </xf>
    <xf numFmtId="1" fontId="17" fillId="8" borderId="120" xfId="1" applyNumberFormat="1" applyFont="1" applyFill="1" applyBorder="1" applyAlignment="1">
      <alignment horizontal="center"/>
    </xf>
    <xf numFmtId="1" fontId="17" fillId="8" borderId="121" xfId="1" applyNumberFormat="1" applyFont="1" applyFill="1" applyBorder="1" applyAlignment="1">
      <alignment horizontal="center"/>
    </xf>
    <xf numFmtId="1" fontId="17" fillId="8" borderId="122" xfId="1" applyNumberFormat="1" applyFont="1" applyFill="1" applyBorder="1" applyAlignment="1">
      <alignment horizontal="center"/>
    </xf>
    <xf numFmtId="0" fontId="20" fillId="10" borderId="124" xfId="1" applyFont="1" applyFill="1" applyBorder="1" applyAlignment="1">
      <alignment horizontal="center"/>
    </xf>
    <xf numFmtId="1" fontId="17" fillId="10" borderId="125" xfId="1" applyNumberFormat="1" applyFont="1" applyFill="1" applyBorder="1" applyAlignment="1">
      <alignment horizontal="center"/>
    </xf>
    <xf numFmtId="1" fontId="17" fillId="10" borderId="128" xfId="1" applyNumberFormat="1" applyFont="1" applyFill="1" applyBorder="1" applyAlignment="1">
      <alignment horizontal="center"/>
    </xf>
    <xf numFmtId="0" fontId="20" fillId="9" borderId="131" xfId="1" applyFont="1" applyFill="1" applyBorder="1" applyAlignment="1">
      <alignment horizontal="center"/>
    </xf>
    <xf numFmtId="1" fontId="17" fillId="9" borderId="132" xfId="1" applyNumberFormat="1" applyFont="1" applyFill="1" applyBorder="1" applyAlignment="1">
      <alignment horizontal="center"/>
    </xf>
    <xf numFmtId="1" fontId="17" fillId="9" borderId="130" xfId="1" applyNumberFormat="1" applyFont="1" applyFill="1" applyBorder="1" applyAlignment="1">
      <alignment horizontal="center"/>
    </xf>
    <xf numFmtId="1" fontId="17" fillId="4" borderId="132" xfId="1" applyNumberFormat="1" applyFont="1" applyFill="1" applyBorder="1" applyAlignment="1">
      <alignment horizontal="center"/>
    </xf>
    <xf numFmtId="0" fontId="20" fillId="4" borderId="124" xfId="1" applyFont="1" applyFill="1" applyBorder="1" applyAlignment="1">
      <alignment horizontal="center"/>
    </xf>
    <xf numFmtId="0" fontId="20" fillId="4" borderId="131" xfId="1" applyFont="1" applyFill="1" applyBorder="1" applyAlignment="1">
      <alignment horizontal="center"/>
    </xf>
    <xf numFmtId="1" fontId="17" fillId="4" borderId="130" xfId="1" applyNumberFormat="1" applyFont="1" applyFill="1" applyBorder="1" applyAlignment="1">
      <alignment horizontal="center"/>
    </xf>
    <xf numFmtId="0" fontId="22" fillId="8" borderId="134" xfId="1" applyFont="1" applyFill="1" applyBorder="1" applyAlignment="1">
      <alignment horizontal="center" vertical="center"/>
    </xf>
    <xf numFmtId="1" fontId="17" fillId="8" borderId="131" xfId="1" applyNumberFormat="1" applyFont="1" applyFill="1" applyBorder="1" applyAlignment="1">
      <alignment horizontal="center"/>
    </xf>
    <xf numFmtId="0" fontId="20" fillId="10" borderId="131" xfId="1" applyFont="1" applyFill="1" applyBorder="1" applyAlignment="1">
      <alignment horizontal="center"/>
    </xf>
    <xf numFmtId="1" fontId="17" fillId="9" borderId="125" xfId="1" applyNumberFormat="1" applyFont="1" applyFill="1" applyBorder="1" applyAlignment="1">
      <alignment horizontal="center"/>
    </xf>
    <xf numFmtId="1" fontId="17" fillId="10" borderId="132" xfId="1" applyNumberFormat="1" applyFont="1" applyFill="1" applyBorder="1" applyAlignment="1">
      <alignment horizontal="center"/>
    </xf>
    <xf numFmtId="0" fontId="22" fillId="8" borderId="171" xfId="1" applyFont="1" applyFill="1" applyBorder="1" applyAlignment="1">
      <alignment horizontal="center" vertical="center"/>
    </xf>
    <xf numFmtId="0" fontId="20" fillId="9" borderId="124" xfId="1" applyFont="1" applyFill="1" applyBorder="1" applyAlignment="1">
      <alignment horizontal="center"/>
    </xf>
    <xf numFmtId="0" fontId="20" fillId="4" borderId="132" xfId="1" applyFont="1" applyFill="1" applyBorder="1" applyAlignment="1">
      <alignment horizontal="center"/>
    </xf>
    <xf numFmtId="0" fontId="20" fillId="9" borderId="180" xfId="1" applyFont="1" applyFill="1" applyBorder="1" applyAlignment="1">
      <alignment horizontal="center"/>
    </xf>
    <xf numFmtId="0" fontId="20" fillId="10" borderId="181" xfId="1" applyFont="1" applyFill="1" applyBorder="1" applyAlignment="1">
      <alignment horizontal="center"/>
    </xf>
    <xf numFmtId="0" fontId="20" fillId="4" borderId="181" xfId="1" applyFont="1" applyFill="1" applyBorder="1" applyAlignment="1">
      <alignment horizontal="center"/>
    </xf>
    <xf numFmtId="0" fontId="20" fillId="9" borderId="132" xfId="1" applyFont="1" applyFill="1" applyBorder="1" applyAlignment="1">
      <alignment horizontal="center"/>
    </xf>
    <xf numFmtId="0" fontId="20" fillId="10" borderId="132" xfId="1" applyFont="1" applyFill="1" applyBorder="1" applyAlignment="1">
      <alignment horizontal="center"/>
    </xf>
    <xf numFmtId="1" fontId="17" fillId="9" borderId="128" xfId="1" applyNumberFormat="1" applyFont="1" applyFill="1" applyBorder="1" applyAlignment="1">
      <alignment horizontal="center"/>
    </xf>
    <xf numFmtId="0" fontId="21" fillId="18" borderId="82" xfId="1" applyFont="1" applyFill="1" applyBorder="1"/>
    <xf numFmtId="0" fontId="21" fillId="15" borderId="126" xfId="1" applyFont="1" applyFill="1" applyBorder="1"/>
    <xf numFmtId="0" fontId="17" fillId="4" borderId="87" xfId="1" applyFont="1" applyFill="1" applyBorder="1" applyAlignment="1">
      <alignment horizontal="center"/>
    </xf>
    <xf numFmtId="0" fontId="20" fillId="16" borderId="116" xfId="1" applyFont="1" applyFill="1" applyBorder="1" applyAlignment="1">
      <alignment horizontal="center"/>
    </xf>
    <xf numFmtId="164" fontId="21" fillId="44" borderId="86" xfId="1" applyNumberFormat="1" applyFont="1" applyFill="1" applyBorder="1" applyAlignment="1">
      <alignment horizontal="center"/>
    </xf>
    <xf numFmtId="0" fontId="21" fillId="4" borderId="132" xfId="0" applyFont="1" applyFill="1" applyBorder="1"/>
    <xf numFmtId="0" fontId="21" fillId="4" borderId="144" xfId="1" applyFont="1" applyFill="1" applyBorder="1"/>
    <xf numFmtId="0" fontId="24" fillId="4" borderId="114" xfId="0" applyFont="1" applyFill="1" applyBorder="1" applyAlignment="1">
      <alignment horizontal="center"/>
    </xf>
    <xf numFmtId="0" fontId="21" fillId="23" borderId="141" xfId="1" applyFont="1" applyFill="1" applyBorder="1"/>
    <xf numFmtId="1" fontId="20" fillId="4" borderId="116" xfId="1" applyNumberFormat="1" applyFont="1" applyFill="1" applyBorder="1" applyAlignment="1">
      <alignment horizontal="center"/>
    </xf>
    <xf numFmtId="1" fontId="20" fillId="4" borderId="145" xfId="1" applyNumberFormat="1" applyFont="1" applyFill="1" applyBorder="1" applyAlignment="1">
      <alignment horizontal="center"/>
    </xf>
    <xf numFmtId="164" fontId="20" fillId="10" borderId="127" xfId="1" applyNumberFormat="1" applyFont="1" applyFill="1" applyBorder="1" applyAlignment="1">
      <alignment horizontal="center"/>
    </xf>
    <xf numFmtId="0" fontId="21" fillId="18" borderId="150" xfId="1" applyFont="1" applyFill="1" applyBorder="1"/>
    <xf numFmtId="164" fontId="20" fillId="10" borderId="133" xfId="1" applyNumberFormat="1" applyFont="1" applyFill="1" applyBorder="1" applyAlignment="1">
      <alignment horizontal="center"/>
    </xf>
    <xf numFmtId="0" fontId="21" fillId="21" borderId="165" xfId="1" applyFont="1" applyFill="1" applyBorder="1"/>
    <xf numFmtId="0" fontId="21" fillId="20" borderId="170" xfId="1" applyFont="1" applyFill="1" applyBorder="1"/>
    <xf numFmtId="0" fontId="16" fillId="10" borderId="166" xfId="1" applyFont="1" applyFill="1" applyBorder="1" applyAlignment="1">
      <alignment horizontal="center"/>
    </xf>
    <xf numFmtId="0" fontId="24" fillId="4" borderId="132" xfId="0" applyFont="1" applyFill="1" applyBorder="1" applyAlignment="1">
      <alignment horizontal="center"/>
    </xf>
    <xf numFmtId="0" fontId="21" fillId="24" borderId="175" xfId="1" applyFont="1" applyFill="1" applyBorder="1"/>
    <xf numFmtId="0" fontId="21" fillId="15" borderId="173" xfId="1" applyFont="1" applyFill="1" applyBorder="1"/>
    <xf numFmtId="1" fontId="17" fillId="10" borderId="130" xfId="1" applyNumberFormat="1" applyFont="1" applyFill="1" applyBorder="1" applyAlignment="1">
      <alignment horizontal="center"/>
    </xf>
    <xf numFmtId="0" fontId="21" fillId="15" borderId="130" xfId="1" applyFont="1" applyFill="1" applyBorder="1"/>
    <xf numFmtId="0" fontId="21" fillId="8" borderId="114" xfId="1" applyFont="1" applyFill="1" applyBorder="1"/>
    <xf numFmtId="0" fontId="21" fillId="10" borderId="81" xfId="1" applyFont="1" applyFill="1" applyBorder="1"/>
    <xf numFmtId="0" fontId="20" fillId="10" borderId="180" xfId="1" applyFont="1" applyFill="1" applyBorder="1" applyAlignment="1">
      <alignment horizontal="center"/>
    </xf>
    <xf numFmtId="0" fontId="25" fillId="4" borderId="128" xfId="1" applyFont="1" applyFill="1" applyBorder="1" applyAlignment="1">
      <alignment horizontal="center"/>
    </xf>
    <xf numFmtId="0" fontId="25" fillId="4" borderId="130" xfId="1" applyFont="1" applyFill="1" applyBorder="1" applyAlignment="1">
      <alignment horizontal="center"/>
    </xf>
    <xf numFmtId="0" fontId="25" fillId="4" borderId="155" xfId="1" applyFont="1" applyFill="1" applyBorder="1" applyAlignment="1">
      <alignment horizontal="center"/>
    </xf>
    <xf numFmtId="0" fontId="25" fillId="48" borderId="128" xfId="1" applyFont="1" applyFill="1" applyBorder="1" applyAlignment="1">
      <alignment horizontal="center"/>
    </xf>
    <xf numFmtId="0" fontId="25" fillId="48" borderId="130" xfId="1" applyFont="1" applyFill="1" applyBorder="1" applyAlignment="1">
      <alignment horizontal="center"/>
    </xf>
    <xf numFmtId="0" fontId="25" fillId="48" borderId="155" xfId="1" applyFont="1" applyFill="1" applyBorder="1" applyAlignment="1">
      <alignment horizontal="center"/>
    </xf>
    <xf numFmtId="1" fontId="10" fillId="0" borderId="34" xfId="1" applyNumberFormat="1" applyFont="1" applyFill="1" applyBorder="1" applyAlignment="1">
      <alignment horizontal="center"/>
    </xf>
    <xf numFmtId="1" fontId="10" fillId="0" borderId="35" xfId="1" applyNumberFormat="1" applyFont="1" applyFill="1" applyBorder="1" applyAlignment="1">
      <alignment horizontal="center"/>
    </xf>
    <xf numFmtId="1" fontId="10" fillId="0" borderId="45" xfId="1" applyNumberFormat="1" applyFont="1" applyFill="1" applyBorder="1" applyAlignment="1">
      <alignment horizontal="center"/>
    </xf>
    <xf numFmtId="0" fontId="12" fillId="12" borderId="14" xfId="1" applyFont="1" applyFill="1" applyBorder="1" applyAlignment="1">
      <alignment horizontal="center" vertical="center"/>
    </xf>
    <xf numFmtId="0" fontId="12" fillId="12" borderId="15" xfId="1" applyFont="1" applyFill="1" applyBorder="1" applyAlignment="1">
      <alignment horizontal="center" vertical="center"/>
    </xf>
    <xf numFmtId="0" fontId="12" fillId="12" borderId="16" xfId="1" applyFont="1" applyFill="1" applyBorder="1" applyAlignment="1">
      <alignment horizontal="center" vertical="center"/>
    </xf>
    <xf numFmtId="0" fontId="12" fillId="12" borderId="17" xfId="1" applyFont="1" applyFill="1" applyBorder="1" applyAlignment="1">
      <alignment horizontal="center" vertical="center"/>
    </xf>
    <xf numFmtId="0" fontId="12" fillId="12" borderId="18" xfId="1" applyFont="1" applyFill="1" applyBorder="1" applyAlignment="1">
      <alignment horizontal="center" vertical="center"/>
    </xf>
    <xf numFmtId="0" fontId="12" fillId="12" borderId="19" xfId="1" applyFont="1" applyFill="1" applyBorder="1" applyAlignment="1">
      <alignment horizontal="center" vertical="center"/>
    </xf>
    <xf numFmtId="0" fontId="2" fillId="14" borderId="37" xfId="1" applyFont="1" applyFill="1" applyBorder="1" applyAlignment="1">
      <alignment horizontal="center"/>
    </xf>
    <xf numFmtId="0" fontId="2" fillId="14" borderId="38" xfId="1" applyFont="1" applyFill="1" applyBorder="1" applyAlignment="1">
      <alignment horizontal="center"/>
    </xf>
    <xf numFmtId="0" fontId="2" fillId="14" borderId="55" xfId="1" applyFont="1" applyFill="1" applyBorder="1" applyAlignment="1">
      <alignment horizontal="center"/>
    </xf>
    <xf numFmtId="0" fontId="2" fillId="13" borderId="37" xfId="1" applyFont="1" applyFill="1" applyBorder="1" applyAlignment="1">
      <alignment horizontal="center"/>
    </xf>
    <xf numFmtId="0" fontId="2" fillId="13" borderId="38" xfId="1" applyFont="1" applyFill="1" applyBorder="1" applyAlignment="1">
      <alignment horizontal="center"/>
    </xf>
    <xf numFmtId="0" fontId="2" fillId="13" borderId="55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3" fillId="16" borderId="37" xfId="1" applyFont="1" applyFill="1" applyBorder="1" applyAlignment="1">
      <alignment horizontal="center"/>
    </xf>
    <xf numFmtId="0" fontId="3" fillId="16" borderId="38" xfId="1" applyFont="1" applyFill="1" applyBorder="1" applyAlignment="1">
      <alignment horizontal="center"/>
    </xf>
    <xf numFmtId="0" fontId="3" fillId="16" borderId="55" xfId="1" applyFont="1" applyFill="1" applyBorder="1" applyAlignment="1">
      <alignment horizontal="center"/>
    </xf>
    <xf numFmtId="0" fontId="7" fillId="10" borderId="40" xfId="1" applyFont="1" applyFill="1" applyBorder="1" applyAlignment="1">
      <alignment horizontal="center" wrapText="1"/>
    </xf>
    <xf numFmtId="0" fontId="7" fillId="10" borderId="41" xfId="1" applyFont="1" applyFill="1" applyBorder="1" applyAlignment="1">
      <alignment horizontal="center" wrapText="1"/>
    </xf>
    <xf numFmtId="0" fontId="7" fillId="10" borderId="59" xfId="1" applyFont="1" applyFill="1" applyBorder="1" applyAlignment="1">
      <alignment horizontal="center" wrapText="1"/>
    </xf>
    <xf numFmtId="0" fontId="17" fillId="2" borderId="125" xfId="1" applyFont="1" applyFill="1" applyBorder="1" applyAlignment="1">
      <alignment horizontal="center"/>
    </xf>
    <xf numFmtId="0" fontId="20" fillId="4" borderId="116" xfId="1" applyFont="1" applyFill="1" applyBorder="1" applyAlignment="1">
      <alignment horizontal="center"/>
    </xf>
    <xf numFmtId="0" fontId="20" fillId="4" borderId="125" xfId="1" applyFont="1" applyFill="1" applyBorder="1" applyAlignment="1">
      <alignment horizontal="center"/>
    </xf>
    <xf numFmtId="0" fontId="20" fillId="4" borderId="128" xfId="1" applyFont="1" applyFill="1" applyBorder="1" applyAlignment="1">
      <alignment horizontal="center"/>
    </xf>
    <xf numFmtId="164" fontId="16" fillId="4" borderId="116" xfId="1" applyNumberFormat="1" applyFont="1" applyFill="1" applyBorder="1" applyAlignment="1">
      <alignment horizontal="center"/>
    </xf>
    <xf numFmtId="164" fontId="16" fillId="4" borderId="7" xfId="1" applyNumberFormat="1" applyFont="1" applyFill="1" applyBorder="1" applyAlignment="1">
      <alignment horizontal="center"/>
    </xf>
    <xf numFmtId="164" fontId="16" fillId="4" borderId="178" xfId="1" applyNumberFormat="1" applyFont="1" applyFill="1" applyBorder="1" applyAlignment="1">
      <alignment horizontal="center"/>
    </xf>
    <xf numFmtId="1" fontId="17" fillId="4" borderId="124" xfId="1" applyNumberFormat="1" applyFont="1" applyFill="1" applyBorder="1" applyAlignment="1">
      <alignment horizontal="center"/>
    </xf>
    <xf numFmtId="1" fontId="17" fillId="4" borderId="125" xfId="1" applyNumberFormat="1" applyFont="1" applyFill="1" applyBorder="1" applyAlignment="1">
      <alignment horizontal="center"/>
    </xf>
    <xf numFmtId="1" fontId="17" fillId="4" borderId="128" xfId="1" applyNumberFormat="1" applyFont="1" applyFill="1" applyBorder="1" applyAlignment="1">
      <alignment horizontal="center"/>
    </xf>
    <xf numFmtId="0" fontId="17" fillId="11" borderId="57" xfId="1" applyFont="1" applyFill="1" applyBorder="1" applyAlignment="1">
      <alignment horizontal="center"/>
    </xf>
    <xf numFmtId="0" fontId="20" fillId="4" borderId="71" xfId="1" applyFont="1" applyFill="1" applyBorder="1" applyAlignment="1">
      <alignment horizontal="center"/>
    </xf>
    <xf numFmtId="0" fontId="20" fillId="4" borderId="57" xfId="1" applyFont="1" applyFill="1" applyBorder="1" applyAlignment="1">
      <alignment horizontal="center"/>
    </xf>
    <xf numFmtId="0" fontId="20" fillId="4" borderId="58" xfId="1" applyFont="1" applyFill="1" applyBorder="1" applyAlignment="1">
      <alignment horizontal="center"/>
    </xf>
    <xf numFmtId="164" fontId="16" fillId="4" borderId="71" xfId="1" applyNumberFormat="1" applyFont="1" applyFill="1" applyBorder="1" applyAlignment="1">
      <alignment horizontal="center"/>
    </xf>
    <xf numFmtId="164" fontId="16" fillId="4" borderId="2" xfId="1" applyNumberFormat="1" applyFont="1" applyFill="1" applyBorder="1" applyAlignment="1">
      <alignment horizontal="center"/>
    </xf>
    <xf numFmtId="164" fontId="16" fillId="4" borderId="3" xfId="1" applyNumberFormat="1" applyFont="1" applyFill="1" applyBorder="1" applyAlignment="1">
      <alignment horizontal="center"/>
    </xf>
    <xf numFmtId="1" fontId="17" fillId="4" borderId="1" xfId="1" applyNumberFormat="1" applyFont="1" applyFill="1" applyBorder="1" applyAlignment="1">
      <alignment horizontal="center"/>
    </xf>
    <xf numFmtId="1" fontId="17" fillId="4" borderId="57" xfId="1" applyNumberFormat="1" applyFont="1" applyFill="1" applyBorder="1" applyAlignment="1">
      <alignment horizontal="center"/>
    </xf>
    <xf numFmtId="1" fontId="17" fillId="4" borderId="58" xfId="1" applyNumberFormat="1" applyFont="1" applyFill="1" applyBorder="1" applyAlignment="1">
      <alignment horizontal="center"/>
    </xf>
    <xf numFmtId="0" fontId="17" fillId="2" borderId="57" xfId="1" applyFont="1" applyFill="1" applyBorder="1" applyAlignment="1">
      <alignment horizontal="center"/>
    </xf>
    <xf numFmtId="0" fontId="17" fillId="2" borderId="3" xfId="1" applyFont="1" applyFill="1" applyBorder="1" applyAlignment="1">
      <alignment horizontal="center"/>
    </xf>
    <xf numFmtId="0" fontId="17" fillId="2" borderId="71" xfId="1" applyFont="1" applyFill="1" applyBorder="1" applyAlignment="1">
      <alignment horizontal="center"/>
    </xf>
    <xf numFmtId="0" fontId="20" fillId="3" borderId="71" xfId="1" applyFont="1" applyFill="1" applyBorder="1" applyAlignment="1">
      <alignment horizontal="center"/>
    </xf>
    <xf numFmtId="0" fontId="20" fillId="3" borderId="57" xfId="1" applyFont="1" applyFill="1" applyBorder="1" applyAlignment="1">
      <alignment horizontal="center"/>
    </xf>
    <xf numFmtId="0" fontId="20" fillId="3" borderId="58" xfId="1" applyFont="1" applyFill="1" applyBorder="1" applyAlignment="1">
      <alignment horizontal="center"/>
    </xf>
    <xf numFmtId="164" fontId="16" fillId="6" borderId="71" xfId="1" applyNumberFormat="1" applyFont="1" applyFill="1" applyBorder="1" applyAlignment="1">
      <alignment horizontal="center"/>
    </xf>
    <xf numFmtId="164" fontId="16" fillId="6" borderId="2" xfId="1" applyNumberFormat="1" applyFont="1" applyFill="1" applyBorder="1" applyAlignment="1">
      <alignment horizontal="center"/>
    </xf>
    <xf numFmtId="164" fontId="16" fillId="6" borderId="3" xfId="1" applyNumberFormat="1" applyFont="1" applyFill="1" applyBorder="1" applyAlignment="1">
      <alignment horizontal="center"/>
    </xf>
    <xf numFmtId="1" fontId="17" fillId="7" borderId="1" xfId="1" applyNumberFormat="1" applyFont="1" applyFill="1" applyBorder="1" applyAlignment="1">
      <alignment horizontal="center"/>
    </xf>
    <xf numFmtId="1" fontId="17" fillId="7" borderId="57" xfId="1" applyNumberFormat="1" applyFont="1" applyFill="1" applyBorder="1" applyAlignment="1">
      <alignment horizontal="center"/>
    </xf>
    <xf numFmtId="1" fontId="17" fillId="7" borderId="58" xfId="1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14" borderId="65" xfId="0" applyFont="1" applyFill="1" applyBorder="1" applyAlignment="1">
      <alignment horizontal="center"/>
    </xf>
    <xf numFmtId="0" fontId="14" fillId="14" borderId="48" xfId="0" applyFont="1" applyFill="1" applyBorder="1" applyAlignment="1">
      <alignment horizontal="center"/>
    </xf>
    <xf numFmtId="0" fontId="14" fillId="17" borderId="66" xfId="0" applyFont="1" applyFill="1" applyBorder="1" applyAlignment="1">
      <alignment horizontal="center"/>
    </xf>
    <xf numFmtId="0" fontId="14" fillId="17" borderId="26" xfId="0" applyFont="1" applyFill="1" applyBorder="1" applyAlignment="1">
      <alignment horizontal="center"/>
    </xf>
    <xf numFmtId="0" fontId="14" fillId="13" borderId="66" xfId="0" applyFont="1" applyFill="1" applyBorder="1" applyAlignment="1">
      <alignment horizontal="center"/>
    </xf>
    <xf numFmtId="0" fontId="14" fillId="13" borderId="26" xfId="0" applyFont="1" applyFill="1" applyBorder="1" applyAlignment="1">
      <alignment horizontal="center"/>
    </xf>
    <xf numFmtId="0" fontId="13" fillId="16" borderId="52" xfId="0" applyFont="1" applyFill="1" applyBorder="1" applyAlignment="1">
      <alignment horizontal="center" vertical="center"/>
    </xf>
    <xf numFmtId="0" fontId="13" fillId="16" borderId="50" xfId="0" applyFont="1" applyFill="1" applyBorder="1" applyAlignment="1">
      <alignment horizontal="center" vertical="center"/>
    </xf>
    <xf numFmtId="0" fontId="13" fillId="16" borderId="67" xfId="0" applyFont="1" applyFill="1" applyBorder="1" applyAlignment="1">
      <alignment horizontal="center" vertical="center"/>
    </xf>
    <xf numFmtId="0" fontId="13" fillId="16" borderId="53" xfId="0" applyFont="1" applyFill="1" applyBorder="1" applyAlignment="1">
      <alignment horizontal="center" vertical="center"/>
    </xf>
    <xf numFmtId="0" fontId="13" fillId="16" borderId="0" xfId="0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/>
    </xf>
    <xf numFmtId="0" fontId="13" fillId="16" borderId="24" xfId="0" applyFont="1" applyFill="1" applyBorder="1" applyAlignment="1">
      <alignment horizontal="center" vertical="center"/>
    </xf>
    <xf numFmtId="0" fontId="13" fillId="16" borderId="70" xfId="0" applyFont="1" applyFill="1" applyBorder="1" applyAlignment="1">
      <alignment horizontal="center" vertical="center"/>
    </xf>
    <xf numFmtId="0" fontId="14" fillId="17" borderId="69" xfId="0" applyFont="1" applyFill="1" applyBorder="1" applyAlignment="1">
      <alignment horizontal="center"/>
    </xf>
    <xf numFmtId="0" fontId="14" fillId="17" borderId="51" xfId="0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7" fillId="0" borderId="30" xfId="1" applyFont="1" applyFill="1" applyBorder="1" applyAlignment="1">
      <alignment horizontal="center"/>
    </xf>
    <xf numFmtId="0" fontId="7" fillId="0" borderId="31" xfId="1" applyFont="1" applyFill="1" applyBorder="1" applyAlignment="1">
      <alignment horizontal="center"/>
    </xf>
    <xf numFmtId="1" fontId="10" fillId="0" borderId="27" xfId="1" applyNumberFormat="1" applyFont="1" applyFill="1" applyBorder="1" applyAlignment="1">
      <alignment horizontal="center"/>
    </xf>
    <xf numFmtId="1" fontId="5" fillId="0" borderId="27" xfId="1" applyNumberFormat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30" fillId="16" borderId="103" xfId="0" applyFont="1" applyFill="1" applyBorder="1" applyAlignment="1">
      <alignment horizontal="center" vertical="center"/>
    </xf>
    <xf numFmtId="0" fontId="30" fillId="16" borderId="104" xfId="0" applyFont="1" applyFill="1" applyBorder="1" applyAlignment="1">
      <alignment horizontal="center" vertical="center"/>
    </xf>
    <xf numFmtId="0" fontId="30" fillId="16" borderId="105" xfId="0" applyFont="1" applyFill="1" applyBorder="1" applyAlignment="1">
      <alignment horizontal="center" vertical="center"/>
    </xf>
    <xf numFmtId="0" fontId="30" fillId="16" borderId="30" xfId="0" applyFont="1" applyFill="1" applyBorder="1" applyAlignment="1">
      <alignment horizontal="center" vertical="center"/>
    </xf>
    <xf numFmtId="0" fontId="30" fillId="16" borderId="31" xfId="0" applyFont="1" applyFill="1" applyBorder="1" applyAlignment="1">
      <alignment horizontal="center" vertical="center"/>
    </xf>
    <xf numFmtId="0" fontId="30" fillId="16" borderId="32" xfId="0" applyFont="1" applyFill="1" applyBorder="1" applyAlignment="1">
      <alignment horizontal="center" vertical="center"/>
    </xf>
    <xf numFmtId="0" fontId="28" fillId="10" borderId="46" xfId="0" applyFont="1" applyFill="1" applyBorder="1" applyAlignment="1">
      <alignment horizontal="center"/>
    </xf>
    <xf numFmtId="0" fontId="28" fillId="10" borderId="47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7" fillId="34" borderId="92" xfId="1" applyFont="1" applyFill="1" applyBorder="1" applyAlignment="1">
      <alignment horizontal="center" vertical="center"/>
    </xf>
    <xf numFmtId="0" fontId="27" fillId="34" borderId="93" xfId="1" applyFont="1" applyFill="1" applyBorder="1" applyAlignment="1">
      <alignment horizontal="center" vertical="center"/>
    </xf>
    <xf numFmtId="0" fontId="27" fillId="34" borderId="95" xfId="1" applyFont="1" applyFill="1" applyBorder="1" applyAlignment="1">
      <alignment horizontal="center" vertical="center"/>
    </xf>
    <xf numFmtId="0" fontId="26" fillId="4" borderId="92" xfId="1" applyFont="1" applyFill="1" applyBorder="1" applyAlignment="1">
      <alignment horizontal="center" vertical="center"/>
    </xf>
    <xf numFmtId="0" fontId="26" fillId="4" borderId="93" xfId="1" applyFont="1" applyFill="1" applyBorder="1" applyAlignment="1">
      <alignment horizontal="center" vertical="center"/>
    </xf>
    <xf numFmtId="0" fontId="26" fillId="4" borderId="94" xfId="1" applyFont="1" applyFill="1" applyBorder="1" applyAlignment="1">
      <alignment horizontal="center" vertical="center"/>
    </xf>
    <xf numFmtId="0" fontId="27" fillId="47" borderId="92" xfId="1" applyFont="1" applyFill="1" applyBorder="1" applyAlignment="1">
      <alignment horizontal="center" vertical="center"/>
    </xf>
    <xf numFmtId="0" fontId="27" fillId="47" borderId="93" xfId="1" applyFont="1" applyFill="1" applyBorder="1" applyAlignment="1">
      <alignment horizontal="center" vertical="center"/>
    </xf>
    <xf numFmtId="0" fontId="27" fillId="47" borderId="95" xfId="1" applyFont="1" applyFill="1" applyBorder="1" applyAlignment="1">
      <alignment horizontal="center" vertical="center"/>
    </xf>
    <xf numFmtId="0" fontId="27" fillId="47" borderId="96" xfId="1" applyFont="1" applyFill="1" applyBorder="1" applyAlignment="1">
      <alignment horizontal="center" vertical="center"/>
    </xf>
    <xf numFmtId="0" fontId="27" fillId="47" borderId="94" xfId="1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tabSelected="1" workbookViewId="0"/>
  </sheetViews>
  <sheetFormatPr defaultRowHeight="14.4" customHeight="1" x14ac:dyDescent="0.3"/>
  <cols>
    <col min="1" max="1" width="4.33203125" bestFit="1" customWidth="1"/>
    <col min="2" max="2" width="4.44140625" bestFit="1" customWidth="1"/>
    <col min="3" max="3" width="19.5546875" style="1" customWidth="1"/>
    <col min="4" max="4" width="4.5546875" bestFit="1" customWidth="1"/>
    <col min="5" max="5" width="4.33203125" customWidth="1"/>
    <col min="6" max="6" width="22" style="1" customWidth="1"/>
    <col min="7" max="7" width="7.5546875" style="1" customWidth="1"/>
    <col min="8" max="8" width="2.5546875" bestFit="1" customWidth="1"/>
    <col min="9" max="9" width="4.44140625" customWidth="1"/>
    <col min="10" max="10" width="3.33203125" style="1" bestFit="1" customWidth="1"/>
    <col min="11" max="15" width="3.44140625" customWidth="1"/>
    <col min="16" max="16" width="6.109375" bestFit="1" customWidth="1"/>
    <col min="17" max="20" width="5.44140625" bestFit="1" customWidth="1"/>
    <col min="21" max="25" width="3.109375" bestFit="1" customWidth="1"/>
    <col min="26" max="26" width="1.33203125" customWidth="1"/>
  </cols>
  <sheetData>
    <row r="1" spans="1:25" ht="3" customHeight="1" thickBot="1" x14ac:dyDescent="0.35"/>
    <row r="2" spans="1:25" ht="14.4" customHeight="1" thickTop="1" x14ac:dyDescent="0.3">
      <c r="A2" s="47"/>
      <c r="B2" s="199" t="s">
        <v>0</v>
      </c>
      <c r="C2" s="70" t="s">
        <v>1</v>
      </c>
      <c r="D2" s="511" t="s">
        <v>2</v>
      </c>
      <c r="E2" s="512"/>
      <c r="F2" s="200" t="s">
        <v>106</v>
      </c>
      <c r="G2" s="76" t="s">
        <v>3</v>
      </c>
      <c r="H2" s="48" t="s">
        <v>4</v>
      </c>
      <c r="I2" s="68" t="s">
        <v>4</v>
      </c>
      <c r="J2" s="69" t="s">
        <v>4</v>
      </c>
      <c r="K2" s="513" t="s">
        <v>5</v>
      </c>
      <c r="L2" s="514"/>
      <c r="M2" s="514"/>
      <c r="N2" s="514"/>
      <c r="O2" s="515"/>
      <c r="P2" s="516" t="s">
        <v>6</v>
      </c>
      <c r="Q2" s="517"/>
      <c r="R2" s="517"/>
      <c r="S2" s="517"/>
      <c r="T2" s="518"/>
      <c r="U2" s="519" t="s">
        <v>7</v>
      </c>
      <c r="V2" s="520"/>
      <c r="W2" s="520"/>
      <c r="X2" s="520"/>
      <c r="Y2" s="521"/>
    </row>
    <row r="3" spans="1:25" ht="11.25" customHeight="1" x14ac:dyDescent="0.3">
      <c r="A3" s="201" t="s">
        <v>8</v>
      </c>
      <c r="B3" s="202" t="s">
        <v>9</v>
      </c>
      <c r="C3" s="203" t="s">
        <v>10</v>
      </c>
      <c r="D3" s="202" t="s">
        <v>11</v>
      </c>
      <c r="E3" s="202" t="s">
        <v>105</v>
      </c>
      <c r="F3" s="204" t="s">
        <v>12</v>
      </c>
      <c r="G3" s="205" t="s">
        <v>13</v>
      </c>
      <c r="H3" s="206" t="s">
        <v>14</v>
      </c>
      <c r="I3" s="207" t="s">
        <v>15</v>
      </c>
      <c r="J3" s="204" t="s">
        <v>16</v>
      </c>
      <c r="K3" s="208" t="s">
        <v>17</v>
      </c>
      <c r="L3" s="202" t="s">
        <v>18</v>
      </c>
      <c r="M3" s="202" t="s">
        <v>19</v>
      </c>
      <c r="N3" s="202" t="s">
        <v>20</v>
      </c>
      <c r="O3" s="209" t="s">
        <v>21</v>
      </c>
      <c r="P3" s="191" t="s">
        <v>22</v>
      </c>
      <c r="Q3" s="49" t="s">
        <v>23</v>
      </c>
      <c r="R3" s="50" t="s">
        <v>24</v>
      </c>
      <c r="S3" s="51" t="s">
        <v>25</v>
      </c>
      <c r="T3" s="399" t="s">
        <v>26</v>
      </c>
      <c r="U3" s="405" t="s">
        <v>27</v>
      </c>
      <c r="V3" s="406" t="s">
        <v>28</v>
      </c>
      <c r="W3" s="406" t="s">
        <v>29</v>
      </c>
      <c r="X3" s="406" t="s">
        <v>30</v>
      </c>
      <c r="Y3" s="407" t="s">
        <v>31</v>
      </c>
    </row>
    <row r="4" spans="1:25" ht="14.4" customHeight="1" x14ac:dyDescent="0.3">
      <c r="A4" s="210">
        <v>1</v>
      </c>
      <c r="B4" s="211" t="s">
        <v>0</v>
      </c>
      <c r="C4" s="212" t="s">
        <v>82</v>
      </c>
      <c r="D4" s="213">
        <v>2010</v>
      </c>
      <c r="E4" s="213">
        <f t="shared" ref="E4:E24" si="0">SUM(2018-D4)</f>
        <v>8</v>
      </c>
      <c r="F4" s="214" t="s">
        <v>84</v>
      </c>
      <c r="G4" s="443">
        <f t="shared" ref="G4:G24" si="1">MIN(P4:T4)</f>
        <v>4.7222222222222221E-2</v>
      </c>
      <c r="H4" s="216">
        <f t="shared" ref="H4:H24" si="2">SUM(K4:O4)</f>
        <v>75</v>
      </c>
      <c r="I4" s="217">
        <f t="shared" ref="I4:I24" si="3">IF(COUNTIF(K4:O4,"&gt;=0")&lt;4,SUM(K4:O4),SUM(LARGE(K4:O4,1),LARGE(K4:O4,2),LARGE(K4:O4,3),LARGE(K4:O4,4)))</f>
        <v>60</v>
      </c>
      <c r="J4" s="460">
        <f t="shared" ref="J4:J24" si="4">COUNTIF(K4:O4,"&gt;0")</f>
        <v>5</v>
      </c>
      <c r="K4" s="218">
        <v>15</v>
      </c>
      <c r="L4" s="92">
        <v>15</v>
      </c>
      <c r="M4" s="92">
        <v>15</v>
      </c>
      <c r="N4" s="92">
        <v>15</v>
      </c>
      <c r="O4" s="219">
        <v>15</v>
      </c>
      <c r="P4" s="192">
        <v>4.8611111111111112E-2</v>
      </c>
      <c r="Q4" s="52">
        <v>4.7222222222222221E-2</v>
      </c>
      <c r="R4" s="53">
        <v>4.7222222222222221E-2</v>
      </c>
      <c r="S4" s="53">
        <v>4.7916666666666663E-2</v>
      </c>
      <c r="T4" s="400">
        <v>4.9999999999999996E-2</v>
      </c>
      <c r="U4" s="408">
        <v>1</v>
      </c>
      <c r="V4" s="409">
        <v>1</v>
      </c>
      <c r="W4" s="409">
        <v>1</v>
      </c>
      <c r="X4" s="409">
        <v>1</v>
      </c>
      <c r="Y4" s="410">
        <v>1</v>
      </c>
    </row>
    <row r="5" spans="1:25" ht="14.4" customHeight="1" x14ac:dyDescent="0.3">
      <c r="A5" s="220">
        <v>2</v>
      </c>
      <c r="B5" s="221" t="s">
        <v>0</v>
      </c>
      <c r="C5" s="212" t="s">
        <v>81</v>
      </c>
      <c r="D5" s="213">
        <v>2010</v>
      </c>
      <c r="E5" s="213">
        <f t="shared" si="0"/>
        <v>8</v>
      </c>
      <c r="F5" s="222" t="s">
        <v>33</v>
      </c>
      <c r="G5" s="223">
        <f t="shared" si="1"/>
        <v>5.0694444444444452E-2</v>
      </c>
      <c r="H5" s="224">
        <f t="shared" si="2"/>
        <v>58</v>
      </c>
      <c r="I5" s="225">
        <f t="shared" si="3"/>
        <v>48</v>
      </c>
      <c r="J5" s="461">
        <f t="shared" si="4"/>
        <v>5</v>
      </c>
      <c r="K5" s="218">
        <v>10</v>
      </c>
      <c r="L5" s="226">
        <v>12</v>
      </c>
      <c r="M5" s="226">
        <v>12</v>
      </c>
      <c r="N5" s="226">
        <v>12</v>
      </c>
      <c r="O5" s="219">
        <v>12</v>
      </c>
      <c r="P5" s="193">
        <v>5.2777777777777778E-2</v>
      </c>
      <c r="Q5" s="55">
        <v>5.0694444444444452E-2</v>
      </c>
      <c r="R5" s="54">
        <v>5.0694444444444452E-2</v>
      </c>
      <c r="S5" s="161" t="s">
        <v>214</v>
      </c>
      <c r="T5" s="401">
        <v>5.0694444444444452E-2</v>
      </c>
      <c r="U5" s="411">
        <v>3</v>
      </c>
      <c r="V5" s="412">
        <v>2</v>
      </c>
      <c r="W5" s="412">
        <v>2</v>
      </c>
      <c r="X5" s="412">
        <v>2</v>
      </c>
      <c r="Y5" s="413">
        <v>2</v>
      </c>
    </row>
    <row r="6" spans="1:25" ht="14.4" customHeight="1" x14ac:dyDescent="0.3">
      <c r="A6" s="220">
        <v>3</v>
      </c>
      <c r="B6" s="221" t="s">
        <v>0</v>
      </c>
      <c r="C6" s="212" t="s">
        <v>181</v>
      </c>
      <c r="D6" s="213">
        <v>2010</v>
      </c>
      <c r="E6" s="213">
        <f t="shared" si="0"/>
        <v>8</v>
      </c>
      <c r="F6" s="228" t="s">
        <v>32</v>
      </c>
      <c r="G6" s="223">
        <f t="shared" si="1"/>
        <v>5.2777777777777778E-2</v>
      </c>
      <c r="H6" s="224">
        <f t="shared" si="2"/>
        <v>38</v>
      </c>
      <c r="I6" s="225">
        <f t="shared" si="3"/>
        <v>38</v>
      </c>
      <c r="J6" s="229">
        <f t="shared" si="4"/>
        <v>4</v>
      </c>
      <c r="K6" s="232"/>
      <c r="L6" s="226">
        <v>10</v>
      </c>
      <c r="M6" s="226">
        <v>10</v>
      </c>
      <c r="N6" s="226">
        <v>10</v>
      </c>
      <c r="O6" s="219">
        <v>8</v>
      </c>
      <c r="P6" s="193"/>
      <c r="Q6" s="55">
        <v>5.347222222222222E-2</v>
      </c>
      <c r="R6" s="54">
        <v>5.2777777777777778E-2</v>
      </c>
      <c r="S6" s="161" t="s">
        <v>214</v>
      </c>
      <c r="T6" s="401">
        <v>5.6250000000000001E-2</v>
      </c>
      <c r="U6" s="416"/>
      <c r="V6" s="412">
        <v>3</v>
      </c>
      <c r="W6" s="412">
        <v>3</v>
      </c>
      <c r="X6" s="412">
        <v>3</v>
      </c>
      <c r="Y6" s="413">
        <v>4</v>
      </c>
    </row>
    <row r="7" spans="1:25" ht="14.4" customHeight="1" x14ac:dyDescent="0.3">
      <c r="A7" s="231">
        <v>4</v>
      </c>
      <c r="B7" s="227" t="s">
        <v>0</v>
      </c>
      <c r="C7" s="233" t="s">
        <v>35</v>
      </c>
      <c r="D7" s="213">
        <v>2010</v>
      </c>
      <c r="E7" s="213">
        <f t="shared" si="0"/>
        <v>8</v>
      </c>
      <c r="F7" s="228" t="s">
        <v>32</v>
      </c>
      <c r="G7" s="223">
        <f t="shared" si="1"/>
        <v>5.2083333333333336E-2</v>
      </c>
      <c r="H7" s="224">
        <f t="shared" si="2"/>
        <v>30</v>
      </c>
      <c r="I7" s="225">
        <f t="shared" si="3"/>
        <v>30</v>
      </c>
      <c r="J7" s="229">
        <f t="shared" si="4"/>
        <v>3</v>
      </c>
      <c r="K7" s="218">
        <v>12</v>
      </c>
      <c r="L7" s="230"/>
      <c r="M7" s="230"/>
      <c r="N7" s="226">
        <v>8</v>
      </c>
      <c r="O7" s="219">
        <v>10</v>
      </c>
      <c r="P7" s="193">
        <v>5.2083333333333336E-2</v>
      </c>
      <c r="Q7" s="55"/>
      <c r="R7" s="54"/>
      <c r="S7" s="161" t="s">
        <v>214</v>
      </c>
      <c r="T7" s="401">
        <v>5.347222222222222E-2</v>
      </c>
      <c r="U7" s="424">
        <v>2</v>
      </c>
      <c r="V7" s="414"/>
      <c r="W7" s="414"/>
      <c r="X7" s="412">
        <v>4</v>
      </c>
      <c r="Y7" s="413">
        <v>3</v>
      </c>
    </row>
    <row r="8" spans="1:25" ht="14.4" customHeight="1" x14ac:dyDescent="0.3">
      <c r="A8" s="231">
        <v>5</v>
      </c>
      <c r="B8" s="227" t="s">
        <v>0</v>
      </c>
      <c r="C8" s="233" t="s">
        <v>86</v>
      </c>
      <c r="D8" s="213">
        <v>2011</v>
      </c>
      <c r="E8" s="213">
        <f t="shared" si="0"/>
        <v>7</v>
      </c>
      <c r="F8" s="238" t="s">
        <v>39</v>
      </c>
      <c r="G8" s="223">
        <f t="shared" si="1"/>
        <v>5.5555555555555552E-2</v>
      </c>
      <c r="H8" s="224">
        <f t="shared" si="2"/>
        <v>33</v>
      </c>
      <c r="I8" s="225">
        <f t="shared" si="3"/>
        <v>27</v>
      </c>
      <c r="J8" s="461">
        <f t="shared" si="4"/>
        <v>5</v>
      </c>
      <c r="K8" s="239">
        <v>7</v>
      </c>
      <c r="L8" s="236">
        <v>6</v>
      </c>
      <c r="M8" s="236">
        <v>7</v>
      </c>
      <c r="N8" s="236">
        <v>7</v>
      </c>
      <c r="O8" s="237">
        <v>6</v>
      </c>
      <c r="P8" s="193">
        <v>5.9722222222222225E-2</v>
      </c>
      <c r="Q8" s="55">
        <v>5.9027777777777783E-2</v>
      </c>
      <c r="R8" s="54">
        <v>5.5555555555555552E-2</v>
      </c>
      <c r="S8" s="161" t="s">
        <v>214</v>
      </c>
      <c r="T8" s="401">
        <v>5.8333333333333327E-2</v>
      </c>
      <c r="U8" s="416">
        <v>5</v>
      </c>
      <c r="V8" s="414">
        <v>6</v>
      </c>
      <c r="W8" s="414">
        <v>5</v>
      </c>
      <c r="X8" s="414">
        <v>5</v>
      </c>
      <c r="Y8" s="417">
        <v>6</v>
      </c>
    </row>
    <row r="9" spans="1:25" ht="14.4" customHeight="1" x14ac:dyDescent="0.3">
      <c r="A9" s="231">
        <v>6</v>
      </c>
      <c r="B9" s="227" t="s">
        <v>0</v>
      </c>
      <c r="C9" s="233" t="s">
        <v>87</v>
      </c>
      <c r="D9" s="234">
        <v>2011</v>
      </c>
      <c r="E9" s="213">
        <f t="shared" si="0"/>
        <v>7</v>
      </c>
      <c r="F9" s="228" t="s">
        <v>32</v>
      </c>
      <c r="G9" s="223">
        <f t="shared" si="1"/>
        <v>5.7638888888888885E-2</v>
      </c>
      <c r="H9" s="224">
        <f t="shared" si="2"/>
        <v>21</v>
      </c>
      <c r="I9" s="225">
        <f t="shared" si="3"/>
        <v>21</v>
      </c>
      <c r="J9" s="229">
        <f t="shared" si="4"/>
        <v>4</v>
      </c>
      <c r="K9" s="235">
        <v>6</v>
      </c>
      <c r="L9" s="236"/>
      <c r="M9" s="236">
        <v>5</v>
      </c>
      <c r="N9" s="236">
        <v>3</v>
      </c>
      <c r="O9" s="237">
        <v>7</v>
      </c>
      <c r="P9" s="193">
        <v>6.1111111111111116E-2</v>
      </c>
      <c r="Q9" s="55"/>
      <c r="R9" s="54">
        <v>5.9722222222222225E-2</v>
      </c>
      <c r="S9" s="161" t="s">
        <v>214</v>
      </c>
      <c r="T9" s="401">
        <v>5.7638888888888885E-2</v>
      </c>
      <c r="U9" s="416">
        <v>6</v>
      </c>
      <c r="V9" s="414"/>
      <c r="W9" s="414">
        <v>7</v>
      </c>
      <c r="X9" s="414">
        <v>9</v>
      </c>
      <c r="Y9" s="417">
        <v>5</v>
      </c>
    </row>
    <row r="10" spans="1:25" ht="14.4" customHeight="1" x14ac:dyDescent="0.3">
      <c r="A10" s="231">
        <v>7</v>
      </c>
      <c r="B10" s="227" t="s">
        <v>0</v>
      </c>
      <c r="C10" s="233" t="s">
        <v>74</v>
      </c>
      <c r="D10" s="213">
        <v>2010</v>
      </c>
      <c r="E10" s="213">
        <f t="shared" si="0"/>
        <v>8</v>
      </c>
      <c r="F10" s="222" t="s">
        <v>33</v>
      </c>
      <c r="G10" s="223">
        <f t="shared" si="1"/>
        <v>5.9027777777777783E-2</v>
      </c>
      <c r="H10" s="224">
        <f t="shared" si="2"/>
        <v>18</v>
      </c>
      <c r="I10" s="225">
        <f t="shared" si="3"/>
        <v>17</v>
      </c>
      <c r="J10" s="461">
        <f t="shared" si="4"/>
        <v>5</v>
      </c>
      <c r="K10" s="239">
        <v>3</v>
      </c>
      <c r="L10" s="236">
        <v>5</v>
      </c>
      <c r="M10" s="230">
        <v>4</v>
      </c>
      <c r="N10" s="236">
        <v>1</v>
      </c>
      <c r="O10" s="240">
        <v>5</v>
      </c>
      <c r="P10" s="193">
        <v>6.25E-2</v>
      </c>
      <c r="Q10" s="55">
        <v>6.0416666666666667E-2</v>
      </c>
      <c r="R10" s="54">
        <v>6.25E-2</v>
      </c>
      <c r="S10" s="161" t="s">
        <v>214</v>
      </c>
      <c r="T10" s="401">
        <v>5.9027777777777783E-2</v>
      </c>
      <c r="U10" s="415">
        <v>9</v>
      </c>
      <c r="V10" s="414">
        <v>7</v>
      </c>
      <c r="W10" s="414">
        <v>8</v>
      </c>
      <c r="X10" s="414">
        <v>11</v>
      </c>
      <c r="Y10" s="417">
        <v>7</v>
      </c>
    </row>
    <row r="11" spans="1:25" ht="14.4" customHeight="1" x14ac:dyDescent="0.3">
      <c r="A11" s="231">
        <v>8</v>
      </c>
      <c r="B11" s="227" t="s">
        <v>0</v>
      </c>
      <c r="C11" s="233" t="s">
        <v>75</v>
      </c>
      <c r="D11" s="213">
        <v>2010</v>
      </c>
      <c r="E11" s="213">
        <f t="shared" si="0"/>
        <v>8</v>
      </c>
      <c r="F11" s="233" t="s">
        <v>88</v>
      </c>
      <c r="G11" s="223">
        <f t="shared" si="1"/>
        <v>5.9027777777777783E-2</v>
      </c>
      <c r="H11" s="224">
        <f t="shared" si="2"/>
        <v>16</v>
      </c>
      <c r="I11" s="225">
        <f t="shared" si="3"/>
        <v>16</v>
      </c>
      <c r="J11" s="229">
        <f t="shared" si="4"/>
        <v>4</v>
      </c>
      <c r="K11" s="239">
        <v>5</v>
      </c>
      <c r="L11" s="236"/>
      <c r="M11" s="236">
        <v>6</v>
      </c>
      <c r="N11" s="236">
        <v>2</v>
      </c>
      <c r="O11" s="237">
        <v>3</v>
      </c>
      <c r="P11" s="193">
        <v>6.1805555555555558E-2</v>
      </c>
      <c r="Q11" s="55"/>
      <c r="R11" s="54">
        <v>5.9027777777777783E-2</v>
      </c>
      <c r="S11" s="161" t="s">
        <v>214</v>
      </c>
      <c r="T11" s="401">
        <v>6.25E-2</v>
      </c>
      <c r="U11" s="416">
        <v>7</v>
      </c>
      <c r="V11" s="414"/>
      <c r="W11" s="414">
        <v>6</v>
      </c>
      <c r="X11" s="414">
        <v>10</v>
      </c>
      <c r="Y11" s="417">
        <v>9</v>
      </c>
    </row>
    <row r="12" spans="1:25" ht="14.4" customHeight="1" x14ac:dyDescent="0.3">
      <c r="A12" s="231">
        <v>9</v>
      </c>
      <c r="B12" s="227" t="s">
        <v>0</v>
      </c>
      <c r="C12" s="233" t="s">
        <v>182</v>
      </c>
      <c r="D12" s="213">
        <v>2010</v>
      </c>
      <c r="E12" s="213">
        <f t="shared" si="0"/>
        <v>8</v>
      </c>
      <c r="F12" s="228" t="s">
        <v>32</v>
      </c>
      <c r="G12" s="223">
        <f t="shared" si="1"/>
        <v>5.4166666666666669E-2</v>
      </c>
      <c r="H12" s="224">
        <f t="shared" si="2"/>
        <v>15</v>
      </c>
      <c r="I12" s="225">
        <f t="shared" si="3"/>
        <v>15</v>
      </c>
      <c r="J12" s="229">
        <f t="shared" si="4"/>
        <v>2</v>
      </c>
      <c r="K12" s="232"/>
      <c r="L12" s="236">
        <v>7</v>
      </c>
      <c r="M12" s="226">
        <v>8</v>
      </c>
      <c r="N12" s="230"/>
      <c r="O12" s="240"/>
      <c r="P12" s="193"/>
      <c r="Q12" s="55">
        <v>5.6944444444444443E-2</v>
      </c>
      <c r="R12" s="54">
        <v>5.4166666666666669E-2</v>
      </c>
      <c r="S12" s="54"/>
      <c r="T12" s="401"/>
      <c r="U12" s="416"/>
      <c r="V12" s="414">
        <v>5</v>
      </c>
      <c r="W12" s="412">
        <v>4</v>
      </c>
      <c r="X12" s="414"/>
      <c r="Y12" s="417"/>
    </row>
    <row r="13" spans="1:25" ht="14.4" customHeight="1" x14ac:dyDescent="0.3">
      <c r="A13" s="231">
        <v>10</v>
      </c>
      <c r="B13" s="227" t="s">
        <v>0</v>
      </c>
      <c r="C13" s="233" t="s">
        <v>226</v>
      </c>
      <c r="D13" s="213">
        <v>2011</v>
      </c>
      <c r="E13" s="213">
        <f t="shared" si="0"/>
        <v>7</v>
      </c>
      <c r="F13" s="228" t="s">
        <v>32</v>
      </c>
      <c r="G13" s="223">
        <f t="shared" si="1"/>
        <v>6.1111111111111116E-2</v>
      </c>
      <c r="H13" s="224">
        <f t="shared" si="2"/>
        <v>15</v>
      </c>
      <c r="I13" s="225">
        <f t="shared" si="3"/>
        <v>15</v>
      </c>
      <c r="J13" s="229">
        <f t="shared" si="4"/>
        <v>4</v>
      </c>
      <c r="K13" s="239">
        <v>2</v>
      </c>
      <c r="L13" s="236">
        <v>4</v>
      </c>
      <c r="M13" s="236"/>
      <c r="N13" s="236">
        <v>5</v>
      </c>
      <c r="O13" s="237">
        <v>4</v>
      </c>
      <c r="P13" s="193">
        <v>6.5972222222222224E-2</v>
      </c>
      <c r="Q13" s="55">
        <v>6.1111111111111116E-2</v>
      </c>
      <c r="R13" s="54"/>
      <c r="S13" s="161" t="s">
        <v>214</v>
      </c>
      <c r="T13" s="401">
        <v>6.1111111111111116E-2</v>
      </c>
      <c r="U13" s="415">
        <v>10</v>
      </c>
      <c r="V13" s="414">
        <v>8</v>
      </c>
      <c r="W13" s="414"/>
      <c r="X13" s="414">
        <v>7</v>
      </c>
      <c r="Y13" s="417">
        <v>8</v>
      </c>
    </row>
    <row r="14" spans="1:25" ht="14.4" customHeight="1" x14ac:dyDescent="0.3">
      <c r="A14" s="231">
        <v>11</v>
      </c>
      <c r="B14" s="227" t="s">
        <v>0</v>
      </c>
      <c r="C14" s="79" t="s">
        <v>184</v>
      </c>
      <c r="D14" s="81">
        <v>2010</v>
      </c>
      <c r="E14" s="81">
        <f t="shared" si="0"/>
        <v>8</v>
      </c>
      <c r="F14" s="432" t="s">
        <v>47</v>
      </c>
      <c r="G14" s="223">
        <f t="shared" si="1"/>
        <v>5.4166666666666669E-2</v>
      </c>
      <c r="H14" s="224">
        <f t="shared" si="2"/>
        <v>8</v>
      </c>
      <c r="I14" s="225">
        <f t="shared" si="3"/>
        <v>8</v>
      </c>
      <c r="J14" s="229">
        <f t="shared" si="4"/>
        <v>1</v>
      </c>
      <c r="K14" s="434"/>
      <c r="L14" s="226">
        <v>8</v>
      </c>
      <c r="M14" s="230"/>
      <c r="N14" s="230"/>
      <c r="O14" s="240"/>
      <c r="P14" s="193"/>
      <c r="Q14" s="55">
        <v>5.4166666666666669E-2</v>
      </c>
      <c r="R14" s="54"/>
      <c r="S14" s="54"/>
      <c r="T14" s="401"/>
      <c r="U14" s="416"/>
      <c r="V14" s="412">
        <v>4</v>
      </c>
      <c r="W14" s="414"/>
      <c r="X14" s="414"/>
      <c r="Y14" s="417"/>
    </row>
    <row r="15" spans="1:25" ht="14.4" customHeight="1" x14ac:dyDescent="0.3">
      <c r="A15" s="231">
        <v>12</v>
      </c>
      <c r="B15" s="227" t="s">
        <v>0</v>
      </c>
      <c r="C15" s="242" t="s">
        <v>85</v>
      </c>
      <c r="D15" s="80">
        <v>2010</v>
      </c>
      <c r="E15" s="81">
        <f t="shared" si="0"/>
        <v>8</v>
      </c>
      <c r="F15" s="214" t="s">
        <v>84</v>
      </c>
      <c r="G15" s="215">
        <f t="shared" si="1"/>
        <v>5.4166666666666669E-2</v>
      </c>
      <c r="H15" s="224">
        <f t="shared" si="2"/>
        <v>8</v>
      </c>
      <c r="I15" s="225">
        <f t="shared" si="3"/>
        <v>8</v>
      </c>
      <c r="J15" s="229">
        <f t="shared" si="4"/>
        <v>1</v>
      </c>
      <c r="K15" s="435">
        <v>8</v>
      </c>
      <c r="L15" s="236"/>
      <c r="M15" s="236"/>
      <c r="N15" s="236"/>
      <c r="O15" s="237"/>
      <c r="P15" s="193">
        <v>5.4166666666666669E-2</v>
      </c>
      <c r="Q15" s="54"/>
      <c r="R15" s="54"/>
      <c r="S15" s="54"/>
      <c r="T15" s="401"/>
      <c r="U15" s="411">
        <v>4</v>
      </c>
      <c r="V15" s="414"/>
      <c r="W15" s="414"/>
      <c r="X15" s="414"/>
      <c r="Y15" s="417"/>
    </row>
    <row r="16" spans="1:25" s="93" customFormat="1" ht="14.4" customHeight="1" x14ac:dyDescent="0.3">
      <c r="A16" s="231">
        <v>13</v>
      </c>
      <c r="B16" s="227" t="s">
        <v>0</v>
      </c>
      <c r="C16" s="242" t="s">
        <v>216</v>
      </c>
      <c r="D16" s="81">
        <v>2010</v>
      </c>
      <c r="E16" s="81">
        <f t="shared" si="0"/>
        <v>8</v>
      </c>
      <c r="F16" s="433" t="s">
        <v>217</v>
      </c>
      <c r="G16" s="215">
        <f t="shared" si="1"/>
        <v>0</v>
      </c>
      <c r="H16" s="224">
        <f t="shared" si="2"/>
        <v>6</v>
      </c>
      <c r="I16" s="225">
        <f t="shared" si="3"/>
        <v>6</v>
      </c>
      <c r="J16" s="229">
        <f t="shared" si="4"/>
        <v>1</v>
      </c>
      <c r="K16" s="243"/>
      <c r="L16" s="230"/>
      <c r="M16" s="236"/>
      <c r="N16" s="236">
        <v>6</v>
      </c>
      <c r="O16" s="237"/>
      <c r="P16" s="193"/>
      <c r="Q16" s="85"/>
      <c r="R16" s="85"/>
      <c r="S16" s="436" t="s">
        <v>214</v>
      </c>
      <c r="T16" s="401"/>
      <c r="U16" s="416"/>
      <c r="V16" s="414"/>
      <c r="W16" s="414"/>
      <c r="X16" s="414">
        <v>6</v>
      </c>
      <c r="Y16" s="417"/>
    </row>
    <row r="17" spans="1:25" s="93" customFormat="1" ht="14.4" customHeight="1" x14ac:dyDescent="0.3">
      <c r="A17" s="231">
        <v>14</v>
      </c>
      <c r="B17" s="227" t="s">
        <v>0</v>
      </c>
      <c r="C17" s="242" t="s">
        <v>213</v>
      </c>
      <c r="D17" s="81">
        <v>2010</v>
      </c>
      <c r="E17" s="81">
        <f t="shared" si="0"/>
        <v>8</v>
      </c>
      <c r="F17" s="241" t="s">
        <v>47</v>
      </c>
      <c r="G17" s="215">
        <f t="shared" si="1"/>
        <v>6.5972222222222224E-2</v>
      </c>
      <c r="H17" s="224">
        <f t="shared" si="2"/>
        <v>5</v>
      </c>
      <c r="I17" s="225">
        <f t="shared" si="3"/>
        <v>5</v>
      </c>
      <c r="J17" s="229">
        <f t="shared" si="4"/>
        <v>2</v>
      </c>
      <c r="K17" s="244"/>
      <c r="L17" s="236"/>
      <c r="M17" s="236">
        <v>3</v>
      </c>
      <c r="N17" s="236"/>
      <c r="O17" s="237">
        <v>2</v>
      </c>
      <c r="P17" s="193"/>
      <c r="Q17" s="85"/>
      <c r="R17" s="85">
        <v>6.5972222222222224E-2</v>
      </c>
      <c r="S17" s="85"/>
      <c r="T17" s="401">
        <v>6.9444444444444434E-2</v>
      </c>
      <c r="U17" s="416"/>
      <c r="V17" s="414"/>
      <c r="W17" s="414">
        <v>9</v>
      </c>
      <c r="X17" s="414"/>
      <c r="Y17" s="417">
        <v>10</v>
      </c>
    </row>
    <row r="18" spans="1:25" ht="14.4" customHeight="1" x14ac:dyDescent="0.3">
      <c r="A18" s="231">
        <v>15</v>
      </c>
      <c r="B18" s="227" t="s">
        <v>0</v>
      </c>
      <c r="C18" s="245" t="s">
        <v>91</v>
      </c>
      <c r="D18" s="80">
        <v>2011</v>
      </c>
      <c r="E18" s="81">
        <f t="shared" si="0"/>
        <v>7</v>
      </c>
      <c r="F18" s="228" t="s">
        <v>32</v>
      </c>
      <c r="G18" s="223">
        <f t="shared" si="1"/>
        <v>6.6666666666666666E-2</v>
      </c>
      <c r="H18" s="224">
        <f t="shared" si="2"/>
        <v>6</v>
      </c>
      <c r="I18" s="225">
        <f t="shared" si="3"/>
        <v>5</v>
      </c>
      <c r="J18" s="461">
        <f t="shared" si="4"/>
        <v>5</v>
      </c>
      <c r="K18" s="247">
        <v>1</v>
      </c>
      <c r="L18" s="230">
        <v>1</v>
      </c>
      <c r="M18" s="230">
        <v>2</v>
      </c>
      <c r="N18" s="236">
        <v>1</v>
      </c>
      <c r="O18" s="240">
        <v>1</v>
      </c>
      <c r="P18" s="193">
        <v>6.805555555555555E-2</v>
      </c>
      <c r="Q18" s="54">
        <v>6.805555555555555E-2</v>
      </c>
      <c r="R18" s="54">
        <v>6.6666666666666666E-2</v>
      </c>
      <c r="S18" s="161" t="s">
        <v>214</v>
      </c>
      <c r="T18" s="401">
        <v>7.1527777777777787E-2</v>
      </c>
      <c r="U18" s="416">
        <v>11</v>
      </c>
      <c r="V18" s="414">
        <v>11</v>
      </c>
      <c r="W18" s="414">
        <v>10</v>
      </c>
      <c r="X18" s="414">
        <v>12</v>
      </c>
      <c r="Y18" s="417">
        <v>11</v>
      </c>
    </row>
    <row r="19" spans="1:25" ht="14.4" customHeight="1" x14ac:dyDescent="0.3">
      <c r="A19" s="231">
        <v>16</v>
      </c>
      <c r="B19" s="227" t="s">
        <v>0</v>
      </c>
      <c r="C19" s="245" t="s">
        <v>218</v>
      </c>
      <c r="D19" s="81">
        <v>2011</v>
      </c>
      <c r="E19" s="81">
        <f t="shared" si="0"/>
        <v>7</v>
      </c>
      <c r="F19" s="228" t="s">
        <v>32</v>
      </c>
      <c r="G19" s="223">
        <f t="shared" si="1"/>
        <v>0</v>
      </c>
      <c r="H19" s="224">
        <f t="shared" si="2"/>
        <v>4</v>
      </c>
      <c r="I19" s="225">
        <f t="shared" si="3"/>
        <v>4</v>
      </c>
      <c r="J19" s="229">
        <f t="shared" si="4"/>
        <v>1</v>
      </c>
      <c r="K19" s="246"/>
      <c r="L19" s="230"/>
      <c r="M19" s="236"/>
      <c r="N19" s="236">
        <v>4</v>
      </c>
      <c r="O19" s="237"/>
      <c r="P19" s="193"/>
      <c r="Q19" s="85"/>
      <c r="R19" s="85"/>
      <c r="S19" s="436" t="s">
        <v>214</v>
      </c>
      <c r="T19" s="401"/>
      <c r="U19" s="416"/>
      <c r="V19" s="414"/>
      <c r="W19" s="414"/>
      <c r="X19" s="414">
        <v>8</v>
      </c>
      <c r="Y19" s="417"/>
    </row>
    <row r="20" spans="1:25" ht="14.4" customHeight="1" x14ac:dyDescent="0.3">
      <c r="A20" s="231">
        <v>17</v>
      </c>
      <c r="B20" s="227" t="s">
        <v>0</v>
      </c>
      <c r="C20" s="245" t="s">
        <v>89</v>
      </c>
      <c r="D20" s="81">
        <v>2011</v>
      </c>
      <c r="E20" s="81">
        <f t="shared" si="0"/>
        <v>7</v>
      </c>
      <c r="F20" s="65" t="s">
        <v>90</v>
      </c>
      <c r="G20" s="223">
        <f t="shared" si="1"/>
        <v>6.25E-2</v>
      </c>
      <c r="H20" s="224">
        <f t="shared" si="2"/>
        <v>4</v>
      </c>
      <c r="I20" s="225">
        <f t="shared" si="3"/>
        <v>4</v>
      </c>
      <c r="J20" s="229">
        <f t="shared" si="4"/>
        <v>1</v>
      </c>
      <c r="K20" s="247">
        <v>4</v>
      </c>
      <c r="L20" s="236"/>
      <c r="M20" s="230"/>
      <c r="N20" s="236"/>
      <c r="O20" s="237"/>
      <c r="P20" s="193">
        <v>6.25E-2</v>
      </c>
      <c r="Q20" s="85"/>
      <c r="R20" s="85"/>
      <c r="S20" s="85"/>
      <c r="T20" s="401"/>
      <c r="U20" s="416">
        <v>8</v>
      </c>
      <c r="V20" s="414"/>
      <c r="W20" s="414"/>
      <c r="X20" s="414"/>
      <c r="Y20" s="417"/>
    </row>
    <row r="21" spans="1:25" s="93" customFormat="1" ht="14.4" customHeight="1" x14ac:dyDescent="0.3">
      <c r="A21" s="231">
        <v>18</v>
      </c>
      <c r="B21" s="227" t="s">
        <v>0</v>
      </c>
      <c r="C21" s="245" t="s">
        <v>185</v>
      </c>
      <c r="D21" s="81">
        <v>2012</v>
      </c>
      <c r="E21" s="81">
        <f t="shared" si="0"/>
        <v>6</v>
      </c>
      <c r="F21" s="89" t="s">
        <v>47</v>
      </c>
      <c r="G21" s="223">
        <f t="shared" si="1"/>
        <v>6.7361111111111108E-2</v>
      </c>
      <c r="H21" s="224">
        <f t="shared" si="2"/>
        <v>3</v>
      </c>
      <c r="I21" s="225">
        <f t="shared" si="3"/>
        <v>3</v>
      </c>
      <c r="J21" s="229">
        <f t="shared" si="4"/>
        <v>1</v>
      </c>
      <c r="K21" s="246"/>
      <c r="L21" s="236">
        <v>3</v>
      </c>
      <c r="M21" s="236"/>
      <c r="N21" s="230"/>
      <c r="O21" s="237"/>
      <c r="P21" s="193"/>
      <c r="Q21" s="160">
        <v>6.7361111111111108E-2</v>
      </c>
      <c r="R21" s="160"/>
      <c r="S21" s="160"/>
      <c r="T21" s="401"/>
      <c r="U21" s="416"/>
      <c r="V21" s="414">
        <v>9</v>
      </c>
      <c r="W21" s="414"/>
      <c r="X21" s="414"/>
      <c r="Y21" s="417"/>
    </row>
    <row r="22" spans="1:25" s="93" customFormat="1" ht="14.4" customHeight="1" x14ac:dyDescent="0.3">
      <c r="A22" s="231">
        <v>19</v>
      </c>
      <c r="B22" s="227" t="s">
        <v>0</v>
      </c>
      <c r="C22" s="245" t="s">
        <v>180</v>
      </c>
      <c r="D22" s="81">
        <v>2010</v>
      </c>
      <c r="E22" s="81">
        <f t="shared" si="0"/>
        <v>8</v>
      </c>
      <c r="F22" s="88" t="s">
        <v>32</v>
      </c>
      <c r="G22" s="223">
        <f t="shared" si="1"/>
        <v>6.7361111111111108E-2</v>
      </c>
      <c r="H22" s="224">
        <f t="shared" si="2"/>
        <v>2</v>
      </c>
      <c r="I22" s="225">
        <f t="shared" si="3"/>
        <v>2</v>
      </c>
      <c r="J22" s="229">
        <f t="shared" si="4"/>
        <v>1</v>
      </c>
      <c r="K22" s="246"/>
      <c r="L22" s="230">
        <v>2</v>
      </c>
      <c r="M22" s="236"/>
      <c r="N22" s="236"/>
      <c r="O22" s="237"/>
      <c r="P22" s="193"/>
      <c r="Q22" s="160">
        <v>6.7361111111111108E-2</v>
      </c>
      <c r="R22" s="160"/>
      <c r="S22" s="160"/>
      <c r="T22" s="401"/>
      <c r="U22" s="416"/>
      <c r="V22" s="414">
        <v>10</v>
      </c>
      <c r="W22" s="414"/>
      <c r="X22" s="414"/>
      <c r="Y22" s="417"/>
    </row>
    <row r="23" spans="1:25" ht="14.4" customHeight="1" x14ac:dyDescent="0.3">
      <c r="A23" s="231">
        <v>20</v>
      </c>
      <c r="B23" s="227" t="s">
        <v>0</v>
      </c>
      <c r="C23" s="245" t="s">
        <v>183</v>
      </c>
      <c r="D23" s="81">
        <v>2011</v>
      </c>
      <c r="E23" s="81">
        <f t="shared" si="0"/>
        <v>7</v>
      </c>
      <c r="F23" s="89" t="s">
        <v>47</v>
      </c>
      <c r="G23" s="223">
        <f t="shared" si="1"/>
        <v>7.0833333333333331E-2</v>
      </c>
      <c r="H23" s="224">
        <f t="shared" si="2"/>
        <v>1</v>
      </c>
      <c r="I23" s="225">
        <f t="shared" si="3"/>
        <v>1</v>
      </c>
      <c r="J23" s="229">
        <f t="shared" si="4"/>
        <v>1</v>
      </c>
      <c r="K23" s="246"/>
      <c r="L23" s="236">
        <v>1</v>
      </c>
      <c r="M23" s="230"/>
      <c r="N23" s="230"/>
      <c r="O23" s="240"/>
      <c r="P23" s="193"/>
      <c r="Q23" s="71">
        <v>7.0833333333333331E-2</v>
      </c>
      <c r="R23" s="71"/>
      <c r="S23" s="71"/>
      <c r="T23" s="401"/>
      <c r="U23" s="416"/>
      <c r="V23" s="414">
        <v>12</v>
      </c>
      <c r="W23" s="414"/>
      <c r="X23" s="414"/>
      <c r="Y23" s="417"/>
    </row>
    <row r="24" spans="1:25" ht="14.4" customHeight="1" x14ac:dyDescent="0.3">
      <c r="A24" s="231">
        <v>21</v>
      </c>
      <c r="B24" s="227" t="s">
        <v>0</v>
      </c>
      <c r="C24" s="245" t="s">
        <v>212</v>
      </c>
      <c r="D24" s="81">
        <v>2011</v>
      </c>
      <c r="E24" s="81">
        <f t="shared" si="0"/>
        <v>7</v>
      </c>
      <c r="F24" s="87" t="s">
        <v>33</v>
      </c>
      <c r="G24" s="223">
        <f t="shared" si="1"/>
        <v>7.3611111111111113E-2</v>
      </c>
      <c r="H24" s="224">
        <f t="shared" si="2"/>
        <v>1</v>
      </c>
      <c r="I24" s="225">
        <f t="shared" si="3"/>
        <v>1</v>
      </c>
      <c r="J24" s="229">
        <f t="shared" si="4"/>
        <v>1</v>
      </c>
      <c r="K24" s="247"/>
      <c r="L24" s="236"/>
      <c r="M24" s="236">
        <v>1</v>
      </c>
      <c r="N24" s="236"/>
      <c r="O24" s="237"/>
      <c r="P24" s="193"/>
      <c r="Q24" s="54"/>
      <c r="R24" s="54">
        <v>7.3611111111111113E-2</v>
      </c>
      <c r="S24" s="54"/>
      <c r="T24" s="401"/>
      <c r="U24" s="416"/>
      <c r="V24" s="414"/>
      <c r="W24" s="414">
        <v>11</v>
      </c>
      <c r="X24" s="414"/>
      <c r="Y24" s="417"/>
    </row>
    <row r="25" spans="1:25" s="46" customFormat="1" ht="10.5" customHeight="1" thickBot="1" x14ac:dyDescent="0.3">
      <c r="A25" s="248"/>
      <c r="B25" s="249">
        <f>COUNTIF(B4:B24,"*")</f>
        <v>21</v>
      </c>
      <c r="C25" s="250"/>
      <c r="D25" s="251"/>
      <c r="E25" s="251"/>
      <c r="F25" s="252"/>
      <c r="G25" s="253"/>
      <c r="H25" s="254"/>
      <c r="I25" s="250"/>
      <c r="J25" s="255" t="s">
        <v>4</v>
      </c>
      <c r="K25" s="197">
        <f t="shared" ref="K25:Y25" si="5">COUNTIF(K4:K24,"&gt;0")</f>
        <v>11</v>
      </c>
      <c r="L25" s="256">
        <f t="shared" si="5"/>
        <v>12</v>
      </c>
      <c r="M25" s="256">
        <f t="shared" si="5"/>
        <v>11</v>
      </c>
      <c r="N25" s="256">
        <f t="shared" si="5"/>
        <v>12</v>
      </c>
      <c r="O25" s="257">
        <f t="shared" si="5"/>
        <v>11</v>
      </c>
      <c r="P25" s="194">
        <f t="shared" si="5"/>
        <v>11</v>
      </c>
      <c r="Q25" s="56">
        <f t="shared" si="5"/>
        <v>12</v>
      </c>
      <c r="R25" s="56">
        <f t="shared" si="5"/>
        <v>11</v>
      </c>
      <c r="S25" s="56">
        <f t="shared" si="5"/>
        <v>1</v>
      </c>
      <c r="T25" s="402">
        <f t="shared" si="5"/>
        <v>11</v>
      </c>
      <c r="U25" s="418">
        <f t="shared" si="5"/>
        <v>11</v>
      </c>
      <c r="V25" s="280">
        <f t="shared" si="5"/>
        <v>12</v>
      </c>
      <c r="W25" s="280">
        <f t="shared" si="5"/>
        <v>11</v>
      </c>
      <c r="X25" s="280">
        <f t="shared" si="5"/>
        <v>12</v>
      </c>
      <c r="Y25" s="281">
        <f t="shared" si="5"/>
        <v>11</v>
      </c>
    </row>
    <row r="26" spans="1:25" ht="14.4" customHeight="1" thickTop="1" x14ac:dyDescent="0.3">
      <c r="A26" s="57"/>
      <c r="B26" s="258" t="s">
        <v>37</v>
      </c>
      <c r="C26" s="70" t="s">
        <v>38</v>
      </c>
      <c r="D26" s="500" t="s">
        <v>2</v>
      </c>
      <c r="E26" s="500"/>
      <c r="F26" s="200" t="s">
        <v>106</v>
      </c>
      <c r="G26" s="76" t="s">
        <v>3</v>
      </c>
      <c r="H26" s="48" t="s">
        <v>4</v>
      </c>
      <c r="I26" s="70" t="s">
        <v>4</v>
      </c>
      <c r="J26" s="69" t="s">
        <v>4</v>
      </c>
      <c r="K26" s="501" t="s">
        <v>5</v>
      </c>
      <c r="L26" s="502"/>
      <c r="M26" s="502"/>
      <c r="N26" s="502"/>
      <c r="O26" s="503"/>
      <c r="P26" s="504" t="s">
        <v>6</v>
      </c>
      <c r="Q26" s="505"/>
      <c r="R26" s="505"/>
      <c r="S26" s="505"/>
      <c r="T26" s="506"/>
      <c r="U26" s="507" t="s">
        <v>7</v>
      </c>
      <c r="V26" s="508"/>
      <c r="W26" s="508"/>
      <c r="X26" s="508"/>
      <c r="Y26" s="509"/>
    </row>
    <row r="27" spans="1:25" ht="11.25" customHeight="1" x14ac:dyDescent="0.3">
      <c r="A27" s="201" t="s">
        <v>8</v>
      </c>
      <c r="B27" s="202" t="s">
        <v>9</v>
      </c>
      <c r="C27" s="203" t="s">
        <v>10</v>
      </c>
      <c r="D27" s="202" t="s">
        <v>11</v>
      </c>
      <c r="E27" s="202" t="s">
        <v>105</v>
      </c>
      <c r="F27" s="204" t="s">
        <v>12</v>
      </c>
      <c r="G27" s="205" t="s">
        <v>13</v>
      </c>
      <c r="H27" s="206" t="s">
        <v>14</v>
      </c>
      <c r="I27" s="207" t="s">
        <v>15</v>
      </c>
      <c r="J27" s="204" t="s">
        <v>16</v>
      </c>
      <c r="K27" s="208" t="s">
        <v>17</v>
      </c>
      <c r="L27" s="202" t="s">
        <v>18</v>
      </c>
      <c r="M27" s="202" t="s">
        <v>19</v>
      </c>
      <c r="N27" s="202" t="s">
        <v>20</v>
      </c>
      <c r="O27" s="209" t="s">
        <v>21</v>
      </c>
      <c r="P27" s="191" t="s">
        <v>22</v>
      </c>
      <c r="Q27" s="49" t="s">
        <v>23</v>
      </c>
      <c r="R27" s="50" t="s">
        <v>24</v>
      </c>
      <c r="S27" s="51" t="s">
        <v>25</v>
      </c>
      <c r="T27" s="399" t="s">
        <v>26</v>
      </c>
      <c r="U27" s="405" t="s">
        <v>27</v>
      </c>
      <c r="V27" s="406" t="s">
        <v>28</v>
      </c>
      <c r="W27" s="406" t="s">
        <v>29</v>
      </c>
      <c r="X27" s="406" t="s">
        <v>30</v>
      </c>
      <c r="Y27" s="407" t="s">
        <v>31</v>
      </c>
    </row>
    <row r="28" spans="1:25" ht="14.4" customHeight="1" x14ac:dyDescent="0.3">
      <c r="A28" s="210">
        <v>1</v>
      </c>
      <c r="B28" s="211" t="s">
        <v>37</v>
      </c>
      <c r="C28" s="212" t="s">
        <v>92</v>
      </c>
      <c r="D28" s="213">
        <v>2010</v>
      </c>
      <c r="E28" s="213">
        <f t="shared" ref="E28:E43" si="6">SUM(2018-D28)</f>
        <v>8</v>
      </c>
      <c r="F28" s="222" t="s">
        <v>33</v>
      </c>
      <c r="G28" s="443">
        <f t="shared" ref="G28:G43" si="7">MIN(P28:T28)</f>
        <v>4.6527777777777779E-2</v>
      </c>
      <c r="H28" s="216">
        <f t="shared" ref="H28:H43" si="8">SUM(K28:O28)</f>
        <v>75</v>
      </c>
      <c r="I28" s="217">
        <f t="shared" ref="I28:I43" si="9">IF(COUNTIF(K28:O28,"&gt;=0")&lt;4,SUM(K28:O28),SUM(LARGE(K28:O28,1),LARGE(K28:O28,2),LARGE(K28:O28,3),LARGE(K28:O28,4)))</f>
        <v>60</v>
      </c>
      <c r="J28" s="460">
        <f t="shared" ref="J28:J43" si="10">COUNTIF(K28:O28,"&gt;0")</f>
        <v>5</v>
      </c>
      <c r="K28" s="218">
        <v>15</v>
      </c>
      <c r="L28" s="260">
        <v>15</v>
      </c>
      <c r="M28" s="260">
        <v>15</v>
      </c>
      <c r="N28" s="260">
        <v>15</v>
      </c>
      <c r="O28" s="219">
        <v>15</v>
      </c>
      <c r="P28" s="192">
        <v>5.0694444444444452E-2</v>
      </c>
      <c r="Q28" s="53">
        <v>4.9305555555555554E-2</v>
      </c>
      <c r="R28" s="53">
        <v>4.6527777777777779E-2</v>
      </c>
      <c r="S28" s="53">
        <v>5.0694444444444452E-2</v>
      </c>
      <c r="T28" s="400">
        <v>4.8611111111111112E-2</v>
      </c>
      <c r="U28" s="408">
        <v>1</v>
      </c>
      <c r="V28" s="409">
        <v>1</v>
      </c>
      <c r="W28" s="409">
        <v>1</v>
      </c>
      <c r="X28" s="409">
        <v>1</v>
      </c>
      <c r="Y28" s="410">
        <v>1</v>
      </c>
    </row>
    <row r="29" spans="1:25" ht="14.4" customHeight="1" x14ac:dyDescent="0.3">
      <c r="A29" s="220">
        <v>2</v>
      </c>
      <c r="B29" s="221" t="s">
        <v>37</v>
      </c>
      <c r="C29" s="212" t="s">
        <v>93</v>
      </c>
      <c r="D29" s="213">
        <v>2010</v>
      </c>
      <c r="E29" s="213">
        <f t="shared" si="6"/>
        <v>8</v>
      </c>
      <c r="F29" s="222" t="s">
        <v>33</v>
      </c>
      <c r="G29" s="215">
        <f t="shared" si="7"/>
        <v>4.7916666666666663E-2</v>
      </c>
      <c r="H29" s="224">
        <f t="shared" si="8"/>
        <v>60</v>
      </c>
      <c r="I29" s="225">
        <f t="shared" si="9"/>
        <v>48</v>
      </c>
      <c r="J29" s="461">
        <f t="shared" si="10"/>
        <v>5</v>
      </c>
      <c r="K29" s="218">
        <v>12</v>
      </c>
      <c r="L29" s="260">
        <v>12</v>
      </c>
      <c r="M29" s="260">
        <v>12</v>
      </c>
      <c r="N29" s="260">
        <v>12</v>
      </c>
      <c r="O29" s="219">
        <v>12</v>
      </c>
      <c r="P29" s="193">
        <v>5.1388888888888894E-2</v>
      </c>
      <c r="Q29" s="54">
        <v>5.1388888888888894E-2</v>
      </c>
      <c r="R29" s="54">
        <v>4.7916666666666663E-2</v>
      </c>
      <c r="S29" s="54">
        <v>5.2777777777777778E-2</v>
      </c>
      <c r="T29" s="401">
        <v>4.9999999999999996E-2</v>
      </c>
      <c r="U29" s="411">
        <v>2</v>
      </c>
      <c r="V29" s="412">
        <v>2</v>
      </c>
      <c r="W29" s="412">
        <v>2</v>
      </c>
      <c r="X29" s="412">
        <v>2</v>
      </c>
      <c r="Y29" s="413">
        <v>2</v>
      </c>
    </row>
    <row r="30" spans="1:25" ht="14.4" customHeight="1" x14ac:dyDescent="0.3">
      <c r="A30" s="220">
        <v>3</v>
      </c>
      <c r="B30" s="221" t="s">
        <v>37</v>
      </c>
      <c r="C30" s="212" t="s">
        <v>95</v>
      </c>
      <c r="D30" s="213">
        <v>2010</v>
      </c>
      <c r="E30" s="213">
        <f t="shared" si="6"/>
        <v>8</v>
      </c>
      <c r="F30" s="228" t="s">
        <v>32</v>
      </c>
      <c r="G30" s="215">
        <f t="shared" si="7"/>
        <v>5.4166666666666669E-2</v>
      </c>
      <c r="H30" s="224">
        <f t="shared" si="8"/>
        <v>38</v>
      </c>
      <c r="I30" s="225">
        <f t="shared" si="9"/>
        <v>38</v>
      </c>
      <c r="J30" s="229">
        <f t="shared" si="10"/>
        <v>4</v>
      </c>
      <c r="K30" s="218">
        <v>8</v>
      </c>
      <c r="L30" s="226">
        <v>10</v>
      </c>
      <c r="M30" s="236"/>
      <c r="N30" s="226">
        <v>10</v>
      </c>
      <c r="O30" s="261">
        <v>10</v>
      </c>
      <c r="P30" s="193">
        <v>5.6944444444444443E-2</v>
      </c>
      <c r="Q30" s="54">
        <v>5.6250000000000001E-2</v>
      </c>
      <c r="R30" s="54"/>
      <c r="S30" s="54">
        <v>5.486111111111111E-2</v>
      </c>
      <c r="T30" s="401">
        <v>5.4166666666666669E-2</v>
      </c>
      <c r="U30" s="411">
        <v>4</v>
      </c>
      <c r="V30" s="412">
        <v>3</v>
      </c>
      <c r="W30" s="414"/>
      <c r="X30" s="412">
        <v>3</v>
      </c>
      <c r="Y30" s="413">
        <v>3</v>
      </c>
    </row>
    <row r="31" spans="1:25" ht="14.4" customHeight="1" x14ac:dyDescent="0.3">
      <c r="A31" s="262">
        <v>4</v>
      </c>
      <c r="B31" s="263" t="s">
        <v>37</v>
      </c>
      <c r="C31" s="233" t="s">
        <v>94</v>
      </c>
      <c r="D31" s="213">
        <v>2010</v>
      </c>
      <c r="E31" s="213">
        <f t="shared" si="6"/>
        <v>8</v>
      </c>
      <c r="F31" s="233" t="s">
        <v>36</v>
      </c>
      <c r="G31" s="215">
        <f t="shared" si="7"/>
        <v>5.347222222222222E-2</v>
      </c>
      <c r="H31" s="224">
        <f t="shared" si="8"/>
        <v>38</v>
      </c>
      <c r="I31" s="225">
        <f t="shared" si="9"/>
        <v>32</v>
      </c>
      <c r="J31" s="461">
        <f t="shared" si="10"/>
        <v>5</v>
      </c>
      <c r="K31" s="218">
        <v>10</v>
      </c>
      <c r="L31" s="230">
        <v>6</v>
      </c>
      <c r="M31" s="260">
        <v>10</v>
      </c>
      <c r="N31" s="230">
        <v>6</v>
      </c>
      <c r="O31" s="240">
        <v>6</v>
      </c>
      <c r="P31" s="193">
        <v>5.4166666666666669E-2</v>
      </c>
      <c r="Q31" s="54">
        <v>5.6944444444444443E-2</v>
      </c>
      <c r="R31" s="54">
        <v>5.347222222222222E-2</v>
      </c>
      <c r="S31" s="54">
        <v>5.9027777777777783E-2</v>
      </c>
      <c r="T31" s="401">
        <v>5.7638888888888885E-2</v>
      </c>
      <c r="U31" s="411">
        <v>3</v>
      </c>
      <c r="V31" s="414">
        <v>6</v>
      </c>
      <c r="W31" s="412">
        <v>3</v>
      </c>
      <c r="X31" s="414">
        <v>6</v>
      </c>
      <c r="Y31" s="417">
        <v>6</v>
      </c>
    </row>
    <row r="32" spans="1:25" ht="14.4" customHeight="1" x14ac:dyDescent="0.3">
      <c r="A32" s="231">
        <v>5</v>
      </c>
      <c r="B32" s="227" t="s">
        <v>37</v>
      </c>
      <c r="C32" s="233" t="s">
        <v>99</v>
      </c>
      <c r="D32" s="213">
        <v>2011</v>
      </c>
      <c r="E32" s="213">
        <f t="shared" si="6"/>
        <v>7</v>
      </c>
      <c r="F32" s="214" t="s">
        <v>100</v>
      </c>
      <c r="G32" s="215">
        <f t="shared" si="7"/>
        <v>5.486111111111111E-2</v>
      </c>
      <c r="H32" s="224">
        <f t="shared" si="8"/>
        <v>28</v>
      </c>
      <c r="I32" s="225">
        <f t="shared" si="9"/>
        <v>28</v>
      </c>
      <c r="J32" s="229">
        <f t="shared" si="10"/>
        <v>4</v>
      </c>
      <c r="K32" s="239">
        <v>4</v>
      </c>
      <c r="L32" s="226">
        <v>8</v>
      </c>
      <c r="M32" s="230"/>
      <c r="N32" s="226">
        <v>8</v>
      </c>
      <c r="O32" s="261">
        <v>8</v>
      </c>
      <c r="P32" s="193">
        <v>6.3194444444444442E-2</v>
      </c>
      <c r="Q32" s="54">
        <v>5.6250000000000001E-2</v>
      </c>
      <c r="R32" s="54"/>
      <c r="S32" s="54">
        <v>5.6250000000000001E-2</v>
      </c>
      <c r="T32" s="401">
        <v>5.486111111111111E-2</v>
      </c>
      <c r="U32" s="416">
        <v>8</v>
      </c>
      <c r="V32" s="412">
        <v>4</v>
      </c>
      <c r="W32" s="414"/>
      <c r="X32" s="412">
        <v>4</v>
      </c>
      <c r="Y32" s="413">
        <v>4</v>
      </c>
    </row>
    <row r="33" spans="1:25" ht="14.4" customHeight="1" x14ac:dyDescent="0.3">
      <c r="A33" s="262">
        <v>6</v>
      </c>
      <c r="B33" s="263" t="s">
        <v>37</v>
      </c>
      <c r="C33" s="233" t="s">
        <v>97</v>
      </c>
      <c r="D33" s="213">
        <v>2011</v>
      </c>
      <c r="E33" s="213">
        <f t="shared" si="6"/>
        <v>7</v>
      </c>
      <c r="F33" s="228" t="s">
        <v>32</v>
      </c>
      <c r="G33" s="223">
        <f t="shared" si="7"/>
        <v>5.5555555555555552E-2</v>
      </c>
      <c r="H33" s="224">
        <f t="shared" si="8"/>
        <v>26</v>
      </c>
      <c r="I33" s="225">
        <f t="shared" si="9"/>
        <v>26</v>
      </c>
      <c r="J33" s="229">
        <f t="shared" si="10"/>
        <v>4</v>
      </c>
      <c r="K33" s="235">
        <v>6</v>
      </c>
      <c r="L33" s="236"/>
      <c r="M33" s="226">
        <v>8</v>
      </c>
      <c r="N33" s="236">
        <v>7</v>
      </c>
      <c r="O33" s="237">
        <v>5</v>
      </c>
      <c r="P33" s="193">
        <v>5.9027777777777783E-2</v>
      </c>
      <c r="Q33" s="54"/>
      <c r="R33" s="54">
        <v>5.5555555555555552E-2</v>
      </c>
      <c r="S33" s="54">
        <v>5.6944444444444443E-2</v>
      </c>
      <c r="T33" s="401">
        <v>5.9722222222222225E-2</v>
      </c>
      <c r="U33" s="416">
        <v>6</v>
      </c>
      <c r="V33" s="414"/>
      <c r="W33" s="412">
        <v>4</v>
      </c>
      <c r="X33" s="414">
        <v>5</v>
      </c>
      <c r="Y33" s="417">
        <v>7</v>
      </c>
    </row>
    <row r="34" spans="1:25" ht="14.4" customHeight="1" x14ac:dyDescent="0.3">
      <c r="A34" s="231">
        <v>7</v>
      </c>
      <c r="B34" s="227" t="s">
        <v>37</v>
      </c>
      <c r="C34" s="233" t="s">
        <v>96</v>
      </c>
      <c r="D34" s="213">
        <v>2010</v>
      </c>
      <c r="E34" s="213">
        <f t="shared" si="6"/>
        <v>8</v>
      </c>
      <c r="F34" s="228" t="s">
        <v>32</v>
      </c>
      <c r="G34" s="223">
        <f t="shared" si="7"/>
        <v>5.8333333333333327E-2</v>
      </c>
      <c r="H34" s="224">
        <f t="shared" si="8"/>
        <v>18</v>
      </c>
      <c r="I34" s="225">
        <f t="shared" si="9"/>
        <v>18</v>
      </c>
      <c r="J34" s="229">
        <f t="shared" si="10"/>
        <v>3</v>
      </c>
      <c r="K34" s="239">
        <v>7</v>
      </c>
      <c r="L34" s="236"/>
      <c r="M34" s="230">
        <v>6</v>
      </c>
      <c r="N34" s="236">
        <v>5</v>
      </c>
      <c r="O34" s="237"/>
      <c r="P34" s="193">
        <v>5.8333333333333327E-2</v>
      </c>
      <c r="Q34" s="54"/>
      <c r="R34" s="54">
        <v>5.9027777777777783E-2</v>
      </c>
      <c r="S34" s="54">
        <v>6.0416666666666667E-2</v>
      </c>
      <c r="T34" s="401"/>
      <c r="U34" s="416">
        <v>5</v>
      </c>
      <c r="V34" s="414"/>
      <c r="W34" s="414">
        <v>6</v>
      </c>
      <c r="X34" s="414">
        <v>7</v>
      </c>
      <c r="Y34" s="417"/>
    </row>
    <row r="35" spans="1:25" ht="14.4" customHeight="1" x14ac:dyDescent="0.3">
      <c r="A35" s="262">
        <v>8</v>
      </c>
      <c r="B35" s="263" t="s">
        <v>37</v>
      </c>
      <c r="C35" s="233" t="s">
        <v>211</v>
      </c>
      <c r="D35" s="213">
        <v>2011</v>
      </c>
      <c r="E35" s="213">
        <f t="shared" si="6"/>
        <v>7</v>
      </c>
      <c r="F35" s="228" t="s">
        <v>32</v>
      </c>
      <c r="G35" s="223">
        <f t="shared" si="7"/>
        <v>5.5555555555555552E-2</v>
      </c>
      <c r="H35" s="224">
        <f t="shared" si="8"/>
        <v>14</v>
      </c>
      <c r="I35" s="225">
        <f t="shared" si="9"/>
        <v>14</v>
      </c>
      <c r="J35" s="229">
        <f t="shared" si="10"/>
        <v>2</v>
      </c>
      <c r="K35" s="239"/>
      <c r="L35" s="236"/>
      <c r="M35" s="236">
        <v>7</v>
      </c>
      <c r="N35" s="230"/>
      <c r="O35" s="237">
        <v>7</v>
      </c>
      <c r="P35" s="193"/>
      <c r="Q35" s="54"/>
      <c r="R35" s="54">
        <v>5.5555555555555552E-2</v>
      </c>
      <c r="S35" s="54"/>
      <c r="T35" s="401">
        <v>5.5555555555555552E-2</v>
      </c>
      <c r="U35" s="416"/>
      <c r="V35" s="414"/>
      <c r="W35" s="414">
        <v>5</v>
      </c>
      <c r="X35" s="414"/>
      <c r="Y35" s="417">
        <v>5</v>
      </c>
    </row>
    <row r="36" spans="1:25" ht="14.4" customHeight="1" x14ac:dyDescent="0.3">
      <c r="A36" s="231">
        <v>9</v>
      </c>
      <c r="B36" s="227" t="s">
        <v>37</v>
      </c>
      <c r="C36" s="233" t="s">
        <v>102</v>
      </c>
      <c r="D36" s="213">
        <v>2011</v>
      </c>
      <c r="E36" s="213">
        <f t="shared" si="6"/>
        <v>7</v>
      </c>
      <c r="F36" s="214" t="s">
        <v>214</v>
      </c>
      <c r="G36" s="223">
        <f t="shared" si="7"/>
        <v>6.1805555555555558E-2</v>
      </c>
      <c r="H36" s="224">
        <f t="shared" si="8"/>
        <v>14</v>
      </c>
      <c r="I36" s="225">
        <f t="shared" si="9"/>
        <v>14</v>
      </c>
      <c r="J36" s="229">
        <f t="shared" si="10"/>
        <v>4</v>
      </c>
      <c r="K36" s="239">
        <v>2</v>
      </c>
      <c r="L36" s="236"/>
      <c r="M36" s="236">
        <v>5</v>
      </c>
      <c r="N36" s="230">
        <v>4</v>
      </c>
      <c r="O36" s="237">
        <v>3</v>
      </c>
      <c r="P36" s="193">
        <v>6.3888888888888884E-2</v>
      </c>
      <c r="Q36" s="54"/>
      <c r="R36" s="54">
        <v>6.1805555555555558E-2</v>
      </c>
      <c r="S36" s="54">
        <v>7.2916666666666671E-2</v>
      </c>
      <c r="T36" s="401">
        <v>6.5972222222222224E-2</v>
      </c>
      <c r="U36" s="416">
        <v>10</v>
      </c>
      <c r="V36" s="414"/>
      <c r="W36" s="414">
        <v>7</v>
      </c>
      <c r="X36" s="414">
        <v>8</v>
      </c>
      <c r="Y36" s="417">
        <v>9</v>
      </c>
    </row>
    <row r="37" spans="1:25" ht="14.4" customHeight="1" x14ac:dyDescent="0.3">
      <c r="A37" s="262">
        <v>10</v>
      </c>
      <c r="B37" s="263" t="s">
        <v>37</v>
      </c>
      <c r="C37" s="233" t="s">
        <v>101</v>
      </c>
      <c r="D37" s="213">
        <v>2011</v>
      </c>
      <c r="E37" s="213">
        <f t="shared" si="6"/>
        <v>7</v>
      </c>
      <c r="F37" s="228" t="s">
        <v>32</v>
      </c>
      <c r="G37" s="223">
        <f t="shared" si="7"/>
        <v>6.3194444444444442E-2</v>
      </c>
      <c r="H37" s="224">
        <f t="shared" si="8"/>
        <v>10</v>
      </c>
      <c r="I37" s="225">
        <f t="shared" si="9"/>
        <v>10</v>
      </c>
      <c r="J37" s="229">
        <f t="shared" si="10"/>
        <v>3</v>
      </c>
      <c r="K37" s="239">
        <v>3</v>
      </c>
      <c r="L37" s="230">
        <v>5</v>
      </c>
      <c r="M37" s="230"/>
      <c r="N37" s="236"/>
      <c r="O37" s="237">
        <v>2</v>
      </c>
      <c r="P37" s="193">
        <v>6.3194444444444442E-2</v>
      </c>
      <c r="Q37" s="54">
        <v>6.3194444444444442E-2</v>
      </c>
      <c r="R37" s="54"/>
      <c r="S37" s="54"/>
      <c r="T37" s="401">
        <v>7.2222222222222229E-2</v>
      </c>
      <c r="U37" s="416">
        <v>9</v>
      </c>
      <c r="V37" s="414">
        <v>7</v>
      </c>
      <c r="W37" s="414"/>
      <c r="X37" s="414"/>
      <c r="Y37" s="417">
        <v>10</v>
      </c>
    </row>
    <row r="38" spans="1:25" ht="14.4" customHeight="1" x14ac:dyDescent="0.3">
      <c r="A38" s="231">
        <v>11</v>
      </c>
      <c r="B38" s="227" t="s">
        <v>37</v>
      </c>
      <c r="C38" s="233" t="s">
        <v>178</v>
      </c>
      <c r="D38" s="213">
        <v>2011</v>
      </c>
      <c r="E38" s="213">
        <f t="shared" si="6"/>
        <v>7</v>
      </c>
      <c r="F38" s="228" t="s">
        <v>32</v>
      </c>
      <c r="G38" s="223">
        <f t="shared" si="7"/>
        <v>7.4305555555555555E-2</v>
      </c>
      <c r="H38" s="224">
        <f t="shared" si="8"/>
        <v>9</v>
      </c>
      <c r="I38" s="225">
        <f t="shared" si="9"/>
        <v>9</v>
      </c>
      <c r="J38" s="229">
        <f t="shared" si="10"/>
        <v>3</v>
      </c>
      <c r="K38" s="190"/>
      <c r="L38" s="236">
        <v>4</v>
      </c>
      <c r="M38" s="230">
        <v>4</v>
      </c>
      <c r="N38" s="236"/>
      <c r="O38" s="237">
        <v>1</v>
      </c>
      <c r="P38" s="195"/>
      <c r="Q38" s="54">
        <v>7.7083333333333337E-2</v>
      </c>
      <c r="R38" s="54">
        <v>7.7083333333333337E-2</v>
      </c>
      <c r="S38" s="54"/>
      <c r="T38" s="401">
        <v>7.4305555555555555E-2</v>
      </c>
      <c r="U38" s="416"/>
      <c r="V38" s="414">
        <v>8</v>
      </c>
      <c r="W38" s="414">
        <v>8</v>
      </c>
      <c r="X38" s="414"/>
      <c r="Y38" s="417">
        <v>11</v>
      </c>
    </row>
    <row r="39" spans="1:25" ht="14.4" customHeight="1" x14ac:dyDescent="0.3">
      <c r="A39" s="262">
        <v>12</v>
      </c>
      <c r="B39" s="263" t="s">
        <v>37</v>
      </c>
      <c r="C39" s="264" t="s">
        <v>179</v>
      </c>
      <c r="D39" s="265">
        <v>2010</v>
      </c>
      <c r="E39" s="265">
        <f t="shared" si="6"/>
        <v>8</v>
      </c>
      <c r="F39" s="440" t="s">
        <v>33</v>
      </c>
      <c r="G39" s="266">
        <f t="shared" si="7"/>
        <v>5.6944444444444443E-2</v>
      </c>
      <c r="H39" s="267">
        <f t="shared" si="8"/>
        <v>7</v>
      </c>
      <c r="I39" s="268">
        <f t="shared" si="9"/>
        <v>7</v>
      </c>
      <c r="J39" s="276">
        <f t="shared" si="10"/>
        <v>1</v>
      </c>
      <c r="K39" s="441"/>
      <c r="L39" s="270">
        <v>7</v>
      </c>
      <c r="M39" s="270"/>
      <c r="N39" s="269"/>
      <c r="O39" s="442"/>
      <c r="P39" s="195"/>
      <c r="Q39" s="54">
        <v>5.6944444444444443E-2</v>
      </c>
      <c r="R39" s="54"/>
      <c r="S39" s="54"/>
      <c r="T39" s="401"/>
      <c r="U39" s="416"/>
      <c r="V39" s="414">
        <v>5</v>
      </c>
      <c r="W39" s="414"/>
      <c r="X39" s="414"/>
      <c r="Y39" s="417"/>
    </row>
    <row r="40" spans="1:25" s="93" customFormat="1" ht="14.4" customHeight="1" x14ac:dyDescent="0.3">
      <c r="A40" s="272">
        <v>13</v>
      </c>
      <c r="B40" s="273" t="s">
        <v>37</v>
      </c>
      <c r="C40" s="274" t="s">
        <v>98</v>
      </c>
      <c r="D40" s="265">
        <v>2011</v>
      </c>
      <c r="E40" s="265">
        <f t="shared" si="6"/>
        <v>7</v>
      </c>
      <c r="F40" s="275" t="s">
        <v>33</v>
      </c>
      <c r="G40" s="266">
        <f t="shared" si="7"/>
        <v>6.0416666666666667E-2</v>
      </c>
      <c r="H40" s="267">
        <f t="shared" si="8"/>
        <v>5</v>
      </c>
      <c r="I40" s="268">
        <f t="shared" si="9"/>
        <v>5</v>
      </c>
      <c r="J40" s="276">
        <f t="shared" si="10"/>
        <v>1</v>
      </c>
      <c r="K40" s="244">
        <v>5</v>
      </c>
      <c r="L40" s="270"/>
      <c r="M40" s="269"/>
      <c r="N40" s="269"/>
      <c r="O40" s="271"/>
      <c r="P40" s="193">
        <v>6.0416666666666667E-2</v>
      </c>
      <c r="Q40" s="85"/>
      <c r="R40" s="85"/>
      <c r="S40" s="85"/>
      <c r="T40" s="401"/>
      <c r="U40" s="416">
        <v>7</v>
      </c>
      <c r="V40" s="414"/>
      <c r="W40" s="414"/>
      <c r="X40" s="414"/>
      <c r="Y40" s="417"/>
    </row>
    <row r="41" spans="1:25" ht="14.4" customHeight="1" x14ac:dyDescent="0.3">
      <c r="A41" s="262">
        <v>14</v>
      </c>
      <c r="B41" s="263" t="s">
        <v>37</v>
      </c>
      <c r="C41" s="438" t="s">
        <v>227</v>
      </c>
      <c r="D41" s="277">
        <v>2010</v>
      </c>
      <c r="E41" s="277">
        <f t="shared" si="6"/>
        <v>8</v>
      </c>
      <c r="F41" s="228" t="s">
        <v>32</v>
      </c>
      <c r="G41" s="223">
        <f t="shared" si="7"/>
        <v>6.1805555555555558E-2</v>
      </c>
      <c r="H41" s="224">
        <f t="shared" si="8"/>
        <v>4</v>
      </c>
      <c r="I41" s="225">
        <f t="shared" si="9"/>
        <v>4</v>
      </c>
      <c r="J41" s="458">
        <f t="shared" si="10"/>
        <v>1</v>
      </c>
      <c r="K41" s="247"/>
      <c r="L41" s="230"/>
      <c r="M41" s="230"/>
      <c r="N41" s="230"/>
      <c r="O41" s="240">
        <v>4</v>
      </c>
      <c r="P41" s="193"/>
      <c r="Q41" s="54"/>
      <c r="R41" s="54"/>
      <c r="S41" s="54"/>
      <c r="T41" s="401">
        <v>6.1805555555555558E-2</v>
      </c>
      <c r="U41" s="416"/>
      <c r="V41" s="414"/>
      <c r="W41" s="414"/>
      <c r="X41" s="414"/>
      <c r="Y41" s="417">
        <v>8</v>
      </c>
    </row>
    <row r="42" spans="1:25" s="93" customFormat="1" ht="14.4" customHeight="1" x14ac:dyDescent="0.3">
      <c r="A42" s="231">
        <v>15</v>
      </c>
      <c r="B42" s="227" t="s">
        <v>37</v>
      </c>
      <c r="C42" s="245" t="s">
        <v>104</v>
      </c>
      <c r="D42" s="189">
        <v>2011</v>
      </c>
      <c r="E42" s="189">
        <f t="shared" si="6"/>
        <v>7</v>
      </c>
      <c r="F42" s="188" t="s">
        <v>32</v>
      </c>
      <c r="G42" s="223">
        <f t="shared" si="7"/>
        <v>7.2222222222222229E-2</v>
      </c>
      <c r="H42" s="224">
        <f t="shared" si="8"/>
        <v>4</v>
      </c>
      <c r="I42" s="225">
        <f t="shared" si="9"/>
        <v>4</v>
      </c>
      <c r="J42" s="229">
        <f t="shared" si="10"/>
        <v>2</v>
      </c>
      <c r="K42" s="278">
        <v>1</v>
      </c>
      <c r="L42" s="230"/>
      <c r="M42" s="230"/>
      <c r="N42" s="236">
        <v>3</v>
      </c>
      <c r="O42" s="240"/>
      <c r="P42" s="193">
        <v>7.2222222222222229E-2</v>
      </c>
      <c r="Q42" s="160"/>
      <c r="R42" s="160"/>
      <c r="S42" s="160">
        <v>7.2916666666666671E-2</v>
      </c>
      <c r="T42" s="401"/>
      <c r="U42" s="416">
        <v>12</v>
      </c>
      <c r="V42" s="414"/>
      <c r="W42" s="414"/>
      <c r="X42" s="414">
        <v>9</v>
      </c>
      <c r="Y42" s="417"/>
    </row>
    <row r="43" spans="1:25" ht="14.4" customHeight="1" x14ac:dyDescent="0.3">
      <c r="A43" s="231">
        <v>16</v>
      </c>
      <c r="B43" s="227" t="s">
        <v>37</v>
      </c>
      <c r="C43" s="437" t="s">
        <v>103</v>
      </c>
      <c r="D43" s="439">
        <v>2011</v>
      </c>
      <c r="E43" s="189">
        <f t="shared" si="6"/>
        <v>7</v>
      </c>
      <c r="F43" s="279" t="s">
        <v>32</v>
      </c>
      <c r="G43" s="223">
        <f t="shared" si="7"/>
        <v>6.458333333333334E-2</v>
      </c>
      <c r="H43" s="224">
        <f t="shared" si="8"/>
        <v>1</v>
      </c>
      <c r="I43" s="225">
        <f t="shared" si="9"/>
        <v>1</v>
      </c>
      <c r="J43" s="229">
        <f t="shared" si="10"/>
        <v>1</v>
      </c>
      <c r="K43" s="247">
        <v>1</v>
      </c>
      <c r="L43" s="230"/>
      <c r="M43" s="230"/>
      <c r="N43" s="236"/>
      <c r="O43" s="240"/>
      <c r="P43" s="193">
        <v>6.458333333333334E-2</v>
      </c>
      <c r="Q43" s="54"/>
      <c r="R43" s="54"/>
      <c r="S43" s="54"/>
      <c r="T43" s="401"/>
      <c r="U43" s="416">
        <v>11</v>
      </c>
      <c r="V43" s="414"/>
      <c r="W43" s="414"/>
      <c r="X43" s="414"/>
      <c r="Y43" s="417"/>
    </row>
    <row r="44" spans="1:25" s="46" customFormat="1" ht="10.5" customHeight="1" thickBot="1" x14ac:dyDescent="0.3">
      <c r="A44" s="248"/>
      <c r="B44" s="249">
        <f>COUNTIF(B28:B43,"*")</f>
        <v>16</v>
      </c>
      <c r="C44" s="250"/>
      <c r="D44" s="251"/>
      <c r="E44" s="251"/>
      <c r="F44" s="252"/>
      <c r="G44" s="253"/>
      <c r="H44" s="254"/>
      <c r="I44" s="250"/>
      <c r="J44" s="255" t="s">
        <v>4</v>
      </c>
      <c r="K44" s="194">
        <f t="shared" ref="K44:Y44" si="11">COUNTIF(K28:K43,"&gt;0")</f>
        <v>12</v>
      </c>
      <c r="L44" s="280">
        <f t="shared" si="11"/>
        <v>8</v>
      </c>
      <c r="M44" s="280">
        <f t="shared" si="11"/>
        <v>8</v>
      </c>
      <c r="N44" s="280">
        <f t="shared" si="11"/>
        <v>9</v>
      </c>
      <c r="O44" s="281">
        <f t="shared" si="11"/>
        <v>11</v>
      </c>
      <c r="P44" s="194">
        <f t="shared" si="11"/>
        <v>12</v>
      </c>
      <c r="Q44" s="56">
        <f t="shared" si="11"/>
        <v>8</v>
      </c>
      <c r="R44" s="56">
        <f t="shared" si="11"/>
        <v>8</v>
      </c>
      <c r="S44" s="56">
        <f t="shared" si="11"/>
        <v>9</v>
      </c>
      <c r="T44" s="402">
        <f t="shared" si="11"/>
        <v>11</v>
      </c>
      <c r="U44" s="418">
        <f t="shared" si="11"/>
        <v>12</v>
      </c>
      <c r="V44" s="280">
        <f t="shared" si="11"/>
        <v>8</v>
      </c>
      <c r="W44" s="280">
        <f t="shared" si="11"/>
        <v>8</v>
      </c>
      <c r="X44" s="280">
        <f t="shared" si="11"/>
        <v>9</v>
      </c>
      <c r="Y44" s="281">
        <f t="shared" si="11"/>
        <v>11</v>
      </c>
    </row>
    <row r="45" spans="1:25" ht="14.4" customHeight="1" thickTop="1" x14ac:dyDescent="0.3">
      <c r="A45" s="58"/>
      <c r="B45" s="199" t="s">
        <v>41</v>
      </c>
      <c r="C45" s="70" t="s">
        <v>44</v>
      </c>
      <c r="D45" s="510" t="s">
        <v>45</v>
      </c>
      <c r="E45" s="510"/>
      <c r="F45" s="200" t="s">
        <v>107</v>
      </c>
      <c r="G45" s="77" t="s">
        <v>46</v>
      </c>
      <c r="H45" s="59" t="s">
        <v>4</v>
      </c>
      <c r="I45" s="70" t="s">
        <v>4</v>
      </c>
      <c r="J45" s="69" t="s">
        <v>4</v>
      </c>
      <c r="K45" s="501" t="s">
        <v>5</v>
      </c>
      <c r="L45" s="502"/>
      <c r="M45" s="502"/>
      <c r="N45" s="502"/>
      <c r="O45" s="503"/>
      <c r="P45" s="504" t="s">
        <v>6</v>
      </c>
      <c r="Q45" s="505"/>
      <c r="R45" s="505"/>
      <c r="S45" s="505"/>
      <c r="T45" s="506"/>
      <c r="U45" s="507" t="s">
        <v>7</v>
      </c>
      <c r="V45" s="508"/>
      <c r="W45" s="508"/>
      <c r="X45" s="508"/>
      <c r="Y45" s="509"/>
    </row>
    <row r="46" spans="1:25" ht="11.25" customHeight="1" x14ac:dyDescent="0.3">
      <c r="A46" s="201" t="s">
        <v>8</v>
      </c>
      <c r="B46" s="202" t="s">
        <v>9</v>
      </c>
      <c r="C46" s="236" t="s">
        <v>10</v>
      </c>
      <c r="D46" s="282" t="s">
        <v>11</v>
      </c>
      <c r="E46" s="282" t="s">
        <v>105</v>
      </c>
      <c r="F46" s="237" t="s">
        <v>12</v>
      </c>
      <c r="G46" s="283" t="s">
        <v>13</v>
      </c>
      <c r="H46" s="284" t="s">
        <v>14</v>
      </c>
      <c r="I46" s="225" t="s">
        <v>15</v>
      </c>
      <c r="J46" s="237" t="s">
        <v>16</v>
      </c>
      <c r="K46" s="285" t="s">
        <v>17</v>
      </c>
      <c r="L46" s="282" t="s">
        <v>18</v>
      </c>
      <c r="M46" s="282" t="s">
        <v>19</v>
      </c>
      <c r="N46" s="282" t="s">
        <v>20</v>
      </c>
      <c r="O46" s="286" t="s">
        <v>21</v>
      </c>
      <c r="P46" s="196" t="s">
        <v>22</v>
      </c>
      <c r="Q46" s="82" t="s">
        <v>23</v>
      </c>
      <c r="R46" s="83" t="s">
        <v>24</v>
      </c>
      <c r="S46" s="84" t="s">
        <v>25</v>
      </c>
      <c r="T46" s="403" t="s">
        <v>26</v>
      </c>
      <c r="U46" s="419" t="s">
        <v>27</v>
      </c>
      <c r="V46" s="406" t="s">
        <v>28</v>
      </c>
      <c r="W46" s="406" t="s">
        <v>29</v>
      </c>
      <c r="X46" s="406" t="s">
        <v>30</v>
      </c>
      <c r="Y46" s="407" t="s">
        <v>31</v>
      </c>
    </row>
    <row r="47" spans="1:25" ht="14.4" customHeight="1" x14ac:dyDescent="0.3">
      <c r="A47" s="210">
        <v>1</v>
      </c>
      <c r="B47" s="211" t="s">
        <v>41</v>
      </c>
      <c r="C47" s="287" t="s">
        <v>110</v>
      </c>
      <c r="D47" s="288">
        <v>2009</v>
      </c>
      <c r="E47" s="289">
        <f t="shared" ref="E47:E65" si="12">SUM(2018-D47)</f>
        <v>9</v>
      </c>
      <c r="F47" s="290" t="s">
        <v>32</v>
      </c>
      <c r="G47" s="445">
        <f t="shared" ref="G47:G65" si="13">MIN(P47:T47)</f>
        <v>0.13402777777777777</v>
      </c>
      <c r="H47" s="224">
        <f t="shared" ref="H47:H65" si="14">SUM(K47:O47)</f>
        <v>75</v>
      </c>
      <c r="I47" s="225">
        <f t="shared" ref="I47:I65" si="15">IF(COUNTIF(K47:O47,"&gt;=0")&lt;4,SUM(K47:O47),SUM(LARGE(K47:O47,1),LARGE(K47:O47,2),LARGE(K47:O47,3),LARGE(K47:O47,4)))</f>
        <v>60</v>
      </c>
      <c r="J47" s="461">
        <f t="shared" ref="J47:J65" si="16">COUNTIF(K47:O47,"&gt;0")</f>
        <v>5</v>
      </c>
      <c r="K47" s="291">
        <v>15</v>
      </c>
      <c r="L47" s="260">
        <v>15</v>
      </c>
      <c r="M47" s="260">
        <v>15</v>
      </c>
      <c r="N47" s="260">
        <v>15</v>
      </c>
      <c r="O47" s="219">
        <v>15</v>
      </c>
      <c r="P47" s="193">
        <v>0.13680555555555554</v>
      </c>
      <c r="Q47" s="71">
        <v>0.13402777777777777</v>
      </c>
      <c r="R47" s="71">
        <v>0.13472222222222222</v>
      </c>
      <c r="S47" s="71">
        <v>0.13819444444444443</v>
      </c>
      <c r="T47" s="401">
        <v>0.13749999999999998</v>
      </c>
      <c r="U47" s="420">
        <v>1</v>
      </c>
      <c r="V47" s="409">
        <v>1</v>
      </c>
      <c r="W47" s="409">
        <v>1</v>
      </c>
      <c r="X47" s="409">
        <v>1</v>
      </c>
      <c r="Y47" s="410">
        <v>1</v>
      </c>
    </row>
    <row r="48" spans="1:25" ht="14.4" customHeight="1" x14ac:dyDescent="0.3">
      <c r="A48" s="220">
        <v>2</v>
      </c>
      <c r="B48" s="221" t="s">
        <v>41</v>
      </c>
      <c r="C48" s="287" t="s">
        <v>111</v>
      </c>
      <c r="D48" s="288">
        <v>2009</v>
      </c>
      <c r="E48" s="289">
        <f t="shared" si="12"/>
        <v>9</v>
      </c>
      <c r="F48" s="292" t="s">
        <v>112</v>
      </c>
      <c r="G48" s="223">
        <f t="shared" si="13"/>
        <v>0.13958333333333334</v>
      </c>
      <c r="H48" s="224">
        <f t="shared" si="14"/>
        <v>44</v>
      </c>
      <c r="I48" s="225">
        <f t="shared" si="15"/>
        <v>44</v>
      </c>
      <c r="J48" s="458">
        <f t="shared" si="16"/>
        <v>4</v>
      </c>
      <c r="K48" s="291">
        <v>12</v>
      </c>
      <c r="L48" s="260">
        <v>12</v>
      </c>
      <c r="M48" s="260">
        <v>10</v>
      </c>
      <c r="N48" s="230"/>
      <c r="O48" s="261">
        <v>10</v>
      </c>
      <c r="P48" s="193">
        <v>0.14583333333333334</v>
      </c>
      <c r="Q48" s="71">
        <v>0.13958333333333334</v>
      </c>
      <c r="R48" s="71">
        <v>0.14166666666666666</v>
      </c>
      <c r="S48" s="71"/>
      <c r="T48" s="401">
        <v>0.15</v>
      </c>
      <c r="U48" s="411">
        <v>2</v>
      </c>
      <c r="V48" s="412">
        <v>2</v>
      </c>
      <c r="W48" s="412">
        <v>3</v>
      </c>
      <c r="X48" s="414"/>
      <c r="Y48" s="413">
        <v>3</v>
      </c>
    </row>
    <row r="49" spans="1:25" ht="14.4" customHeight="1" x14ac:dyDescent="0.3">
      <c r="A49" s="220">
        <v>3</v>
      </c>
      <c r="B49" s="221" t="s">
        <v>41</v>
      </c>
      <c r="C49" s="287" t="s">
        <v>113</v>
      </c>
      <c r="D49" s="288">
        <v>2008</v>
      </c>
      <c r="E49" s="289">
        <f t="shared" si="12"/>
        <v>10</v>
      </c>
      <c r="F49" s="290" t="s">
        <v>32</v>
      </c>
      <c r="G49" s="223">
        <f t="shared" si="13"/>
        <v>0.1423611111111111</v>
      </c>
      <c r="H49" s="224">
        <f t="shared" si="14"/>
        <v>44</v>
      </c>
      <c r="I49" s="225">
        <f t="shared" si="15"/>
        <v>44</v>
      </c>
      <c r="J49" s="229">
        <f t="shared" si="16"/>
        <v>4</v>
      </c>
      <c r="K49" s="291">
        <v>10</v>
      </c>
      <c r="L49" s="260">
        <v>10</v>
      </c>
      <c r="M49" s="236"/>
      <c r="N49" s="260">
        <v>12</v>
      </c>
      <c r="O49" s="219">
        <v>12</v>
      </c>
      <c r="P49" s="193">
        <v>0.15138888888888888</v>
      </c>
      <c r="Q49" s="71">
        <v>0.14791666666666667</v>
      </c>
      <c r="R49" s="71"/>
      <c r="S49" s="71">
        <v>0.14305555555555557</v>
      </c>
      <c r="T49" s="401">
        <v>0.1423611111111111</v>
      </c>
      <c r="U49" s="411">
        <v>3</v>
      </c>
      <c r="V49" s="412">
        <v>3</v>
      </c>
      <c r="W49" s="414"/>
      <c r="X49" s="412">
        <v>2</v>
      </c>
      <c r="Y49" s="413">
        <v>2</v>
      </c>
    </row>
    <row r="50" spans="1:25" ht="14.4" customHeight="1" x14ac:dyDescent="0.3">
      <c r="A50" s="231">
        <v>4</v>
      </c>
      <c r="B50" s="227" t="s">
        <v>41</v>
      </c>
      <c r="C50" s="294" t="s">
        <v>115</v>
      </c>
      <c r="D50" s="289">
        <v>2009</v>
      </c>
      <c r="E50" s="289">
        <f t="shared" si="12"/>
        <v>9</v>
      </c>
      <c r="F50" s="290" t="s">
        <v>32</v>
      </c>
      <c r="G50" s="223">
        <f t="shared" si="13"/>
        <v>0.1451388888888889</v>
      </c>
      <c r="H50" s="224">
        <f t="shared" si="14"/>
        <v>38</v>
      </c>
      <c r="I50" s="225">
        <f t="shared" si="15"/>
        <v>33</v>
      </c>
      <c r="J50" s="461">
        <f t="shared" si="16"/>
        <v>5</v>
      </c>
      <c r="K50" s="293">
        <v>7</v>
      </c>
      <c r="L50" s="236">
        <v>5</v>
      </c>
      <c r="M50" s="226">
        <v>8</v>
      </c>
      <c r="N50" s="226">
        <v>10</v>
      </c>
      <c r="O50" s="261">
        <v>8</v>
      </c>
      <c r="P50" s="193">
        <v>0.15625</v>
      </c>
      <c r="Q50" s="71">
        <v>0.15486111111111112</v>
      </c>
      <c r="R50" s="71">
        <v>0.1451388888888889</v>
      </c>
      <c r="S50" s="71">
        <v>0.14722222222222223</v>
      </c>
      <c r="T50" s="401">
        <v>0.15208333333333332</v>
      </c>
      <c r="U50" s="416">
        <v>5</v>
      </c>
      <c r="V50" s="414">
        <v>7</v>
      </c>
      <c r="W50" s="412">
        <v>4</v>
      </c>
      <c r="X50" s="412">
        <v>3</v>
      </c>
      <c r="Y50" s="413">
        <v>4</v>
      </c>
    </row>
    <row r="51" spans="1:25" ht="14.4" customHeight="1" x14ac:dyDescent="0.3">
      <c r="A51" s="262">
        <v>5</v>
      </c>
      <c r="B51" s="263" t="s">
        <v>41</v>
      </c>
      <c r="C51" s="294" t="s">
        <v>114</v>
      </c>
      <c r="D51" s="289">
        <v>2008</v>
      </c>
      <c r="E51" s="289">
        <f t="shared" si="12"/>
        <v>10</v>
      </c>
      <c r="F51" s="290" t="s">
        <v>32</v>
      </c>
      <c r="G51" s="223">
        <f t="shared" si="13"/>
        <v>0.15069444444444444</v>
      </c>
      <c r="H51" s="224">
        <f t="shared" si="14"/>
        <v>29</v>
      </c>
      <c r="I51" s="225">
        <f t="shared" si="15"/>
        <v>29</v>
      </c>
      <c r="J51" s="229">
        <f t="shared" si="16"/>
        <v>4</v>
      </c>
      <c r="K51" s="291">
        <v>8</v>
      </c>
      <c r="L51" s="226">
        <v>8</v>
      </c>
      <c r="M51" s="236"/>
      <c r="N51" s="226">
        <v>8</v>
      </c>
      <c r="O51" s="240">
        <v>5</v>
      </c>
      <c r="P51" s="193">
        <v>0.15555555555555556</v>
      </c>
      <c r="Q51" s="71">
        <v>0.15208333333333332</v>
      </c>
      <c r="R51" s="71"/>
      <c r="S51" s="71">
        <v>0.15069444444444444</v>
      </c>
      <c r="T51" s="401">
        <v>0.16111111111111112</v>
      </c>
      <c r="U51" s="411">
        <v>4</v>
      </c>
      <c r="V51" s="412">
        <v>4</v>
      </c>
      <c r="W51" s="414"/>
      <c r="X51" s="412">
        <v>4</v>
      </c>
      <c r="Y51" s="417">
        <v>7</v>
      </c>
    </row>
    <row r="52" spans="1:25" ht="14.4" customHeight="1" x14ac:dyDescent="0.3">
      <c r="A52" s="231">
        <v>6</v>
      </c>
      <c r="B52" s="227" t="s">
        <v>41</v>
      </c>
      <c r="C52" s="294" t="s">
        <v>116</v>
      </c>
      <c r="D52" s="289">
        <v>2009</v>
      </c>
      <c r="E52" s="289">
        <f t="shared" si="12"/>
        <v>9</v>
      </c>
      <c r="F52" s="88" t="s">
        <v>32</v>
      </c>
      <c r="G52" s="223">
        <f t="shared" si="13"/>
        <v>0.15347222222222223</v>
      </c>
      <c r="H52" s="224">
        <f t="shared" si="14"/>
        <v>29</v>
      </c>
      <c r="I52" s="225">
        <f t="shared" si="15"/>
        <v>25</v>
      </c>
      <c r="J52" s="461">
        <f t="shared" si="16"/>
        <v>5</v>
      </c>
      <c r="K52" s="295">
        <v>6</v>
      </c>
      <c r="L52" s="230">
        <v>6</v>
      </c>
      <c r="M52" s="236">
        <v>7</v>
      </c>
      <c r="N52" s="230">
        <v>4</v>
      </c>
      <c r="O52" s="240">
        <v>6</v>
      </c>
      <c r="P52" s="193">
        <v>0.16111111111111112</v>
      </c>
      <c r="Q52" s="71">
        <v>0.15347222222222223</v>
      </c>
      <c r="R52" s="71">
        <v>0.16944444444444443</v>
      </c>
      <c r="S52" s="71">
        <v>0.15902777777777777</v>
      </c>
      <c r="T52" s="401">
        <v>0.15902777777777777</v>
      </c>
      <c r="U52" s="416">
        <v>6</v>
      </c>
      <c r="V52" s="414">
        <v>6</v>
      </c>
      <c r="W52" s="414">
        <v>5</v>
      </c>
      <c r="X52" s="414">
        <v>8</v>
      </c>
      <c r="Y52" s="417">
        <v>6</v>
      </c>
    </row>
    <row r="53" spans="1:25" ht="14.4" customHeight="1" x14ac:dyDescent="0.3">
      <c r="A53" s="262">
        <v>7</v>
      </c>
      <c r="B53" s="263" t="s">
        <v>41</v>
      </c>
      <c r="C53" s="294" t="s">
        <v>117</v>
      </c>
      <c r="D53" s="288">
        <v>2009</v>
      </c>
      <c r="E53" s="289">
        <f t="shared" si="12"/>
        <v>9</v>
      </c>
      <c r="F53" s="290" t="s">
        <v>32</v>
      </c>
      <c r="G53" s="223">
        <f t="shared" si="13"/>
        <v>0.15208333333333332</v>
      </c>
      <c r="H53" s="224">
        <f t="shared" si="14"/>
        <v>23</v>
      </c>
      <c r="I53" s="225">
        <f t="shared" si="15"/>
        <v>23</v>
      </c>
      <c r="J53" s="229">
        <f t="shared" si="16"/>
        <v>4</v>
      </c>
      <c r="K53" s="293">
        <v>5</v>
      </c>
      <c r="L53" s="236">
        <v>7</v>
      </c>
      <c r="M53" s="230"/>
      <c r="N53" s="236">
        <v>7</v>
      </c>
      <c r="O53" s="240">
        <v>4</v>
      </c>
      <c r="P53" s="193">
        <v>0.16388888888888889</v>
      </c>
      <c r="Q53" s="71">
        <v>0.15208333333333332</v>
      </c>
      <c r="R53" s="71"/>
      <c r="S53" s="71">
        <v>0.15277777777777776</v>
      </c>
      <c r="T53" s="401">
        <v>0.16319444444444445</v>
      </c>
      <c r="U53" s="416">
        <v>7</v>
      </c>
      <c r="V53" s="414">
        <v>5</v>
      </c>
      <c r="W53" s="414"/>
      <c r="X53" s="414">
        <v>5</v>
      </c>
      <c r="Y53" s="417">
        <v>8</v>
      </c>
    </row>
    <row r="54" spans="1:25" ht="14.4" customHeight="1" x14ac:dyDescent="0.3">
      <c r="A54" s="231">
        <v>8</v>
      </c>
      <c r="B54" s="227" t="s">
        <v>41</v>
      </c>
      <c r="C54" s="294" t="s">
        <v>120</v>
      </c>
      <c r="D54" s="288">
        <v>2009</v>
      </c>
      <c r="E54" s="289">
        <f t="shared" si="12"/>
        <v>9</v>
      </c>
      <c r="F54" s="290" t="s">
        <v>32</v>
      </c>
      <c r="G54" s="223">
        <f t="shared" si="13"/>
        <v>0.15694444444444444</v>
      </c>
      <c r="H54" s="224">
        <f t="shared" si="14"/>
        <v>14</v>
      </c>
      <c r="I54" s="225">
        <f t="shared" si="15"/>
        <v>14</v>
      </c>
      <c r="J54" s="229">
        <f t="shared" si="16"/>
        <v>3</v>
      </c>
      <c r="K54" s="293">
        <v>2</v>
      </c>
      <c r="L54" s="236"/>
      <c r="M54" s="230"/>
      <c r="N54" s="236">
        <v>5</v>
      </c>
      <c r="O54" s="240">
        <v>7</v>
      </c>
      <c r="P54" s="193">
        <v>0.16944444444444443</v>
      </c>
      <c r="Q54" s="71"/>
      <c r="R54" s="71"/>
      <c r="S54" s="71">
        <v>0.15694444444444444</v>
      </c>
      <c r="T54" s="401">
        <v>0.15833333333333333</v>
      </c>
      <c r="U54" s="416">
        <v>10</v>
      </c>
      <c r="V54" s="414"/>
      <c r="W54" s="414"/>
      <c r="X54" s="414">
        <v>7</v>
      </c>
      <c r="Y54" s="417">
        <v>5</v>
      </c>
    </row>
    <row r="55" spans="1:25" ht="14.4" customHeight="1" x14ac:dyDescent="0.3">
      <c r="A55" s="262">
        <v>9</v>
      </c>
      <c r="B55" s="259" t="s">
        <v>41</v>
      </c>
      <c r="C55" s="294" t="s">
        <v>210</v>
      </c>
      <c r="D55" s="288">
        <v>2008</v>
      </c>
      <c r="E55" s="289">
        <f t="shared" si="12"/>
        <v>10</v>
      </c>
      <c r="F55" s="444" t="s">
        <v>47</v>
      </c>
      <c r="G55" s="223">
        <f t="shared" si="13"/>
        <v>0.14097222222222222</v>
      </c>
      <c r="H55" s="224">
        <f t="shared" si="14"/>
        <v>12</v>
      </c>
      <c r="I55" s="225">
        <f t="shared" si="15"/>
        <v>12</v>
      </c>
      <c r="J55" s="229">
        <f t="shared" si="16"/>
        <v>1</v>
      </c>
      <c r="K55" s="296"/>
      <c r="L55" s="230"/>
      <c r="M55" s="260">
        <v>12</v>
      </c>
      <c r="N55" s="230"/>
      <c r="O55" s="240"/>
      <c r="P55" s="193"/>
      <c r="Q55" s="71"/>
      <c r="R55" s="71">
        <v>0.14097222222222222</v>
      </c>
      <c r="S55" s="71"/>
      <c r="T55" s="401"/>
      <c r="U55" s="416"/>
      <c r="V55" s="414"/>
      <c r="W55" s="412">
        <v>2</v>
      </c>
      <c r="X55" s="414"/>
      <c r="Y55" s="417"/>
    </row>
    <row r="56" spans="1:25" ht="14.4" customHeight="1" x14ac:dyDescent="0.3">
      <c r="A56" s="262">
        <v>10</v>
      </c>
      <c r="B56" s="259" t="s">
        <v>41</v>
      </c>
      <c r="C56" s="294" t="s">
        <v>121</v>
      </c>
      <c r="D56" s="288">
        <v>2008</v>
      </c>
      <c r="E56" s="289">
        <f t="shared" si="12"/>
        <v>10</v>
      </c>
      <c r="F56" s="290" t="s">
        <v>32</v>
      </c>
      <c r="G56" s="223">
        <f t="shared" si="13"/>
        <v>0.16527777777777777</v>
      </c>
      <c r="H56" s="224">
        <f t="shared" si="14"/>
        <v>10</v>
      </c>
      <c r="I56" s="225">
        <f t="shared" si="15"/>
        <v>10</v>
      </c>
      <c r="J56" s="229">
        <f t="shared" si="16"/>
        <v>4</v>
      </c>
      <c r="K56" s="293">
        <v>1</v>
      </c>
      <c r="L56" s="236">
        <v>3</v>
      </c>
      <c r="M56" s="230"/>
      <c r="N56" s="236">
        <v>3</v>
      </c>
      <c r="O56" s="240">
        <v>3</v>
      </c>
      <c r="P56" s="193">
        <v>0.17430555555555557</v>
      </c>
      <c r="Q56" s="71">
        <v>0.17222222222222225</v>
      </c>
      <c r="R56" s="71"/>
      <c r="S56" s="71">
        <v>0.17569444444444446</v>
      </c>
      <c r="T56" s="401">
        <v>0.16527777777777777</v>
      </c>
      <c r="U56" s="416">
        <v>11</v>
      </c>
      <c r="V56" s="414">
        <v>9</v>
      </c>
      <c r="W56" s="414"/>
      <c r="X56" s="414">
        <v>9</v>
      </c>
      <c r="Y56" s="417">
        <v>9</v>
      </c>
    </row>
    <row r="57" spans="1:25" ht="14.4" customHeight="1" x14ac:dyDescent="0.3">
      <c r="A57" s="231">
        <v>11</v>
      </c>
      <c r="B57" s="227" t="s">
        <v>41</v>
      </c>
      <c r="C57" s="294" t="s">
        <v>124</v>
      </c>
      <c r="D57" s="288">
        <v>2009</v>
      </c>
      <c r="E57" s="289">
        <f t="shared" si="12"/>
        <v>9</v>
      </c>
      <c r="F57" s="290" t="s">
        <v>32</v>
      </c>
      <c r="G57" s="223">
        <f t="shared" si="13"/>
        <v>0.17708333333333334</v>
      </c>
      <c r="H57" s="224">
        <f t="shared" si="14"/>
        <v>10</v>
      </c>
      <c r="I57" s="225">
        <f t="shared" si="15"/>
        <v>10</v>
      </c>
      <c r="J57" s="229">
        <f t="shared" si="16"/>
        <v>4</v>
      </c>
      <c r="K57" s="296">
        <v>1</v>
      </c>
      <c r="L57" s="230"/>
      <c r="M57" s="230">
        <v>6</v>
      </c>
      <c r="N57" s="236">
        <v>2</v>
      </c>
      <c r="O57" s="240">
        <v>1</v>
      </c>
      <c r="P57" s="193">
        <v>0.18819444444444444</v>
      </c>
      <c r="Q57" s="71"/>
      <c r="R57" s="71">
        <v>0.17708333333333334</v>
      </c>
      <c r="S57" s="71">
        <v>0.18611111111111112</v>
      </c>
      <c r="T57" s="401">
        <v>0.18124999999999999</v>
      </c>
      <c r="U57" s="416">
        <v>14</v>
      </c>
      <c r="V57" s="414"/>
      <c r="W57" s="414">
        <v>6</v>
      </c>
      <c r="X57" s="414">
        <v>10</v>
      </c>
      <c r="Y57" s="417">
        <v>11</v>
      </c>
    </row>
    <row r="58" spans="1:25" ht="14.4" customHeight="1" x14ac:dyDescent="0.3">
      <c r="A58" s="262">
        <v>12</v>
      </c>
      <c r="B58" s="259" t="s">
        <v>41</v>
      </c>
      <c r="C58" s="294" t="s">
        <v>119</v>
      </c>
      <c r="D58" s="289">
        <v>2009</v>
      </c>
      <c r="E58" s="289">
        <f t="shared" si="12"/>
        <v>9</v>
      </c>
      <c r="F58" s="297" t="s">
        <v>33</v>
      </c>
      <c r="G58" s="223">
        <f t="shared" si="13"/>
        <v>0.15694444444444444</v>
      </c>
      <c r="H58" s="224">
        <f t="shared" si="14"/>
        <v>7</v>
      </c>
      <c r="I58" s="225">
        <f t="shared" si="15"/>
        <v>7</v>
      </c>
      <c r="J58" s="229">
        <f t="shared" si="16"/>
        <v>2</v>
      </c>
      <c r="K58" s="247">
        <v>3</v>
      </c>
      <c r="L58" s="230">
        <v>4</v>
      </c>
      <c r="M58" s="230"/>
      <c r="N58" s="230"/>
      <c r="O58" s="240"/>
      <c r="P58" s="193">
        <v>0.1673611111111111</v>
      </c>
      <c r="Q58" s="71">
        <v>0.15694444444444444</v>
      </c>
      <c r="R58" s="71"/>
      <c r="S58" s="71"/>
      <c r="T58" s="401"/>
      <c r="U58" s="416">
        <v>9</v>
      </c>
      <c r="V58" s="414">
        <v>8</v>
      </c>
      <c r="W58" s="414"/>
      <c r="X58" s="414"/>
      <c r="Y58" s="417"/>
    </row>
    <row r="59" spans="1:25" s="93" customFormat="1" ht="14.4" customHeight="1" x14ac:dyDescent="0.3">
      <c r="A59" s="262">
        <v>13</v>
      </c>
      <c r="B59" s="263" t="s">
        <v>41</v>
      </c>
      <c r="C59" s="294" t="s">
        <v>219</v>
      </c>
      <c r="D59" s="288">
        <v>2009</v>
      </c>
      <c r="E59" s="289">
        <f t="shared" si="12"/>
        <v>9</v>
      </c>
      <c r="F59" s="162" t="s">
        <v>34</v>
      </c>
      <c r="G59" s="223">
        <f t="shared" si="13"/>
        <v>0.15555555555555556</v>
      </c>
      <c r="H59" s="224">
        <f t="shared" si="14"/>
        <v>6</v>
      </c>
      <c r="I59" s="225">
        <f t="shared" si="15"/>
        <v>6</v>
      </c>
      <c r="J59" s="229">
        <f t="shared" si="16"/>
        <v>1</v>
      </c>
      <c r="K59" s="246"/>
      <c r="L59" s="236"/>
      <c r="M59" s="230"/>
      <c r="N59" s="230">
        <v>6</v>
      </c>
      <c r="O59" s="240"/>
      <c r="P59" s="193"/>
      <c r="Q59" s="85"/>
      <c r="R59" s="85"/>
      <c r="S59" s="85">
        <v>0.15555555555555556</v>
      </c>
      <c r="T59" s="401"/>
      <c r="U59" s="416"/>
      <c r="V59" s="414"/>
      <c r="W59" s="414"/>
      <c r="X59" s="414">
        <v>6</v>
      </c>
      <c r="Y59" s="417"/>
    </row>
    <row r="60" spans="1:25" ht="14.4" customHeight="1" x14ac:dyDescent="0.3">
      <c r="A60" s="231">
        <v>14</v>
      </c>
      <c r="B60" s="259" t="s">
        <v>41</v>
      </c>
      <c r="C60" s="294" t="s">
        <v>118</v>
      </c>
      <c r="D60" s="288">
        <v>2008</v>
      </c>
      <c r="E60" s="289">
        <f t="shared" si="12"/>
        <v>10</v>
      </c>
      <c r="F60" s="297" t="s">
        <v>33</v>
      </c>
      <c r="G60" s="223">
        <f t="shared" si="13"/>
        <v>0.16527777777777777</v>
      </c>
      <c r="H60" s="224">
        <f t="shared" si="14"/>
        <v>4</v>
      </c>
      <c r="I60" s="225">
        <f t="shared" si="15"/>
        <v>4</v>
      </c>
      <c r="J60" s="229">
        <f t="shared" si="16"/>
        <v>1</v>
      </c>
      <c r="K60" s="247">
        <v>4</v>
      </c>
      <c r="L60" s="236"/>
      <c r="M60" s="230"/>
      <c r="N60" s="230"/>
      <c r="O60" s="240"/>
      <c r="P60" s="193">
        <v>0.16527777777777777</v>
      </c>
      <c r="Q60" s="71"/>
      <c r="R60" s="71"/>
      <c r="S60" s="71"/>
      <c r="T60" s="401"/>
      <c r="U60" s="416">
        <v>8</v>
      </c>
      <c r="V60" s="414"/>
      <c r="W60" s="414"/>
      <c r="X60" s="414"/>
      <c r="Y60" s="417"/>
    </row>
    <row r="61" spans="1:25" ht="14.4" customHeight="1" x14ac:dyDescent="0.3">
      <c r="A61" s="262">
        <v>15</v>
      </c>
      <c r="B61" s="298" t="s">
        <v>41</v>
      </c>
      <c r="C61" s="294" t="s">
        <v>123</v>
      </c>
      <c r="D61" s="288">
        <v>2009</v>
      </c>
      <c r="E61" s="289">
        <f t="shared" si="12"/>
        <v>9</v>
      </c>
      <c r="F61" s="290" t="s">
        <v>32</v>
      </c>
      <c r="G61" s="223">
        <f t="shared" si="13"/>
        <v>0.17291666666666669</v>
      </c>
      <c r="H61" s="224">
        <f t="shared" si="14"/>
        <v>4</v>
      </c>
      <c r="I61" s="225">
        <f t="shared" si="15"/>
        <v>4</v>
      </c>
      <c r="J61" s="229">
        <f t="shared" si="16"/>
        <v>3</v>
      </c>
      <c r="K61" s="246">
        <v>1</v>
      </c>
      <c r="L61" s="236">
        <v>1</v>
      </c>
      <c r="M61" s="230"/>
      <c r="N61" s="230"/>
      <c r="O61" s="240">
        <v>2</v>
      </c>
      <c r="P61" s="193">
        <v>0.18402777777777779</v>
      </c>
      <c r="Q61" s="71">
        <v>0.18055555555555555</v>
      </c>
      <c r="R61" s="71"/>
      <c r="S61" s="71"/>
      <c r="T61" s="401">
        <v>0.17291666666666669</v>
      </c>
      <c r="U61" s="416">
        <v>13</v>
      </c>
      <c r="V61" s="414">
        <v>12</v>
      </c>
      <c r="W61" s="414"/>
      <c r="X61" s="414"/>
      <c r="Y61" s="417">
        <v>10</v>
      </c>
    </row>
    <row r="62" spans="1:25" s="93" customFormat="1" ht="14.4" customHeight="1" x14ac:dyDescent="0.3">
      <c r="A62" s="262">
        <v>16</v>
      </c>
      <c r="B62" s="263" t="s">
        <v>41</v>
      </c>
      <c r="C62" s="294" t="s">
        <v>176</v>
      </c>
      <c r="D62" s="288">
        <v>2008</v>
      </c>
      <c r="E62" s="289">
        <f t="shared" si="12"/>
        <v>10</v>
      </c>
      <c r="F62" s="297" t="s">
        <v>33</v>
      </c>
      <c r="G62" s="223">
        <f t="shared" si="13"/>
        <v>0.17430555555555557</v>
      </c>
      <c r="H62" s="224">
        <f t="shared" si="14"/>
        <v>2</v>
      </c>
      <c r="I62" s="225">
        <f t="shared" si="15"/>
        <v>2</v>
      </c>
      <c r="J62" s="229">
        <f t="shared" si="16"/>
        <v>1</v>
      </c>
      <c r="K62" s="246"/>
      <c r="L62" s="230">
        <v>2</v>
      </c>
      <c r="M62" s="230"/>
      <c r="N62" s="230"/>
      <c r="O62" s="240"/>
      <c r="P62" s="193"/>
      <c r="Q62" s="160">
        <v>0.17430555555555557</v>
      </c>
      <c r="R62" s="160"/>
      <c r="S62" s="160"/>
      <c r="T62" s="401"/>
      <c r="U62" s="416"/>
      <c r="V62" s="414">
        <v>10</v>
      </c>
      <c r="W62" s="414"/>
      <c r="X62" s="414"/>
      <c r="Y62" s="417"/>
    </row>
    <row r="63" spans="1:25" ht="14.4" customHeight="1" x14ac:dyDescent="0.3">
      <c r="A63" s="262">
        <v>17</v>
      </c>
      <c r="B63" s="259" t="s">
        <v>41</v>
      </c>
      <c r="C63" s="299" t="s">
        <v>177</v>
      </c>
      <c r="D63" s="300">
        <v>2009</v>
      </c>
      <c r="E63" s="301">
        <f t="shared" si="12"/>
        <v>9</v>
      </c>
      <c r="F63" s="302" t="s">
        <v>33</v>
      </c>
      <c r="G63" s="223">
        <f t="shared" si="13"/>
        <v>0.17569444444444446</v>
      </c>
      <c r="H63" s="224">
        <f t="shared" si="14"/>
        <v>1</v>
      </c>
      <c r="I63" s="225">
        <f t="shared" si="15"/>
        <v>1</v>
      </c>
      <c r="J63" s="229">
        <f t="shared" si="16"/>
        <v>1</v>
      </c>
      <c r="K63" s="246"/>
      <c r="L63" s="236">
        <v>1</v>
      </c>
      <c r="M63" s="230"/>
      <c r="N63" s="230"/>
      <c r="O63" s="240"/>
      <c r="P63" s="193"/>
      <c r="Q63" s="71">
        <v>0.17569444444444446</v>
      </c>
      <c r="R63" s="71"/>
      <c r="S63" s="71"/>
      <c r="T63" s="401"/>
      <c r="U63" s="416"/>
      <c r="V63" s="414">
        <v>11</v>
      </c>
      <c r="W63" s="414"/>
      <c r="X63" s="414"/>
      <c r="Y63" s="417"/>
    </row>
    <row r="64" spans="1:25" ht="14.4" customHeight="1" x14ac:dyDescent="0.3">
      <c r="A64" s="231">
        <v>18</v>
      </c>
      <c r="B64" s="227" t="s">
        <v>41</v>
      </c>
      <c r="C64" s="242" t="s">
        <v>122</v>
      </c>
      <c r="D64" s="300">
        <v>2008</v>
      </c>
      <c r="E64" s="301">
        <f t="shared" si="12"/>
        <v>10</v>
      </c>
      <c r="F64" s="303" t="s">
        <v>33</v>
      </c>
      <c r="G64" s="215">
        <f t="shared" si="13"/>
        <v>0.17569444444444446</v>
      </c>
      <c r="H64" s="216">
        <f t="shared" si="14"/>
        <v>1</v>
      </c>
      <c r="I64" s="217">
        <f t="shared" si="15"/>
        <v>1</v>
      </c>
      <c r="J64" s="304">
        <f t="shared" si="16"/>
        <v>1</v>
      </c>
      <c r="K64" s="441">
        <v>1</v>
      </c>
      <c r="L64" s="305"/>
      <c r="M64" s="306"/>
      <c r="N64" s="306"/>
      <c r="O64" s="307"/>
      <c r="P64" s="192">
        <v>0.17569444444444446</v>
      </c>
      <c r="Q64" s="53"/>
      <c r="R64" s="53"/>
      <c r="S64" s="53"/>
      <c r="T64" s="400"/>
      <c r="U64" s="415">
        <v>12</v>
      </c>
      <c r="V64" s="414"/>
      <c r="W64" s="414"/>
      <c r="X64" s="414"/>
      <c r="Y64" s="417"/>
    </row>
    <row r="65" spans="1:25" ht="14.4" customHeight="1" x14ac:dyDescent="0.3">
      <c r="A65" s="262">
        <v>19</v>
      </c>
      <c r="B65" s="263" t="s">
        <v>41</v>
      </c>
      <c r="C65" s="245" t="s">
        <v>125</v>
      </c>
      <c r="D65" s="300">
        <v>2008</v>
      </c>
      <c r="E65" s="301">
        <f t="shared" si="12"/>
        <v>10</v>
      </c>
      <c r="F65" s="303" t="s">
        <v>33</v>
      </c>
      <c r="G65" s="223">
        <f t="shared" si="13"/>
        <v>0.19166666666666665</v>
      </c>
      <c r="H65" s="224">
        <f t="shared" si="14"/>
        <v>1</v>
      </c>
      <c r="I65" s="225">
        <f t="shared" si="15"/>
        <v>1</v>
      </c>
      <c r="J65" s="229">
        <f t="shared" si="16"/>
        <v>1</v>
      </c>
      <c r="K65" s="246">
        <v>1</v>
      </c>
      <c r="L65" s="236"/>
      <c r="M65" s="230"/>
      <c r="N65" s="230"/>
      <c r="O65" s="240"/>
      <c r="P65" s="193">
        <v>0.19166666666666665</v>
      </c>
      <c r="Q65" s="54"/>
      <c r="R65" s="54"/>
      <c r="S65" s="54"/>
      <c r="T65" s="401"/>
      <c r="U65" s="416">
        <v>15</v>
      </c>
      <c r="V65" s="414"/>
      <c r="W65" s="414"/>
      <c r="X65" s="414"/>
      <c r="Y65" s="417"/>
    </row>
    <row r="66" spans="1:25" s="46" customFormat="1" ht="10.5" customHeight="1" thickBot="1" x14ac:dyDescent="0.3">
      <c r="A66" s="308"/>
      <c r="B66" s="309">
        <f>COUNTIF(B47:B65,"*")</f>
        <v>19</v>
      </c>
      <c r="C66" s="310"/>
      <c r="D66" s="311"/>
      <c r="E66" s="311"/>
      <c r="F66" s="312"/>
      <c r="G66" s="313"/>
      <c r="H66" s="314"/>
      <c r="I66" s="310"/>
      <c r="J66" s="315"/>
      <c r="K66" s="316">
        <f t="shared" ref="K66:Y66" si="17">COUNTIF(K47:K65,"&gt;0")</f>
        <v>15</v>
      </c>
      <c r="L66" s="317">
        <f t="shared" si="17"/>
        <v>12</v>
      </c>
      <c r="M66" s="317">
        <f t="shared" si="17"/>
        <v>6</v>
      </c>
      <c r="N66" s="317">
        <f t="shared" si="17"/>
        <v>10</v>
      </c>
      <c r="O66" s="318">
        <f t="shared" si="17"/>
        <v>11</v>
      </c>
      <c r="P66" s="194">
        <f t="shared" si="17"/>
        <v>15</v>
      </c>
      <c r="Q66" s="56">
        <f t="shared" si="17"/>
        <v>12</v>
      </c>
      <c r="R66" s="56">
        <f t="shared" si="17"/>
        <v>6</v>
      </c>
      <c r="S66" s="56">
        <f t="shared" si="17"/>
        <v>10</v>
      </c>
      <c r="T66" s="402">
        <f t="shared" si="17"/>
        <v>11</v>
      </c>
      <c r="U66" s="418">
        <f t="shared" si="17"/>
        <v>15</v>
      </c>
      <c r="V66" s="280">
        <f t="shared" si="17"/>
        <v>12</v>
      </c>
      <c r="W66" s="280">
        <f t="shared" si="17"/>
        <v>6</v>
      </c>
      <c r="X66" s="280">
        <f t="shared" si="17"/>
        <v>10</v>
      </c>
      <c r="Y66" s="281">
        <f t="shared" si="17"/>
        <v>11</v>
      </c>
    </row>
    <row r="67" spans="1:25" ht="14.4" customHeight="1" thickTop="1" x14ac:dyDescent="0.3">
      <c r="A67" s="57"/>
      <c r="B67" s="319" t="s">
        <v>42</v>
      </c>
      <c r="C67" s="70" t="s">
        <v>48</v>
      </c>
      <c r="D67" s="500" t="s">
        <v>45</v>
      </c>
      <c r="E67" s="500"/>
      <c r="F67" s="200" t="s">
        <v>107</v>
      </c>
      <c r="G67" s="76" t="s">
        <v>49</v>
      </c>
      <c r="H67" s="48" t="s">
        <v>4</v>
      </c>
      <c r="I67" s="70" t="s">
        <v>4</v>
      </c>
      <c r="J67" s="69" t="s">
        <v>4</v>
      </c>
      <c r="K67" s="501" t="s">
        <v>5</v>
      </c>
      <c r="L67" s="502"/>
      <c r="M67" s="502"/>
      <c r="N67" s="502"/>
      <c r="O67" s="503"/>
      <c r="P67" s="504" t="s">
        <v>6</v>
      </c>
      <c r="Q67" s="505"/>
      <c r="R67" s="505"/>
      <c r="S67" s="505"/>
      <c r="T67" s="506"/>
      <c r="U67" s="507" t="s">
        <v>7</v>
      </c>
      <c r="V67" s="508"/>
      <c r="W67" s="508"/>
      <c r="X67" s="508"/>
      <c r="Y67" s="509"/>
    </row>
    <row r="68" spans="1:25" ht="11.25" customHeight="1" x14ac:dyDescent="0.3">
      <c r="A68" s="320" t="s">
        <v>8</v>
      </c>
      <c r="B68" s="321" t="s">
        <v>9</v>
      </c>
      <c r="C68" s="322" t="s">
        <v>10</v>
      </c>
      <c r="D68" s="321" t="s">
        <v>11</v>
      </c>
      <c r="E68" s="321" t="s">
        <v>105</v>
      </c>
      <c r="F68" s="323" t="s">
        <v>12</v>
      </c>
      <c r="G68" s="324" t="s">
        <v>13</v>
      </c>
      <c r="H68" s="325" t="s">
        <v>14</v>
      </c>
      <c r="I68" s="326" t="s">
        <v>15</v>
      </c>
      <c r="J68" s="323" t="s">
        <v>16</v>
      </c>
      <c r="K68" s="327" t="s">
        <v>17</v>
      </c>
      <c r="L68" s="321" t="s">
        <v>18</v>
      </c>
      <c r="M68" s="321" t="s">
        <v>19</v>
      </c>
      <c r="N68" s="321" t="s">
        <v>20</v>
      </c>
      <c r="O68" s="328" t="s">
        <v>21</v>
      </c>
      <c r="P68" s="191" t="s">
        <v>22</v>
      </c>
      <c r="Q68" s="49" t="s">
        <v>23</v>
      </c>
      <c r="R68" s="50" t="s">
        <v>24</v>
      </c>
      <c r="S68" s="51" t="s">
        <v>25</v>
      </c>
      <c r="T68" s="399" t="s">
        <v>26</v>
      </c>
      <c r="U68" s="405" t="s">
        <v>27</v>
      </c>
      <c r="V68" s="406" t="s">
        <v>28</v>
      </c>
      <c r="W68" s="406" t="s">
        <v>29</v>
      </c>
      <c r="X68" s="406" t="s">
        <v>30</v>
      </c>
      <c r="Y68" s="407" t="s">
        <v>31</v>
      </c>
    </row>
    <row r="69" spans="1:25" ht="14.4" customHeight="1" x14ac:dyDescent="0.3">
      <c r="A69" s="210">
        <v>1</v>
      </c>
      <c r="B69" s="211" t="s">
        <v>42</v>
      </c>
      <c r="C69" s="329" t="s">
        <v>126</v>
      </c>
      <c r="D69" s="330">
        <v>2008</v>
      </c>
      <c r="E69" s="330">
        <f t="shared" ref="E69:E83" si="18">SUM(2018-D69)</f>
        <v>10</v>
      </c>
      <c r="F69" s="331" t="s">
        <v>32</v>
      </c>
      <c r="G69" s="443">
        <f t="shared" ref="G69:G83" si="19">MIN(P69:T69)</f>
        <v>0.15</v>
      </c>
      <c r="H69" s="216">
        <f t="shared" ref="H69:H83" si="20">SUM(K69:O69)</f>
        <v>72</v>
      </c>
      <c r="I69" s="217">
        <f t="shared" ref="I69:I83" si="21">IF(COUNTIF(K69:O69,"&gt;=0")&lt;4,SUM(K69:O69),SUM(LARGE(K69:O69,1),LARGE(K69:O69,2),LARGE(K69:O69,3),LARGE(K69:O69,4)))</f>
        <v>60</v>
      </c>
      <c r="J69" s="460">
        <f t="shared" ref="J69:J83" si="22">COUNTIF(K69:O69,"&gt;0")</f>
        <v>5</v>
      </c>
      <c r="K69" s="332">
        <v>15</v>
      </c>
      <c r="L69" s="333">
        <v>12</v>
      </c>
      <c r="M69" s="333">
        <v>15</v>
      </c>
      <c r="N69" s="333">
        <v>15</v>
      </c>
      <c r="O69" s="334">
        <v>15</v>
      </c>
      <c r="P69" s="192">
        <v>0.15277777777777776</v>
      </c>
      <c r="Q69" s="53">
        <v>0.15277777777777776</v>
      </c>
      <c r="R69" s="53">
        <v>0.15416666666666667</v>
      </c>
      <c r="S69" s="53">
        <v>0.15</v>
      </c>
      <c r="T69" s="400">
        <v>0.15486111111111112</v>
      </c>
      <c r="U69" s="408">
        <v>1</v>
      </c>
      <c r="V69" s="421">
        <v>2</v>
      </c>
      <c r="W69" s="409">
        <v>1</v>
      </c>
      <c r="X69" s="409">
        <v>1</v>
      </c>
      <c r="Y69" s="410">
        <v>1</v>
      </c>
    </row>
    <row r="70" spans="1:25" ht="14.4" customHeight="1" x14ac:dyDescent="0.3">
      <c r="A70" s="335">
        <v>2</v>
      </c>
      <c r="B70" s="448" t="s">
        <v>42</v>
      </c>
      <c r="C70" s="329" t="s">
        <v>127</v>
      </c>
      <c r="D70" s="338">
        <v>2008</v>
      </c>
      <c r="E70" s="330">
        <f t="shared" si="18"/>
        <v>10</v>
      </c>
      <c r="F70" s="337" t="s">
        <v>39</v>
      </c>
      <c r="G70" s="339">
        <f t="shared" si="19"/>
        <v>0.15069444444444444</v>
      </c>
      <c r="H70" s="340">
        <f t="shared" si="20"/>
        <v>51</v>
      </c>
      <c r="I70" s="341">
        <f t="shared" si="21"/>
        <v>51</v>
      </c>
      <c r="J70" s="349">
        <f t="shared" si="22"/>
        <v>4</v>
      </c>
      <c r="K70" s="342">
        <v>12</v>
      </c>
      <c r="L70" s="333">
        <v>15</v>
      </c>
      <c r="M70" s="343"/>
      <c r="N70" s="333">
        <v>12</v>
      </c>
      <c r="O70" s="334">
        <v>12</v>
      </c>
      <c r="P70" s="193">
        <v>0.15555555555555556</v>
      </c>
      <c r="Q70" s="54">
        <v>0.15208333333333332</v>
      </c>
      <c r="R70" s="54"/>
      <c r="S70" s="54">
        <v>0.15069444444444444</v>
      </c>
      <c r="T70" s="401">
        <v>0.15833333333333333</v>
      </c>
      <c r="U70" s="411">
        <v>2</v>
      </c>
      <c r="V70" s="422">
        <v>1</v>
      </c>
      <c r="W70" s="414"/>
      <c r="X70" s="412">
        <v>2</v>
      </c>
      <c r="Y70" s="413">
        <v>2</v>
      </c>
    </row>
    <row r="71" spans="1:25" ht="14.4" customHeight="1" x14ac:dyDescent="0.3">
      <c r="A71" s="335">
        <v>3</v>
      </c>
      <c r="B71" s="448" t="s">
        <v>42</v>
      </c>
      <c r="C71" s="329" t="s">
        <v>174</v>
      </c>
      <c r="D71" s="330">
        <v>2008</v>
      </c>
      <c r="E71" s="330">
        <f t="shared" si="18"/>
        <v>10</v>
      </c>
      <c r="F71" s="331" t="s">
        <v>32</v>
      </c>
      <c r="G71" s="339">
        <f t="shared" si="19"/>
        <v>0.16388888888888889</v>
      </c>
      <c r="H71" s="340">
        <f t="shared" si="20"/>
        <v>40</v>
      </c>
      <c r="I71" s="341">
        <f t="shared" si="21"/>
        <v>40</v>
      </c>
      <c r="J71" s="349">
        <f t="shared" si="22"/>
        <v>4</v>
      </c>
      <c r="K71" s="350"/>
      <c r="L71" s="346">
        <v>10</v>
      </c>
      <c r="M71" s="333">
        <v>12</v>
      </c>
      <c r="N71" s="346">
        <v>10</v>
      </c>
      <c r="O71" s="347">
        <v>8</v>
      </c>
      <c r="P71" s="193"/>
      <c r="Q71" s="54">
        <v>0.16597222222222222</v>
      </c>
      <c r="R71" s="54">
        <v>0.16388888888888889</v>
      </c>
      <c r="S71" s="54">
        <v>0.17222222222222225</v>
      </c>
      <c r="T71" s="401">
        <v>0.17222222222222225</v>
      </c>
      <c r="U71" s="416"/>
      <c r="V71" s="412">
        <v>3</v>
      </c>
      <c r="W71" s="412">
        <v>2</v>
      </c>
      <c r="X71" s="412">
        <v>3</v>
      </c>
      <c r="Y71" s="413">
        <v>4</v>
      </c>
    </row>
    <row r="72" spans="1:25" ht="14.4" customHeight="1" x14ac:dyDescent="0.3">
      <c r="A72" s="348">
        <v>4</v>
      </c>
      <c r="B72" s="336" t="s">
        <v>42</v>
      </c>
      <c r="C72" s="344" t="s">
        <v>128</v>
      </c>
      <c r="D72" s="338">
        <v>2008</v>
      </c>
      <c r="E72" s="330">
        <f t="shared" si="18"/>
        <v>10</v>
      </c>
      <c r="F72" s="344" t="s">
        <v>40</v>
      </c>
      <c r="G72" s="339">
        <f t="shared" si="19"/>
        <v>0.16666666666666666</v>
      </c>
      <c r="H72" s="340">
        <f t="shared" si="20"/>
        <v>42</v>
      </c>
      <c r="I72" s="341">
        <f t="shared" si="21"/>
        <v>36</v>
      </c>
      <c r="J72" s="462">
        <f t="shared" si="22"/>
        <v>5</v>
      </c>
      <c r="K72" s="342">
        <v>10</v>
      </c>
      <c r="L72" s="345">
        <v>6</v>
      </c>
      <c r="M72" s="346">
        <v>8</v>
      </c>
      <c r="N72" s="346">
        <v>8</v>
      </c>
      <c r="O72" s="347">
        <v>10</v>
      </c>
      <c r="P72" s="193">
        <v>0.16666666666666666</v>
      </c>
      <c r="Q72" s="54">
        <v>0.17361111111111113</v>
      </c>
      <c r="R72" s="54">
        <v>0.16874999999999998</v>
      </c>
      <c r="S72" s="54">
        <v>0.17361111111111113</v>
      </c>
      <c r="T72" s="401">
        <v>0.16944444444444443</v>
      </c>
      <c r="U72" s="424">
        <v>3</v>
      </c>
      <c r="V72" s="414">
        <v>6</v>
      </c>
      <c r="W72" s="414">
        <v>5</v>
      </c>
      <c r="X72" s="412">
        <v>4</v>
      </c>
      <c r="Y72" s="413">
        <v>3</v>
      </c>
    </row>
    <row r="73" spans="1:25" ht="14.4" customHeight="1" x14ac:dyDescent="0.3">
      <c r="A73" s="348">
        <v>5</v>
      </c>
      <c r="B73" s="336" t="s">
        <v>42</v>
      </c>
      <c r="C73" s="344" t="s">
        <v>134</v>
      </c>
      <c r="D73" s="330">
        <v>2009</v>
      </c>
      <c r="E73" s="330">
        <f t="shared" si="18"/>
        <v>9</v>
      </c>
      <c r="F73" s="353" t="s">
        <v>33</v>
      </c>
      <c r="G73" s="339">
        <f t="shared" si="19"/>
        <v>0.17291666666666669</v>
      </c>
      <c r="H73" s="340">
        <f t="shared" si="20"/>
        <v>26</v>
      </c>
      <c r="I73" s="341">
        <f t="shared" si="21"/>
        <v>23</v>
      </c>
      <c r="J73" s="462">
        <f t="shared" si="22"/>
        <v>5</v>
      </c>
      <c r="K73" s="350">
        <v>3</v>
      </c>
      <c r="L73" s="343">
        <v>4</v>
      </c>
      <c r="M73" s="345">
        <v>6</v>
      </c>
      <c r="N73" s="343">
        <v>7</v>
      </c>
      <c r="O73" s="351">
        <v>6</v>
      </c>
      <c r="P73" s="193">
        <v>0.19722222222222222</v>
      </c>
      <c r="Q73" s="54">
        <v>0.1763888888888889</v>
      </c>
      <c r="R73" s="54">
        <v>0.17777777777777778</v>
      </c>
      <c r="S73" s="54">
        <v>0.17777777777777778</v>
      </c>
      <c r="T73" s="401">
        <v>0.17291666666666669</v>
      </c>
      <c r="U73" s="416">
        <v>9</v>
      </c>
      <c r="V73" s="414">
        <v>8</v>
      </c>
      <c r="W73" s="414">
        <v>6</v>
      </c>
      <c r="X73" s="414">
        <v>5</v>
      </c>
      <c r="Y73" s="417">
        <v>6</v>
      </c>
    </row>
    <row r="74" spans="1:25" ht="14.4" customHeight="1" x14ac:dyDescent="0.3">
      <c r="A74" s="352">
        <v>6</v>
      </c>
      <c r="B74" s="336" t="s">
        <v>42</v>
      </c>
      <c r="C74" s="344" t="s">
        <v>129</v>
      </c>
      <c r="D74" s="330">
        <v>2009</v>
      </c>
      <c r="E74" s="330">
        <f t="shared" si="18"/>
        <v>9</v>
      </c>
      <c r="F74" s="446" t="s">
        <v>39</v>
      </c>
      <c r="G74" s="339">
        <f t="shared" si="19"/>
        <v>0.16874999999999998</v>
      </c>
      <c r="H74" s="340">
        <f t="shared" si="20"/>
        <v>20</v>
      </c>
      <c r="I74" s="341">
        <f t="shared" si="21"/>
        <v>20</v>
      </c>
      <c r="J74" s="459">
        <f t="shared" si="22"/>
        <v>3</v>
      </c>
      <c r="K74" s="356">
        <v>8</v>
      </c>
      <c r="L74" s="343">
        <v>5</v>
      </c>
      <c r="M74" s="343">
        <v>7</v>
      </c>
      <c r="N74" s="345"/>
      <c r="O74" s="351"/>
      <c r="P74" s="193">
        <v>0.18124999999999999</v>
      </c>
      <c r="Q74" s="54">
        <v>0.17500000000000002</v>
      </c>
      <c r="R74" s="54">
        <v>0.16874999999999998</v>
      </c>
      <c r="S74" s="54"/>
      <c r="T74" s="401"/>
      <c r="U74" s="411">
        <v>4</v>
      </c>
      <c r="V74" s="414">
        <v>7</v>
      </c>
      <c r="W74" s="412">
        <v>4</v>
      </c>
      <c r="X74" s="414"/>
      <c r="Y74" s="417"/>
    </row>
    <row r="75" spans="1:25" ht="14.4" customHeight="1" x14ac:dyDescent="0.3">
      <c r="A75" s="348">
        <v>7</v>
      </c>
      <c r="B75" s="336" t="s">
        <v>42</v>
      </c>
      <c r="C75" s="344" t="s">
        <v>175</v>
      </c>
      <c r="D75" s="330">
        <v>2009</v>
      </c>
      <c r="E75" s="330">
        <f t="shared" si="18"/>
        <v>9</v>
      </c>
      <c r="F75" s="353" t="s">
        <v>33</v>
      </c>
      <c r="G75" s="339">
        <f t="shared" si="19"/>
        <v>0.16666666666666666</v>
      </c>
      <c r="H75" s="340">
        <f t="shared" si="20"/>
        <v>17</v>
      </c>
      <c r="I75" s="341">
        <f t="shared" si="21"/>
        <v>17</v>
      </c>
      <c r="J75" s="349">
        <f t="shared" si="22"/>
        <v>2</v>
      </c>
      <c r="K75" s="350"/>
      <c r="L75" s="343">
        <v>7</v>
      </c>
      <c r="M75" s="333">
        <v>10</v>
      </c>
      <c r="N75" s="345"/>
      <c r="O75" s="351"/>
      <c r="P75" s="193"/>
      <c r="Q75" s="54">
        <v>0.16874999999999998</v>
      </c>
      <c r="R75" s="54">
        <v>0.16666666666666666</v>
      </c>
      <c r="S75" s="54"/>
      <c r="T75" s="401"/>
      <c r="U75" s="415"/>
      <c r="V75" s="414">
        <v>5</v>
      </c>
      <c r="W75" s="412">
        <v>3</v>
      </c>
      <c r="X75" s="414"/>
      <c r="Y75" s="417"/>
    </row>
    <row r="76" spans="1:25" ht="14.4" customHeight="1" x14ac:dyDescent="0.3">
      <c r="A76" s="352">
        <v>8</v>
      </c>
      <c r="B76" s="336" t="s">
        <v>42</v>
      </c>
      <c r="C76" s="344" t="s">
        <v>133</v>
      </c>
      <c r="D76" s="330">
        <v>2009</v>
      </c>
      <c r="E76" s="330">
        <f t="shared" si="18"/>
        <v>9</v>
      </c>
      <c r="F76" s="353" t="s">
        <v>33</v>
      </c>
      <c r="G76" s="339">
        <f t="shared" si="19"/>
        <v>0.18263888888888891</v>
      </c>
      <c r="H76" s="340">
        <f t="shared" si="20"/>
        <v>17</v>
      </c>
      <c r="I76" s="341">
        <f t="shared" si="21"/>
        <v>16</v>
      </c>
      <c r="J76" s="462">
        <f t="shared" si="22"/>
        <v>5</v>
      </c>
      <c r="K76" s="350">
        <v>4</v>
      </c>
      <c r="L76" s="343">
        <v>1</v>
      </c>
      <c r="M76" s="345">
        <v>4</v>
      </c>
      <c r="N76" s="345">
        <v>4</v>
      </c>
      <c r="O76" s="351">
        <v>4</v>
      </c>
      <c r="P76" s="193">
        <v>0.19305555555555554</v>
      </c>
      <c r="Q76" s="54">
        <v>0.18263888888888891</v>
      </c>
      <c r="R76" s="54">
        <v>0.18680555555555556</v>
      </c>
      <c r="S76" s="54">
        <v>0.18680555555555556</v>
      </c>
      <c r="T76" s="401">
        <v>0.19305555555555554</v>
      </c>
      <c r="U76" s="416">
        <v>8</v>
      </c>
      <c r="V76" s="414">
        <v>11</v>
      </c>
      <c r="W76" s="414">
        <v>8</v>
      </c>
      <c r="X76" s="414">
        <v>8</v>
      </c>
      <c r="Y76" s="417">
        <v>8</v>
      </c>
    </row>
    <row r="77" spans="1:25" s="93" customFormat="1" ht="14.4" customHeight="1" x14ac:dyDescent="0.3">
      <c r="A77" s="348">
        <v>9</v>
      </c>
      <c r="B77" s="336" t="s">
        <v>42</v>
      </c>
      <c r="C77" s="354" t="s">
        <v>172</v>
      </c>
      <c r="D77" s="355">
        <v>2008</v>
      </c>
      <c r="E77" s="355">
        <f t="shared" si="18"/>
        <v>10</v>
      </c>
      <c r="F77" s="447" t="s">
        <v>173</v>
      </c>
      <c r="G77" s="339">
        <f t="shared" si="19"/>
        <v>0.16874999999999998</v>
      </c>
      <c r="H77" s="340">
        <f t="shared" si="20"/>
        <v>15</v>
      </c>
      <c r="I77" s="341">
        <f t="shared" si="21"/>
        <v>15</v>
      </c>
      <c r="J77" s="349">
        <f t="shared" si="22"/>
        <v>2</v>
      </c>
      <c r="K77" s="350"/>
      <c r="L77" s="346">
        <v>8</v>
      </c>
      <c r="M77" s="343"/>
      <c r="N77" s="345"/>
      <c r="O77" s="351">
        <v>7</v>
      </c>
      <c r="P77" s="193"/>
      <c r="Q77" s="160">
        <v>0.16874999999999998</v>
      </c>
      <c r="R77" s="160"/>
      <c r="S77" s="160"/>
      <c r="T77" s="401">
        <v>0.17222222222222225</v>
      </c>
      <c r="U77" s="416"/>
      <c r="V77" s="412">
        <v>4</v>
      </c>
      <c r="W77" s="414"/>
      <c r="X77" s="414"/>
      <c r="Y77" s="417">
        <v>5</v>
      </c>
    </row>
    <row r="78" spans="1:25" s="93" customFormat="1" ht="14.4" customHeight="1" x14ac:dyDescent="0.3">
      <c r="A78" s="352">
        <v>10</v>
      </c>
      <c r="B78" s="336" t="s">
        <v>42</v>
      </c>
      <c r="C78" s="354" t="s">
        <v>132</v>
      </c>
      <c r="D78" s="355">
        <v>2008</v>
      </c>
      <c r="E78" s="355">
        <f t="shared" si="18"/>
        <v>10</v>
      </c>
      <c r="F78" s="357" t="s">
        <v>32</v>
      </c>
      <c r="G78" s="339">
        <f t="shared" si="19"/>
        <v>0.17708333333333334</v>
      </c>
      <c r="H78" s="340">
        <f t="shared" si="20"/>
        <v>13</v>
      </c>
      <c r="I78" s="341">
        <f t="shared" si="21"/>
        <v>13</v>
      </c>
      <c r="J78" s="349">
        <f t="shared" si="22"/>
        <v>3</v>
      </c>
      <c r="K78" s="350">
        <v>5</v>
      </c>
      <c r="L78" s="343">
        <v>3</v>
      </c>
      <c r="M78" s="343"/>
      <c r="N78" s="343">
        <v>5</v>
      </c>
      <c r="O78" s="351"/>
      <c r="P78" s="193">
        <v>0.18263888888888891</v>
      </c>
      <c r="Q78" s="160">
        <v>0.17708333333333334</v>
      </c>
      <c r="R78" s="160"/>
      <c r="S78" s="160">
        <v>0.18402777777777779</v>
      </c>
      <c r="T78" s="401"/>
      <c r="U78" s="416">
        <v>7</v>
      </c>
      <c r="V78" s="414">
        <v>9</v>
      </c>
      <c r="W78" s="414"/>
      <c r="X78" s="414">
        <v>7</v>
      </c>
      <c r="Y78" s="417"/>
    </row>
    <row r="79" spans="1:25" ht="14.4" customHeight="1" x14ac:dyDescent="0.3">
      <c r="A79" s="348">
        <v>11</v>
      </c>
      <c r="B79" s="336" t="s">
        <v>42</v>
      </c>
      <c r="C79" s="264" t="s">
        <v>130</v>
      </c>
      <c r="D79" s="358">
        <v>2008</v>
      </c>
      <c r="E79" s="265">
        <f t="shared" si="18"/>
        <v>10</v>
      </c>
      <c r="F79" s="360" t="s">
        <v>32</v>
      </c>
      <c r="G79" s="339">
        <f t="shared" si="19"/>
        <v>0.17847222222222223</v>
      </c>
      <c r="H79" s="340">
        <f t="shared" si="20"/>
        <v>12</v>
      </c>
      <c r="I79" s="341">
        <f t="shared" si="21"/>
        <v>12</v>
      </c>
      <c r="J79" s="349">
        <f t="shared" si="22"/>
        <v>3</v>
      </c>
      <c r="K79" s="350">
        <v>7</v>
      </c>
      <c r="L79" s="343">
        <v>2</v>
      </c>
      <c r="M79" s="345"/>
      <c r="N79" s="343">
        <v>3</v>
      </c>
      <c r="O79" s="351"/>
      <c r="P79" s="193">
        <v>0.18194444444444444</v>
      </c>
      <c r="Q79" s="54">
        <v>0.17847222222222223</v>
      </c>
      <c r="R79" s="54"/>
      <c r="S79" s="54">
        <v>0.18888888888888888</v>
      </c>
      <c r="T79" s="401"/>
      <c r="U79" s="416">
        <v>5</v>
      </c>
      <c r="V79" s="414">
        <v>10</v>
      </c>
      <c r="W79" s="414"/>
      <c r="X79" s="414">
        <v>9</v>
      </c>
      <c r="Y79" s="417"/>
    </row>
    <row r="80" spans="1:25" s="93" customFormat="1" ht="14.4" customHeight="1" x14ac:dyDescent="0.3">
      <c r="A80" s="352">
        <v>12</v>
      </c>
      <c r="B80" s="336" t="s">
        <v>42</v>
      </c>
      <c r="C80" s="264" t="s">
        <v>222</v>
      </c>
      <c r="D80" s="358">
        <v>2008</v>
      </c>
      <c r="E80" s="265">
        <f t="shared" si="18"/>
        <v>10</v>
      </c>
      <c r="F80" s="361" t="s">
        <v>33</v>
      </c>
      <c r="G80" s="339">
        <f t="shared" si="19"/>
        <v>0.17361111111111113</v>
      </c>
      <c r="H80" s="340">
        <f t="shared" si="20"/>
        <v>11</v>
      </c>
      <c r="I80" s="341">
        <f t="shared" si="21"/>
        <v>11</v>
      </c>
      <c r="J80" s="349">
        <f t="shared" si="22"/>
        <v>2</v>
      </c>
      <c r="K80" s="350"/>
      <c r="L80" s="343"/>
      <c r="M80" s="345"/>
      <c r="N80" s="345">
        <v>6</v>
      </c>
      <c r="O80" s="351">
        <v>5</v>
      </c>
      <c r="P80" s="193"/>
      <c r="Q80" s="85"/>
      <c r="R80" s="85"/>
      <c r="S80" s="85">
        <v>0.18055555555555555</v>
      </c>
      <c r="T80" s="401">
        <v>0.17361111111111113</v>
      </c>
      <c r="U80" s="416"/>
      <c r="V80" s="414"/>
      <c r="W80" s="414"/>
      <c r="X80" s="414">
        <v>6</v>
      </c>
      <c r="Y80" s="417">
        <v>7</v>
      </c>
    </row>
    <row r="81" spans="1:25" ht="14.4" customHeight="1" x14ac:dyDescent="0.3">
      <c r="A81" s="348">
        <v>13</v>
      </c>
      <c r="B81" s="336" t="s">
        <v>42</v>
      </c>
      <c r="C81" s="264" t="s">
        <v>131</v>
      </c>
      <c r="D81" s="265">
        <v>2008</v>
      </c>
      <c r="E81" s="265">
        <f t="shared" si="18"/>
        <v>10</v>
      </c>
      <c r="F81" s="360" t="s">
        <v>32</v>
      </c>
      <c r="G81" s="339">
        <f t="shared" si="19"/>
        <v>0.18263888888888891</v>
      </c>
      <c r="H81" s="340">
        <f t="shared" si="20"/>
        <v>6</v>
      </c>
      <c r="I81" s="341">
        <f t="shared" si="21"/>
        <v>6</v>
      </c>
      <c r="J81" s="349">
        <f t="shared" si="22"/>
        <v>1</v>
      </c>
      <c r="K81" s="350">
        <v>6</v>
      </c>
      <c r="L81" s="343"/>
      <c r="M81" s="343"/>
      <c r="N81" s="345"/>
      <c r="O81" s="351"/>
      <c r="P81" s="193">
        <v>0.18263888888888891</v>
      </c>
      <c r="Q81" s="71"/>
      <c r="R81" s="71"/>
      <c r="S81" s="71"/>
      <c r="T81" s="401"/>
      <c r="U81" s="416">
        <v>6</v>
      </c>
      <c r="V81" s="414"/>
      <c r="W81" s="414"/>
      <c r="X81" s="414"/>
      <c r="Y81" s="417"/>
    </row>
    <row r="82" spans="1:25" ht="14.4" customHeight="1" x14ac:dyDescent="0.3">
      <c r="A82" s="352">
        <v>14</v>
      </c>
      <c r="B82" s="336" t="s">
        <v>42</v>
      </c>
      <c r="C82" s="264" t="s">
        <v>208</v>
      </c>
      <c r="D82" s="265">
        <v>2009</v>
      </c>
      <c r="E82" s="265">
        <f t="shared" si="18"/>
        <v>9</v>
      </c>
      <c r="F82" s="359" t="s">
        <v>209</v>
      </c>
      <c r="G82" s="339">
        <f t="shared" si="19"/>
        <v>0.17847222222222223</v>
      </c>
      <c r="H82" s="340">
        <f t="shared" si="20"/>
        <v>5</v>
      </c>
      <c r="I82" s="341">
        <f t="shared" si="21"/>
        <v>5</v>
      </c>
      <c r="J82" s="349">
        <f t="shared" si="22"/>
        <v>1</v>
      </c>
      <c r="K82" s="350"/>
      <c r="L82" s="343"/>
      <c r="M82" s="343">
        <v>5</v>
      </c>
      <c r="N82" s="345"/>
      <c r="O82" s="351"/>
      <c r="P82" s="193"/>
      <c r="Q82" s="71"/>
      <c r="R82" s="71">
        <v>0.17847222222222223</v>
      </c>
      <c r="S82" s="71"/>
      <c r="T82" s="401"/>
      <c r="U82" s="416"/>
      <c r="V82" s="414"/>
      <c r="W82" s="414">
        <v>7</v>
      </c>
      <c r="X82" s="414"/>
      <c r="Y82" s="417"/>
    </row>
    <row r="83" spans="1:25" ht="14.4" customHeight="1" x14ac:dyDescent="0.3">
      <c r="A83" s="348">
        <v>15</v>
      </c>
      <c r="B83" s="336" t="s">
        <v>42</v>
      </c>
      <c r="C83" s="264" t="s">
        <v>220</v>
      </c>
      <c r="D83" s="358">
        <v>2009</v>
      </c>
      <c r="E83" s="265">
        <f t="shared" si="18"/>
        <v>9</v>
      </c>
      <c r="F83" s="433" t="s">
        <v>221</v>
      </c>
      <c r="G83" s="223">
        <f t="shared" si="19"/>
        <v>0.19375000000000001</v>
      </c>
      <c r="H83" s="224">
        <f t="shared" si="20"/>
        <v>2</v>
      </c>
      <c r="I83" s="225">
        <f t="shared" si="21"/>
        <v>2</v>
      </c>
      <c r="J83" s="229">
        <f t="shared" si="22"/>
        <v>1</v>
      </c>
      <c r="K83" s="246"/>
      <c r="L83" s="236"/>
      <c r="M83" s="230"/>
      <c r="N83" s="236">
        <v>2</v>
      </c>
      <c r="O83" s="240"/>
      <c r="P83" s="193"/>
      <c r="Q83" s="71"/>
      <c r="R83" s="71"/>
      <c r="S83" s="71">
        <v>0.19375000000000001</v>
      </c>
      <c r="T83" s="401"/>
      <c r="U83" s="416"/>
      <c r="V83" s="414"/>
      <c r="W83" s="414"/>
      <c r="X83" s="414">
        <v>10</v>
      </c>
      <c r="Y83" s="417"/>
    </row>
    <row r="84" spans="1:25" s="46" customFormat="1" ht="10.5" customHeight="1" thickBot="1" x14ac:dyDescent="0.3">
      <c r="A84" s="362"/>
      <c r="B84" s="249">
        <f>COUNTIF(B69:B83,"*")</f>
        <v>15</v>
      </c>
      <c r="C84" s="363"/>
      <c r="D84" s="364"/>
      <c r="E84" s="364"/>
      <c r="F84" s="365"/>
      <c r="G84" s="366"/>
      <c r="H84" s="367"/>
      <c r="I84" s="363"/>
      <c r="J84" s="368"/>
      <c r="K84" s="197">
        <f t="shared" ref="K84:Y84" si="23">COUNTIF(K69:K83,"&gt;0")</f>
        <v>9</v>
      </c>
      <c r="L84" s="256">
        <f t="shared" si="23"/>
        <v>11</v>
      </c>
      <c r="M84" s="256">
        <f t="shared" si="23"/>
        <v>8</v>
      </c>
      <c r="N84" s="256">
        <f t="shared" si="23"/>
        <v>10</v>
      </c>
      <c r="O84" s="257">
        <f t="shared" si="23"/>
        <v>8</v>
      </c>
      <c r="P84" s="197">
        <f t="shared" si="23"/>
        <v>9</v>
      </c>
      <c r="Q84" s="60">
        <f t="shared" si="23"/>
        <v>11</v>
      </c>
      <c r="R84" s="60">
        <f t="shared" si="23"/>
        <v>8</v>
      </c>
      <c r="S84" s="60">
        <f t="shared" si="23"/>
        <v>10</v>
      </c>
      <c r="T84" s="404">
        <f t="shared" si="23"/>
        <v>8</v>
      </c>
      <c r="U84" s="423">
        <f t="shared" si="23"/>
        <v>9</v>
      </c>
      <c r="V84" s="256">
        <f t="shared" si="23"/>
        <v>11</v>
      </c>
      <c r="W84" s="256">
        <f t="shared" si="23"/>
        <v>8</v>
      </c>
      <c r="X84" s="256">
        <f t="shared" si="23"/>
        <v>10</v>
      </c>
      <c r="Y84" s="257">
        <f t="shared" si="23"/>
        <v>8</v>
      </c>
    </row>
    <row r="85" spans="1:25" ht="14.4" customHeight="1" thickTop="1" x14ac:dyDescent="0.3">
      <c r="A85" s="369"/>
      <c r="B85" s="370" t="s">
        <v>43</v>
      </c>
      <c r="C85" s="305" t="s">
        <v>50</v>
      </c>
      <c r="D85" s="490" t="s">
        <v>51</v>
      </c>
      <c r="E85" s="490"/>
      <c r="F85" s="371" t="s">
        <v>108</v>
      </c>
      <c r="G85" s="78" t="s">
        <v>49</v>
      </c>
      <c r="H85" s="61" t="s">
        <v>4</v>
      </c>
      <c r="I85" s="305" t="s">
        <v>4</v>
      </c>
      <c r="J85" s="372" t="s">
        <v>4</v>
      </c>
      <c r="K85" s="491" t="s">
        <v>5</v>
      </c>
      <c r="L85" s="492"/>
      <c r="M85" s="492"/>
      <c r="N85" s="492"/>
      <c r="O85" s="493"/>
      <c r="P85" s="494" t="s">
        <v>6</v>
      </c>
      <c r="Q85" s="495"/>
      <c r="R85" s="495"/>
      <c r="S85" s="495"/>
      <c r="T85" s="496"/>
      <c r="U85" s="497" t="s">
        <v>7</v>
      </c>
      <c r="V85" s="498"/>
      <c r="W85" s="498"/>
      <c r="X85" s="498"/>
      <c r="Y85" s="499"/>
    </row>
    <row r="86" spans="1:25" ht="14.4" customHeight="1" x14ac:dyDescent="0.3">
      <c r="A86" s="201" t="s">
        <v>8</v>
      </c>
      <c r="B86" s="202" t="s">
        <v>9</v>
      </c>
      <c r="C86" s="203" t="s">
        <v>10</v>
      </c>
      <c r="D86" s="202" t="s">
        <v>11</v>
      </c>
      <c r="E86" s="202" t="s">
        <v>105</v>
      </c>
      <c r="F86" s="204" t="s">
        <v>12</v>
      </c>
      <c r="G86" s="205" t="s">
        <v>13</v>
      </c>
      <c r="H86" s="206" t="s">
        <v>14</v>
      </c>
      <c r="I86" s="207" t="s">
        <v>15</v>
      </c>
      <c r="J86" s="204" t="s">
        <v>16</v>
      </c>
      <c r="K86" s="208" t="s">
        <v>17</v>
      </c>
      <c r="L86" s="202" t="s">
        <v>18</v>
      </c>
      <c r="M86" s="202" t="s">
        <v>19</v>
      </c>
      <c r="N86" s="202" t="s">
        <v>20</v>
      </c>
      <c r="O86" s="209" t="s">
        <v>21</v>
      </c>
      <c r="P86" s="191" t="s">
        <v>22</v>
      </c>
      <c r="Q86" s="49" t="s">
        <v>23</v>
      </c>
      <c r="R86" s="50" t="s">
        <v>24</v>
      </c>
      <c r="S86" s="51" t="s">
        <v>25</v>
      </c>
      <c r="T86" s="399" t="s">
        <v>26</v>
      </c>
      <c r="U86" s="405" t="s">
        <v>27</v>
      </c>
      <c r="V86" s="406" t="s">
        <v>28</v>
      </c>
      <c r="W86" s="406" t="s">
        <v>29</v>
      </c>
      <c r="X86" s="406" t="s">
        <v>30</v>
      </c>
      <c r="Y86" s="407" t="s">
        <v>31</v>
      </c>
    </row>
    <row r="87" spans="1:25" ht="14.4" customHeight="1" x14ac:dyDescent="0.3">
      <c r="A87" s="210">
        <v>1</v>
      </c>
      <c r="B87" s="211" t="s">
        <v>43</v>
      </c>
      <c r="C87" s="212" t="s">
        <v>135</v>
      </c>
      <c r="D87" s="213">
        <v>2006</v>
      </c>
      <c r="E87" s="213">
        <f t="shared" ref="E87:E96" si="24">SUM(2018-D87)</f>
        <v>12</v>
      </c>
      <c r="F87" s="228" t="s">
        <v>32</v>
      </c>
      <c r="G87" s="443">
        <f t="shared" ref="G87:G96" si="25">MIN(P87:T87)</f>
        <v>0.14861111111111111</v>
      </c>
      <c r="H87" s="216">
        <f t="shared" ref="H87:H96" si="26">SUM(K87:O87)</f>
        <v>60</v>
      </c>
      <c r="I87" s="217">
        <f t="shared" ref="I87:I96" si="27">IF(COUNTIF(K87:O87,"&gt;=0")&lt;4,SUM(K87:O87),SUM(LARGE(K87:O87,1),LARGE(K87:O87,2),LARGE(K87:O87,3),LARGE(K87:O87,4)))</f>
        <v>60</v>
      </c>
      <c r="J87" s="457">
        <f t="shared" ref="J87:J96" si="28">COUNTIF(K87:O87,"&gt;0")</f>
        <v>4</v>
      </c>
      <c r="K87" s="373">
        <v>15</v>
      </c>
      <c r="L87" s="260">
        <v>15</v>
      </c>
      <c r="M87" s="260">
        <v>15</v>
      </c>
      <c r="N87" s="260">
        <v>15</v>
      </c>
      <c r="O87" s="240"/>
      <c r="P87" s="192">
        <v>0.15347222222222223</v>
      </c>
      <c r="Q87" s="53">
        <v>0.15</v>
      </c>
      <c r="R87" s="53">
        <v>0.14861111111111111</v>
      </c>
      <c r="S87" s="53">
        <v>0.15347222222222223</v>
      </c>
      <c r="T87" s="400"/>
      <c r="U87" s="408">
        <v>1</v>
      </c>
      <c r="V87" s="409">
        <v>1</v>
      </c>
      <c r="W87" s="409">
        <v>1</v>
      </c>
      <c r="X87" s="409">
        <v>1</v>
      </c>
      <c r="Y87" s="372"/>
    </row>
    <row r="88" spans="1:25" ht="14.4" customHeight="1" x14ac:dyDescent="0.3">
      <c r="A88" s="220">
        <v>2</v>
      </c>
      <c r="B88" s="221" t="s">
        <v>43</v>
      </c>
      <c r="C88" s="212" t="s">
        <v>136</v>
      </c>
      <c r="D88" s="234">
        <v>2006</v>
      </c>
      <c r="E88" s="213">
        <f t="shared" si="24"/>
        <v>12</v>
      </c>
      <c r="F88" s="228" t="s">
        <v>32</v>
      </c>
      <c r="G88" s="223">
        <f t="shared" si="25"/>
        <v>0.15347222222222223</v>
      </c>
      <c r="H88" s="224">
        <f t="shared" si="26"/>
        <v>59</v>
      </c>
      <c r="I88" s="225">
        <f t="shared" si="27"/>
        <v>49</v>
      </c>
      <c r="J88" s="461">
        <f t="shared" si="28"/>
        <v>5</v>
      </c>
      <c r="K88" s="381">
        <v>10</v>
      </c>
      <c r="L88" s="226">
        <v>10</v>
      </c>
      <c r="M88" s="260">
        <v>12</v>
      </c>
      <c r="N88" s="260">
        <v>12</v>
      </c>
      <c r="O88" s="219">
        <v>15</v>
      </c>
      <c r="P88" s="193">
        <v>0.15902777777777777</v>
      </c>
      <c r="Q88" s="54">
        <v>0.16041666666666668</v>
      </c>
      <c r="R88" s="54">
        <v>0.15625</v>
      </c>
      <c r="S88" s="54">
        <v>0.15486111111111112</v>
      </c>
      <c r="T88" s="401">
        <v>0.15347222222222223</v>
      </c>
      <c r="U88" s="411">
        <v>3</v>
      </c>
      <c r="V88" s="412">
        <v>3</v>
      </c>
      <c r="W88" s="412">
        <v>2</v>
      </c>
      <c r="X88" s="412">
        <v>2</v>
      </c>
      <c r="Y88" s="452">
        <v>1</v>
      </c>
    </row>
    <row r="89" spans="1:25" ht="14.4" customHeight="1" x14ac:dyDescent="0.3">
      <c r="A89" s="220">
        <v>3</v>
      </c>
      <c r="B89" s="221" t="s">
        <v>43</v>
      </c>
      <c r="C89" s="212" t="s">
        <v>170</v>
      </c>
      <c r="D89" s="213">
        <v>2006</v>
      </c>
      <c r="E89" s="213">
        <f t="shared" si="24"/>
        <v>12</v>
      </c>
      <c r="F89" s="233" t="s">
        <v>100</v>
      </c>
      <c r="G89" s="223">
        <f t="shared" si="25"/>
        <v>0.15347222222222223</v>
      </c>
      <c r="H89" s="224">
        <f t="shared" si="26"/>
        <v>46</v>
      </c>
      <c r="I89" s="225">
        <f t="shared" si="27"/>
        <v>46</v>
      </c>
      <c r="J89" s="229">
        <f t="shared" si="28"/>
        <v>4</v>
      </c>
      <c r="K89" s="374">
        <v>12</v>
      </c>
      <c r="L89" s="260">
        <v>12</v>
      </c>
      <c r="M89" s="230"/>
      <c r="N89" s="226">
        <v>10</v>
      </c>
      <c r="O89" s="261">
        <v>12</v>
      </c>
      <c r="P89" s="193">
        <v>0.15486111111111112</v>
      </c>
      <c r="Q89" s="54">
        <v>0.15347222222222223</v>
      </c>
      <c r="R89" s="54"/>
      <c r="S89" s="54">
        <v>0.15833333333333333</v>
      </c>
      <c r="T89" s="401">
        <v>0.15555555555555556</v>
      </c>
      <c r="U89" s="411">
        <v>2</v>
      </c>
      <c r="V89" s="412">
        <v>2</v>
      </c>
      <c r="W89" s="414"/>
      <c r="X89" s="412">
        <v>3</v>
      </c>
      <c r="Y89" s="413">
        <v>2</v>
      </c>
    </row>
    <row r="90" spans="1:25" ht="14.4" customHeight="1" x14ac:dyDescent="0.3">
      <c r="A90" s="231">
        <v>4</v>
      </c>
      <c r="B90" s="227" t="s">
        <v>43</v>
      </c>
      <c r="C90" s="233" t="s">
        <v>141</v>
      </c>
      <c r="D90" s="234">
        <v>2006</v>
      </c>
      <c r="E90" s="213">
        <f t="shared" si="24"/>
        <v>12</v>
      </c>
      <c r="F90" s="233" t="s">
        <v>112</v>
      </c>
      <c r="G90" s="223">
        <f t="shared" si="25"/>
        <v>0.15972222222222224</v>
      </c>
      <c r="H90" s="224">
        <f t="shared" si="26"/>
        <v>37</v>
      </c>
      <c r="I90" s="225">
        <f t="shared" si="27"/>
        <v>33</v>
      </c>
      <c r="J90" s="461">
        <f t="shared" si="28"/>
        <v>5</v>
      </c>
      <c r="K90" s="246">
        <v>4</v>
      </c>
      <c r="L90" s="230">
        <v>7</v>
      </c>
      <c r="M90" s="260">
        <v>10</v>
      </c>
      <c r="N90" s="226">
        <v>8</v>
      </c>
      <c r="O90" s="261">
        <v>8</v>
      </c>
      <c r="P90" s="193">
        <v>0.1763888888888889</v>
      </c>
      <c r="Q90" s="54">
        <v>0.16597222222222222</v>
      </c>
      <c r="R90" s="54">
        <v>0.15972222222222224</v>
      </c>
      <c r="S90" s="54">
        <v>0.16041666666666668</v>
      </c>
      <c r="T90" s="401">
        <v>0.16597222222222222</v>
      </c>
      <c r="U90" s="416">
        <v>8</v>
      </c>
      <c r="V90" s="414">
        <v>5</v>
      </c>
      <c r="W90" s="412">
        <v>3</v>
      </c>
      <c r="X90" s="412">
        <v>4</v>
      </c>
      <c r="Y90" s="413">
        <v>4</v>
      </c>
    </row>
    <row r="91" spans="1:25" ht="14.4" customHeight="1" x14ac:dyDescent="0.3">
      <c r="A91" s="231">
        <v>5</v>
      </c>
      <c r="B91" s="298" t="s">
        <v>43</v>
      </c>
      <c r="C91" s="233" t="s">
        <v>137</v>
      </c>
      <c r="D91" s="234">
        <v>2007</v>
      </c>
      <c r="E91" s="213">
        <f t="shared" si="24"/>
        <v>11</v>
      </c>
      <c r="F91" s="375" t="s">
        <v>32</v>
      </c>
      <c r="G91" s="223">
        <f t="shared" si="25"/>
        <v>0.16458333333333333</v>
      </c>
      <c r="H91" s="224">
        <f t="shared" si="26"/>
        <v>32</v>
      </c>
      <c r="I91" s="225">
        <f t="shared" si="27"/>
        <v>32</v>
      </c>
      <c r="J91" s="229">
        <f t="shared" si="28"/>
        <v>4</v>
      </c>
      <c r="K91" s="374">
        <v>8</v>
      </c>
      <c r="L91" s="230"/>
      <c r="M91" s="226">
        <v>8</v>
      </c>
      <c r="N91" s="230">
        <v>6</v>
      </c>
      <c r="O91" s="219">
        <v>10</v>
      </c>
      <c r="P91" s="193">
        <v>0.1673611111111111</v>
      </c>
      <c r="Q91" s="54"/>
      <c r="R91" s="54">
        <v>0.16458333333333333</v>
      </c>
      <c r="S91" s="54">
        <v>0.16805555555555554</v>
      </c>
      <c r="T91" s="401">
        <v>0.16458333333333333</v>
      </c>
      <c r="U91" s="411">
        <v>4</v>
      </c>
      <c r="V91" s="414"/>
      <c r="W91" s="412">
        <v>4</v>
      </c>
      <c r="X91" s="414">
        <v>6</v>
      </c>
      <c r="Y91" s="413">
        <v>3</v>
      </c>
    </row>
    <row r="92" spans="1:25" ht="14.4" customHeight="1" x14ac:dyDescent="0.3">
      <c r="A92" s="231">
        <v>6</v>
      </c>
      <c r="B92" s="298" t="s">
        <v>43</v>
      </c>
      <c r="C92" s="245" t="s">
        <v>138</v>
      </c>
      <c r="D92" s="376">
        <v>2007</v>
      </c>
      <c r="E92" s="377">
        <f t="shared" si="24"/>
        <v>11</v>
      </c>
      <c r="F92" s="375" t="s">
        <v>32</v>
      </c>
      <c r="G92" s="223">
        <f t="shared" si="25"/>
        <v>0.16111111111111112</v>
      </c>
      <c r="H92" s="224">
        <f t="shared" si="26"/>
        <v>34</v>
      </c>
      <c r="I92" s="225">
        <f t="shared" si="27"/>
        <v>29</v>
      </c>
      <c r="J92" s="461">
        <f t="shared" si="28"/>
        <v>5</v>
      </c>
      <c r="K92" s="246">
        <v>7</v>
      </c>
      <c r="L92" s="226">
        <v>8</v>
      </c>
      <c r="M92" s="236">
        <v>7</v>
      </c>
      <c r="N92" s="236">
        <v>5</v>
      </c>
      <c r="O92" s="240">
        <v>7</v>
      </c>
      <c r="P92" s="193">
        <v>0.16805555555555554</v>
      </c>
      <c r="Q92" s="54">
        <v>0.16111111111111112</v>
      </c>
      <c r="R92" s="54">
        <v>0.17013888888888887</v>
      </c>
      <c r="S92" s="54">
        <v>0.17361111111111113</v>
      </c>
      <c r="T92" s="401">
        <v>0.16874999999999998</v>
      </c>
      <c r="U92" s="416">
        <v>5</v>
      </c>
      <c r="V92" s="412">
        <v>4</v>
      </c>
      <c r="W92" s="414">
        <v>5</v>
      </c>
      <c r="X92" s="414">
        <v>7</v>
      </c>
      <c r="Y92" s="417">
        <v>5</v>
      </c>
    </row>
    <row r="93" spans="1:25" ht="14.4" customHeight="1" x14ac:dyDescent="0.3">
      <c r="A93" s="231">
        <v>7</v>
      </c>
      <c r="B93" s="227" t="s">
        <v>43</v>
      </c>
      <c r="C93" s="245" t="s">
        <v>171</v>
      </c>
      <c r="D93" s="376">
        <v>2007</v>
      </c>
      <c r="E93" s="377">
        <f t="shared" si="24"/>
        <v>11</v>
      </c>
      <c r="F93" s="380" t="s">
        <v>32</v>
      </c>
      <c r="G93" s="223">
        <f t="shared" si="25"/>
        <v>0.17430555555555557</v>
      </c>
      <c r="H93" s="224">
        <f t="shared" si="26"/>
        <v>18</v>
      </c>
      <c r="I93" s="225">
        <f t="shared" si="27"/>
        <v>18</v>
      </c>
      <c r="J93" s="229">
        <f t="shared" si="28"/>
        <v>3</v>
      </c>
      <c r="K93" s="246"/>
      <c r="L93" s="236">
        <v>6</v>
      </c>
      <c r="M93" s="230">
        <v>6</v>
      </c>
      <c r="N93" s="230"/>
      <c r="O93" s="240">
        <v>6</v>
      </c>
      <c r="P93" s="195"/>
      <c r="Q93" s="54">
        <v>0.17708333333333334</v>
      </c>
      <c r="R93" s="54">
        <v>0.1763888888888889</v>
      </c>
      <c r="S93" s="54"/>
      <c r="T93" s="401">
        <v>0.17430555555555557</v>
      </c>
      <c r="U93" s="416"/>
      <c r="V93" s="414">
        <v>6</v>
      </c>
      <c r="W93" s="414">
        <v>6</v>
      </c>
      <c r="X93" s="414"/>
      <c r="Y93" s="417">
        <v>6</v>
      </c>
    </row>
    <row r="94" spans="1:25" s="93" customFormat="1" ht="14.4" customHeight="1" x14ac:dyDescent="0.3">
      <c r="A94" s="231">
        <v>8</v>
      </c>
      <c r="B94" s="298" t="s">
        <v>43</v>
      </c>
      <c r="C94" s="385" t="s">
        <v>139</v>
      </c>
      <c r="D94" s="386">
        <v>2006</v>
      </c>
      <c r="E94" s="377">
        <f t="shared" si="24"/>
        <v>12</v>
      </c>
      <c r="F94" s="450" t="s">
        <v>32</v>
      </c>
      <c r="G94" s="223">
        <f t="shared" si="25"/>
        <v>0.16527777777777777</v>
      </c>
      <c r="H94" s="224">
        <f t="shared" si="26"/>
        <v>13</v>
      </c>
      <c r="I94" s="225">
        <f t="shared" si="27"/>
        <v>13</v>
      </c>
      <c r="J94" s="229">
        <f t="shared" si="28"/>
        <v>2</v>
      </c>
      <c r="K94" s="278">
        <v>6</v>
      </c>
      <c r="L94" s="230"/>
      <c r="M94" s="230"/>
      <c r="N94" s="236">
        <v>7</v>
      </c>
      <c r="O94" s="240"/>
      <c r="P94" s="193">
        <v>0.17013888888888887</v>
      </c>
      <c r="Q94" s="160"/>
      <c r="R94" s="160"/>
      <c r="S94" s="160">
        <v>0.16527777777777777</v>
      </c>
      <c r="T94" s="401"/>
      <c r="U94" s="416">
        <v>6</v>
      </c>
      <c r="V94" s="414"/>
      <c r="W94" s="414"/>
      <c r="X94" s="414">
        <v>5</v>
      </c>
      <c r="Y94" s="417"/>
    </row>
    <row r="95" spans="1:25" ht="14.4" customHeight="1" x14ac:dyDescent="0.3">
      <c r="A95" s="231">
        <v>9</v>
      </c>
      <c r="B95" s="227" t="s">
        <v>43</v>
      </c>
      <c r="C95" s="382" t="s">
        <v>140</v>
      </c>
      <c r="D95" s="383">
        <v>2007</v>
      </c>
      <c r="E95" s="449">
        <f t="shared" si="24"/>
        <v>11</v>
      </c>
      <c r="F95" s="384" t="s">
        <v>33</v>
      </c>
      <c r="G95" s="223">
        <f t="shared" si="25"/>
        <v>0.17291666666666669</v>
      </c>
      <c r="H95" s="224">
        <f t="shared" si="26"/>
        <v>5</v>
      </c>
      <c r="I95" s="225">
        <f t="shared" si="27"/>
        <v>5</v>
      </c>
      <c r="J95" s="229">
        <f t="shared" si="28"/>
        <v>1</v>
      </c>
      <c r="K95" s="278">
        <v>5</v>
      </c>
      <c r="L95" s="236"/>
      <c r="M95" s="230"/>
      <c r="N95" s="230"/>
      <c r="O95" s="240"/>
      <c r="P95" s="193">
        <v>0.17291666666666669</v>
      </c>
      <c r="Q95" s="54"/>
      <c r="R95" s="54"/>
      <c r="S95" s="54"/>
      <c r="T95" s="401"/>
      <c r="U95" s="416">
        <v>7</v>
      </c>
      <c r="V95" s="414"/>
      <c r="W95" s="414"/>
      <c r="X95" s="414"/>
      <c r="Y95" s="417"/>
    </row>
    <row r="96" spans="1:25" ht="14.4" customHeight="1" x14ac:dyDescent="0.3">
      <c r="A96" s="231">
        <v>10</v>
      </c>
      <c r="B96" s="227" t="s">
        <v>43</v>
      </c>
      <c r="C96" s="245" t="s">
        <v>223</v>
      </c>
      <c r="D96" s="386">
        <v>2006</v>
      </c>
      <c r="E96" s="379">
        <f t="shared" si="24"/>
        <v>12</v>
      </c>
      <c r="F96" s="451" t="s">
        <v>221</v>
      </c>
      <c r="G96" s="223">
        <f t="shared" si="25"/>
        <v>0.20833333333333334</v>
      </c>
      <c r="H96" s="224">
        <f t="shared" si="26"/>
        <v>4</v>
      </c>
      <c r="I96" s="225">
        <f t="shared" si="27"/>
        <v>4</v>
      </c>
      <c r="J96" s="229">
        <f t="shared" si="28"/>
        <v>1</v>
      </c>
      <c r="K96" s="397"/>
      <c r="L96" s="236"/>
      <c r="M96" s="230"/>
      <c r="N96" s="230">
        <v>4</v>
      </c>
      <c r="O96" s="240"/>
      <c r="P96" s="195"/>
      <c r="Q96" s="54"/>
      <c r="R96" s="54"/>
      <c r="S96" s="54">
        <v>0.20833333333333334</v>
      </c>
      <c r="T96" s="401"/>
      <c r="U96" s="416"/>
      <c r="V96" s="414"/>
      <c r="W96" s="414"/>
      <c r="X96" s="414">
        <v>8</v>
      </c>
      <c r="Y96" s="417"/>
    </row>
    <row r="97" spans="1:25" s="46" customFormat="1" ht="11.25" customHeight="1" thickBot="1" x14ac:dyDescent="0.3">
      <c r="A97" s="248"/>
      <c r="B97" s="249">
        <f>COUNTIF(B87:B96,"*")</f>
        <v>10</v>
      </c>
      <c r="C97" s="250"/>
      <c r="D97" s="251"/>
      <c r="E97" s="251"/>
      <c r="F97" s="252"/>
      <c r="G97" s="253"/>
      <c r="H97" s="254"/>
      <c r="I97" s="250"/>
      <c r="J97" s="255"/>
      <c r="K97" s="194">
        <f t="shared" ref="K97:Y97" si="29">COUNTIF(K87:K96,"&gt;0")</f>
        <v>8</v>
      </c>
      <c r="L97" s="280">
        <f t="shared" si="29"/>
        <v>6</v>
      </c>
      <c r="M97" s="280">
        <f t="shared" si="29"/>
        <v>6</v>
      </c>
      <c r="N97" s="280">
        <f t="shared" si="29"/>
        <v>8</v>
      </c>
      <c r="O97" s="281">
        <f t="shared" si="29"/>
        <v>6</v>
      </c>
      <c r="P97" s="194">
        <f t="shared" si="29"/>
        <v>8</v>
      </c>
      <c r="Q97" s="56">
        <f t="shared" si="29"/>
        <v>6</v>
      </c>
      <c r="R97" s="56">
        <f t="shared" si="29"/>
        <v>6</v>
      </c>
      <c r="S97" s="56">
        <f t="shared" si="29"/>
        <v>8</v>
      </c>
      <c r="T97" s="402">
        <f t="shared" si="29"/>
        <v>6</v>
      </c>
      <c r="U97" s="418">
        <f t="shared" si="29"/>
        <v>8</v>
      </c>
      <c r="V97" s="280">
        <f t="shared" si="29"/>
        <v>6</v>
      </c>
      <c r="W97" s="280">
        <f t="shared" si="29"/>
        <v>6</v>
      </c>
      <c r="X97" s="280">
        <f t="shared" si="29"/>
        <v>8</v>
      </c>
      <c r="Y97" s="281">
        <f t="shared" si="29"/>
        <v>6</v>
      </c>
    </row>
    <row r="98" spans="1:25" ht="14.4" customHeight="1" thickTop="1" x14ac:dyDescent="0.3">
      <c r="A98" s="57"/>
      <c r="B98" s="319" t="s">
        <v>52</v>
      </c>
      <c r="C98" s="70" t="s">
        <v>53</v>
      </c>
      <c r="D98" s="500" t="s">
        <v>51</v>
      </c>
      <c r="E98" s="500"/>
      <c r="F98" s="200" t="s">
        <v>108</v>
      </c>
      <c r="G98" s="76" t="s">
        <v>54</v>
      </c>
      <c r="H98" s="48" t="s">
        <v>4</v>
      </c>
      <c r="I98" s="70" t="s">
        <v>4</v>
      </c>
      <c r="J98" s="69" t="s">
        <v>4</v>
      </c>
      <c r="K98" s="501" t="s">
        <v>5</v>
      </c>
      <c r="L98" s="502"/>
      <c r="M98" s="502"/>
      <c r="N98" s="502"/>
      <c r="O98" s="503"/>
      <c r="P98" s="504" t="s">
        <v>6</v>
      </c>
      <c r="Q98" s="505"/>
      <c r="R98" s="505"/>
      <c r="S98" s="505"/>
      <c r="T98" s="506"/>
      <c r="U98" s="507" t="s">
        <v>7</v>
      </c>
      <c r="V98" s="508"/>
      <c r="W98" s="508"/>
      <c r="X98" s="508"/>
      <c r="Y98" s="509"/>
    </row>
    <row r="99" spans="1:25" ht="14.4" customHeight="1" x14ac:dyDescent="0.3">
      <c r="A99" s="201" t="s">
        <v>8</v>
      </c>
      <c r="B99" s="202" t="s">
        <v>9</v>
      </c>
      <c r="C99" s="203" t="s">
        <v>10</v>
      </c>
      <c r="D99" s="202" t="s">
        <v>11</v>
      </c>
      <c r="E99" s="202" t="s">
        <v>105</v>
      </c>
      <c r="F99" s="204" t="s">
        <v>12</v>
      </c>
      <c r="G99" s="205" t="s">
        <v>13</v>
      </c>
      <c r="H99" s="206" t="s">
        <v>14</v>
      </c>
      <c r="I99" s="207" t="s">
        <v>15</v>
      </c>
      <c r="J99" s="204" t="s">
        <v>16</v>
      </c>
      <c r="K99" s="208" t="s">
        <v>17</v>
      </c>
      <c r="L99" s="202" t="s">
        <v>18</v>
      </c>
      <c r="M99" s="202" t="s">
        <v>19</v>
      </c>
      <c r="N99" s="202" t="s">
        <v>20</v>
      </c>
      <c r="O99" s="209" t="s">
        <v>21</v>
      </c>
      <c r="P99" s="191" t="s">
        <v>22</v>
      </c>
      <c r="Q99" s="49" t="s">
        <v>23</v>
      </c>
      <c r="R99" s="50" t="s">
        <v>24</v>
      </c>
      <c r="S99" s="51" t="s">
        <v>25</v>
      </c>
      <c r="T99" s="399" t="s">
        <v>26</v>
      </c>
      <c r="U99" s="405" t="s">
        <v>27</v>
      </c>
      <c r="V99" s="406" t="s">
        <v>28</v>
      </c>
      <c r="W99" s="406" t="s">
        <v>29</v>
      </c>
      <c r="X99" s="406" t="s">
        <v>30</v>
      </c>
      <c r="Y99" s="407" t="s">
        <v>31</v>
      </c>
    </row>
    <row r="100" spans="1:25" ht="14.4" customHeight="1" x14ac:dyDescent="0.3">
      <c r="A100" s="210">
        <v>1</v>
      </c>
      <c r="B100" s="211" t="s">
        <v>52</v>
      </c>
      <c r="C100" s="164" t="s">
        <v>142</v>
      </c>
      <c r="D100" s="63">
        <v>2006</v>
      </c>
      <c r="E100" s="64">
        <f t="shared" ref="E100:E115" si="30">SUM(2018-D100)</f>
        <v>12</v>
      </c>
      <c r="F100" s="89" t="s">
        <v>47</v>
      </c>
      <c r="G100" s="445">
        <f t="shared" ref="G100:G115" si="31">MIN(P100:T100)</f>
        <v>0.20416666666666669</v>
      </c>
      <c r="H100" s="224">
        <f t="shared" ref="H100:H115" si="32">SUM(K100:O100)</f>
        <v>69</v>
      </c>
      <c r="I100" s="225">
        <f t="shared" ref="I100:I115" si="33">IF(COUNTIF(K100:O100,"&gt;=0")&lt;4,SUM(K100:O100),SUM(LARGE(K100:O100,1),LARGE(K100:O100,2),LARGE(K100:O100,3),LARGE(K100:O100,4)))</f>
        <v>57</v>
      </c>
      <c r="J100" s="461">
        <f t="shared" ref="J100:J115" si="34">COUNTIF(K100:O100,"&gt;0")</f>
        <v>5</v>
      </c>
      <c r="K100" s="332">
        <v>15</v>
      </c>
      <c r="L100" s="260">
        <v>15</v>
      </c>
      <c r="M100" s="260">
        <v>15</v>
      </c>
      <c r="N100" s="260">
        <v>12</v>
      </c>
      <c r="O100" s="219">
        <v>12</v>
      </c>
      <c r="P100" s="192">
        <v>0.21111111111111111</v>
      </c>
      <c r="Q100" s="53">
        <v>0.20416666666666669</v>
      </c>
      <c r="R100" s="53">
        <v>0.21249999999999999</v>
      </c>
      <c r="S100" s="53">
        <v>0.21944444444444444</v>
      </c>
      <c r="T100" s="400">
        <v>0.22083333333333333</v>
      </c>
      <c r="U100" s="408">
        <v>1</v>
      </c>
      <c r="V100" s="163">
        <v>1</v>
      </c>
      <c r="W100" s="163">
        <v>1</v>
      </c>
      <c r="X100" s="421">
        <v>2</v>
      </c>
      <c r="Y100" s="431">
        <v>2</v>
      </c>
    </row>
    <row r="101" spans="1:25" ht="14.4" customHeight="1" x14ac:dyDescent="0.3">
      <c r="A101" s="220">
        <v>2</v>
      </c>
      <c r="B101" s="221" t="s">
        <v>52</v>
      </c>
      <c r="C101" s="164" t="s">
        <v>145</v>
      </c>
      <c r="D101" s="63">
        <v>2006</v>
      </c>
      <c r="E101" s="64">
        <f t="shared" si="30"/>
        <v>12</v>
      </c>
      <c r="F101" s="88" t="s">
        <v>32</v>
      </c>
      <c r="G101" s="223">
        <f t="shared" si="31"/>
        <v>0.21249999999999999</v>
      </c>
      <c r="H101" s="224">
        <f t="shared" si="32"/>
        <v>58</v>
      </c>
      <c r="I101" s="225">
        <f t="shared" si="33"/>
        <v>50</v>
      </c>
      <c r="J101" s="461">
        <f t="shared" si="34"/>
        <v>5</v>
      </c>
      <c r="K101" s="381">
        <v>8</v>
      </c>
      <c r="L101" s="260">
        <v>10</v>
      </c>
      <c r="M101" s="260">
        <v>10</v>
      </c>
      <c r="N101" s="260">
        <v>15</v>
      </c>
      <c r="O101" s="219">
        <v>15</v>
      </c>
      <c r="P101" s="193">
        <v>0.23750000000000002</v>
      </c>
      <c r="Q101" s="54">
        <v>0.22847222222222222</v>
      </c>
      <c r="R101" s="54">
        <v>0.22708333333333333</v>
      </c>
      <c r="S101" s="54">
        <v>0.21249999999999999</v>
      </c>
      <c r="T101" s="401">
        <v>0.21527777777777779</v>
      </c>
      <c r="U101" s="411">
        <v>4</v>
      </c>
      <c r="V101" s="412">
        <v>3</v>
      </c>
      <c r="W101" s="412">
        <v>3</v>
      </c>
      <c r="X101" s="422">
        <v>1</v>
      </c>
      <c r="Y101" s="452">
        <v>1</v>
      </c>
    </row>
    <row r="102" spans="1:25" ht="14.4" customHeight="1" x14ac:dyDescent="0.3">
      <c r="A102" s="220">
        <v>3</v>
      </c>
      <c r="B102" s="221" t="s">
        <v>52</v>
      </c>
      <c r="C102" s="164" t="s">
        <v>143</v>
      </c>
      <c r="D102" s="63">
        <v>2006</v>
      </c>
      <c r="E102" s="64">
        <f t="shared" si="30"/>
        <v>12</v>
      </c>
      <c r="F102" s="88" t="s">
        <v>32</v>
      </c>
      <c r="G102" s="223">
        <f t="shared" si="31"/>
        <v>0.20694444444444446</v>
      </c>
      <c r="H102" s="224">
        <f t="shared" si="32"/>
        <v>46</v>
      </c>
      <c r="I102" s="225">
        <f t="shared" si="33"/>
        <v>46</v>
      </c>
      <c r="J102" s="458">
        <f t="shared" si="34"/>
        <v>4</v>
      </c>
      <c r="K102" s="381">
        <v>12</v>
      </c>
      <c r="L102" s="260">
        <v>12</v>
      </c>
      <c r="M102" s="260">
        <v>12</v>
      </c>
      <c r="N102" s="226">
        <v>10</v>
      </c>
      <c r="O102" s="240"/>
      <c r="P102" s="193">
        <v>0.21666666666666667</v>
      </c>
      <c r="Q102" s="54">
        <v>0.20694444444444446</v>
      </c>
      <c r="R102" s="54">
        <v>0.21597222222222223</v>
      </c>
      <c r="S102" s="54">
        <v>0.22291666666666665</v>
      </c>
      <c r="T102" s="401"/>
      <c r="U102" s="411">
        <v>2</v>
      </c>
      <c r="V102" s="412">
        <v>2</v>
      </c>
      <c r="W102" s="412">
        <v>2</v>
      </c>
      <c r="X102" s="412">
        <v>3</v>
      </c>
      <c r="Y102" s="417"/>
    </row>
    <row r="103" spans="1:25" ht="14.4" customHeight="1" x14ac:dyDescent="0.3">
      <c r="A103" s="231">
        <v>4</v>
      </c>
      <c r="B103" s="227" t="s">
        <v>52</v>
      </c>
      <c r="C103" s="62" t="s">
        <v>147</v>
      </c>
      <c r="D103" s="64">
        <v>2007</v>
      </c>
      <c r="E103" s="64">
        <f t="shared" si="30"/>
        <v>11</v>
      </c>
      <c r="F103" s="88" t="s">
        <v>32</v>
      </c>
      <c r="G103" s="223">
        <f t="shared" si="31"/>
        <v>0.23194444444444443</v>
      </c>
      <c r="H103" s="224">
        <f t="shared" si="32"/>
        <v>39</v>
      </c>
      <c r="I103" s="225">
        <f t="shared" si="33"/>
        <v>33</v>
      </c>
      <c r="J103" s="461">
        <f t="shared" si="34"/>
        <v>5</v>
      </c>
      <c r="K103" s="246">
        <v>6</v>
      </c>
      <c r="L103" s="226">
        <v>8</v>
      </c>
      <c r="M103" s="236">
        <v>7</v>
      </c>
      <c r="N103" s="226">
        <v>8</v>
      </c>
      <c r="O103" s="219">
        <v>10</v>
      </c>
      <c r="P103" s="193">
        <v>0.24513888888888888</v>
      </c>
      <c r="Q103" s="54">
        <v>0.23333333333333331</v>
      </c>
      <c r="R103" s="54">
        <v>0.23194444444444443</v>
      </c>
      <c r="S103" s="54">
        <v>0.23958333333333334</v>
      </c>
      <c r="T103" s="401">
        <v>0.23750000000000002</v>
      </c>
      <c r="U103" s="416">
        <v>6</v>
      </c>
      <c r="V103" s="412">
        <v>4</v>
      </c>
      <c r="W103" s="414">
        <v>5</v>
      </c>
      <c r="X103" s="412">
        <v>4</v>
      </c>
      <c r="Y103" s="413">
        <v>3</v>
      </c>
    </row>
    <row r="104" spans="1:25" ht="14.4" customHeight="1" x14ac:dyDescent="0.3">
      <c r="A104" s="231">
        <v>5</v>
      </c>
      <c r="B104" s="227" t="s">
        <v>52</v>
      </c>
      <c r="C104" s="62" t="s">
        <v>146</v>
      </c>
      <c r="D104" s="64">
        <v>2007</v>
      </c>
      <c r="E104" s="64">
        <f t="shared" si="30"/>
        <v>11</v>
      </c>
      <c r="F104" s="88" t="s">
        <v>32</v>
      </c>
      <c r="G104" s="223">
        <f t="shared" si="31"/>
        <v>0.22847222222222222</v>
      </c>
      <c r="H104" s="224">
        <f t="shared" si="32"/>
        <v>33</v>
      </c>
      <c r="I104" s="225">
        <f t="shared" si="33"/>
        <v>28</v>
      </c>
      <c r="J104" s="461">
        <f t="shared" si="34"/>
        <v>5</v>
      </c>
      <c r="K104" s="278">
        <v>7</v>
      </c>
      <c r="L104" s="236">
        <v>5</v>
      </c>
      <c r="M104" s="226">
        <v>8</v>
      </c>
      <c r="N104" s="236">
        <v>7</v>
      </c>
      <c r="O104" s="240">
        <v>6</v>
      </c>
      <c r="P104" s="193">
        <v>0.24097222222222223</v>
      </c>
      <c r="Q104" s="54">
        <v>0.24791666666666667</v>
      </c>
      <c r="R104" s="54">
        <v>0.22847222222222222</v>
      </c>
      <c r="S104" s="54">
        <v>0.24166666666666667</v>
      </c>
      <c r="T104" s="401">
        <v>0.25486111111111109</v>
      </c>
      <c r="U104" s="416">
        <v>5</v>
      </c>
      <c r="V104" s="425">
        <v>7</v>
      </c>
      <c r="W104" s="412">
        <v>4</v>
      </c>
      <c r="X104" s="414">
        <v>5</v>
      </c>
      <c r="Y104" s="417">
        <v>6</v>
      </c>
    </row>
    <row r="105" spans="1:25" ht="14.4" customHeight="1" x14ac:dyDescent="0.3">
      <c r="A105" s="231">
        <v>6</v>
      </c>
      <c r="B105" s="227" t="s">
        <v>52</v>
      </c>
      <c r="C105" s="62" t="s">
        <v>150</v>
      </c>
      <c r="D105" s="63">
        <v>2006</v>
      </c>
      <c r="E105" s="64">
        <f t="shared" si="30"/>
        <v>12</v>
      </c>
      <c r="F105" s="88" t="s">
        <v>32</v>
      </c>
      <c r="G105" s="223">
        <f t="shared" si="31"/>
        <v>0.24305555555555555</v>
      </c>
      <c r="H105" s="224">
        <f t="shared" si="32"/>
        <v>29</v>
      </c>
      <c r="I105" s="225">
        <f t="shared" si="33"/>
        <v>26</v>
      </c>
      <c r="J105" s="461">
        <f t="shared" si="34"/>
        <v>5</v>
      </c>
      <c r="K105" s="246">
        <v>3</v>
      </c>
      <c r="L105" s="236">
        <v>7</v>
      </c>
      <c r="M105" s="230">
        <v>6</v>
      </c>
      <c r="N105" s="236">
        <v>5</v>
      </c>
      <c r="O105" s="219">
        <v>8</v>
      </c>
      <c r="P105" s="193">
        <v>0.25</v>
      </c>
      <c r="Q105" s="54">
        <v>0.24583333333333335</v>
      </c>
      <c r="R105" s="54">
        <v>0.25416666666666665</v>
      </c>
      <c r="S105" s="54">
        <v>0.26250000000000001</v>
      </c>
      <c r="T105" s="401">
        <v>0.24305555555555555</v>
      </c>
      <c r="U105" s="416">
        <v>9</v>
      </c>
      <c r="V105" s="414">
        <v>5</v>
      </c>
      <c r="W105" s="414">
        <v>6</v>
      </c>
      <c r="X105" s="414">
        <v>7</v>
      </c>
      <c r="Y105" s="413">
        <v>4</v>
      </c>
    </row>
    <row r="106" spans="1:25" ht="14.4" customHeight="1" x14ac:dyDescent="0.3">
      <c r="A106" s="388">
        <v>7</v>
      </c>
      <c r="B106" s="298" t="s">
        <v>52</v>
      </c>
      <c r="C106" s="62" t="s">
        <v>153</v>
      </c>
      <c r="D106" s="63">
        <v>2007</v>
      </c>
      <c r="E106" s="64">
        <f t="shared" si="30"/>
        <v>11</v>
      </c>
      <c r="F106" s="88" t="s">
        <v>32</v>
      </c>
      <c r="G106" s="223">
        <f t="shared" si="31"/>
        <v>0.25069444444444444</v>
      </c>
      <c r="H106" s="224">
        <f t="shared" si="32"/>
        <v>16</v>
      </c>
      <c r="I106" s="225">
        <f t="shared" si="33"/>
        <v>16</v>
      </c>
      <c r="J106" s="229">
        <f t="shared" si="34"/>
        <v>4</v>
      </c>
      <c r="K106" s="246">
        <v>1</v>
      </c>
      <c r="L106" s="236">
        <v>4</v>
      </c>
      <c r="M106" s="236"/>
      <c r="N106" s="230">
        <v>4</v>
      </c>
      <c r="O106" s="240">
        <v>7</v>
      </c>
      <c r="P106" s="193">
        <v>0.25694444444444448</v>
      </c>
      <c r="Q106" s="54">
        <v>0.25069444444444444</v>
      </c>
      <c r="R106" s="54"/>
      <c r="S106" s="54">
        <v>0.26458333333333334</v>
      </c>
      <c r="T106" s="401">
        <v>0.25347222222222221</v>
      </c>
      <c r="U106" s="416">
        <v>12</v>
      </c>
      <c r="V106" s="414">
        <v>8</v>
      </c>
      <c r="W106" s="414"/>
      <c r="X106" s="414">
        <v>8</v>
      </c>
      <c r="Y106" s="417">
        <v>5</v>
      </c>
    </row>
    <row r="107" spans="1:25" ht="14.4" customHeight="1" x14ac:dyDescent="0.3">
      <c r="A107" s="231">
        <v>8</v>
      </c>
      <c r="B107" s="227" t="s">
        <v>52</v>
      </c>
      <c r="C107" s="62" t="s">
        <v>144</v>
      </c>
      <c r="D107" s="63">
        <v>2007</v>
      </c>
      <c r="E107" s="64">
        <f t="shared" si="30"/>
        <v>11</v>
      </c>
      <c r="F107" s="89" t="s">
        <v>47</v>
      </c>
      <c r="G107" s="223">
        <f t="shared" si="31"/>
        <v>0.23124999999999998</v>
      </c>
      <c r="H107" s="224">
        <f t="shared" si="32"/>
        <v>13</v>
      </c>
      <c r="I107" s="225">
        <f t="shared" si="33"/>
        <v>13</v>
      </c>
      <c r="J107" s="229">
        <f t="shared" si="34"/>
        <v>2</v>
      </c>
      <c r="K107" s="381">
        <v>10</v>
      </c>
      <c r="L107" s="236">
        <v>3</v>
      </c>
      <c r="M107" s="236"/>
      <c r="N107" s="230"/>
      <c r="O107" s="240"/>
      <c r="P107" s="193">
        <v>0.23124999999999998</v>
      </c>
      <c r="Q107" s="54">
        <v>0.26111111111111113</v>
      </c>
      <c r="R107" s="54"/>
      <c r="S107" s="54"/>
      <c r="T107" s="401"/>
      <c r="U107" s="411">
        <v>3</v>
      </c>
      <c r="V107" s="414">
        <v>9</v>
      </c>
      <c r="W107" s="414"/>
      <c r="X107" s="414"/>
      <c r="Y107" s="417"/>
    </row>
    <row r="108" spans="1:25" ht="14.4" customHeight="1" x14ac:dyDescent="0.3">
      <c r="A108" s="231">
        <v>9</v>
      </c>
      <c r="B108" s="227" t="s">
        <v>52</v>
      </c>
      <c r="C108" s="62" t="s">
        <v>152</v>
      </c>
      <c r="D108" s="64">
        <v>2007</v>
      </c>
      <c r="E108" s="64">
        <f t="shared" si="30"/>
        <v>11</v>
      </c>
      <c r="F108" s="88" t="s">
        <v>32</v>
      </c>
      <c r="G108" s="223">
        <f t="shared" si="31"/>
        <v>0.24652777777777779</v>
      </c>
      <c r="H108" s="224">
        <f t="shared" si="32"/>
        <v>13</v>
      </c>
      <c r="I108" s="225">
        <f t="shared" si="33"/>
        <v>13</v>
      </c>
      <c r="J108" s="229">
        <f t="shared" si="34"/>
        <v>3</v>
      </c>
      <c r="K108" s="278">
        <v>1</v>
      </c>
      <c r="L108" s="236">
        <v>6</v>
      </c>
      <c r="M108" s="236"/>
      <c r="N108" s="230">
        <v>6</v>
      </c>
      <c r="O108" s="240"/>
      <c r="P108" s="193">
        <v>0.25416666666666665</v>
      </c>
      <c r="Q108" s="54">
        <v>0.24652777777777779</v>
      </c>
      <c r="R108" s="54"/>
      <c r="S108" s="54">
        <v>0.2590277777777778</v>
      </c>
      <c r="T108" s="401"/>
      <c r="U108" s="416">
        <v>11</v>
      </c>
      <c r="V108" s="414">
        <v>6</v>
      </c>
      <c r="W108" s="414"/>
      <c r="X108" s="414">
        <v>6</v>
      </c>
      <c r="Y108" s="417"/>
    </row>
    <row r="109" spans="1:25" ht="14.4" customHeight="1" x14ac:dyDescent="0.3">
      <c r="A109" s="388">
        <v>10</v>
      </c>
      <c r="B109" s="298" t="s">
        <v>52</v>
      </c>
      <c r="C109" s="62" t="s">
        <v>155</v>
      </c>
      <c r="D109" s="64">
        <v>2007</v>
      </c>
      <c r="E109" s="64">
        <f t="shared" si="30"/>
        <v>11</v>
      </c>
      <c r="F109" s="88" t="s">
        <v>32</v>
      </c>
      <c r="G109" s="223">
        <f t="shared" si="31"/>
        <v>0.27291666666666664</v>
      </c>
      <c r="H109" s="224">
        <f t="shared" si="32"/>
        <v>13</v>
      </c>
      <c r="I109" s="225">
        <f t="shared" si="33"/>
        <v>12</v>
      </c>
      <c r="J109" s="461">
        <f t="shared" si="34"/>
        <v>5</v>
      </c>
      <c r="K109" s="278">
        <v>1</v>
      </c>
      <c r="L109" s="236">
        <v>1</v>
      </c>
      <c r="M109" s="230">
        <v>5</v>
      </c>
      <c r="N109" s="230">
        <v>2</v>
      </c>
      <c r="O109" s="240">
        <v>4</v>
      </c>
      <c r="P109" s="193">
        <v>0.27777777777777779</v>
      </c>
      <c r="Q109" s="54">
        <v>0.27569444444444446</v>
      </c>
      <c r="R109" s="54">
        <v>0.27291666666666664</v>
      </c>
      <c r="S109" s="54">
        <v>0.28541666666666665</v>
      </c>
      <c r="T109" s="401">
        <v>0.28194444444444444</v>
      </c>
      <c r="U109" s="416">
        <v>14</v>
      </c>
      <c r="V109" s="414">
        <v>11</v>
      </c>
      <c r="W109" s="414">
        <v>7</v>
      </c>
      <c r="X109" s="414">
        <v>10</v>
      </c>
      <c r="Y109" s="417">
        <v>8</v>
      </c>
    </row>
    <row r="110" spans="1:25" ht="14.4" customHeight="1" x14ac:dyDescent="0.3">
      <c r="A110" s="231">
        <v>11</v>
      </c>
      <c r="B110" s="227" t="s">
        <v>52</v>
      </c>
      <c r="C110" s="62" t="s">
        <v>156</v>
      </c>
      <c r="D110" s="64">
        <v>2007</v>
      </c>
      <c r="E110" s="64">
        <f t="shared" si="30"/>
        <v>11</v>
      </c>
      <c r="F110" s="87" t="s">
        <v>33</v>
      </c>
      <c r="G110" s="223">
        <f t="shared" si="31"/>
        <v>0.26527777777777778</v>
      </c>
      <c r="H110" s="224">
        <f t="shared" si="32"/>
        <v>11</v>
      </c>
      <c r="I110" s="225">
        <f t="shared" si="33"/>
        <v>11</v>
      </c>
      <c r="J110" s="229">
        <f t="shared" si="34"/>
        <v>4</v>
      </c>
      <c r="K110" s="246">
        <v>1</v>
      </c>
      <c r="L110" s="236">
        <v>2</v>
      </c>
      <c r="M110" s="230"/>
      <c r="N110" s="230">
        <v>3</v>
      </c>
      <c r="O110" s="240">
        <v>5</v>
      </c>
      <c r="P110" s="198">
        <v>0.27013888888888887</v>
      </c>
      <c r="Q110" s="54">
        <v>0.26527777777777778</v>
      </c>
      <c r="R110" s="54"/>
      <c r="S110" s="54">
        <v>0.28194444444444444</v>
      </c>
      <c r="T110" s="401">
        <v>0.26597222222222222</v>
      </c>
      <c r="U110" s="416">
        <v>15</v>
      </c>
      <c r="V110" s="425">
        <v>10</v>
      </c>
      <c r="W110" s="414"/>
      <c r="X110" s="414">
        <v>9</v>
      </c>
      <c r="Y110" s="417">
        <v>7</v>
      </c>
    </row>
    <row r="111" spans="1:25" ht="14.4" customHeight="1" x14ac:dyDescent="0.3">
      <c r="A111" s="231">
        <v>12</v>
      </c>
      <c r="B111" s="227" t="s">
        <v>52</v>
      </c>
      <c r="C111" s="62" t="s">
        <v>157</v>
      </c>
      <c r="D111" s="64">
        <v>2007</v>
      </c>
      <c r="E111" s="64">
        <f t="shared" si="30"/>
        <v>11</v>
      </c>
      <c r="F111" s="88" t="s">
        <v>32</v>
      </c>
      <c r="G111" s="223">
        <f t="shared" si="31"/>
        <v>0.30208333333333331</v>
      </c>
      <c r="H111" s="224">
        <f t="shared" si="32"/>
        <v>6</v>
      </c>
      <c r="I111" s="225">
        <f t="shared" si="33"/>
        <v>6</v>
      </c>
      <c r="J111" s="229">
        <f t="shared" si="34"/>
        <v>4</v>
      </c>
      <c r="K111" s="246">
        <v>1</v>
      </c>
      <c r="L111" s="236">
        <v>1</v>
      </c>
      <c r="M111" s="230"/>
      <c r="N111" s="230">
        <v>1</v>
      </c>
      <c r="O111" s="240">
        <v>3</v>
      </c>
      <c r="P111" s="193">
        <v>0.30486111111111108</v>
      </c>
      <c r="Q111" s="66">
        <v>0.30833333333333335</v>
      </c>
      <c r="R111" s="66"/>
      <c r="S111" s="66">
        <v>0.30833333333333335</v>
      </c>
      <c r="T111" s="401">
        <v>0.30208333333333331</v>
      </c>
      <c r="U111" s="416">
        <v>16</v>
      </c>
      <c r="V111" s="414">
        <v>12</v>
      </c>
      <c r="W111" s="414"/>
      <c r="X111" s="414">
        <v>11</v>
      </c>
      <c r="Y111" s="417">
        <v>9</v>
      </c>
    </row>
    <row r="112" spans="1:25" ht="14.4" customHeight="1" x14ac:dyDescent="0.3">
      <c r="A112" s="388">
        <v>13</v>
      </c>
      <c r="B112" s="298" t="s">
        <v>52</v>
      </c>
      <c r="C112" s="62" t="s">
        <v>148</v>
      </c>
      <c r="D112" s="64">
        <v>2006</v>
      </c>
      <c r="E112" s="64">
        <f t="shared" si="30"/>
        <v>12</v>
      </c>
      <c r="F112" s="65" t="s">
        <v>34</v>
      </c>
      <c r="G112" s="223">
        <f t="shared" si="31"/>
        <v>0.24652777777777779</v>
      </c>
      <c r="H112" s="224">
        <f t="shared" si="32"/>
        <v>5</v>
      </c>
      <c r="I112" s="225">
        <f t="shared" si="33"/>
        <v>5</v>
      </c>
      <c r="J112" s="229">
        <f t="shared" si="34"/>
        <v>1</v>
      </c>
      <c r="K112" s="246">
        <v>5</v>
      </c>
      <c r="L112" s="236"/>
      <c r="M112" s="236"/>
      <c r="N112" s="230"/>
      <c r="O112" s="240"/>
      <c r="P112" s="193">
        <v>0.24652777777777779</v>
      </c>
      <c r="Q112" s="66"/>
      <c r="R112" s="66"/>
      <c r="S112" s="66"/>
      <c r="T112" s="401"/>
      <c r="U112" s="416">
        <v>7</v>
      </c>
      <c r="V112" s="414"/>
      <c r="W112" s="414"/>
      <c r="X112" s="414"/>
      <c r="Y112" s="417"/>
    </row>
    <row r="113" spans="1:25" ht="14.4" customHeight="1" x14ac:dyDescent="0.3">
      <c r="A113" s="231">
        <v>14</v>
      </c>
      <c r="B113" s="227" t="s">
        <v>52</v>
      </c>
      <c r="C113" s="62" t="s">
        <v>149</v>
      </c>
      <c r="D113" s="64">
        <v>2006</v>
      </c>
      <c r="E113" s="64">
        <f t="shared" si="30"/>
        <v>12</v>
      </c>
      <c r="F113" s="162" t="s">
        <v>34</v>
      </c>
      <c r="G113" s="223">
        <f t="shared" si="31"/>
        <v>0.24861111111111112</v>
      </c>
      <c r="H113" s="224">
        <f t="shared" si="32"/>
        <v>4</v>
      </c>
      <c r="I113" s="225">
        <f t="shared" si="33"/>
        <v>4</v>
      </c>
      <c r="J113" s="229">
        <f t="shared" si="34"/>
        <v>1</v>
      </c>
      <c r="K113" s="278">
        <v>4</v>
      </c>
      <c r="L113" s="236"/>
      <c r="M113" s="230"/>
      <c r="N113" s="230"/>
      <c r="O113" s="240"/>
      <c r="P113" s="193">
        <v>0.24861111111111112</v>
      </c>
      <c r="Q113" s="66"/>
      <c r="R113" s="66"/>
      <c r="S113" s="66"/>
      <c r="T113" s="401"/>
      <c r="U113" s="416">
        <v>8</v>
      </c>
      <c r="V113" s="425"/>
      <c r="W113" s="414"/>
      <c r="X113" s="414"/>
      <c r="Y113" s="417"/>
    </row>
    <row r="114" spans="1:25" ht="14.4" customHeight="1" x14ac:dyDescent="0.3">
      <c r="A114" s="231">
        <v>15</v>
      </c>
      <c r="B114" s="227" t="s">
        <v>52</v>
      </c>
      <c r="C114" s="62" t="s">
        <v>151</v>
      </c>
      <c r="D114" s="64">
        <v>2007</v>
      </c>
      <c r="E114" s="64">
        <f t="shared" si="30"/>
        <v>11</v>
      </c>
      <c r="F114" s="62" t="s">
        <v>73</v>
      </c>
      <c r="G114" s="223">
        <f t="shared" si="31"/>
        <v>0.25208333333333333</v>
      </c>
      <c r="H114" s="224">
        <f t="shared" si="32"/>
        <v>2</v>
      </c>
      <c r="I114" s="225">
        <f t="shared" si="33"/>
        <v>2</v>
      </c>
      <c r="J114" s="229">
        <f t="shared" si="34"/>
        <v>1</v>
      </c>
      <c r="K114" s="246">
        <v>2</v>
      </c>
      <c r="L114" s="236"/>
      <c r="M114" s="236"/>
      <c r="N114" s="230"/>
      <c r="O114" s="240"/>
      <c r="P114" s="193">
        <v>0.25208333333333333</v>
      </c>
      <c r="Q114" s="66"/>
      <c r="R114" s="54"/>
      <c r="S114" s="54"/>
      <c r="T114" s="401"/>
      <c r="U114" s="416">
        <v>10</v>
      </c>
      <c r="V114" s="414"/>
      <c r="W114" s="414"/>
      <c r="X114" s="414"/>
      <c r="Y114" s="417"/>
    </row>
    <row r="115" spans="1:25" ht="14.4" customHeight="1" x14ac:dyDescent="0.3">
      <c r="A115" s="388">
        <v>16</v>
      </c>
      <c r="B115" s="298" t="s">
        <v>52</v>
      </c>
      <c r="C115" s="389" t="s">
        <v>154</v>
      </c>
      <c r="D115" s="189">
        <v>2006</v>
      </c>
      <c r="E115" s="189">
        <f t="shared" si="30"/>
        <v>12</v>
      </c>
      <c r="F115" s="396" t="s">
        <v>47</v>
      </c>
      <c r="G115" s="223">
        <f t="shared" si="31"/>
        <v>0.26805555555555555</v>
      </c>
      <c r="H115" s="224">
        <f t="shared" si="32"/>
        <v>1</v>
      </c>
      <c r="I115" s="225">
        <f t="shared" si="33"/>
        <v>1</v>
      </c>
      <c r="J115" s="229">
        <f t="shared" si="34"/>
        <v>1</v>
      </c>
      <c r="K115" s="246">
        <v>1</v>
      </c>
      <c r="L115" s="236"/>
      <c r="M115" s="236"/>
      <c r="N115" s="230"/>
      <c r="O115" s="240"/>
      <c r="P115" s="193">
        <v>0.26805555555555555</v>
      </c>
      <c r="Q115" s="66"/>
      <c r="R115" s="54"/>
      <c r="S115" s="54"/>
      <c r="T115" s="401"/>
      <c r="U115" s="416">
        <v>13</v>
      </c>
      <c r="V115" s="414"/>
      <c r="W115" s="414"/>
      <c r="X115" s="414"/>
      <c r="Y115" s="417"/>
    </row>
    <row r="116" spans="1:25" s="46" customFormat="1" ht="10.5" customHeight="1" thickBot="1" x14ac:dyDescent="0.3">
      <c r="A116" s="362">
        <v>16</v>
      </c>
      <c r="B116" s="249">
        <f>COUNTIF(B100:B115,"*")</f>
        <v>16</v>
      </c>
      <c r="C116" s="363"/>
      <c r="D116" s="364"/>
      <c r="E116" s="364"/>
      <c r="F116" s="365"/>
      <c r="G116" s="366"/>
      <c r="H116" s="367"/>
      <c r="I116" s="363"/>
      <c r="J116" s="368"/>
      <c r="K116" s="197">
        <f t="shared" ref="K116:Y116" si="35">COUNTIF(K100:K115,"&gt;0")</f>
        <v>16</v>
      </c>
      <c r="L116" s="256">
        <f t="shared" si="35"/>
        <v>12</v>
      </c>
      <c r="M116" s="256">
        <f t="shared" si="35"/>
        <v>7</v>
      </c>
      <c r="N116" s="256">
        <f t="shared" si="35"/>
        <v>11</v>
      </c>
      <c r="O116" s="257">
        <f t="shared" si="35"/>
        <v>9</v>
      </c>
      <c r="P116" s="197">
        <f t="shared" si="35"/>
        <v>16</v>
      </c>
      <c r="Q116" s="60">
        <f t="shared" si="35"/>
        <v>12</v>
      </c>
      <c r="R116" s="60">
        <f t="shared" si="35"/>
        <v>7</v>
      </c>
      <c r="S116" s="60">
        <f t="shared" si="35"/>
        <v>11</v>
      </c>
      <c r="T116" s="404">
        <f t="shared" si="35"/>
        <v>9</v>
      </c>
      <c r="U116" s="423">
        <f t="shared" si="35"/>
        <v>16</v>
      </c>
      <c r="V116" s="256">
        <f t="shared" si="35"/>
        <v>12</v>
      </c>
      <c r="W116" s="256">
        <f t="shared" si="35"/>
        <v>7</v>
      </c>
      <c r="X116" s="256">
        <f t="shared" si="35"/>
        <v>11</v>
      </c>
      <c r="Y116" s="257">
        <f t="shared" si="35"/>
        <v>9</v>
      </c>
    </row>
    <row r="117" spans="1:25" ht="14.4" customHeight="1" thickTop="1" x14ac:dyDescent="0.3">
      <c r="A117" s="369"/>
      <c r="B117" s="370" t="s">
        <v>55</v>
      </c>
      <c r="C117" s="305" t="s">
        <v>56</v>
      </c>
      <c r="D117" s="490" t="s">
        <v>57</v>
      </c>
      <c r="E117" s="490"/>
      <c r="F117" s="371" t="s">
        <v>109</v>
      </c>
      <c r="G117" s="78" t="s">
        <v>54</v>
      </c>
      <c r="H117" s="61" t="s">
        <v>4</v>
      </c>
      <c r="I117" s="305" t="s">
        <v>4</v>
      </c>
      <c r="J117" s="372" t="s">
        <v>4</v>
      </c>
      <c r="K117" s="491" t="s">
        <v>5</v>
      </c>
      <c r="L117" s="492"/>
      <c r="M117" s="492"/>
      <c r="N117" s="492"/>
      <c r="O117" s="493"/>
      <c r="P117" s="494" t="s">
        <v>6</v>
      </c>
      <c r="Q117" s="495"/>
      <c r="R117" s="495"/>
      <c r="S117" s="495"/>
      <c r="T117" s="496"/>
      <c r="U117" s="497" t="s">
        <v>7</v>
      </c>
      <c r="V117" s="498"/>
      <c r="W117" s="498"/>
      <c r="X117" s="498"/>
      <c r="Y117" s="499"/>
    </row>
    <row r="118" spans="1:25" ht="14.4" customHeight="1" x14ac:dyDescent="0.3">
      <c r="A118" s="201" t="s">
        <v>8</v>
      </c>
      <c r="B118" s="202" t="s">
        <v>9</v>
      </c>
      <c r="C118" s="203" t="s">
        <v>10</v>
      </c>
      <c r="D118" s="202" t="s">
        <v>11</v>
      </c>
      <c r="E118" s="202" t="s">
        <v>105</v>
      </c>
      <c r="F118" s="204" t="s">
        <v>12</v>
      </c>
      <c r="G118" s="205" t="s">
        <v>13</v>
      </c>
      <c r="H118" s="206" t="s">
        <v>14</v>
      </c>
      <c r="I118" s="207" t="s">
        <v>15</v>
      </c>
      <c r="J118" s="204" t="s">
        <v>16</v>
      </c>
      <c r="K118" s="208" t="s">
        <v>17</v>
      </c>
      <c r="L118" s="202" t="s">
        <v>18</v>
      </c>
      <c r="M118" s="202" t="s">
        <v>19</v>
      </c>
      <c r="N118" s="202" t="s">
        <v>20</v>
      </c>
      <c r="O118" s="209" t="s">
        <v>21</v>
      </c>
      <c r="P118" s="191" t="s">
        <v>22</v>
      </c>
      <c r="Q118" s="49" t="s">
        <v>23</v>
      </c>
      <c r="R118" s="50" t="s">
        <v>24</v>
      </c>
      <c r="S118" s="51" t="s">
        <v>25</v>
      </c>
      <c r="T118" s="399" t="s">
        <v>26</v>
      </c>
      <c r="U118" s="405" t="s">
        <v>27</v>
      </c>
      <c r="V118" s="406" t="s">
        <v>28</v>
      </c>
      <c r="W118" s="406" t="s">
        <v>29</v>
      </c>
      <c r="X118" s="406" t="s">
        <v>30</v>
      </c>
      <c r="Y118" s="407" t="s">
        <v>31</v>
      </c>
    </row>
    <row r="119" spans="1:25" ht="14.4" customHeight="1" x14ac:dyDescent="0.3">
      <c r="A119" s="210">
        <v>1</v>
      </c>
      <c r="B119" s="211" t="s">
        <v>55</v>
      </c>
      <c r="C119" s="164" t="s">
        <v>159</v>
      </c>
      <c r="D119" s="63">
        <v>2003</v>
      </c>
      <c r="E119" s="64">
        <f t="shared" ref="E119:E127" si="36">SUM(2018-D119)</f>
        <v>15</v>
      </c>
      <c r="F119" s="165" t="s">
        <v>39</v>
      </c>
      <c r="G119" s="215">
        <f t="shared" ref="G119:G127" si="37">MIN(P119:T119)</f>
        <v>0.21736111111111112</v>
      </c>
      <c r="H119" s="216">
        <f t="shared" ref="H119:H127" si="38">SUM(K119:O119)</f>
        <v>61</v>
      </c>
      <c r="I119" s="217">
        <f t="shared" ref="I119:I127" si="39">IF(COUNTIF(K119:O119,"&gt;=0")&lt;4,SUM(K119:O119),SUM(LARGE(K119:O119,1),LARGE(K119:O119,2),LARGE(K119:O119,3),LARGE(K119:O119,4)))</f>
        <v>51</v>
      </c>
      <c r="J119" s="460">
        <f t="shared" ref="J119:J127" si="40">COUNTIF(K119:O119,"&gt;0")</f>
        <v>5</v>
      </c>
      <c r="K119" s="332">
        <v>12</v>
      </c>
      <c r="L119" s="260">
        <v>12</v>
      </c>
      <c r="M119" s="260">
        <v>10</v>
      </c>
      <c r="N119" s="260">
        <v>12</v>
      </c>
      <c r="O119" s="219">
        <v>15</v>
      </c>
      <c r="P119" s="192">
        <v>0.22916666666666666</v>
      </c>
      <c r="Q119" s="53">
        <v>0.22013888888888888</v>
      </c>
      <c r="R119" s="53">
        <v>0.22361111111111109</v>
      </c>
      <c r="S119" s="53">
        <v>0.21805555555555556</v>
      </c>
      <c r="T119" s="400">
        <v>0.21736111111111112</v>
      </c>
      <c r="U119" s="426">
        <v>2</v>
      </c>
      <c r="V119" s="167">
        <v>2</v>
      </c>
      <c r="W119" s="86">
        <v>3</v>
      </c>
      <c r="X119" s="86">
        <v>2</v>
      </c>
      <c r="Y119" s="410">
        <v>1</v>
      </c>
    </row>
    <row r="120" spans="1:25" ht="14.4" customHeight="1" x14ac:dyDescent="0.3">
      <c r="A120" s="220">
        <v>2</v>
      </c>
      <c r="B120" s="221" t="s">
        <v>55</v>
      </c>
      <c r="C120" s="455" t="s">
        <v>166</v>
      </c>
      <c r="D120" s="80">
        <v>2004</v>
      </c>
      <c r="E120" s="81">
        <f t="shared" si="36"/>
        <v>14</v>
      </c>
      <c r="F120" s="166" t="s">
        <v>32</v>
      </c>
      <c r="G120" s="443">
        <f t="shared" si="37"/>
        <v>0.20833333333333334</v>
      </c>
      <c r="H120" s="224">
        <f t="shared" si="38"/>
        <v>45</v>
      </c>
      <c r="I120" s="225">
        <f t="shared" si="39"/>
        <v>45</v>
      </c>
      <c r="J120" s="229">
        <f t="shared" si="40"/>
        <v>3</v>
      </c>
      <c r="K120" s="246"/>
      <c r="L120" s="260">
        <v>15</v>
      </c>
      <c r="M120" s="260">
        <v>15</v>
      </c>
      <c r="N120" s="260">
        <v>15</v>
      </c>
      <c r="O120" s="237"/>
      <c r="P120" s="195"/>
      <c r="Q120" s="54">
        <v>0.20833333333333334</v>
      </c>
      <c r="R120" s="54">
        <v>0.21388888888888891</v>
      </c>
      <c r="S120" s="54">
        <v>0.21180555555555555</v>
      </c>
      <c r="T120" s="401"/>
      <c r="U120" s="428"/>
      <c r="V120" s="430">
        <v>1</v>
      </c>
      <c r="W120" s="430">
        <v>1</v>
      </c>
      <c r="X120" s="422">
        <v>1</v>
      </c>
      <c r="Y120" s="417"/>
    </row>
    <row r="121" spans="1:25" ht="14.4" customHeight="1" x14ac:dyDescent="0.3">
      <c r="A121" s="220">
        <v>3</v>
      </c>
      <c r="B121" s="221" t="s">
        <v>55</v>
      </c>
      <c r="C121" s="395" t="s">
        <v>158</v>
      </c>
      <c r="D121" s="80">
        <v>2005</v>
      </c>
      <c r="E121" s="81">
        <f t="shared" si="36"/>
        <v>13</v>
      </c>
      <c r="F121" s="454" t="s">
        <v>39</v>
      </c>
      <c r="G121" s="223">
        <f t="shared" si="37"/>
        <v>0.22222222222222221</v>
      </c>
      <c r="H121" s="224">
        <f t="shared" si="38"/>
        <v>44</v>
      </c>
      <c r="I121" s="225">
        <f t="shared" si="39"/>
        <v>44</v>
      </c>
      <c r="J121" s="229">
        <f t="shared" si="40"/>
        <v>4</v>
      </c>
      <c r="K121" s="374">
        <v>15</v>
      </c>
      <c r="L121" s="226">
        <v>10</v>
      </c>
      <c r="M121" s="230"/>
      <c r="N121" s="236">
        <v>7</v>
      </c>
      <c r="O121" s="219">
        <v>12</v>
      </c>
      <c r="P121" s="193">
        <v>0.22500000000000001</v>
      </c>
      <c r="Q121" s="54">
        <v>0.22638888888888889</v>
      </c>
      <c r="R121" s="54"/>
      <c r="S121" s="54">
        <v>0.23819444444444446</v>
      </c>
      <c r="T121" s="401">
        <v>0.22222222222222221</v>
      </c>
      <c r="U121" s="427">
        <v>1</v>
      </c>
      <c r="V121" s="412">
        <v>3</v>
      </c>
      <c r="W121" s="414"/>
      <c r="X121" s="414">
        <v>6</v>
      </c>
      <c r="Y121" s="413">
        <v>2</v>
      </c>
    </row>
    <row r="122" spans="1:25" s="93" customFormat="1" ht="14.4" customHeight="1" x14ac:dyDescent="0.3">
      <c r="A122" s="391">
        <v>4</v>
      </c>
      <c r="B122" s="298" t="s">
        <v>55</v>
      </c>
      <c r="C122" s="242" t="s">
        <v>167</v>
      </c>
      <c r="D122" s="80">
        <v>2005</v>
      </c>
      <c r="E122" s="81">
        <f t="shared" si="36"/>
        <v>13</v>
      </c>
      <c r="F122" s="390" t="s">
        <v>32</v>
      </c>
      <c r="G122" s="223">
        <f t="shared" si="37"/>
        <v>0.21944444444444444</v>
      </c>
      <c r="H122" s="224">
        <f t="shared" si="38"/>
        <v>38</v>
      </c>
      <c r="I122" s="225">
        <f t="shared" si="39"/>
        <v>38</v>
      </c>
      <c r="J122" s="229">
        <f t="shared" si="40"/>
        <v>4</v>
      </c>
      <c r="K122" s="246"/>
      <c r="L122" s="260">
        <v>8</v>
      </c>
      <c r="M122" s="260">
        <v>12</v>
      </c>
      <c r="N122" s="226">
        <v>10</v>
      </c>
      <c r="O122" s="219">
        <v>8</v>
      </c>
      <c r="P122" s="195"/>
      <c r="Q122" s="85">
        <v>0.23124999999999998</v>
      </c>
      <c r="R122" s="85">
        <v>0.21944444444444444</v>
      </c>
      <c r="S122" s="85">
        <v>0.22638888888888889</v>
      </c>
      <c r="T122" s="401">
        <v>0.2388888888888889</v>
      </c>
      <c r="U122" s="428"/>
      <c r="V122" s="429">
        <v>4</v>
      </c>
      <c r="W122" s="429">
        <v>2</v>
      </c>
      <c r="X122" s="412">
        <v>3</v>
      </c>
      <c r="Y122" s="413">
        <v>4</v>
      </c>
    </row>
    <row r="123" spans="1:25" s="93" customFormat="1" ht="14.4" customHeight="1" x14ac:dyDescent="0.3">
      <c r="A123" s="391">
        <v>5</v>
      </c>
      <c r="B123" s="298" t="s">
        <v>55</v>
      </c>
      <c r="C123" s="242" t="s">
        <v>205</v>
      </c>
      <c r="D123" s="80">
        <v>2004</v>
      </c>
      <c r="E123" s="81">
        <f t="shared" si="36"/>
        <v>14</v>
      </c>
      <c r="F123" s="390" t="s">
        <v>32</v>
      </c>
      <c r="G123" s="223">
        <f t="shared" si="37"/>
        <v>0.22777777777777777</v>
      </c>
      <c r="H123" s="224">
        <f t="shared" si="38"/>
        <v>26</v>
      </c>
      <c r="I123" s="225">
        <f t="shared" si="39"/>
        <v>26</v>
      </c>
      <c r="J123" s="229">
        <f t="shared" si="40"/>
        <v>3</v>
      </c>
      <c r="K123" s="246"/>
      <c r="L123" s="230"/>
      <c r="M123" s="226">
        <v>8</v>
      </c>
      <c r="N123" s="226">
        <v>8</v>
      </c>
      <c r="O123" s="219">
        <v>10</v>
      </c>
      <c r="P123" s="195"/>
      <c r="Q123" s="85"/>
      <c r="R123" s="85">
        <v>0.2298611111111111</v>
      </c>
      <c r="S123" s="85">
        <v>0.23611111111111113</v>
      </c>
      <c r="T123" s="401">
        <v>0.22777777777777777</v>
      </c>
      <c r="U123" s="428"/>
      <c r="V123" s="425"/>
      <c r="W123" s="412">
        <v>4</v>
      </c>
      <c r="X123" s="412">
        <v>4</v>
      </c>
      <c r="Y123" s="413">
        <v>3</v>
      </c>
    </row>
    <row r="124" spans="1:25" s="93" customFormat="1" ht="14.4" customHeight="1" x14ac:dyDescent="0.3">
      <c r="A124" s="391">
        <v>6</v>
      </c>
      <c r="B124" s="298" t="s">
        <v>55</v>
      </c>
      <c r="C124" s="242" t="s">
        <v>169</v>
      </c>
      <c r="D124" s="80">
        <v>2004</v>
      </c>
      <c r="E124" s="81">
        <f t="shared" si="36"/>
        <v>14</v>
      </c>
      <c r="F124" s="390" t="s">
        <v>32</v>
      </c>
      <c r="G124" s="223">
        <f t="shared" si="37"/>
        <v>0.2388888888888889</v>
      </c>
      <c r="H124" s="224">
        <f t="shared" si="38"/>
        <v>26</v>
      </c>
      <c r="I124" s="225">
        <f t="shared" si="39"/>
        <v>26</v>
      </c>
      <c r="J124" s="229">
        <f t="shared" si="40"/>
        <v>4</v>
      </c>
      <c r="K124" s="246"/>
      <c r="L124" s="230">
        <v>7</v>
      </c>
      <c r="M124" s="230">
        <v>6</v>
      </c>
      <c r="N124" s="230">
        <v>6</v>
      </c>
      <c r="O124" s="240">
        <v>7</v>
      </c>
      <c r="P124" s="195"/>
      <c r="Q124" s="85">
        <v>0.2388888888888889</v>
      </c>
      <c r="R124" s="85">
        <v>0.24444444444444446</v>
      </c>
      <c r="S124" s="85">
        <v>0.24652777777777779</v>
      </c>
      <c r="T124" s="401">
        <v>0.24930555555555556</v>
      </c>
      <c r="U124" s="428"/>
      <c r="V124" s="425">
        <v>5</v>
      </c>
      <c r="W124" s="414">
        <v>6</v>
      </c>
      <c r="X124" s="414">
        <v>6</v>
      </c>
      <c r="Y124" s="417">
        <v>5</v>
      </c>
    </row>
    <row r="125" spans="1:25" ht="14.4" customHeight="1" x14ac:dyDescent="0.3">
      <c r="A125" s="391">
        <v>7</v>
      </c>
      <c r="B125" s="298" t="s">
        <v>55</v>
      </c>
      <c r="C125" s="245" t="s">
        <v>168</v>
      </c>
      <c r="D125" s="80">
        <v>2005</v>
      </c>
      <c r="E125" s="81">
        <f t="shared" si="36"/>
        <v>13</v>
      </c>
      <c r="F125" s="392" t="s">
        <v>39</v>
      </c>
      <c r="G125" s="393">
        <f t="shared" si="37"/>
        <v>0.24166666666666667</v>
      </c>
      <c r="H125" s="224">
        <f t="shared" si="38"/>
        <v>24</v>
      </c>
      <c r="I125" s="225">
        <f t="shared" si="39"/>
        <v>24</v>
      </c>
      <c r="J125" s="229">
        <f t="shared" si="40"/>
        <v>4</v>
      </c>
      <c r="K125" s="246"/>
      <c r="L125" s="230">
        <v>6</v>
      </c>
      <c r="M125" s="236">
        <v>7</v>
      </c>
      <c r="N125" s="236">
        <v>5</v>
      </c>
      <c r="O125" s="240">
        <v>6</v>
      </c>
      <c r="P125" s="195"/>
      <c r="Q125" s="71">
        <v>0.24305555555555555</v>
      </c>
      <c r="R125" s="71">
        <v>0.24166666666666667</v>
      </c>
      <c r="S125" s="71">
        <v>0.25694444444444448</v>
      </c>
      <c r="T125" s="401">
        <v>0.25347222222222221</v>
      </c>
      <c r="U125" s="428"/>
      <c r="V125" s="425">
        <v>6</v>
      </c>
      <c r="W125" s="414">
        <v>5</v>
      </c>
      <c r="X125" s="414">
        <v>7</v>
      </c>
      <c r="Y125" s="417">
        <v>6</v>
      </c>
    </row>
    <row r="126" spans="1:25" ht="14.4" customHeight="1" x14ac:dyDescent="0.3">
      <c r="A126" s="391">
        <v>8</v>
      </c>
      <c r="B126" s="298" t="s">
        <v>55</v>
      </c>
      <c r="C126" s="245" t="s">
        <v>207</v>
      </c>
      <c r="D126" s="80">
        <v>2004</v>
      </c>
      <c r="E126" s="81">
        <f t="shared" si="36"/>
        <v>14</v>
      </c>
      <c r="F126" s="394" t="s">
        <v>36</v>
      </c>
      <c r="G126" s="223">
        <f t="shared" si="37"/>
        <v>0.27847222222222223</v>
      </c>
      <c r="H126" s="224">
        <f t="shared" si="38"/>
        <v>5</v>
      </c>
      <c r="I126" s="225">
        <f t="shared" si="39"/>
        <v>5</v>
      </c>
      <c r="J126" s="229">
        <f t="shared" si="40"/>
        <v>1</v>
      </c>
      <c r="K126" s="246"/>
      <c r="L126" s="230"/>
      <c r="M126" s="230">
        <v>5</v>
      </c>
      <c r="N126" s="236"/>
      <c r="O126" s="237"/>
      <c r="P126" s="195"/>
      <c r="Q126" s="71"/>
      <c r="R126" s="71">
        <v>0.27847222222222223</v>
      </c>
      <c r="S126" s="71"/>
      <c r="T126" s="401"/>
      <c r="U126" s="428"/>
      <c r="V126" s="425"/>
      <c r="W126" s="414">
        <v>7</v>
      </c>
      <c r="X126" s="414"/>
      <c r="Y126" s="417"/>
    </row>
    <row r="127" spans="1:25" ht="14.4" customHeight="1" x14ac:dyDescent="0.3">
      <c r="A127" s="391">
        <v>9</v>
      </c>
      <c r="B127" s="298" t="s">
        <v>55</v>
      </c>
      <c r="C127" s="245" t="s">
        <v>206</v>
      </c>
      <c r="D127" s="80">
        <v>2005</v>
      </c>
      <c r="E127" s="81">
        <f t="shared" si="36"/>
        <v>13</v>
      </c>
      <c r="F127" s="453" t="s">
        <v>203</v>
      </c>
      <c r="G127" s="223">
        <f t="shared" si="37"/>
        <v>0.30138888888888887</v>
      </c>
      <c r="H127" s="224">
        <f t="shared" si="38"/>
        <v>4</v>
      </c>
      <c r="I127" s="225">
        <f t="shared" si="39"/>
        <v>4</v>
      </c>
      <c r="J127" s="229">
        <f t="shared" si="40"/>
        <v>1</v>
      </c>
      <c r="K127" s="246"/>
      <c r="L127" s="230"/>
      <c r="M127" s="230">
        <v>4</v>
      </c>
      <c r="N127" s="236"/>
      <c r="O127" s="237"/>
      <c r="P127" s="195"/>
      <c r="Q127" s="54"/>
      <c r="R127" s="54">
        <v>0.30138888888888887</v>
      </c>
      <c r="S127" s="54"/>
      <c r="T127" s="401"/>
      <c r="U127" s="428"/>
      <c r="V127" s="425"/>
      <c r="W127" s="414">
        <v>8</v>
      </c>
      <c r="X127" s="414"/>
      <c r="Y127" s="417"/>
    </row>
    <row r="128" spans="1:25" s="46" customFormat="1" ht="10.5" customHeight="1" thickBot="1" x14ac:dyDescent="0.3">
      <c r="A128" s="248">
        <v>9</v>
      </c>
      <c r="B128" s="249">
        <f>COUNTIF(B119:B127,"*")</f>
        <v>9</v>
      </c>
      <c r="C128" s="250"/>
      <c r="D128" s="251"/>
      <c r="E128" s="251"/>
      <c r="F128" s="252"/>
      <c r="G128" s="253"/>
      <c r="H128" s="254"/>
      <c r="I128" s="250"/>
      <c r="J128" s="255"/>
      <c r="K128" s="194">
        <f t="shared" ref="K128:Y128" si="41">COUNTIF(K119:K127,"&gt;0")</f>
        <v>2</v>
      </c>
      <c r="L128" s="280">
        <f t="shared" si="41"/>
        <v>6</v>
      </c>
      <c r="M128" s="280">
        <f t="shared" si="41"/>
        <v>8</v>
      </c>
      <c r="N128" s="280">
        <f t="shared" si="41"/>
        <v>7</v>
      </c>
      <c r="O128" s="281">
        <f t="shared" si="41"/>
        <v>6</v>
      </c>
      <c r="P128" s="194">
        <f t="shared" si="41"/>
        <v>2</v>
      </c>
      <c r="Q128" s="56">
        <f t="shared" si="41"/>
        <v>6</v>
      </c>
      <c r="R128" s="56">
        <f t="shared" si="41"/>
        <v>8</v>
      </c>
      <c r="S128" s="56">
        <f t="shared" si="41"/>
        <v>7</v>
      </c>
      <c r="T128" s="402">
        <f t="shared" si="41"/>
        <v>6</v>
      </c>
      <c r="U128" s="418">
        <f t="shared" si="41"/>
        <v>2</v>
      </c>
      <c r="V128" s="280">
        <f t="shared" si="41"/>
        <v>6</v>
      </c>
      <c r="W128" s="280">
        <f t="shared" si="41"/>
        <v>8</v>
      </c>
      <c r="X128" s="280">
        <f t="shared" si="41"/>
        <v>7</v>
      </c>
      <c r="Y128" s="281">
        <f t="shared" si="41"/>
        <v>6</v>
      </c>
    </row>
    <row r="129" spans="1:30" ht="14.4" customHeight="1" thickTop="1" x14ac:dyDescent="0.3">
      <c r="A129" s="57"/>
      <c r="B129" s="319" t="s">
        <v>58</v>
      </c>
      <c r="C129" s="70" t="s">
        <v>59</v>
      </c>
      <c r="D129" s="500" t="s">
        <v>57</v>
      </c>
      <c r="E129" s="500"/>
      <c r="F129" s="200" t="s">
        <v>109</v>
      </c>
      <c r="G129" s="76" t="s">
        <v>60</v>
      </c>
      <c r="H129" s="48" t="s">
        <v>4</v>
      </c>
      <c r="I129" s="70" t="s">
        <v>4</v>
      </c>
      <c r="J129" s="69" t="s">
        <v>4</v>
      </c>
      <c r="K129" s="501" t="s">
        <v>5</v>
      </c>
      <c r="L129" s="502"/>
      <c r="M129" s="502"/>
      <c r="N129" s="502"/>
      <c r="O129" s="503"/>
      <c r="P129" s="504" t="s">
        <v>6</v>
      </c>
      <c r="Q129" s="505"/>
      <c r="R129" s="505"/>
      <c r="S129" s="505"/>
      <c r="T129" s="506"/>
      <c r="U129" s="507" t="s">
        <v>7</v>
      </c>
      <c r="V129" s="508"/>
      <c r="W129" s="508"/>
      <c r="X129" s="508"/>
      <c r="Y129" s="509"/>
    </row>
    <row r="130" spans="1:30" ht="14.4" customHeight="1" x14ac:dyDescent="0.3">
      <c r="A130" s="201" t="s">
        <v>8</v>
      </c>
      <c r="B130" s="202" t="s">
        <v>9</v>
      </c>
      <c r="C130" s="203" t="s">
        <v>10</v>
      </c>
      <c r="D130" s="202" t="s">
        <v>11</v>
      </c>
      <c r="E130" s="202" t="s">
        <v>105</v>
      </c>
      <c r="F130" s="204" t="s">
        <v>12</v>
      </c>
      <c r="G130" s="205" t="s">
        <v>13</v>
      </c>
      <c r="H130" s="206" t="s">
        <v>14</v>
      </c>
      <c r="I130" s="207" t="s">
        <v>15</v>
      </c>
      <c r="J130" s="204" t="s">
        <v>16</v>
      </c>
      <c r="K130" s="208" t="s">
        <v>17</v>
      </c>
      <c r="L130" s="202" t="s">
        <v>18</v>
      </c>
      <c r="M130" s="202" t="s">
        <v>19</v>
      </c>
      <c r="N130" s="202" t="s">
        <v>20</v>
      </c>
      <c r="O130" s="209" t="s">
        <v>21</v>
      </c>
      <c r="P130" s="191" t="s">
        <v>22</v>
      </c>
      <c r="Q130" s="49" t="s">
        <v>23</v>
      </c>
      <c r="R130" s="50" t="s">
        <v>24</v>
      </c>
      <c r="S130" s="51" t="s">
        <v>25</v>
      </c>
      <c r="T130" s="399" t="s">
        <v>26</v>
      </c>
      <c r="U130" s="405" t="s">
        <v>27</v>
      </c>
      <c r="V130" s="406" t="s">
        <v>28</v>
      </c>
      <c r="W130" s="406" t="s">
        <v>29</v>
      </c>
      <c r="X130" s="406" t="s">
        <v>30</v>
      </c>
      <c r="Y130" s="407" t="s">
        <v>31</v>
      </c>
    </row>
    <row r="131" spans="1:30" ht="14.4" customHeight="1" x14ac:dyDescent="0.3">
      <c r="A131" s="210">
        <v>1</v>
      </c>
      <c r="B131" s="211" t="s">
        <v>58</v>
      </c>
      <c r="C131" s="168" t="s">
        <v>160</v>
      </c>
      <c r="D131" s="74">
        <v>2004</v>
      </c>
      <c r="E131" s="75">
        <f t="shared" ref="E131:E136" si="42">SUM(2018-D131)</f>
        <v>14</v>
      </c>
      <c r="F131" s="90" t="s">
        <v>47</v>
      </c>
      <c r="G131" s="215">
        <f t="shared" ref="G131:G136" si="43">MIN(P131:T131)</f>
        <v>0.2590277777777778</v>
      </c>
      <c r="H131" s="216">
        <f t="shared" ref="H131:H136" si="44">SUM(K131:O131)</f>
        <v>66</v>
      </c>
      <c r="I131" s="217">
        <f t="shared" ref="I131:I136" si="45">IF(COUNTIF(K131:O131,"&gt;=0")&lt;4,SUM(K131:O131),SUM(LARGE(K131:O131,1),LARGE(K131:O131,2),LARGE(K131:O131,3),LARGE(K131:O131,4)))</f>
        <v>54</v>
      </c>
      <c r="J131" s="460">
        <f t="shared" ref="J131:J136" si="46">COUNTIF(K131:O131,"&gt;0")</f>
        <v>5</v>
      </c>
      <c r="K131" s="91">
        <v>15</v>
      </c>
      <c r="L131" s="260">
        <v>12</v>
      </c>
      <c r="M131" s="260">
        <v>12</v>
      </c>
      <c r="N131" s="260">
        <v>15</v>
      </c>
      <c r="O131" s="219">
        <v>12</v>
      </c>
      <c r="P131" s="192">
        <v>0.27430555555555552</v>
      </c>
      <c r="Q131" s="53">
        <v>0.2638888888888889</v>
      </c>
      <c r="R131" s="53">
        <v>0.2590277777777778</v>
      </c>
      <c r="S131" s="53">
        <v>0.27291666666666664</v>
      </c>
      <c r="T131" s="400">
        <v>0.27499999999999997</v>
      </c>
      <c r="U131" s="456">
        <v>1</v>
      </c>
      <c r="V131" s="86">
        <v>2</v>
      </c>
      <c r="W131" s="86">
        <v>2</v>
      </c>
      <c r="X131" s="409">
        <v>1</v>
      </c>
      <c r="Y131" s="431">
        <v>2</v>
      </c>
    </row>
    <row r="132" spans="1:30" ht="14.4" customHeight="1" x14ac:dyDescent="0.3">
      <c r="A132" s="220">
        <v>2</v>
      </c>
      <c r="B132" s="221" t="s">
        <v>58</v>
      </c>
      <c r="C132" s="395" t="s">
        <v>163</v>
      </c>
      <c r="D132" s="300">
        <v>2005</v>
      </c>
      <c r="E132" s="301">
        <f t="shared" si="42"/>
        <v>13</v>
      </c>
      <c r="F132" s="390" t="s">
        <v>32</v>
      </c>
      <c r="G132" s="445">
        <f t="shared" si="43"/>
        <v>0.25138888888888888</v>
      </c>
      <c r="H132" s="224">
        <f t="shared" si="44"/>
        <v>45</v>
      </c>
      <c r="I132" s="225">
        <f t="shared" si="45"/>
        <v>45</v>
      </c>
      <c r="J132" s="229">
        <f t="shared" si="46"/>
        <v>3</v>
      </c>
      <c r="K132" s="387"/>
      <c r="L132" s="226">
        <v>15</v>
      </c>
      <c r="M132" s="260">
        <v>15</v>
      </c>
      <c r="N132" s="236"/>
      <c r="O132" s="219">
        <v>15</v>
      </c>
      <c r="P132" s="195"/>
      <c r="Q132" s="54">
        <v>0.25347222222222221</v>
      </c>
      <c r="R132" s="54">
        <v>0.25138888888888888</v>
      </c>
      <c r="S132" s="54"/>
      <c r="T132" s="401">
        <v>0.25833333333333336</v>
      </c>
      <c r="U132" s="428"/>
      <c r="V132" s="430">
        <v>1</v>
      </c>
      <c r="W132" s="430">
        <v>1</v>
      </c>
      <c r="X132" s="414"/>
      <c r="Y132" s="410">
        <v>1</v>
      </c>
    </row>
    <row r="133" spans="1:30" ht="14.4" customHeight="1" x14ac:dyDescent="0.3">
      <c r="A133" s="210">
        <v>3</v>
      </c>
      <c r="B133" s="211" t="s">
        <v>58</v>
      </c>
      <c r="C133" s="378" t="s">
        <v>165</v>
      </c>
      <c r="D133" s="300">
        <v>2005</v>
      </c>
      <c r="E133" s="301">
        <f t="shared" si="42"/>
        <v>13</v>
      </c>
      <c r="F133" s="390" t="s">
        <v>32</v>
      </c>
      <c r="G133" s="223">
        <f t="shared" si="43"/>
        <v>0.27499999999999997</v>
      </c>
      <c r="H133" s="224">
        <f t="shared" si="44"/>
        <v>38</v>
      </c>
      <c r="I133" s="225">
        <f t="shared" si="45"/>
        <v>38</v>
      </c>
      <c r="J133" s="229">
        <f t="shared" si="46"/>
        <v>4</v>
      </c>
      <c r="K133" s="387"/>
      <c r="L133" s="260">
        <v>10</v>
      </c>
      <c r="M133" s="226">
        <v>8</v>
      </c>
      <c r="N133" s="260">
        <v>12</v>
      </c>
      <c r="O133" s="219">
        <v>8</v>
      </c>
      <c r="P133" s="195"/>
      <c r="Q133" s="54">
        <v>0.28541666666666665</v>
      </c>
      <c r="R133" s="54">
        <v>0.27499999999999997</v>
      </c>
      <c r="S133" s="54">
        <v>0.29097222222222224</v>
      </c>
      <c r="T133" s="401">
        <v>0.28819444444444448</v>
      </c>
      <c r="U133" s="428"/>
      <c r="V133" s="429">
        <v>3</v>
      </c>
      <c r="W133" s="412">
        <v>4</v>
      </c>
      <c r="X133" s="412">
        <v>2</v>
      </c>
      <c r="Y133" s="431">
        <v>4</v>
      </c>
    </row>
    <row r="134" spans="1:30" ht="14.4" customHeight="1" x14ac:dyDescent="0.3">
      <c r="A134" s="391">
        <v>4</v>
      </c>
      <c r="B134" s="298" t="s">
        <v>58</v>
      </c>
      <c r="C134" s="245" t="s">
        <v>161</v>
      </c>
      <c r="D134" s="300">
        <v>2004</v>
      </c>
      <c r="E134" s="301">
        <f t="shared" si="42"/>
        <v>14</v>
      </c>
      <c r="F134" s="390" t="s">
        <v>32</v>
      </c>
      <c r="G134" s="223">
        <f t="shared" si="43"/>
        <v>0.27499999999999997</v>
      </c>
      <c r="H134" s="224">
        <f t="shared" si="44"/>
        <v>36</v>
      </c>
      <c r="I134" s="225">
        <f t="shared" si="45"/>
        <v>36</v>
      </c>
      <c r="J134" s="229">
        <f t="shared" si="46"/>
        <v>4</v>
      </c>
      <c r="K134" s="397"/>
      <c r="L134" s="260">
        <v>8</v>
      </c>
      <c r="M134" s="260">
        <v>10</v>
      </c>
      <c r="N134" s="226">
        <v>8</v>
      </c>
      <c r="O134" s="219">
        <v>10</v>
      </c>
      <c r="P134" s="195"/>
      <c r="Q134" s="71">
        <v>0.28958333333333336</v>
      </c>
      <c r="R134" s="71">
        <v>0.27499999999999997</v>
      </c>
      <c r="S134" s="71">
        <v>0.3034722222222222</v>
      </c>
      <c r="T134" s="401">
        <v>0.28541666666666665</v>
      </c>
      <c r="U134" s="428"/>
      <c r="V134" s="429">
        <v>4</v>
      </c>
      <c r="W134" s="412">
        <v>3</v>
      </c>
      <c r="X134" s="412">
        <v>4</v>
      </c>
      <c r="Y134" s="431">
        <v>3</v>
      </c>
    </row>
    <row r="135" spans="1:30" ht="14.4" customHeight="1" x14ac:dyDescent="0.3">
      <c r="A135" s="391">
        <v>5</v>
      </c>
      <c r="B135" s="259" t="s">
        <v>58</v>
      </c>
      <c r="C135" s="245" t="s">
        <v>164</v>
      </c>
      <c r="D135" s="300">
        <v>2004</v>
      </c>
      <c r="E135" s="301">
        <f t="shared" si="42"/>
        <v>14</v>
      </c>
      <c r="F135" s="390" t="s">
        <v>32</v>
      </c>
      <c r="G135" s="223">
        <f t="shared" si="43"/>
        <v>0.28472222222222221</v>
      </c>
      <c r="H135" s="224">
        <f t="shared" si="44"/>
        <v>31</v>
      </c>
      <c r="I135" s="225">
        <f t="shared" si="45"/>
        <v>31</v>
      </c>
      <c r="J135" s="229">
        <f t="shared" si="46"/>
        <v>4</v>
      </c>
      <c r="K135" s="387"/>
      <c r="L135" s="230">
        <v>7</v>
      </c>
      <c r="M135" s="236">
        <v>7</v>
      </c>
      <c r="N135" s="226">
        <v>10</v>
      </c>
      <c r="O135" s="240">
        <v>7</v>
      </c>
      <c r="P135" s="195"/>
      <c r="Q135" s="71">
        <v>0.2902777777777778</v>
      </c>
      <c r="R135" s="71">
        <v>0.28472222222222221</v>
      </c>
      <c r="S135" s="71">
        <v>0.29930555555555555</v>
      </c>
      <c r="T135" s="401">
        <v>0.29166666666666669</v>
      </c>
      <c r="U135" s="428"/>
      <c r="V135" s="425">
        <v>5</v>
      </c>
      <c r="W135" s="414">
        <v>5</v>
      </c>
      <c r="X135" s="412">
        <v>3</v>
      </c>
      <c r="Y135" s="372">
        <v>5</v>
      </c>
    </row>
    <row r="136" spans="1:30" ht="14.4" customHeight="1" x14ac:dyDescent="0.3">
      <c r="A136" s="388">
        <v>6</v>
      </c>
      <c r="B136" s="298" t="s">
        <v>58</v>
      </c>
      <c r="C136" s="245" t="s">
        <v>162</v>
      </c>
      <c r="D136" s="300">
        <v>2004</v>
      </c>
      <c r="E136" s="301">
        <f t="shared" si="42"/>
        <v>14</v>
      </c>
      <c r="F136" s="390" t="s">
        <v>32</v>
      </c>
      <c r="G136" s="223">
        <f t="shared" si="43"/>
        <v>0.33333333333333331</v>
      </c>
      <c r="H136" s="224">
        <f t="shared" si="44"/>
        <v>6</v>
      </c>
      <c r="I136" s="225">
        <f t="shared" si="45"/>
        <v>6</v>
      </c>
      <c r="J136" s="229">
        <f t="shared" si="46"/>
        <v>1</v>
      </c>
      <c r="K136" s="387"/>
      <c r="L136" s="230">
        <v>6</v>
      </c>
      <c r="M136" s="236"/>
      <c r="N136" s="236"/>
      <c r="O136" s="237"/>
      <c r="P136" s="195"/>
      <c r="Q136" s="54">
        <v>0.33333333333333331</v>
      </c>
      <c r="R136" s="54"/>
      <c r="S136" s="54"/>
      <c r="T136" s="401"/>
      <c r="U136" s="428"/>
      <c r="V136" s="425">
        <v>6</v>
      </c>
      <c r="W136" s="414"/>
      <c r="X136" s="414"/>
      <c r="Y136" s="372"/>
    </row>
    <row r="137" spans="1:30" s="46" customFormat="1" ht="11.25" customHeight="1" thickBot="1" x14ac:dyDescent="0.3">
      <c r="A137" s="362">
        <v>6</v>
      </c>
      <c r="B137" s="398">
        <f>COUNTIF(B131:B136,"*")</f>
        <v>6</v>
      </c>
      <c r="C137" s="363"/>
      <c r="D137" s="72"/>
      <c r="E137" s="72"/>
      <c r="F137" s="73"/>
      <c r="G137" s="366"/>
      <c r="H137" s="367"/>
      <c r="I137" s="363"/>
      <c r="J137" s="368"/>
      <c r="K137" s="197">
        <f t="shared" ref="K137:Y137" si="47">COUNTIF(K131:K136,"&gt;0")</f>
        <v>1</v>
      </c>
      <c r="L137" s="256">
        <f t="shared" si="47"/>
        <v>6</v>
      </c>
      <c r="M137" s="256">
        <f t="shared" si="47"/>
        <v>5</v>
      </c>
      <c r="N137" s="256">
        <f t="shared" si="47"/>
        <v>4</v>
      </c>
      <c r="O137" s="257">
        <f t="shared" si="47"/>
        <v>5</v>
      </c>
      <c r="P137" s="197">
        <f t="shared" si="47"/>
        <v>1</v>
      </c>
      <c r="Q137" s="60">
        <f t="shared" si="47"/>
        <v>6</v>
      </c>
      <c r="R137" s="60">
        <f t="shared" si="47"/>
        <v>5</v>
      </c>
      <c r="S137" s="60">
        <f t="shared" si="47"/>
        <v>4</v>
      </c>
      <c r="T137" s="404">
        <f t="shared" si="47"/>
        <v>5</v>
      </c>
      <c r="U137" s="423">
        <f t="shared" si="47"/>
        <v>1</v>
      </c>
      <c r="V137" s="256">
        <f t="shared" si="47"/>
        <v>6</v>
      </c>
      <c r="W137" s="256">
        <f t="shared" si="47"/>
        <v>5</v>
      </c>
      <c r="X137" s="256">
        <f t="shared" si="47"/>
        <v>4</v>
      </c>
      <c r="Y137" s="257">
        <f t="shared" si="47"/>
        <v>5</v>
      </c>
    </row>
    <row r="138" spans="1:30" ht="15" customHeight="1" thickTop="1" thickBot="1" x14ac:dyDescent="0.35">
      <c r="A138" s="2"/>
      <c r="B138" s="2"/>
      <c r="C138" s="5"/>
      <c r="D138" s="4"/>
      <c r="E138" s="3"/>
      <c r="F138" s="5"/>
      <c r="G138" s="5"/>
      <c r="H138" s="6"/>
      <c r="I138" s="3"/>
      <c r="J138" s="7"/>
      <c r="K138" s="8"/>
      <c r="L138" s="8"/>
      <c r="M138" s="8"/>
      <c r="N138" s="8"/>
      <c r="O138" s="3"/>
      <c r="P138" s="3"/>
      <c r="Q138" s="9"/>
      <c r="R138" s="10"/>
      <c r="S138" s="3"/>
      <c r="T138" s="11"/>
    </row>
    <row r="139" spans="1:30" ht="15" customHeight="1" x14ac:dyDescent="0.3">
      <c r="A139" s="2"/>
      <c r="B139" s="2"/>
      <c r="C139" s="5"/>
      <c r="D139" s="4"/>
      <c r="E139" s="3"/>
      <c r="F139" s="5"/>
      <c r="G139" s="5"/>
      <c r="H139" s="463"/>
      <c r="I139" s="464"/>
      <c r="J139" s="465"/>
      <c r="K139" s="35" t="s">
        <v>61</v>
      </c>
      <c r="L139" s="36" t="s">
        <v>62</v>
      </c>
      <c r="M139" s="36" t="s">
        <v>63</v>
      </c>
      <c r="N139" s="36" t="s">
        <v>64</v>
      </c>
      <c r="O139" s="37" t="s">
        <v>65</v>
      </c>
      <c r="P139" s="42" t="s">
        <v>77</v>
      </c>
      <c r="Q139" s="14" t="s">
        <v>0</v>
      </c>
      <c r="R139" s="15" t="s">
        <v>41</v>
      </c>
      <c r="S139" s="16" t="s">
        <v>43</v>
      </c>
      <c r="T139" s="23" t="s">
        <v>55</v>
      </c>
      <c r="U139" s="524" t="s">
        <v>78</v>
      </c>
      <c r="V139" s="525"/>
      <c r="W139" s="522" t="s">
        <v>80</v>
      </c>
      <c r="X139" s="522"/>
      <c r="Y139" s="523"/>
    </row>
    <row r="140" spans="1:30" ht="15" customHeight="1" x14ac:dyDescent="0.3">
      <c r="A140" s="466" t="s">
        <v>186</v>
      </c>
      <c r="B140" s="467"/>
      <c r="C140" s="467"/>
      <c r="D140" s="467"/>
      <c r="E140" s="467"/>
      <c r="F140" s="468"/>
      <c r="G140" s="13"/>
      <c r="H140" s="472" t="s">
        <v>66</v>
      </c>
      <c r="I140" s="473"/>
      <c r="J140" s="474"/>
      <c r="K140" s="28">
        <f>SUM(U25+U66+U97+U128)</f>
        <v>36</v>
      </c>
      <c r="L140" s="29">
        <f>SUM(V25+V66+V97+V128)</f>
        <v>36</v>
      </c>
      <c r="M140" s="29">
        <f>SUM(W25+W66+W97+W128)</f>
        <v>31</v>
      </c>
      <c r="N140" s="29">
        <f>SUM(X25+X66+X97+X128)</f>
        <v>37</v>
      </c>
      <c r="O140" s="26">
        <f>SUM(Y25+Y66+Y97+Y128)</f>
        <v>34</v>
      </c>
      <c r="P140" s="67">
        <v>28</v>
      </c>
      <c r="Q140" s="17">
        <f>SUM(B25)</f>
        <v>21</v>
      </c>
      <c r="R140" s="17">
        <f>SUM(B66)</f>
        <v>19</v>
      </c>
      <c r="S140" s="17">
        <f>SUM(B97)</f>
        <v>10</v>
      </c>
      <c r="T140" s="38">
        <f>SUM(B128)</f>
        <v>9</v>
      </c>
      <c r="U140" s="526">
        <f>SUM(P140:T140)</f>
        <v>87</v>
      </c>
      <c r="V140" s="527"/>
      <c r="W140" s="530">
        <f>SUM(U140+U142+U143)+0</f>
        <v>241</v>
      </c>
      <c r="X140" s="531"/>
      <c r="Y140" s="532"/>
    </row>
    <row r="141" spans="1:30" ht="15" customHeight="1" x14ac:dyDescent="0.3">
      <c r="A141" s="469"/>
      <c r="B141" s="470"/>
      <c r="C141" s="470"/>
      <c r="D141" s="470"/>
      <c r="E141" s="470"/>
      <c r="F141" s="471"/>
      <c r="G141" s="13"/>
      <c r="H141" s="475" t="s">
        <v>67</v>
      </c>
      <c r="I141" s="476"/>
      <c r="J141" s="477"/>
      <c r="K141" s="28">
        <f>SUM(U44+U84+U116+U137)</f>
        <v>38</v>
      </c>
      <c r="L141" s="29">
        <f>SUM(V44+V84+V116+V137)</f>
        <v>37</v>
      </c>
      <c r="M141" s="29">
        <f>SUM(W44+W84+W116+W137)</f>
        <v>28</v>
      </c>
      <c r="N141" s="29">
        <f>SUM(X44+X84+X116+X137)</f>
        <v>34</v>
      </c>
      <c r="O141" s="26">
        <f>SUM(Y44+Y84+Y116+Y137)</f>
        <v>33</v>
      </c>
      <c r="P141" s="43" t="s">
        <v>76</v>
      </c>
      <c r="Q141" s="18" t="s">
        <v>37</v>
      </c>
      <c r="R141" s="18" t="s">
        <v>42</v>
      </c>
      <c r="S141" s="19" t="s">
        <v>52</v>
      </c>
      <c r="T141" s="39" t="s">
        <v>58</v>
      </c>
      <c r="U141" s="528" t="s">
        <v>79</v>
      </c>
      <c r="V141" s="529"/>
      <c r="W141" s="533"/>
      <c r="X141" s="534"/>
      <c r="Y141" s="535"/>
    </row>
    <row r="142" spans="1:30" ht="15" customHeight="1" x14ac:dyDescent="0.3">
      <c r="A142" s="478" t="s">
        <v>225</v>
      </c>
      <c r="B142" s="479"/>
      <c r="C142" s="479"/>
      <c r="D142" s="479"/>
      <c r="E142" s="479"/>
      <c r="F142" s="480"/>
      <c r="G142" s="5"/>
      <c r="H142" s="484" t="s">
        <v>68</v>
      </c>
      <c r="I142" s="485"/>
      <c r="J142" s="486"/>
      <c r="K142" s="28">
        <f>SUM(K140:K141)</f>
        <v>74</v>
      </c>
      <c r="L142" s="29">
        <f>SUM(L140:L141)</f>
        <v>73</v>
      </c>
      <c r="M142" s="29">
        <f>SUM(M140:M141)</f>
        <v>59</v>
      </c>
      <c r="N142" s="29">
        <f>SUM(N140:N141)</f>
        <v>71</v>
      </c>
      <c r="O142" s="26">
        <f>SUM(O140:O141)</f>
        <v>67</v>
      </c>
      <c r="P142" s="67">
        <v>33</v>
      </c>
      <c r="Q142" s="17">
        <f>SUM(B44)</f>
        <v>16</v>
      </c>
      <c r="R142" s="17">
        <f>SUM(B84)</f>
        <v>15</v>
      </c>
      <c r="S142" s="17">
        <f>SUM(B116)</f>
        <v>16</v>
      </c>
      <c r="T142" s="38">
        <f>SUM(B137)</f>
        <v>6</v>
      </c>
      <c r="U142" s="526">
        <f>SUM(P142:T142)</f>
        <v>86</v>
      </c>
      <c r="V142" s="527"/>
      <c r="W142" s="533"/>
      <c r="X142" s="534"/>
      <c r="Y142" s="535"/>
    </row>
    <row r="143" spans="1:30" ht="15" customHeight="1" thickBot="1" x14ac:dyDescent="0.35">
      <c r="A143" s="481"/>
      <c r="B143" s="482"/>
      <c r="C143" s="482"/>
      <c r="D143" s="482"/>
      <c r="E143" s="482"/>
      <c r="F143" s="483"/>
      <c r="G143" s="13"/>
      <c r="H143" s="487" t="s">
        <v>69</v>
      </c>
      <c r="I143" s="488"/>
      <c r="J143" s="489"/>
      <c r="K143" s="30">
        <v>34</v>
      </c>
      <c r="L143" s="31">
        <v>27</v>
      </c>
      <c r="M143" s="31">
        <v>24</v>
      </c>
      <c r="N143" s="31">
        <v>35</v>
      </c>
      <c r="O143" s="32">
        <v>24</v>
      </c>
      <c r="P143" s="44"/>
      <c r="Q143" s="20"/>
      <c r="R143" s="21"/>
      <c r="S143" s="22"/>
      <c r="T143" s="41" t="s">
        <v>8</v>
      </c>
      <c r="U143" s="539">
        <v>68</v>
      </c>
      <c r="V143" s="540"/>
      <c r="W143" s="536"/>
      <c r="X143" s="537"/>
      <c r="Y143" s="538"/>
    </row>
    <row r="144" spans="1:30" ht="15" customHeight="1" thickBot="1" x14ac:dyDescent="0.35">
      <c r="A144" s="2"/>
      <c r="B144" s="2"/>
      <c r="C144" s="5"/>
      <c r="D144" s="4"/>
      <c r="E144" s="3"/>
      <c r="F144" s="5"/>
      <c r="G144" s="13"/>
      <c r="H144" s="542" t="s">
        <v>70</v>
      </c>
      <c r="I144" s="543"/>
      <c r="J144" s="543"/>
      <c r="K144" s="33">
        <f>SUM(K142:K143)</f>
        <v>108</v>
      </c>
      <c r="L144" s="27">
        <f>SUM(L142:L143)</f>
        <v>100</v>
      </c>
      <c r="M144" s="27">
        <f>SUM(M142:M143)</f>
        <v>83</v>
      </c>
      <c r="N144" s="27">
        <f>SUM(N142:N143)</f>
        <v>106</v>
      </c>
      <c r="O144" s="34">
        <f>SUM(O142:O143)</f>
        <v>91</v>
      </c>
      <c r="P144" s="547" t="s">
        <v>83</v>
      </c>
      <c r="Q144" s="548"/>
      <c r="R144" s="548"/>
      <c r="S144" s="548"/>
      <c r="T144" s="45">
        <f>SUM(K144:O144)/5</f>
        <v>97.6</v>
      </c>
      <c r="U144" s="40"/>
      <c r="V144" s="24"/>
      <c r="W144" s="24"/>
      <c r="X144" s="24"/>
      <c r="Y144" s="25"/>
      <c r="AD144" s="187"/>
    </row>
    <row r="145" spans="1:30" ht="15" customHeight="1" x14ac:dyDescent="0.3">
      <c r="A145" s="2"/>
      <c r="B145" s="2"/>
      <c r="C145" s="5"/>
      <c r="D145" s="4"/>
      <c r="E145" s="3"/>
      <c r="F145" s="5"/>
      <c r="G145" s="5"/>
      <c r="H145" s="544"/>
      <c r="I145" s="544"/>
      <c r="J145" s="544"/>
      <c r="K145" s="545"/>
      <c r="L145" s="545"/>
      <c r="M145" s="545"/>
      <c r="N145" s="545"/>
      <c r="O145" s="545"/>
      <c r="U145" s="12"/>
      <c r="V145" s="12"/>
      <c r="W145" s="12"/>
      <c r="X145" s="12"/>
      <c r="Y145" s="12"/>
    </row>
    <row r="146" spans="1:30" ht="15" customHeight="1" x14ac:dyDescent="0.3">
      <c r="A146" s="546" t="s">
        <v>71</v>
      </c>
      <c r="B146" s="546"/>
      <c r="C146" s="546"/>
      <c r="D146" s="546"/>
      <c r="E146" s="546"/>
      <c r="F146" s="546"/>
      <c r="G146" s="546"/>
      <c r="H146" s="546"/>
      <c r="I146" s="546"/>
      <c r="J146" s="546"/>
      <c r="K146" s="546"/>
      <c r="L146" s="546"/>
      <c r="M146" s="546"/>
      <c r="N146" s="546"/>
      <c r="O146" s="546"/>
      <c r="P146" s="546"/>
      <c r="Q146" s="546"/>
      <c r="R146" s="546"/>
      <c r="S146" s="546"/>
      <c r="T146" s="546"/>
      <c r="U146" s="12"/>
      <c r="V146" s="12"/>
      <c r="W146" s="12"/>
      <c r="X146" s="12"/>
      <c r="Y146" s="12"/>
      <c r="AD146" s="187"/>
    </row>
    <row r="147" spans="1:30" ht="15" customHeight="1" x14ac:dyDescent="0.3">
      <c r="A147" s="541" t="s">
        <v>72</v>
      </c>
      <c r="B147" s="541"/>
      <c r="C147" s="541"/>
      <c r="D147" s="541"/>
      <c r="E147" s="541"/>
      <c r="F147" s="541"/>
      <c r="G147" s="541"/>
      <c r="H147" s="541"/>
      <c r="I147" s="541"/>
      <c r="J147" s="541"/>
      <c r="K147" s="541"/>
      <c r="L147" s="541"/>
      <c r="M147" s="541"/>
      <c r="N147" s="541"/>
      <c r="O147" s="541"/>
      <c r="P147" s="541"/>
      <c r="Q147" s="541"/>
      <c r="R147" s="541"/>
      <c r="S147" s="541"/>
      <c r="T147" s="541"/>
      <c r="U147" s="12"/>
      <c r="V147" s="12"/>
      <c r="W147" s="12"/>
      <c r="X147" s="12"/>
      <c r="Y147" s="12"/>
    </row>
    <row r="148" spans="1:30" ht="15" customHeight="1" x14ac:dyDescent="0.3"/>
    <row r="149" spans="1:30" ht="15" customHeight="1" x14ac:dyDescent="0.3"/>
    <row r="150" spans="1:30" ht="15" customHeight="1" x14ac:dyDescent="0.3"/>
    <row r="151" spans="1:30" ht="15" customHeight="1" x14ac:dyDescent="0.3"/>
    <row r="152" spans="1:30" ht="15" customHeight="1" x14ac:dyDescent="0.3"/>
    <row r="153" spans="1:30" ht="15" customHeight="1" x14ac:dyDescent="0.3"/>
    <row r="154" spans="1:30" ht="15" customHeight="1" x14ac:dyDescent="0.3"/>
    <row r="155" spans="1:30" ht="15" customHeight="1" x14ac:dyDescent="0.3"/>
    <row r="156" spans="1:30" ht="15" customHeight="1" x14ac:dyDescent="0.3"/>
  </sheetData>
  <autoFilter ref="A3:Y137"/>
  <sortState ref="C131:Y136">
    <sortCondition descending="1" ref="I131:I136"/>
  </sortState>
  <mergeCells count="52">
    <mergeCell ref="A147:T147"/>
    <mergeCell ref="H144:J144"/>
    <mergeCell ref="H145:J145"/>
    <mergeCell ref="K145:O145"/>
    <mergeCell ref="A146:T146"/>
    <mergeCell ref="P144:S144"/>
    <mergeCell ref="W139:Y139"/>
    <mergeCell ref="U139:V139"/>
    <mergeCell ref="U140:V140"/>
    <mergeCell ref="U141:V141"/>
    <mergeCell ref="U142:V142"/>
    <mergeCell ref="W140:Y143"/>
    <mergeCell ref="U143:V143"/>
    <mergeCell ref="D2:E2"/>
    <mergeCell ref="K2:O2"/>
    <mergeCell ref="P2:T2"/>
    <mergeCell ref="U2:Y2"/>
    <mergeCell ref="D26:E26"/>
    <mergeCell ref="K26:O26"/>
    <mergeCell ref="P26:T26"/>
    <mergeCell ref="U26:Y26"/>
    <mergeCell ref="D45:E45"/>
    <mergeCell ref="K45:O45"/>
    <mergeCell ref="P45:T45"/>
    <mergeCell ref="U45:Y45"/>
    <mergeCell ref="D67:E67"/>
    <mergeCell ref="K67:O67"/>
    <mergeCell ref="P67:T67"/>
    <mergeCell ref="U67:Y67"/>
    <mergeCell ref="D85:E85"/>
    <mergeCell ref="K85:O85"/>
    <mergeCell ref="P85:T85"/>
    <mergeCell ref="U85:Y85"/>
    <mergeCell ref="D98:E98"/>
    <mergeCell ref="K98:O98"/>
    <mergeCell ref="P98:T98"/>
    <mergeCell ref="U98:Y98"/>
    <mergeCell ref="D117:E117"/>
    <mergeCell ref="K117:O117"/>
    <mergeCell ref="P117:T117"/>
    <mergeCell ref="U117:Y117"/>
    <mergeCell ref="D129:E129"/>
    <mergeCell ref="K129:O129"/>
    <mergeCell ref="P129:T129"/>
    <mergeCell ref="U129:Y129"/>
    <mergeCell ref="H139:J139"/>
    <mergeCell ref="A140:F141"/>
    <mergeCell ref="H140:J140"/>
    <mergeCell ref="H141:J141"/>
    <mergeCell ref="A142:F143"/>
    <mergeCell ref="H142:J142"/>
    <mergeCell ref="H143:J143"/>
  </mergeCells>
  <pageMargins left="0.39370078740157483" right="0.39370078740157483" top="0.39370078740157483" bottom="0.39370078740157483" header="0.31496062992125984" footer="0.31496062992125984"/>
  <pageSetup paperSize="8" orientation="portrait" r:id="rId1"/>
  <headerFooter>
    <oddHeader>&amp;C&amp;"Calibri"&amp;10 AGC Internal Use Only&amp;1#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workbookViewId="0">
      <selection activeCell="AQ15" sqref="AQ15"/>
    </sheetView>
  </sheetViews>
  <sheetFormatPr defaultRowHeight="14.4" x14ac:dyDescent="0.3"/>
  <cols>
    <col min="1" max="1" width="4.33203125" customWidth="1"/>
    <col min="2" max="2" width="23.109375" customWidth="1"/>
    <col min="3" max="3" width="5.109375" customWidth="1"/>
    <col min="4" max="4" width="4.109375" customWidth="1"/>
    <col min="5" max="8" width="3.6640625" customWidth="1"/>
    <col min="9" max="9" width="4" customWidth="1"/>
    <col min="10" max="14" width="2.6640625" customWidth="1"/>
    <col min="15" max="15" width="4" customWidth="1"/>
    <col min="16" max="20" width="2.6640625" customWidth="1"/>
    <col min="21" max="21" width="4.109375" customWidth="1"/>
    <col min="22" max="38" width="2.6640625" customWidth="1"/>
  </cols>
  <sheetData>
    <row r="1" spans="1:38" ht="15.6" thickTop="1" x14ac:dyDescent="0.3">
      <c r="A1" s="561" t="s">
        <v>187</v>
      </c>
      <c r="B1" s="562"/>
      <c r="C1" s="562"/>
      <c r="D1" s="562"/>
      <c r="E1" s="562"/>
      <c r="F1" s="562"/>
      <c r="G1" s="562"/>
      <c r="H1" s="563"/>
      <c r="I1" s="564" t="s">
        <v>192</v>
      </c>
      <c r="J1" s="565"/>
      <c r="K1" s="565"/>
      <c r="L1" s="565"/>
      <c r="M1" s="565"/>
      <c r="N1" s="566"/>
      <c r="O1" s="567" t="s">
        <v>191</v>
      </c>
      <c r="P1" s="565"/>
      <c r="Q1" s="565"/>
      <c r="R1" s="565"/>
      <c r="S1" s="565"/>
      <c r="T1" s="568"/>
      <c r="U1" s="564" t="s">
        <v>190</v>
      </c>
      <c r="V1" s="565"/>
      <c r="W1" s="565"/>
      <c r="X1" s="565"/>
      <c r="Y1" s="565"/>
      <c r="Z1" s="566"/>
      <c r="AA1" s="567" t="s">
        <v>189</v>
      </c>
      <c r="AB1" s="565"/>
      <c r="AC1" s="565"/>
      <c r="AD1" s="565"/>
      <c r="AE1" s="565"/>
      <c r="AF1" s="568"/>
      <c r="AG1" s="558" t="s">
        <v>188</v>
      </c>
      <c r="AH1" s="559"/>
      <c r="AI1" s="559"/>
      <c r="AJ1" s="559"/>
      <c r="AK1" s="559"/>
      <c r="AL1" s="560"/>
    </row>
    <row r="2" spans="1:38" ht="63.6" thickBot="1" x14ac:dyDescent="0.35">
      <c r="A2" s="154" t="s">
        <v>193</v>
      </c>
      <c r="B2" s="155" t="s">
        <v>12</v>
      </c>
      <c r="C2" s="156" t="s">
        <v>194</v>
      </c>
      <c r="D2" s="157" t="s">
        <v>195</v>
      </c>
      <c r="E2" s="158" t="s">
        <v>196</v>
      </c>
      <c r="F2" s="158" t="s">
        <v>197</v>
      </c>
      <c r="G2" s="158" t="s">
        <v>198</v>
      </c>
      <c r="H2" s="159" t="s">
        <v>199</v>
      </c>
      <c r="I2" s="176" t="s">
        <v>200</v>
      </c>
      <c r="J2" s="177" t="s">
        <v>201</v>
      </c>
      <c r="K2" s="178" t="s">
        <v>196</v>
      </c>
      <c r="L2" s="178" t="s">
        <v>197</v>
      </c>
      <c r="M2" s="178" t="s">
        <v>198</v>
      </c>
      <c r="N2" s="179" t="s">
        <v>199</v>
      </c>
      <c r="O2" s="180" t="s">
        <v>200</v>
      </c>
      <c r="P2" s="177" t="s">
        <v>201</v>
      </c>
      <c r="Q2" s="178" t="s">
        <v>196</v>
      </c>
      <c r="R2" s="178" t="s">
        <v>197</v>
      </c>
      <c r="S2" s="178" t="s">
        <v>198</v>
      </c>
      <c r="T2" s="181" t="s">
        <v>199</v>
      </c>
      <c r="U2" s="182" t="s">
        <v>200</v>
      </c>
      <c r="V2" s="177" t="s">
        <v>201</v>
      </c>
      <c r="W2" s="178" t="s">
        <v>196</v>
      </c>
      <c r="X2" s="178" t="s">
        <v>197</v>
      </c>
      <c r="Y2" s="178" t="s">
        <v>198</v>
      </c>
      <c r="Z2" s="179" t="s">
        <v>199</v>
      </c>
      <c r="AA2" s="183" t="s">
        <v>200</v>
      </c>
      <c r="AB2" s="177" t="s">
        <v>201</v>
      </c>
      <c r="AC2" s="178" t="s">
        <v>196</v>
      </c>
      <c r="AD2" s="178" t="s">
        <v>197</v>
      </c>
      <c r="AE2" s="178" t="s">
        <v>198</v>
      </c>
      <c r="AF2" s="181" t="s">
        <v>199</v>
      </c>
      <c r="AG2" s="182" t="s">
        <v>200</v>
      </c>
      <c r="AH2" s="184" t="s">
        <v>201</v>
      </c>
      <c r="AI2" s="185" t="s">
        <v>196</v>
      </c>
      <c r="AJ2" s="185" t="s">
        <v>197</v>
      </c>
      <c r="AK2" s="185" t="s">
        <v>198</v>
      </c>
      <c r="AL2" s="186" t="s">
        <v>199</v>
      </c>
    </row>
    <row r="3" spans="1:38" ht="20.100000000000001" customHeight="1" thickTop="1" x14ac:dyDescent="0.35">
      <c r="A3" s="134">
        <v>1</v>
      </c>
      <c r="B3" s="135" t="s">
        <v>32</v>
      </c>
      <c r="C3" s="174">
        <f t="shared" ref="C3:C19" si="0">SUM(J3+P3+V3+AB3+AH3)</f>
        <v>177</v>
      </c>
      <c r="D3" s="136">
        <f t="shared" ref="D3:D19" si="1">SUM(I3+O3+U3+AA3+AG3)</f>
        <v>156</v>
      </c>
      <c r="E3" s="137">
        <f t="shared" ref="E3:E19" si="2">SUM(K3+Q3+W3+AC3+AI3)</f>
        <v>17</v>
      </c>
      <c r="F3" s="137">
        <f t="shared" ref="F3:F19" si="3">SUM(L3+R3+X3+AD3+AJ3)</f>
        <v>11</v>
      </c>
      <c r="G3" s="137">
        <f t="shared" ref="G3:G19" si="4">SUM(M3+S3+Y3+AE3+AK3)</f>
        <v>19</v>
      </c>
      <c r="H3" s="138">
        <f t="shared" ref="H3:H19" si="5">SUM(N3+T3+Z3+AF3+AL3)</f>
        <v>21</v>
      </c>
      <c r="I3" s="139">
        <v>38</v>
      </c>
      <c r="J3" s="140">
        <f t="shared" ref="J3:J19" si="6">SUM(N3*1+M3*2+L3*3+K3*5)</f>
        <v>29</v>
      </c>
      <c r="K3" s="141">
        <v>3</v>
      </c>
      <c r="L3" s="141">
        <v>2</v>
      </c>
      <c r="M3" s="141">
        <v>2</v>
      </c>
      <c r="N3" s="142">
        <v>4</v>
      </c>
      <c r="O3" s="143">
        <v>41</v>
      </c>
      <c r="P3" s="140">
        <f t="shared" ref="P3:P19" si="7">SUM(T3*1+S3*2+R3*3+Q3*5)</f>
        <v>45</v>
      </c>
      <c r="Q3" s="141">
        <v>4</v>
      </c>
      <c r="R3" s="141">
        <v>2</v>
      </c>
      <c r="S3" s="141">
        <v>7</v>
      </c>
      <c r="T3" s="144">
        <v>5</v>
      </c>
      <c r="U3" s="145">
        <v>33</v>
      </c>
      <c r="V3" s="140">
        <f t="shared" ref="V3:V19" si="8">SUM(Z3*1+Y3*2+X3*3+W3*5)</f>
        <v>50</v>
      </c>
      <c r="W3" s="146">
        <v>5</v>
      </c>
      <c r="X3" s="146">
        <v>4</v>
      </c>
      <c r="Y3" s="146">
        <v>3</v>
      </c>
      <c r="Z3" s="147">
        <v>7</v>
      </c>
      <c r="AA3" s="148">
        <v>44</v>
      </c>
      <c r="AB3" s="169">
        <f t="shared" ref="AB3:AB19" si="9">SUM(AF3*1+AE3*2+AD3*3+AC3*5)</f>
        <v>53</v>
      </c>
      <c r="AC3" s="150">
        <v>5</v>
      </c>
      <c r="AD3" s="150">
        <v>3</v>
      </c>
      <c r="AE3" s="150">
        <v>7</v>
      </c>
      <c r="AF3" s="151">
        <v>5</v>
      </c>
      <c r="AG3" s="152"/>
      <c r="AH3" s="149">
        <f t="shared" ref="AH3:AH19" si="10">SUM(AL3*1+AK3*2+AJ3*3+AI3*5)</f>
        <v>0</v>
      </c>
      <c r="AI3" s="150"/>
      <c r="AJ3" s="150"/>
      <c r="AK3" s="150"/>
      <c r="AL3" s="153"/>
    </row>
    <row r="4" spans="1:38" ht="20.100000000000001" customHeight="1" x14ac:dyDescent="0.35">
      <c r="A4" s="94">
        <v>2</v>
      </c>
      <c r="B4" s="103" t="s">
        <v>33</v>
      </c>
      <c r="C4" s="175">
        <f t="shared" si="0"/>
        <v>45</v>
      </c>
      <c r="D4" s="123">
        <f t="shared" si="1"/>
        <v>41</v>
      </c>
      <c r="E4" s="109">
        <f t="shared" si="2"/>
        <v>4</v>
      </c>
      <c r="F4" s="109">
        <f t="shared" si="3"/>
        <v>7</v>
      </c>
      <c r="G4" s="109">
        <f t="shared" si="4"/>
        <v>2</v>
      </c>
      <c r="H4" s="117">
        <f t="shared" si="5"/>
        <v>0</v>
      </c>
      <c r="I4" s="131">
        <v>13</v>
      </c>
      <c r="J4" s="125">
        <f t="shared" si="6"/>
        <v>10</v>
      </c>
      <c r="K4" s="126">
        <v>1</v>
      </c>
      <c r="L4" s="126">
        <v>1</v>
      </c>
      <c r="M4" s="126">
        <v>1</v>
      </c>
      <c r="N4" s="127"/>
      <c r="O4" s="132">
        <v>12</v>
      </c>
      <c r="P4" s="125">
        <f t="shared" si="7"/>
        <v>11</v>
      </c>
      <c r="Q4" s="126">
        <v>1</v>
      </c>
      <c r="R4" s="126">
        <v>2</v>
      </c>
      <c r="S4" s="126"/>
      <c r="T4" s="128"/>
      <c r="U4" s="133">
        <v>8</v>
      </c>
      <c r="V4" s="125">
        <f t="shared" si="8"/>
        <v>13</v>
      </c>
      <c r="W4" s="129">
        <v>1</v>
      </c>
      <c r="X4" s="129">
        <v>2</v>
      </c>
      <c r="Y4" s="129">
        <v>1</v>
      </c>
      <c r="Z4" s="130"/>
      <c r="AA4" s="98">
        <v>8</v>
      </c>
      <c r="AB4" s="170">
        <f t="shared" si="9"/>
        <v>11</v>
      </c>
      <c r="AC4" s="95">
        <v>1</v>
      </c>
      <c r="AD4" s="95">
        <v>2</v>
      </c>
      <c r="AE4" s="95"/>
      <c r="AF4" s="97"/>
      <c r="AG4" s="122"/>
      <c r="AH4" s="110">
        <f t="shared" si="10"/>
        <v>0</v>
      </c>
      <c r="AI4" s="95"/>
      <c r="AJ4" s="95"/>
      <c r="AK4" s="95"/>
      <c r="AL4" s="99"/>
    </row>
    <row r="5" spans="1:38" ht="20.100000000000001" customHeight="1" x14ac:dyDescent="0.35">
      <c r="A5" s="94">
        <v>3</v>
      </c>
      <c r="B5" s="104" t="s">
        <v>47</v>
      </c>
      <c r="C5" s="175">
        <f t="shared" si="0"/>
        <v>40</v>
      </c>
      <c r="D5" s="123">
        <f t="shared" si="1"/>
        <v>16</v>
      </c>
      <c r="E5" s="109">
        <f t="shared" si="2"/>
        <v>5</v>
      </c>
      <c r="F5" s="109">
        <f t="shared" si="3"/>
        <v>4</v>
      </c>
      <c r="G5" s="109">
        <f t="shared" si="4"/>
        <v>1</v>
      </c>
      <c r="H5" s="117">
        <f t="shared" si="5"/>
        <v>1</v>
      </c>
      <c r="I5" s="131">
        <v>4</v>
      </c>
      <c r="J5" s="125">
        <f t="shared" si="6"/>
        <v>12</v>
      </c>
      <c r="K5" s="126">
        <v>2</v>
      </c>
      <c r="L5" s="126"/>
      <c r="M5" s="126">
        <v>1</v>
      </c>
      <c r="N5" s="127"/>
      <c r="O5" s="132">
        <v>6</v>
      </c>
      <c r="P5" s="125">
        <f t="shared" si="7"/>
        <v>9</v>
      </c>
      <c r="Q5" s="126">
        <v>1</v>
      </c>
      <c r="R5" s="126">
        <v>1</v>
      </c>
      <c r="S5" s="126"/>
      <c r="T5" s="128">
        <v>1</v>
      </c>
      <c r="U5" s="133">
        <v>4</v>
      </c>
      <c r="V5" s="125">
        <f t="shared" si="8"/>
        <v>11</v>
      </c>
      <c r="W5" s="129">
        <v>1</v>
      </c>
      <c r="X5" s="129">
        <v>2</v>
      </c>
      <c r="Y5" s="129"/>
      <c r="Z5" s="130"/>
      <c r="AA5" s="98">
        <v>2</v>
      </c>
      <c r="AB5" s="170">
        <f t="shared" si="9"/>
        <v>8</v>
      </c>
      <c r="AC5" s="95">
        <v>1</v>
      </c>
      <c r="AD5" s="95">
        <v>1</v>
      </c>
      <c r="AE5" s="95"/>
      <c r="AF5" s="97"/>
      <c r="AG5" s="122"/>
      <c r="AH5" s="110">
        <f t="shared" si="10"/>
        <v>0</v>
      </c>
      <c r="AI5" s="95"/>
      <c r="AJ5" s="95"/>
      <c r="AK5" s="95"/>
      <c r="AL5" s="96"/>
    </row>
    <row r="6" spans="1:38" ht="20.100000000000001" customHeight="1" x14ac:dyDescent="0.35">
      <c r="A6" s="100">
        <v>4</v>
      </c>
      <c r="B6" s="102" t="s">
        <v>39</v>
      </c>
      <c r="C6" s="175">
        <f t="shared" si="0"/>
        <v>31</v>
      </c>
      <c r="D6" s="123">
        <f t="shared" si="1"/>
        <v>20</v>
      </c>
      <c r="E6" s="109">
        <f t="shared" si="2"/>
        <v>2</v>
      </c>
      <c r="F6" s="109">
        <f t="shared" si="3"/>
        <v>5</v>
      </c>
      <c r="G6" s="109">
        <f t="shared" si="4"/>
        <v>2</v>
      </c>
      <c r="H6" s="117">
        <f t="shared" si="5"/>
        <v>2</v>
      </c>
      <c r="I6" s="131">
        <v>5</v>
      </c>
      <c r="J6" s="125">
        <f t="shared" si="6"/>
        <v>12</v>
      </c>
      <c r="K6" s="126">
        <v>1</v>
      </c>
      <c r="L6" s="126">
        <v>2</v>
      </c>
      <c r="M6" s="126"/>
      <c r="N6" s="127">
        <v>1</v>
      </c>
      <c r="O6" s="132">
        <v>6</v>
      </c>
      <c r="P6" s="125">
        <f t="shared" si="7"/>
        <v>10</v>
      </c>
      <c r="Q6" s="126">
        <v>1</v>
      </c>
      <c r="R6" s="126">
        <v>1</v>
      </c>
      <c r="S6" s="126">
        <v>1</v>
      </c>
      <c r="T6" s="128"/>
      <c r="U6" s="133">
        <v>4</v>
      </c>
      <c r="V6" s="125">
        <f t="shared" si="8"/>
        <v>3</v>
      </c>
      <c r="W6" s="129"/>
      <c r="X6" s="129"/>
      <c r="Y6" s="129">
        <v>1</v>
      </c>
      <c r="Z6" s="130">
        <v>1</v>
      </c>
      <c r="AA6" s="98">
        <v>5</v>
      </c>
      <c r="AB6" s="170">
        <f t="shared" si="9"/>
        <v>6</v>
      </c>
      <c r="AC6" s="95"/>
      <c r="AD6" s="95">
        <v>2</v>
      </c>
      <c r="AE6" s="95"/>
      <c r="AF6" s="97"/>
      <c r="AG6" s="122"/>
      <c r="AH6" s="110">
        <f t="shared" si="10"/>
        <v>0</v>
      </c>
      <c r="AI6" s="95"/>
      <c r="AJ6" s="95"/>
      <c r="AK6" s="95"/>
      <c r="AL6" s="96"/>
    </row>
    <row r="7" spans="1:38" ht="20.100000000000001" customHeight="1" x14ac:dyDescent="0.35">
      <c r="A7" s="100">
        <v>5</v>
      </c>
      <c r="B7" s="111" t="s">
        <v>215</v>
      </c>
      <c r="C7" s="175">
        <f t="shared" si="0"/>
        <v>21</v>
      </c>
      <c r="D7" s="123">
        <f t="shared" si="1"/>
        <v>5</v>
      </c>
      <c r="E7" s="109">
        <f t="shared" si="2"/>
        <v>4</v>
      </c>
      <c r="F7" s="109">
        <f t="shared" si="3"/>
        <v>0</v>
      </c>
      <c r="G7" s="109">
        <f t="shared" si="4"/>
        <v>0</v>
      </c>
      <c r="H7" s="117">
        <f t="shared" si="5"/>
        <v>1</v>
      </c>
      <c r="I7" s="131">
        <v>2</v>
      </c>
      <c r="J7" s="125">
        <f t="shared" si="6"/>
        <v>6</v>
      </c>
      <c r="K7" s="126">
        <v>1</v>
      </c>
      <c r="L7" s="126"/>
      <c r="M7" s="126"/>
      <c r="N7" s="127">
        <v>1</v>
      </c>
      <c r="O7" s="132">
        <v>1</v>
      </c>
      <c r="P7" s="125">
        <f t="shared" si="7"/>
        <v>5</v>
      </c>
      <c r="Q7" s="126">
        <v>1</v>
      </c>
      <c r="R7" s="126"/>
      <c r="S7" s="126"/>
      <c r="T7" s="128"/>
      <c r="U7" s="133">
        <v>1</v>
      </c>
      <c r="V7" s="125">
        <f t="shared" si="8"/>
        <v>5</v>
      </c>
      <c r="W7" s="129">
        <v>1</v>
      </c>
      <c r="X7" s="129"/>
      <c r="Y7" s="129"/>
      <c r="Z7" s="130"/>
      <c r="AA7" s="98">
        <v>1</v>
      </c>
      <c r="AB7" s="170">
        <f t="shared" si="9"/>
        <v>5</v>
      </c>
      <c r="AC7" s="95">
        <v>1</v>
      </c>
      <c r="AD7" s="95"/>
      <c r="AE7" s="95"/>
      <c r="AF7" s="97"/>
      <c r="AG7" s="122"/>
      <c r="AH7" s="110">
        <f t="shared" si="10"/>
        <v>0</v>
      </c>
      <c r="AI7" s="95"/>
      <c r="AJ7" s="95"/>
      <c r="AK7" s="95"/>
      <c r="AL7" s="96"/>
    </row>
    <row r="8" spans="1:38" ht="20.100000000000001" customHeight="1" x14ac:dyDescent="0.35">
      <c r="A8" s="100">
        <v>6</v>
      </c>
      <c r="B8" s="106" t="s">
        <v>112</v>
      </c>
      <c r="C8" s="175">
        <f t="shared" si="0"/>
        <v>11</v>
      </c>
      <c r="D8" s="123">
        <f t="shared" si="1"/>
        <v>7</v>
      </c>
      <c r="E8" s="109">
        <f t="shared" si="2"/>
        <v>0</v>
      </c>
      <c r="F8" s="109">
        <f t="shared" si="3"/>
        <v>2</v>
      </c>
      <c r="G8" s="109">
        <f t="shared" si="4"/>
        <v>2</v>
      </c>
      <c r="H8" s="117">
        <f t="shared" si="5"/>
        <v>1</v>
      </c>
      <c r="I8" s="131">
        <v>2</v>
      </c>
      <c r="J8" s="125">
        <f t="shared" si="6"/>
        <v>3</v>
      </c>
      <c r="K8" s="126"/>
      <c r="L8" s="126">
        <v>1</v>
      </c>
      <c r="M8" s="126"/>
      <c r="N8" s="127"/>
      <c r="O8" s="132">
        <v>2</v>
      </c>
      <c r="P8" s="125">
        <f t="shared" si="7"/>
        <v>3</v>
      </c>
      <c r="Q8" s="126"/>
      <c r="R8" s="126">
        <v>1</v>
      </c>
      <c r="S8" s="126"/>
      <c r="T8" s="128"/>
      <c r="U8" s="133">
        <v>2</v>
      </c>
      <c r="V8" s="125">
        <f t="shared" si="8"/>
        <v>4</v>
      </c>
      <c r="W8" s="129"/>
      <c r="X8" s="129"/>
      <c r="Y8" s="129">
        <v>2</v>
      </c>
      <c r="Z8" s="130"/>
      <c r="AA8" s="98">
        <v>1</v>
      </c>
      <c r="AB8" s="170">
        <f t="shared" si="9"/>
        <v>1</v>
      </c>
      <c r="AC8" s="95"/>
      <c r="AD8" s="95"/>
      <c r="AE8" s="95"/>
      <c r="AF8" s="97">
        <v>1</v>
      </c>
      <c r="AG8" s="122"/>
      <c r="AH8" s="110">
        <f t="shared" si="10"/>
        <v>0</v>
      </c>
      <c r="AI8" s="95"/>
      <c r="AJ8" s="95"/>
      <c r="AK8" s="95"/>
      <c r="AL8" s="96"/>
    </row>
    <row r="9" spans="1:38" ht="20.100000000000001" customHeight="1" x14ac:dyDescent="0.35">
      <c r="A9" s="100">
        <v>7</v>
      </c>
      <c r="B9" s="106" t="s">
        <v>100</v>
      </c>
      <c r="C9" s="175">
        <f t="shared" si="0"/>
        <v>10</v>
      </c>
      <c r="D9" s="123">
        <f t="shared" si="1"/>
        <v>6</v>
      </c>
      <c r="E9" s="109">
        <f t="shared" si="2"/>
        <v>0</v>
      </c>
      <c r="F9" s="109">
        <f t="shared" si="3"/>
        <v>2</v>
      </c>
      <c r="G9" s="109">
        <f t="shared" si="4"/>
        <v>1</v>
      </c>
      <c r="H9" s="117">
        <f t="shared" si="5"/>
        <v>2</v>
      </c>
      <c r="I9" s="131">
        <v>2</v>
      </c>
      <c r="J9" s="125">
        <f t="shared" si="6"/>
        <v>3</v>
      </c>
      <c r="K9" s="126"/>
      <c r="L9" s="126">
        <v>1</v>
      </c>
      <c r="M9" s="126"/>
      <c r="N9" s="127"/>
      <c r="O9" s="132">
        <v>2</v>
      </c>
      <c r="P9" s="125">
        <f t="shared" si="7"/>
        <v>4</v>
      </c>
      <c r="Q9" s="126"/>
      <c r="R9" s="126">
        <v>1</v>
      </c>
      <c r="S9" s="126"/>
      <c r="T9" s="128">
        <v>1</v>
      </c>
      <c r="U9" s="133"/>
      <c r="V9" s="125">
        <f t="shared" si="8"/>
        <v>0</v>
      </c>
      <c r="W9" s="129"/>
      <c r="X9" s="129"/>
      <c r="Y9" s="129"/>
      <c r="Z9" s="130"/>
      <c r="AA9" s="98">
        <v>2</v>
      </c>
      <c r="AB9" s="170">
        <f t="shared" si="9"/>
        <v>3</v>
      </c>
      <c r="AC9" s="95"/>
      <c r="AD9" s="95"/>
      <c r="AE9" s="95">
        <v>1</v>
      </c>
      <c r="AF9" s="97">
        <v>1</v>
      </c>
      <c r="AG9" s="122"/>
      <c r="AH9" s="110">
        <f t="shared" si="10"/>
        <v>0</v>
      </c>
      <c r="AI9" s="95"/>
      <c r="AJ9" s="95"/>
      <c r="AK9" s="95"/>
      <c r="AL9" s="96"/>
    </row>
    <row r="10" spans="1:38" ht="20.100000000000001" customHeight="1" x14ac:dyDescent="0.35">
      <c r="A10" s="100">
        <v>8</v>
      </c>
      <c r="B10" s="107" t="s">
        <v>36</v>
      </c>
      <c r="C10" s="175">
        <f t="shared" si="0"/>
        <v>4</v>
      </c>
      <c r="D10" s="123">
        <f t="shared" si="1"/>
        <v>5</v>
      </c>
      <c r="E10" s="109">
        <f t="shared" si="2"/>
        <v>0</v>
      </c>
      <c r="F10" s="109">
        <f t="shared" si="3"/>
        <v>0</v>
      </c>
      <c r="G10" s="109">
        <f t="shared" si="4"/>
        <v>2</v>
      </c>
      <c r="H10" s="117">
        <f t="shared" si="5"/>
        <v>0</v>
      </c>
      <c r="I10" s="131">
        <v>1</v>
      </c>
      <c r="J10" s="125">
        <f t="shared" si="6"/>
        <v>2</v>
      </c>
      <c r="K10" s="126"/>
      <c r="L10" s="126"/>
      <c r="M10" s="126">
        <v>1</v>
      </c>
      <c r="N10" s="127"/>
      <c r="O10" s="132">
        <v>1</v>
      </c>
      <c r="P10" s="125">
        <f t="shared" si="7"/>
        <v>0</v>
      </c>
      <c r="Q10" s="126"/>
      <c r="R10" s="126"/>
      <c r="S10" s="126"/>
      <c r="T10" s="128"/>
      <c r="U10" s="133">
        <v>2</v>
      </c>
      <c r="V10" s="125">
        <f t="shared" si="8"/>
        <v>2</v>
      </c>
      <c r="W10" s="129"/>
      <c r="X10" s="129"/>
      <c r="Y10" s="129">
        <v>1</v>
      </c>
      <c r="Z10" s="130"/>
      <c r="AA10" s="98">
        <v>1</v>
      </c>
      <c r="AB10" s="170">
        <f t="shared" si="9"/>
        <v>0</v>
      </c>
      <c r="AC10" s="95"/>
      <c r="AD10" s="95"/>
      <c r="AE10" s="95"/>
      <c r="AF10" s="97"/>
      <c r="AG10" s="122"/>
      <c r="AH10" s="110">
        <f t="shared" si="10"/>
        <v>0</v>
      </c>
      <c r="AI10" s="95"/>
      <c r="AJ10" s="95"/>
      <c r="AK10" s="95"/>
      <c r="AL10" s="96"/>
    </row>
    <row r="11" spans="1:38" ht="20.100000000000001" customHeight="1" x14ac:dyDescent="0.35">
      <c r="A11" s="100">
        <v>9</v>
      </c>
      <c r="B11" s="107" t="s">
        <v>40</v>
      </c>
      <c r="C11" s="175">
        <f t="shared" si="0"/>
        <v>3</v>
      </c>
      <c r="D11" s="123">
        <f t="shared" si="1"/>
        <v>4</v>
      </c>
      <c r="E11" s="109">
        <f t="shared" si="2"/>
        <v>0</v>
      </c>
      <c r="F11" s="109">
        <f t="shared" si="3"/>
        <v>0</v>
      </c>
      <c r="G11" s="109">
        <f t="shared" si="4"/>
        <v>1</v>
      </c>
      <c r="H11" s="117">
        <f t="shared" si="5"/>
        <v>1</v>
      </c>
      <c r="I11" s="131">
        <v>1</v>
      </c>
      <c r="J11" s="125">
        <f t="shared" si="6"/>
        <v>2</v>
      </c>
      <c r="K11" s="126"/>
      <c r="L11" s="126"/>
      <c r="M11" s="126">
        <v>1</v>
      </c>
      <c r="N11" s="127"/>
      <c r="O11" s="132">
        <v>1</v>
      </c>
      <c r="P11" s="125">
        <f t="shared" si="7"/>
        <v>0</v>
      </c>
      <c r="Q11" s="126"/>
      <c r="R11" s="126"/>
      <c r="S11" s="126"/>
      <c r="T11" s="128"/>
      <c r="U11" s="133">
        <v>1</v>
      </c>
      <c r="V11" s="125">
        <f t="shared" si="8"/>
        <v>0</v>
      </c>
      <c r="W11" s="129"/>
      <c r="X11" s="129"/>
      <c r="Y11" s="129"/>
      <c r="Z11" s="130"/>
      <c r="AA11" s="98">
        <v>1</v>
      </c>
      <c r="AB11" s="170">
        <f t="shared" si="9"/>
        <v>1</v>
      </c>
      <c r="AC11" s="95"/>
      <c r="AD11" s="95"/>
      <c r="AE11" s="95"/>
      <c r="AF11" s="97">
        <v>1</v>
      </c>
      <c r="AG11" s="122"/>
      <c r="AH11" s="110">
        <f t="shared" si="10"/>
        <v>0</v>
      </c>
      <c r="AI11" s="95"/>
      <c r="AJ11" s="95"/>
      <c r="AK11" s="95"/>
      <c r="AL11" s="96"/>
    </row>
    <row r="12" spans="1:38" ht="20.100000000000001" customHeight="1" x14ac:dyDescent="0.35">
      <c r="A12" s="100">
        <v>10</v>
      </c>
      <c r="B12" s="107" t="s">
        <v>202</v>
      </c>
      <c r="C12" s="175">
        <f t="shared" si="0"/>
        <v>1</v>
      </c>
      <c r="D12" s="123">
        <f t="shared" si="1"/>
        <v>4</v>
      </c>
      <c r="E12" s="109">
        <f t="shared" si="2"/>
        <v>0</v>
      </c>
      <c r="F12" s="109">
        <f t="shared" si="3"/>
        <v>0</v>
      </c>
      <c r="G12" s="109">
        <f t="shared" si="4"/>
        <v>0</v>
      </c>
      <c r="H12" s="117">
        <f t="shared" si="5"/>
        <v>1</v>
      </c>
      <c r="I12" s="131">
        <v>1</v>
      </c>
      <c r="J12" s="125">
        <f t="shared" si="6"/>
        <v>0</v>
      </c>
      <c r="K12" s="95"/>
      <c r="L12" s="95"/>
      <c r="M12" s="95"/>
      <c r="N12" s="96"/>
      <c r="O12" s="132">
        <v>1</v>
      </c>
      <c r="P12" s="125">
        <f t="shared" si="7"/>
        <v>1</v>
      </c>
      <c r="Q12" s="126"/>
      <c r="R12" s="126"/>
      <c r="S12" s="126"/>
      <c r="T12" s="128">
        <v>1</v>
      </c>
      <c r="U12" s="133">
        <v>1</v>
      </c>
      <c r="V12" s="125">
        <f t="shared" si="8"/>
        <v>0</v>
      </c>
      <c r="W12" s="129"/>
      <c r="X12" s="129"/>
      <c r="Y12" s="129"/>
      <c r="Z12" s="130"/>
      <c r="AA12" s="98">
        <v>1</v>
      </c>
      <c r="AB12" s="170">
        <f t="shared" si="9"/>
        <v>0</v>
      </c>
      <c r="AC12" s="95"/>
      <c r="AD12" s="95"/>
      <c r="AE12" s="95"/>
      <c r="AF12" s="97"/>
      <c r="AG12" s="122"/>
      <c r="AH12" s="110">
        <f t="shared" si="10"/>
        <v>0</v>
      </c>
      <c r="AI12" s="95"/>
      <c r="AJ12" s="95"/>
      <c r="AK12" s="95"/>
      <c r="AL12" s="96"/>
    </row>
    <row r="13" spans="1:38" ht="20.100000000000001" customHeight="1" x14ac:dyDescent="0.35">
      <c r="A13" s="100">
        <v>11</v>
      </c>
      <c r="B13" s="105" t="s">
        <v>34</v>
      </c>
      <c r="C13" s="108">
        <f t="shared" si="0"/>
        <v>0</v>
      </c>
      <c r="D13" s="123">
        <f t="shared" si="1"/>
        <v>3</v>
      </c>
      <c r="E13" s="109">
        <f t="shared" si="2"/>
        <v>0</v>
      </c>
      <c r="F13" s="109">
        <f t="shared" si="3"/>
        <v>0</v>
      </c>
      <c r="G13" s="109">
        <f t="shared" si="4"/>
        <v>0</v>
      </c>
      <c r="H13" s="117">
        <f t="shared" si="5"/>
        <v>0</v>
      </c>
      <c r="I13" s="131">
        <v>2</v>
      </c>
      <c r="J13" s="125">
        <f t="shared" si="6"/>
        <v>0</v>
      </c>
      <c r="K13" s="95"/>
      <c r="L13" s="95"/>
      <c r="M13" s="95"/>
      <c r="N13" s="96"/>
      <c r="O13" s="132"/>
      <c r="P13" s="125">
        <f t="shared" si="7"/>
        <v>0</v>
      </c>
      <c r="Q13" s="126"/>
      <c r="R13" s="126"/>
      <c r="S13" s="126"/>
      <c r="T13" s="128"/>
      <c r="U13" s="133"/>
      <c r="V13" s="125">
        <f t="shared" si="8"/>
        <v>0</v>
      </c>
      <c r="W13" s="129"/>
      <c r="X13" s="129"/>
      <c r="Y13" s="129"/>
      <c r="Z13" s="130"/>
      <c r="AA13" s="98">
        <v>1</v>
      </c>
      <c r="AB13" s="170">
        <f t="shared" si="9"/>
        <v>0</v>
      </c>
      <c r="AC13" s="95"/>
      <c r="AD13" s="95"/>
      <c r="AE13" s="95"/>
      <c r="AF13" s="97"/>
      <c r="AG13" s="122"/>
      <c r="AH13" s="110">
        <f t="shared" si="10"/>
        <v>0</v>
      </c>
      <c r="AI13" s="95"/>
      <c r="AJ13" s="95"/>
      <c r="AK13" s="95"/>
      <c r="AL13" s="99"/>
    </row>
    <row r="14" spans="1:38" ht="20.100000000000001" customHeight="1" x14ac:dyDescent="0.35">
      <c r="A14" s="100">
        <v>12</v>
      </c>
      <c r="B14" s="106" t="s">
        <v>209</v>
      </c>
      <c r="C14" s="108">
        <f t="shared" si="0"/>
        <v>0</v>
      </c>
      <c r="D14" s="123">
        <f t="shared" si="1"/>
        <v>1</v>
      </c>
      <c r="E14" s="109">
        <f t="shared" si="2"/>
        <v>0</v>
      </c>
      <c r="F14" s="109">
        <f t="shared" si="3"/>
        <v>0</v>
      </c>
      <c r="G14" s="109">
        <f t="shared" si="4"/>
        <v>0</v>
      </c>
      <c r="H14" s="117">
        <f t="shared" si="5"/>
        <v>0</v>
      </c>
      <c r="I14" s="131"/>
      <c r="J14" s="125">
        <f t="shared" si="6"/>
        <v>0</v>
      </c>
      <c r="K14" s="95"/>
      <c r="L14" s="95"/>
      <c r="M14" s="95"/>
      <c r="N14" s="96"/>
      <c r="O14" s="132"/>
      <c r="P14" s="125">
        <f t="shared" si="7"/>
        <v>0</v>
      </c>
      <c r="Q14" s="95"/>
      <c r="R14" s="95"/>
      <c r="S14" s="95"/>
      <c r="T14" s="97"/>
      <c r="U14" s="133">
        <v>1</v>
      </c>
      <c r="V14" s="125">
        <f t="shared" si="8"/>
        <v>0</v>
      </c>
      <c r="W14" s="95"/>
      <c r="X14" s="95"/>
      <c r="Y14" s="95"/>
      <c r="Z14" s="96"/>
      <c r="AA14" s="98"/>
      <c r="AB14" s="170">
        <f t="shared" si="9"/>
        <v>0</v>
      </c>
      <c r="AC14" s="95"/>
      <c r="AD14" s="95"/>
      <c r="AE14" s="95"/>
      <c r="AF14" s="97"/>
      <c r="AG14" s="122"/>
      <c r="AH14" s="110">
        <f t="shared" si="10"/>
        <v>0</v>
      </c>
      <c r="AI14" s="95"/>
      <c r="AJ14" s="95"/>
      <c r="AK14" s="95"/>
      <c r="AL14" s="96"/>
    </row>
    <row r="15" spans="1:38" s="93" customFormat="1" ht="20.100000000000001" customHeight="1" x14ac:dyDescent="0.35">
      <c r="A15" s="100">
        <v>13</v>
      </c>
      <c r="B15" s="106" t="s">
        <v>90</v>
      </c>
      <c r="C15" s="108">
        <f t="shared" si="0"/>
        <v>0</v>
      </c>
      <c r="D15" s="123">
        <f t="shared" si="1"/>
        <v>1</v>
      </c>
      <c r="E15" s="109">
        <f t="shared" si="2"/>
        <v>0</v>
      </c>
      <c r="F15" s="109">
        <f t="shared" si="3"/>
        <v>0</v>
      </c>
      <c r="G15" s="109">
        <f t="shared" si="4"/>
        <v>0</v>
      </c>
      <c r="H15" s="117">
        <f t="shared" si="5"/>
        <v>0</v>
      </c>
      <c r="I15" s="131">
        <v>1</v>
      </c>
      <c r="J15" s="125">
        <f t="shared" si="6"/>
        <v>0</v>
      </c>
      <c r="K15" s="95"/>
      <c r="L15" s="95"/>
      <c r="M15" s="95"/>
      <c r="N15" s="96"/>
      <c r="O15" s="132"/>
      <c r="P15" s="125">
        <f t="shared" si="7"/>
        <v>0</v>
      </c>
      <c r="Q15" s="95"/>
      <c r="R15" s="95"/>
      <c r="S15" s="95"/>
      <c r="T15" s="97"/>
      <c r="U15" s="133"/>
      <c r="V15" s="125">
        <f t="shared" si="8"/>
        <v>0</v>
      </c>
      <c r="W15" s="95"/>
      <c r="X15" s="95"/>
      <c r="Y15" s="95"/>
      <c r="Z15" s="96"/>
      <c r="AA15" s="98"/>
      <c r="AB15" s="170">
        <f t="shared" si="9"/>
        <v>0</v>
      </c>
      <c r="AC15" s="95"/>
      <c r="AD15" s="95"/>
      <c r="AE15" s="95"/>
      <c r="AF15" s="97"/>
      <c r="AG15" s="122"/>
      <c r="AH15" s="110">
        <f t="shared" si="10"/>
        <v>0</v>
      </c>
      <c r="AI15" s="95"/>
      <c r="AJ15" s="95"/>
      <c r="AK15" s="95"/>
      <c r="AL15" s="99"/>
    </row>
    <row r="16" spans="1:38" s="93" customFormat="1" ht="20.100000000000001" customHeight="1" x14ac:dyDescent="0.35">
      <c r="A16" s="100">
        <v>14</v>
      </c>
      <c r="B16" s="106" t="s">
        <v>73</v>
      </c>
      <c r="C16" s="108">
        <f t="shared" si="0"/>
        <v>0</v>
      </c>
      <c r="D16" s="123">
        <f t="shared" si="1"/>
        <v>1</v>
      </c>
      <c r="E16" s="109">
        <f t="shared" si="2"/>
        <v>0</v>
      </c>
      <c r="F16" s="109">
        <f t="shared" si="3"/>
        <v>0</v>
      </c>
      <c r="G16" s="109">
        <f t="shared" si="4"/>
        <v>0</v>
      </c>
      <c r="H16" s="117">
        <f t="shared" si="5"/>
        <v>0</v>
      </c>
      <c r="I16" s="131">
        <v>1</v>
      </c>
      <c r="J16" s="125">
        <f t="shared" si="6"/>
        <v>0</v>
      </c>
      <c r="K16" s="95"/>
      <c r="L16" s="95"/>
      <c r="M16" s="95"/>
      <c r="N16" s="96"/>
      <c r="O16" s="132"/>
      <c r="P16" s="125">
        <f t="shared" si="7"/>
        <v>0</v>
      </c>
      <c r="Q16" s="95"/>
      <c r="R16" s="95"/>
      <c r="S16" s="95"/>
      <c r="T16" s="97"/>
      <c r="U16" s="133"/>
      <c r="V16" s="125">
        <f t="shared" si="8"/>
        <v>0</v>
      </c>
      <c r="W16" s="95"/>
      <c r="X16" s="95"/>
      <c r="Y16" s="95"/>
      <c r="Z16" s="96"/>
      <c r="AA16" s="98"/>
      <c r="AB16" s="170">
        <f t="shared" si="9"/>
        <v>0</v>
      </c>
      <c r="AC16" s="95"/>
      <c r="AD16" s="95"/>
      <c r="AE16" s="95"/>
      <c r="AF16" s="97"/>
      <c r="AG16" s="122"/>
      <c r="AH16" s="110">
        <f t="shared" si="10"/>
        <v>0</v>
      </c>
      <c r="AI16" s="95"/>
      <c r="AJ16" s="95"/>
      <c r="AK16" s="95"/>
      <c r="AL16" s="99"/>
    </row>
    <row r="17" spans="1:38" s="93" customFormat="1" ht="20.100000000000001" customHeight="1" x14ac:dyDescent="0.35">
      <c r="A17" s="100">
        <v>15</v>
      </c>
      <c r="B17" s="171" t="s">
        <v>221</v>
      </c>
      <c r="C17" s="108">
        <f t="shared" si="0"/>
        <v>0</v>
      </c>
      <c r="D17" s="123">
        <f t="shared" si="1"/>
        <v>2</v>
      </c>
      <c r="E17" s="109">
        <f t="shared" si="2"/>
        <v>0</v>
      </c>
      <c r="F17" s="109">
        <f t="shared" si="3"/>
        <v>0</v>
      </c>
      <c r="G17" s="109">
        <f t="shared" si="4"/>
        <v>0</v>
      </c>
      <c r="H17" s="117">
        <f t="shared" si="5"/>
        <v>0</v>
      </c>
      <c r="I17" s="131"/>
      <c r="J17" s="125">
        <f t="shared" si="6"/>
        <v>0</v>
      </c>
      <c r="K17" s="95"/>
      <c r="L17" s="95"/>
      <c r="M17" s="95"/>
      <c r="N17" s="96"/>
      <c r="O17" s="132"/>
      <c r="P17" s="125">
        <f t="shared" si="7"/>
        <v>0</v>
      </c>
      <c r="Q17" s="95"/>
      <c r="R17" s="95"/>
      <c r="S17" s="95"/>
      <c r="T17" s="97"/>
      <c r="U17" s="133"/>
      <c r="V17" s="125">
        <f t="shared" si="8"/>
        <v>0</v>
      </c>
      <c r="W17" s="95"/>
      <c r="X17" s="95"/>
      <c r="Y17" s="95"/>
      <c r="Z17" s="96"/>
      <c r="AA17" s="98">
        <v>2</v>
      </c>
      <c r="AB17" s="170">
        <f t="shared" si="9"/>
        <v>0</v>
      </c>
      <c r="AC17" s="95"/>
      <c r="AD17" s="95"/>
      <c r="AE17" s="95"/>
      <c r="AF17" s="97"/>
      <c r="AG17" s="122"/>
      <c r="AH17" s="110">
        <f t="shared" si="10"/>
        <v>0</v>
      </c>
      <c r="AI17" s="172"/>
      <c r="AJ17" s="172"/>
      <c r="AK17" s="172"/>
      <c r="AL17" s="173"/>
    </row>
    <row r="18" spans="1:38" ht="20.100000000000001" customHeight="1" x14ac:dyDescent="0.35">
      <c r="A18" s="100">
        <v>16</v>
      </c>
      <c r="B18" s="106" t="s">
        <v>214</v>
      </c>
      <c r="C18" s="108">
        <f t="shared" si="0"/>
        <v>0</v>
      </c>
      <c r="D18" s="123">
        <f t="shared" si="1"/>
        <v>4</v>
      </c>
      <c r="E18" s="109">
        <f t="shared" si="2"/>
        <v>0</v>
      </c>
      <c r="F18" s="109">
        <f t="shared" si="3"/>
        <v>0</v>
      </c>
      <c r="G18" s="109">
        <f t="shared" si="4"/>
        <v>0</v>
      </c>
      <c r="H18" s="117">
        <f t="shared" si="5"/>
        <v>0</v>
      </c>
      <c r="I18" s="131">
        <v>1</v>
      </c>
      <c r="J18" s="125">
        <f t="shared" si="6"/>
        <v>0</v>
      </c>
      <c r="K18" s="95"/>
      <c r="L18" s="95"/>
      <c r="M18" s="95"/>
      <c r="N18" s="96"/>
      <c r="O18" s="132"/>
      <c r="P18" s="125">
        <f t="shared" si="7"/>
        <v>0</v>
      </c>
      <c r="Q18" s="95"/>
      <c r="R18" s="95"/>
      <c r="S18" s="95"/>
      <c r="T18" s="97"/>
      <c r="U18" s="133">
        <v>1</v>
      </c>
      <c r="V18" s="125">
        <f t="shared" si="8"/>
        <v>0</v>
      </c>
      <c r="W18" s="95"/>
      <c r="X18" s="95"/>
      <c r="Y18" s="95"/>
      <c r="Z18" s="96"/>
      <c r="AA18" s="98">
        <v>2</v>
      </c>
      <c r="AB18" s="170">
        <f t="shared" si="9"/>
        <v>0</v>
      </c>
      <c r="AC18" s="95"/>
      <c r="AD18" s="95"/>
      <c r="AE18" s="95"/>
      <c r="AF18" s="97"/>
      <c r="AG18" s="122"/>
      <c r="AH18" s="110">
        <f t="shared" si="10"/>
        <v>0</v>
      </c>
      <c r="AI18" s="95"/>
      <c r="AJ18" s="95"/>
      <c r="AK18" s="95"/>
      <c r="AL18" s="99"/>
    </row>
    <row r="19" spans="1:38" ht="20.100000000000001" customHeight="1" x14ac:dyDescent="0.35">
      <c r="A19" s="100">
        <v>17</v>
      </c>
      <c r="B19" s="106" t="s">
        <v>203</v>
      </c>
      <c r="C19" s="108">
        <f t="shared" si="0"/>
        <v>0</v>
      </c>
      <c r="D19" s="123">
        <f t="shared" si="1"/>
        <v>1</v>
      </c>
      <c r="E19" s="109">
        <f t="shared" si="2"/>
        <v>0</v>
      </c>
      <c r="F19" s="109">
        <f t="shared" si="3"/>
        <v>0</v>
      </c>
      <c r="G19" s="109">
        <f t="shared" si="4"/>
        <v>0</v>
      </c>
      <c r="H19" s="117">
        <f t="shared" si="5"/>
        <v>0</v>
      </c>
      <c r="I19" s="131"/>
      <c r="J19" s="125">
        <f t="shared" si="6"/>
        <v>0</v>
      </c>
      <c r="K19" s="95"/>
      <c r="L19" s="95"/>
      <c r="M19" s="95"/>
      <c r="N19" s="96"/>
      <c r="O19" s="132"/>
      <c r="P19" s="125">
        <f t="shared" si="7"/>
        <v>0</v>
      </c>
      <c r="Q19" s="95"/>
      <c r="R19" s="95"/>
      <c r="S19" s="95"/>
      <c r="T19" s="97"/>
      <c r="U19" s="133">
        <v>1</v>
      </c>
      <c r="V19" s="125">
        <f t="shared" si="8"/>
        <v>0</v>
      </c>
      <c r="W19" s="95"/>
      <c r="X19" s="95"/>
      <c r="Y19" s="95"/>
      <c r="Z19" s="96"/>
      <c r="AA19" s="98"/>
      <c r="AB19" s="170">
        <f t="shared" si="9"/>
        <v>0</v>
      </c>
      <c r="AC19" s="95"/>
      <c r="AD19" s="95"/>
      <c r="AE19" s="95"/>
      <c r="AF19" s="97"/>
      <c r="AG19" s="122"/>
      <c r="AH19" s="110">
        <f t="shared" si="10"/>
        <v>0</v>
      </c>
      <c r="AI19" s="95"/>
      <c r="AJ19" s="95"/>
      <c r="AK19" s="95"/>
      <c r="AL19" s="96"/>
    </row>
    <row r="20" spans="1:38" ht="15.6" thickBot="1" x14ac:dyDescent="0.4">
      <c r="A20" s="112"/>
      <c r="B20" s="113"/>
      <c r="C20" s="114">
        <f>SUM(C3:C19)</f>
        <v>343</v>
      </c>
      <c r="D20" s="124">
        <f t="shared" ref="D20:AL20" si="11">SUM(D3:D19)</f>
        <v>277</v>
      </c>
      <c r="E20" s="115">
        <f t="shared" si="11"/>
        <v>32</v>
      </c>
      <c r="F20" s="115">
        <f t="shared" si="11"/>
        <v>31</v>
      </c>
      <c r="G20" s="115">
        <f t="shared" si="11"/>
        <v>30</v>
      </c>
      <c r="H20" s="118">
        <f t="shared" si="11"/>
        <v>30</v>
      </c>
      <c r="I20" s="120">
        <f t="shared" si="11"/>
        <v>74</v>
      </c>
      <c r="J20" s="115">
        <f t="shared" si="11"/>
        <v>79</v>
      </c>
      <c r="K20" s="115">
        <f t="shared" si="11"/>
        <v>8</v>
      </c>
      <c r="L20" s="115">
        <f t="shared" si="11"/>
        <v>7</v>
      </c>
      <c r="M20" s="115">
        <f t="shared" si="11"/>
        <v>6</v>
      </c>
      <c r="N20" s="121">
        <f t="shared" si="11"/>
        <v>6</v>
      </c>
      <c r="O20" s="119">
        <f t="shared" si="11"/>
        <v>73</v>
      </c>
      <c r="P20" s="115">
        <f t="shared" si="11"/>
        <v>88</v>
      </c>
      <c r="Q20" s="115">
        <f t="shared" si="11"/>
        <v>8</v>
      </c>
      <c r="R20" s="115">
        <f t="shared" si="11"/>
        <v>8</v>
      </c>
      <c r="S20" s="115">
        <f t="shared" si="11"/>
        <v>8</v>
      </c>
      <c r="T20" s="118">
        <f t="shared" si="11"/>
        <v>8</v>
      </c>
      <c r="U20" s="120">
        <f t="shared" si="11"/>
        <v>59</v>
      </c>
      <c r="V20" s="115">
        <f t="shared" si="11"/>
        <v>88</v>
      </c>
      <c r="W20" s="115">
        <f t="shared" si="11"/>
        <v>8</v>
      </c>
      <c r="X20" s="115">
        <f t="shared" si="11"/>
        <v>8</v>
      </c>
      <c r="Y20" s="115">
        <f t="shared" si="11"/>
        <v>8</v>
      </c>
      <c r="Z20" s="121">
        <f t="shared" si="11"/>
        <v>8</v>
      </c>
      <c r="AA20" s="119">
        <f t="shared" si="11"/>
        <v>71</v>
      </c>
      <c r="AB20" s="115">
        <f t="shared" si="11"/>
        <v>88</v>
      </c>
      <c r="AC20" s="115">
        <f t="shared" si="11"/>
        <v>8</v>
      </c>
      <c r="AD20" s="115">
        <f t="shared" si="11"/>
        <v>8</v>
      </c>
      <c r="AE20" s="115">
        <f t="shared" si="11"/>
        <v>8</v>
      </c>
      <c r="AF20" s="118">
        <f t="shared" si="11"/>
        <v>8</v>
      </c>
      <c r="AG20" s="120">
        <f>SUM(AH3:AH19)</f>
        <v>0</v>
      </c>
      <c r="AH20" s="115">
        <f>SUM(AI3:AI19)</f>
        <v>0</v>
      </c>
      <c r="AI20" s="115">
        <f t="shared" si="11"/>
        <v>0</v>
      </c>
      <c r="AJ20" s="115">
        <f t="shared" si="11"/>
        <v>0</v>
      </c>
      <c r="AK20" s="115">
        <f t="shared" si="11"/>
        <v>0</v>
      </c>
      <c r="AL20" s="116">
        <f t="shared" si="11"/>
        <v>0</v>
      </c>
    </row>
    <row r="21" spans="1:38" ht="4.5" customHeight="1" thickTop="1" thickBot="1" x14ac:dyDescent="0.4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</row>
    <row r="22" spans="1:38" ht="15.6" thickBot="1" x14ac:dyDescent="0.4">
      <c r="A22" s="555" t="s">
        <v>204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6"/>
      <c r="X22" s="556"/>
      <c r="Y22" s="556"/>
      <c r="Z22" s="556"/>
      <c r="AA22" s="556"/>
      <c r="AB22" s="556"/>
      <c r="AC22" s="556"/>
      <c r="AD22" s="556"/>
      <c r="AE22" s="556"/>
      <c r="AF22" s="556"/>
      <c r="AG22" s="556"/>
      <c r="AH22" s="556"/>
      <c r="AI22" s="556"/>
      <c r="AJ22" s="556"/>
      <c r="AK22" s="556"/>
      <c r="AL22" s="557"/>
    </row>
    <row r="23" spans="1:38" ht="5.25" customHeight="1" thickBot="1" x14ac:dyDescent="0.35"/>
    <row r="24" spans="1:38" ht="15" customHeight="1" x14ac:dyDescent="0.3">
      <c r="A24" s="549" t="s">
        <v>224</v>
      </c>
      <c r="B24" s="550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1"/>
    </row>
    <row r="25" spans="1:38" ht="15" customHeight="1" thickBot="1" x14ac:dyDescent="0.35">
      <c r="A25" s="552"/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553"/>
      <c r="AB25" s="553"/>
      <c r="AC25" s="553"/>
      <c r="AD25" s="553"/>
      <c r="AE25" s="553"/>
      <c r="AF25" s="553"/>
      <c r="AG25" s="553"/>
      <c r="AH25" s="553"/>
      <c r="AI25" s="553"/>
      <c r="AJ25" s="553"/>
      <c r="AK25" s="553"/>
      <c r="AL25" s="554"/>
    </row>
  </sheetData>
  <sortState ref="B3:AL19">
    <sortCondition descending="1" ref="C3:C19"/>
  </sortState>
  <mergeCells count="8">
    <mergeCell ref="A24:AL25"/>
    <mergeCell ref="A22:AL22"/>
    <mergeCell ref="AG1:AL1"/>
    <mergeCell ref="A1:H1"/>
    <mergeCell ref="I1:N1"/>
    <mergeCell ref="O1:T1"/>
    <mergeCell ref="U1:Z1"/>
    <mergeCell ref="AA1:AF1"/>
  </mergeCells>
  <pageMargins left="0.39370078740157483" right="0.39370078740157483" top="0.78740157480314965" bottom="0.78740157480314965" header="0.31496062992125984" footer="0.31496062992125984"/>
  <pageSetup paperSize="9" orientation="landscape" r:id="rId1"/>
  <headerFooter>
    <oddHeader>&amp;C&amp;"Calibri"&amp;10 AGC Internal Use Only&amp;1#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MB-2018</vt:lpstr>
      <vt:lpstr>družstva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Vorlíček</dc:creator>
  <cp:lastModifiedBy>Rubášová Yvona</cp:lastModifiedBy>
  <cp:lastPrinted>2018-10-05T10:00:33Z</cp:lastPrinted>
  <dcterms:created xsi:type="dcterms:W3CDTF">2016-10-07T09:29:56Z</dcterms:created>
  <dcterms:modified xsi:type="dcterms:W3CDTF">2018-10-05T11:55:08Z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f2eb32-1734-49e1-8398-a303cd34c189_Enabled">
    <vt:lpwstr>True</vt:lpwstr>
  </property>
  <property fmtid="{D5CDD505-2E9C-101B-9397-08002B2CF9AE}" pid="3" name="MSIP_Label_05f2eb32-1734-49e1-8398-a303cd34c189_SiteId">
    <vt:lpwstr>faa6053b-36c4-4c36-af04-796200c185bf</vt:lpwstr>
  </property>
  <property fmtid="{D5CDD505-2E9C-101B-9397-08002B2CF9AE}" pid="4" name="MSIP_Label_05f2eb32-1734-49e1-8398-a303cd34c189_Owner">
    <vt:lpwstr>Yvona.Rubasova@eu.agc.com</vt:lpwstr>
  </property>
  <property fmtid="{D5CDD505-2E9C-101B-9397-08002B2CF9AE}" pid="5" name="MSIP_Label_05f2eb32-1734-49e1-8398-a303cd34c189_SetDate">
    <vt:lpwstr>2018-10-05T11:54:50.2775639Z</vt:lpwstr>
  </property>
  <property fmtid="{D5CDD505-2E9C-101B-9397-08002B2CF9AE}" pid="6" name="MSIP_Label_05f2eb32-1734-49e1-8398-a303cd34c189_Name">
    <vt:lpwstr>Internal Use Only</vt:lpwstr>
  </property>
  <property fmtid="{D5CDD505-2E9C-101B-9397-08002B2CF9AE}" pid="7" name="MSIP_Label_05f2eb32-1734-49e1-8398-a303cd34c189_Application">
    <vt:lpwstr>Microsoft Azure Information Protection</vt:lpwstr>
  </property>
  <property fmtid="{D5CDD505-2E9C-101B-9397-08002B2CF9AE}" pid="8" name="MSIP_Label_05f2eb32-1734-49e1-8398-a303cd34c189_Extended_MSFT_Method">
    <vt:lpwstr>Automatic</vt:lpwstr>
  </property>
  <property fmtid="{D5CDD505-2E9C-101B-9397-08002B2CF9AE}" pid="9" name="Sensitivity">
    <vt:lpwstr>Internal Use Only</vt:lpwstr>
  </property>
</Properties>
</file>