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Z091429\Downloads\"/>
    </mc:Choice>
  </mc:AlternateContent>
  <bookViews>
    <workbookView xWindow="0" yWindow="0" windowWidth="23040" windowHeight="9528" tabRatio="953"/>
  </bookViews>
  <sheets>
    <sheet name="celkové pořadí" sheetId="95" r:id="rId1"/>
    <sheet name="1. kolo" sheetId="63" r:id="rId2"/>
    <sheet name="2. kolo" sheetId="65" r:id="rId3"/>
    <sheet name="3. kolo" sheetId="66" r:id="rId4"/>
    <sheet name="4. kolo" sheetId="73" r:id="rId5"/>
    <sheet name="5. kolo" sheetId="72" r:id="rId6"/>
    <sheet name="6. kolo" sheetId="74" r:id="rId7"/>
    <sheet name="7. kolo" sheetId="82" r:id="rId8"/>
    <sheet name="8. kolo" sheetId="78" r:id="rId9"/>
    <sheet name="9. kolo" sheetId="81" r:id="rId10"/>
    <sheet name="10. kolo" sheetId="84" r:id="rId11"/>
    <sheet name="11. kolo" sheetId="85" r:id="rId12"/>
    <sheet name="12. kolo" sheetId="87" r:id="rId13"/>
    <sheet name="13. kolo" sheetId="90" r:id="rId14"/>
    <sheet name="14. kolo" sheetId="92" r:id="rId15"/>
    <sheet name="15. kolo" sheetId="94" r:id="rId16"/>
    <sheet name="TOP 25" sheetId="36" r:id="rId17"/>
    <sheet name="Rekordy dle věku" sheetId="29" r:id="rId18"/>
  </sheets>
  <definedNames>
    <definedName name="_xlnm._FilterDatabase" localSheetId="1" hidden="1">'1. kolo'!$A$2:$K$66</definedName>
    <definedName name="_xlnm._FilterDatabase" localSheetId="17" hidden="1">'Rekordy dle věku'!$A$2:$N$67</definedName>
    <definedName name="_xlnm._FilterDatabase" localSheetId="16" hidden="1">'TOP 25'!$A$60:$P$114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77" i="95" l="1"/>
  <c r="AL177" i="95"/>
  <c r="AK177" i="95"/>
  <c r="AO177" i="95" s="1"/>
  <c r="AJ177" i="95"/>
  <c r="AI177" i="95"/>
  <c r="AH177" i="95"/>
  <c r="AG177" i="95"/>
  <c r="AF177" i="95"/>
  <c r="AE177" i="95"/>
  <c r="AN177" i="95" s="1"/>
  <c r="AA174" i="95"/>
  <c r="Z174" i="95"/>
  <c r="Y174" i="95"/>
  <c r="X174" i="95"/>
  <c r="W174" i="95"/>
  <c r="V174" i="95"/>
  <c r="U174" i="95"/>
  <c r="T174" i="95"/>
  <c r="S174" i="95"/>
  <c r="R174" i="95"/>
  <c r="Q174" i="95"/>
  <c r="P174" i="95"/>
  <c r="O174" i="95"/>
  <c r="N174" i="95"/>
  <c r="M174" i="95"/>
  <c r="AM179" i="95" s="1"/>
  <c r="L173" i="95"/>
  <c r="K173" i="95"/>
  <c r="J173" i="95"/>
  <c r="E173" i="95"/>
  <c r="L172" i="95"/>
  <c r="K172" i="95"/>
  <c r="J172" i="95"/>
  <c r="E172" i="95"/>
  <c r="L171" i="95"/>
  <c r="K171" i="95"/>
  <c r="J171" i="95"/>
  <c r="E171" i="95"/>
  <c r="L170" i="95"/>
  <c r="K170" i="95"/>
  <c r="J170" i="95"/>
  <c r="E170" i="95"/>
  <c r="AA168" i="95"/>
  <c r="Z168" i="95"/>
  <c r="Y168" i="95"/>
  <c r="X168" i="95"/>
  <c r="W168" i="95"/>
  <c r="V168" i="95"/>
  <c r="U168" i="95"/>
  <c r="T168" i="95"/>
  <c r="S168" i="95"/>
  <c r="R168" i="95"/>
  <c r="Q168" i="95"/>
  <c r="P168" i="95"/>
  <c r="O168" i="95"/>
  <c r="N168" i="95"/>
  <c r="M168" i="95"/>
  <c r="AL179" i="95" s="1"/>
  <c r="L167" i="95"/>
  <c r="K167" i="95"/>
  <c r="J167" i="95"/>
  <c r="E167" i="95"/>
  <c r="L166" i="95"/>
  <c r="K166" i="95"/>
  <c r="J166" i="95"/>
  <c r="E166" i="95"/>
  <c r="L165" i="95"/>
  <c r="K165" i="95"/>
  <c r="J165" i="95"/>
  <c r="E165" i="95"/>
  <c r="L164" i="95"/>
  <c r="K164" i="95"/>
  <c r="J164" i="95"/>
  <c r="E164" i="95"/>
  <c r="L163" i="95"/>
  <c r="K163" i="95"/>
  <c r="J163" i="95"/>
  <c r="E163" i="95"/>
  <c r="L162" i="95"/>
  <c r="K162" i="95"/>
  <c r="J162" i="95"/>
  <c r="E162" i="95"/>
  <c r="L161" i="95"/>
  <c r="K161" i="95"/>
  <c r="J161" i="95"/>
  <c r="E161" i="95"/>
  <c r="L160" i="95"/>
  <c r="K160" i="95"/>
  <c r="J160" i="95"/>
  <c r="E160" i="95"/>
  <c r="L159" i="95"/>
  <c r="K159" i="95"/>
  <c r="J159" i="95"/>
  <c r="E159" i="95"/>
  <c r="L158" i="95"/>
  <c r="K158" i="95"/>
  <c r="J158" i="95"/>
  <c r="E158" i="95"/>
  <c r="L157" i="95"/>
  <c r="K157" i="95"/>
  <c r="J157" i="95"/>
  <c r="I157" i="95"/>
  <c r="E157" i="95"/>
  <c r="L156" i="95"/>
  <c r="K156" i="95"/>
  <c r="J156" i="95"/>
  <c r="I156" i="95"/>
  <c r="E156" i="95"/>
  <c r="L155" i="95"/>
  <c r="K155" i="95"/>
  <c r="J155" i="95"/>
  <c r="I155" i="95"/>
  <c r="E155" i="95"/>
  <c r="L154" i="95"/>
  <c r="K154" i="95"/>
  <c r="J154" i="95"/>
  <c r="E154" i="95"/>
  <c r="L153" i="95"/>
  <c r="K153" i="95"/>
  <c r="J153" i="95"/>
  <c r="I153" i="95"/>
  <c r="E153" i="95"/>
  <c r="L152" i="95"/>
  <c r="K152" i="95"/>
  <c r="J152" i="95"/>
  <c r="I152" i="95"/>
  <c r="E152" i="95"/>
  <c r="L151" i="95"/>
  <c r="K151" i="95"/>
  <c r="J151" i="95"/>
  <c r="I151" i="95"/>
  <c r="E151" i="95"/>
  <c r="L150" i="95"/>
  <c r="K150" i="95"/>
  <c r="J150" i="95"/>
  <c r="I150" i="95"/>
  <c r="E150" i="95"/>
  <c r="L149" i="95"/>
  <c r="K149" i="95"/>
  <c r="J149" i="95"/>
  <c r="I149" i="95"/>
  <c r="E149" i="95"/>
  <c r="L148" i="95"/>
  <c r="K148" i="95"/>
  <c r="J148" i="95"/>
  <c r="I148" i="95"/>
  <c r="E148" i="95"/>
  <c r="L147" i="95"/>
  <c r="K147" i="95"/>
  <c r="J147" i="95"/>
  <c r="I147" i="95"/>
  <c r="E147" i="95"/>
  <c r="L146" i="95"/>
  <c r="K146" i="95"/>
  <c r="J146" i="95"/>
  <c r="I146" i="95"/>
  <c r="E146" i="95"/>
  <c r="L145" i="95"/>
  <c r="K145" i="95"/>
  <c r="J145" i="95"/>
  <c r="I145" i="95"/>
  <c r="E145" i="95"/>
  <c r="L144" i="95"/>
  <c r="K144" i="95"/>
  <c r="J144" i="95"/>
  <c r="I144" i="95"/>
  <c r="E144" i="95"/>
  <c r="L143" i="95"/>
  <c r="K143" i="95"/>
  <c r="J143" i="95"/>
  <c r="I143" i="95"/>
  <c r="E143" i="95"/>
  <c r="L142" i="95"/>
  <c r="K142" i="95"/>
  <c r="J142" i="95"/>
  <c r="I142" i="95"/>
  <c r="E142" i="95"/>
  <c r="AA140" i="95"/>
  <c r="AA178" i="95" s="1"/>
  <c r="Z140" i="95"/>
  <c r="Z178" i="95" s="1"/>
  <c r="Y140" i="95"/>
  <c r="Y178" i="95" s="1"/>
  <c r="X140" i="95"/>
  <c r="X178" i="95" s="1"/>
  <c r="W140" i="95"/>
  <c r="W178" i="95" s="1"/>
  <c r="V140" i="95"/>
  <c r="V178" i="95" s="1"/>
  <c r="U140" i="95"/>
  <c r="U178" i="95" s="1"/>
  <c r="T140" i="95"/>
  <c r="T178" i="95" s="1"/>
  <c r="S140" i="95"/>
  <c r="S178" i="95" s="1"/>
  <c r="R140" i="95"/>
  <c r="R178" i="95" s="1"/>
  <c r="Q140" i="95"/>
  <c r="Q178" i="95" s="1"/>
  <c r="P140" i="95"/>
  <c r="P178" i="95" s="1"/>
  <c r="O140" i="95"/>
  <c r="O178" i="95" s="1"/>
  <c r="N140" i="95"/>
  <c r="N178" i="95" s="1"/>
  <c r="M140" i="95"/>
  <c r="M178" i="95" s="1"/>
  <c r="L139" i="95"/>
  <c r="K139" i="95"/>
  <c r="J139" i="95"/>
  <c r="I139" i="95"/>
  <c r="E139" i="95"/>
  <c r="L138" i="95"/>
  <c r="K138" i="95"/>
  <c r="J138" i="95"/>
  <c r="E138" i="95"/>
  <c r="L137" i="95"/>
  <c r="K137" i="95"/>
  <c r="J137" i="95"/>
  <c r="I137" i="95"/>
  <c r="E137" i="95"/>
  <c r="L136" i="95"/>
  <c r="K136" i="95"/>
  <c r="J136" i="95"/>
  <c r="E136" i="95"/>
  <c r="L135" i="95"/>
  <c r="K135" i="95"/>
  <c r="J135" i="95"/>
  <c r="I135" i="95"/>
  <c r="E135" i="95"/>
  <c r="L134" i="95"/>
  <c r="K134" i="95"/>
  <c r="J134" i="95"/>
  <c r="I134" i="95"/>
  <c r="E134" i="95"/>
  <c r="L133" i="95"/>
  <c r="K133" i="95"/>
  <c r="J133" i="95"/>
  <c r="I133" i="95"/>
  <c r="E133" i="95"/>
  <c r="L132" i="95"/>
  <c r="K132" i="95"/>
  <c r="J132" i="95"/>
  <c r="I132" i="95"/>
  <c r="E132" i="95"/>
  <c r="L131" i="95"/>
  <c r="K131" i="95"/>
  <c r="J131" i="95"/>
  <c r="I131" i="95"/>
  <c r="E131" i="95"/>
  <c r="L130" i="95"/>
  <c r="K130" i="95"/>
  <c r="J130" i="95"/>
  <c r="E130" i="95"/>
  <c r="L129" i="95"/>
  <c r="K129" i="95"/>
  <c r="J129" i="95"/>
  <c r="E129" i="95"/>
  <c r="L128" i="95"/>
  <c r="K128" i="95"/>
  <c r="J128" i="95"/>
  <c r="E128" i="95"/>
  <c r="L127" i="95"/>
  <c r="K127" i="95"/>
  <c r="J127" i="95"/>
  <c r="E127" i="95"/>
  <c r="L126" i="95"/>
  <c r="K126" i="95"/>
  <c r="J126" i="95"/>
  <c r="I126" i="95"/>
  <c r="E126" i="95"/>
  <c r="L125" i="95"/>
  <c r="K125" i="95"/>
  <c r="J125" i="95"/>
  <c r="I125" i="95"/>
  <c r="E125" i="95"/>
  <c r="L124" i="95"/>
  <c r="K124" i="95"/>
  <c r="J124" i="95"/>
  <c r="E124" i="95"/>
  <c r="L123" i="95"/>
  <c r="K123" i="95"/>
  <c r="J123" i="95"/>
  <c r="I123" i="95"/>
  <c r="E123" i="95"/>
  <c r="L122" i="95"/>
  <c r="K122" i="95"/>
  <c r="J122" i="95"/>
  <c r="E122" i="95"/>
  <c r="L121" i="95"/>
  <c r="K121" i="95"/>
  <c r="J121" i="95"/>
  <c r="E121" i="95"/>
  <c r="L120" i="95"/>
  <c r="K120" i="95"/>
  <c r="J120" i="95"/>
  <c r="I120" i="95"/>
  <c r="E120" i="95"/>
  <c r="L119" i="95"/>
  <c r="K119" i="95"/>
  <c r="J119" i="95"/>
  <c r="E119" i="95"/>
  <c r="L118" i="95"/>
  <c r="K118" i="95"/>
  <c r="J118" i="95"/>
  <c r="I118" i="95"/>
  <c r="E118" i="95"/>
  <c r="L117" i="95"/>
  <c r="K117" i="95"/>
  <c r="J117" i="95"/>
  <c r="I117" i="95"/>
  <c r="E117" i="95"/>
  <c r="L116" i="95"/>
  <c r="K116" i="95"/>
  <c r="J116" i="95"/>
  <c r="I116" i="95"/>
  <c r="E116" i="95"/>
  <c r="AA114" i="95"/>
  <c r="Z114" i="95"/>
  <c r="Y114" i="95"/>
  <c r="X114" i="95"/>
  <c r="W114" i="95"/>
  <c r="V114" i="95"/>
  <c r="U114" i="95"/>
  <c r="T114" i="95"/>
  <c r="S114" i="95"/>
  <c r="R114" i="95"/>
  <c r="Q114" i="95"/>
  <c r="P114" i="95"/>
  <c r="O114" i="95"/>
  <c r="N114" i="95"/>
  <c r="M114" i="95"/>
  <c r="AJ179" i="95" s="1"/>
  <c r="L113" i="95"/>
  <c r="K113" i="95"/>
  <c r="J113" i="95"/>
  <c r="I113" i="95"/>
  <c r="E113" i="95"/>
  <c r="L112" i="95"/>
  <c r="K112" i="95"/>
  <c r="J112" i="95"/>
  <c r="E112" i="95"/>
  <c r="L111" i="95"/>
  <c r="K111" i="95"/>
  <c r="J111" i="95"/>
  <c r="E111" i="95"/>
  <c r="L110" i="95"/>
  <c r="K110" i="95"/>
  <c r="J110" i="95"/>
  <c r="E110" i="95"/>
  <c r="L109" i="95"/>
  <c r="K109" i="95"/>
  <c r="J109" i="95"/>
  <c r="E109" i="95"/>
  <c r="L108" i="95"/>
  <c r="K108" i="95"/>
  <c r="J108" i="95"/>
  <c r="I108" i="95"/>
  <c r="E108" i="95"/>
  <c r="AA106" i="95"/>
  <c r="Z106" i="95"/>
  <c r="Y106" i="95"/>
  <c r="X106" i="95"/>
  <c r="W106" i="95"/>
  <c r="V106" i="95"/>
  <c r="U106" i="95"/>
  <c r="T106" i="95"/>
  <c r="S106" i="95"/>
  <c r="R106" i="95"/>
  <c r="Q106" i="95"/>
  <c r="P106" i="95"/>
  <c r="O106" i="95"/>
  <c r="N106" i="95"/>
  <c r="M106" i="95"/>
  <c r="AI179" i="95" s="1"/>
  <c r="L105" i="95"/>
  <c r="K105" i="95"/>
  <c r="J105" i="95"/>
  <c r="E105" i="95"/>
  <c r="L104" i="95"/>
  <c r="K104" i="95"/>
  <c r="J104" i="95"/>
  <c r="I104" i="95"/>
  <c r="E104" i="95"/>
  <c r="L103" i="95"/>
  <c r="K103" i="95"/>
  <c r="J103" i="95"/>
  <c r="I103" i="95"/>
  <c r="E103" i="95"/>
  <c r="L102" i="95"/>
  <c r="K102" i="95"/>
  <c r="J102" i="95"/>
  <c r="I102" i="95"/>
  <c r="E102" i="95"/>
  <c r="AA100" i="95"/>
  <c r="Z100" i="95"/>
  <c r="Y100" i="95"/>
  <c r="X100" i="95"/>
  <c r="W100" i="95"/>
  <c r="V100" i="95"/>
  <c r="U100" i="95"/>
  <c r="T100" i="95"/>
  <c r="S100" i="95"/>
  <c r="R100" i="95"/>
  <c r="Q100" i="95"/>
  <c r="P100" i="95"/>
  <c r="O100" i="95"/>
  <c r="N100" i="95"/>
  <c r="M100" i="95"/>
  <c r="AH179" i="95" s="1"/>
  <c r="L99" i="95"/>
  <c r="K99" i="95"/>
  <c r="J99" i="95"/>
  <c r="I99" i="95"/>
  <c r="E99" i="95"/>
  <c r="L98" i="95"/>
  <c r="K98" i="95"/>
  <c r="J98" i="95"/>
  <c r="I98" i="95"/>
  <c r="E98" i="95"/>
  <c r="L97" i="95"/>
  <c r="K97" i="95"/>
  <c r="J97" i="95"/>
  <c r="E97" i="95"/>
  <c r="L96" i="95"/>
  <c r="K96" i="95"/>
  <c r="J96" i="95"/>
  <c r="I96" i="95"/>
  <c r="E96" i="95"/>
  <c r="L95" i="95"/>
  <c r="K95" i="95"/>
  <c r="J95" i="95"/>
  <c r="I95" i="95"/>
  <c r="E95" i="95"/>
  <c r="L94" i="95"/>
  <c r="K94" i="95"/>
  <c r="J94" i="95"/>
  <c r="I94" i="95"/>
  <c r="E94" i="95"/>
  <c r="L93" i="95"/>
  <c r="K93" i="95"/>
  <c r="J93" i="95"/>
  <c r="E93" i="95"/>
  <c r="L92" i="95"/>
  <c r="K92" i="95"/>
  <c r="J92" i="95"/>
  <c r="I92" i="95"/>
  <c r="E92" i="95"/>
  <c r="L91" i="95"/>
  <c r="K91" i="95"/>
  <c r="J91" i="95"/>
  <c r="E91" i="95"/>
  <c r="L90" i="95"/>
  <c r="K90" i="95"/>
  <c r="J90" i="95"/>
  <c r="I90" i="95"/>
  <c r="E90" i="95"/>
  <c r="L89" i="95"/>
  <c r="K89" i="95"/>
  <c r="J89" i="95"/>
  <c r="E89" i="95"/>
  <c r="L88" i="95"/>
  <c r="K88" i="95"/>
  <c r="J88" i="95"/>
  <c r="I88" i="95"/>
  <c r="E88" i="95"/>
  <c r="L87" i="95"/>
  <c r="K87" i="95"/>
  <c r="J87" i="95"/>
  <c r="I87" i="95"/>
  <c r="E87" i="95"/>
  <c r="L86" i="95"/>
  <c r="K86" i="95"/>
  <c r="J86" i="95"/>
  <c r="I86" i="95"/>
  <c r="E86" i="95"/>
  <c r="AA84" i="95"/>
  <c r="Z84" i="95"/>
  <c r="Y84" i="95"/>
  <c r="X84" i="95"/>
  <c r="W84" i="95"/>
  <c r="V84" i="95"/>
  <c r="U84" i="95"/>
  <c r="T84" i="95"/>
  <c r="S84" i="95"/>
  <c r="R84" i="95"/>
  <c r="Q84" i="95"/>
  <c r="P84" i="95"/>
  <c r="O84" i="95"/>
  <c r="N84" i="95"/>
  <c r="M84" i="95"/>
  <c r="AG179" i="95" s="1"/>
  <c r="L83" i="95"/>
  <c r="K83" i="95"/>
  <c r="J83" i="95"/>
  <c r="E83" i="95"/>
  <c r="L82" i="95"/>
  <c r="K82" i="95"/>
  <c r="J82" i="95"/>
  <c r="E82" i="95"/>
  <c r="L81" i="95"/>
  <c r="K81" i="95"/>
  <c r="J81" i="95"/>
  <c r="E81" i="95"/>
  <c r="L80" i="95"/>
  <c r="K80" i="95"/>
  <c r="J80" i="95"/>
  <c r="E80" i="95"/>
  <c r="L79" i="95"/>
  <c r="K79" i="95"/>
  <c r="J79" i="95"/>
  <c r="I79" i="95"/>
  <c r="E79" i="95"/>
  <c r="L78" i="95"/>
  <c r="K78" i="95"/>
  <c r="J78" i="95"/>
  <c r="I78" i="95"/>
  <c r="E78" i="95"/>
  <c r="L77" i="95"/>
  <c r="K77" i="95"/>
  <c r="J77" i="95"/>
  <c r="I77" i="95"/>
  <c r="E77" i="95"/>
  <c r="L76" i="95"/>
  <c r="K76" i="95"/>
  <c r="J76" i="95"/>
  <c r="E76" i="95"/>
  <c r="L75" i="95"/>
  <c r="K75" i="95"/>
  <c r="J75" i="95"/>
  <c r="I75" i="95"/>
  <c r="E75" i="95"/>
  <c r="L74" i="95"/>
  <c r="K74" i="95"/>
  <c r="J74" i="95"/>
  <c r="E74" i="95"/>
  <c r="L73" i="95"/>
  <c r="K73" i="95"/>
  <c r="J73" i="95"/>
  <c r="I73" i="95"/>
  <c r="E73" i="95"/>
  <c r="L72" i="95"/>
  <c r="K72" i="95"/>
  <c r="J72" i="95"/>
  <c r="I72" i="95"/>
  <c r="E72" i="95"/>
  <c r="L71" i="95"/>
  <c r="K71" i="95"/>
  <c r="J71" i="95"/>
  <c r="I71" i="95"/>
  <c r="E71" i="95"/>
  <c r="L70" i="95"/>
  <c r="K70" i="95"/>
  <c r="J70" i="95"/>
  <c r="I70" i="95"/>
  <c r="E70" i="95"/>
  <c r="L69" i="95"/>
  <c r="K69" i="95"/>
  <c r="J69" i="95"/>
  <c r="I69" i="95"/>
  <c r="E69" i="95"/>
  <c r="L68" i="95"/>
  <c r="K68" i="95"/>
  <c r="J68" i="95"/>
  <c r="I68" i="95"/>
  <c r="E68" i="95"/>
  <c r="L67" i="95"/>
  <c r="K67" i="95"/>
  <c r="J67" i="95"/>
  <c r="I67" i="95"/>
  <c r="E67" i="95"/>
  <c r="L66" i="95"/>
  <c r="K66" i="95"/>
  <c r="J66" i="95"/>
  <c r="I66" i="95"/>
  <c r="E66" i="95"/>
  <c r="L65" i="95"/>
  <c r="K65" i="95"/>
  <c r="J65" i="95"/>
  <c r="I65" i="95"/>
  <c r="E65" i="95"/>
  <c r="L64" i="95"/>
  <c r="K64" i="95"/>
  <c r="J64" i="95"/>
  <c r="I64" i="95"/>
  <c r="E64" i="95"/>
  <c r="L63" i="95"/>
  <c r="K63" i="95"/>
  <c r="J63" i="95"/>
  <c r="I63" i="95"/>
  <c r="E63" i="95"/>
  <c r="L62" i="95"/>
  <c r="K62" i="95"/>
  <c r="J62" i="95"/>
  <c r="I62" i="95"/>
  <c r="E62" i="95"/>
  <c r="L61" i="95"/>
  <c r="K61" i="95"/>
  <c r="J61" i="95"/>
  <c r="I61" i="95"/>
  <c r="E61" i="95"/>
  <c r="L60" i="95"/>
  <c r="K60" i="95"/>
  <c r="J60" i="95"/>
  <c r="I60" i="95"/>
  <c r="E60" i="95"/>
  <c r="L59" i="95"/>
  <c r="K59" i="95"/>
  <c r="J59" i="95"/>
  <c r="I59" i="95"/>
  <c r="E59" i="95"/>
  <c r="L58" i="95"/>
  <c r="K58" i="95"/>
  <c r="J58" i="95"/>
  <c r="I58" i="95"/>
  <c r="E58" i="95"/>
  <c r="L57" i="95"/>
  <c r="K57" i="95"/>
  <c r="J57" i="95"/>
  <c r="I57" i="95"/>
  <c r="E57" i="95"/>
  <c r="L56" i="95"/>
  <c r="K56" i="95"/>
  <c r="J56" i="95"/>
  <c r="I56" i="95"/>
  <c r="E56" i="95"/>
  <c r="L55" i="95"/>
  <c r="K55" i="95"/>
  <c r="J55" i="95"/>
  <c r="I55" i="95"/>
  <c r="E55" i="95"/>
  <c r="L54" i="95"/>
  <c r="K54" i="95"/>
  <c r="J54" i="95"/>
  <c r="I54" i="95"/>
  <c r="E54" i="95"/>
  <c r="L53" i="95"/>
  <c r="K53" i="95"/>
  <c r="J53" i="95"/>
  <c r="I53" i="95"/>
  <c r="E53" i="95"/>
  <c r="L52" i="95"/>
  <c r="K52" i="95"/>
  <c r="J52" i="95"/>
  <c r="I52" i="95"/>
  <c r="E52" i="95"/>
  <c r="L51" i="95"/>
  <c r="K51" i="95"/>
  <c r="J51" i="95"/>
  <c r="I51" i="95"/>
  <c r="E51" i="95"/>
  <c r="L50" i="95"/>
  <c r="K50" i="95"/>
  <c r="J50" i="95"/>
  <c r="I50" i="95"/>
  <c r="E50" i="95"/>
  <c r="L49" i="95"/>
  <c r="K49" i="95"/>
  <c r="J49" i="95"/>
  <c r="I49" i="95"/>
  <c r="E49" i="95"/>
  <c r="AA47" i="95"/>
  <c r="Z47" i="95"/>
  <c r="Y47" i="95"/>
  <c r="X47" i="95"/>
  <c r="W47" i="95"/>
  <c r="V47" i="95"/>
  <c r="U47" i="95"/>
  <c r="T47" i="95"/>
  <c r="S47" i="95"/>
  <c r="R47" i="95"/>
  <c r="Q47" i="95"/>
  <c r="P47" i="95"/>
  <c r="O47" i="95"/>
  <c r="N47" i="95"/>
  <c r="M47" i="95"/>
  <c r="AF179" i="95" s="1"/>
  <c r="L46" i="95"/>
  <c r="K46" i="95"/>
  <c r="J46" i="95"/>
  <c r="I46" i="95"/>
  <c r="E46" i="95"/>
  <c r="L45" i="95"/>
  <c r="K45" i="95"/>
  <c r="J45" i="95"/>
  <c r="I45" i="95"/>
  <c r="E45" i="95"/>
  <c r="L44" i="95"/>
  <c r="K44" i="95"/>
  <c r="J44" i="95"/>
  <c r="I44" i="95"/>
  <c r="E44" i="95"/>
  <c r="L43" i="95"/>
  <c r="K43" i="95"/>
  <c r="J43" i="95"/>
  <c r="I43" i="95"/>
  <c r="E43" i="95"/>
  <c r="L42" i="95"/>
  <c r="K42" i="95"/>
  <c r="J42" i="95"/>
  <c r="I42" i="95"/>
  <c r="E42" i="95"/>
  <c r="L41" i="95"/>
  <c r="K41" i="95"/>
  <c r="J41" i="95"/>
  <c r="I41" i="95"/>
  <c r="E41" i="95"/>
  <c r="L40" i="95"/>
  <c r="K40" i="95"/>
  <c r="J40" i="95"/>
  <c r="I40" i="95"/>
  <c r="E40" i="95"/>
  <c r="L39" i="95"/>
  <c r="K39" i="95"/>
  <c r="J39" i="95"/>
  <c r="I39" i="95"/>
  <c r="E39" i="95"/>
  <c r="L38" i="95"/>
  <c r="K38" i="95"/>
  <c r="J38" i="95"/>
  <c r="I38" i="95"/>
  <c r="E38" i="95"/>
  <c r="L37" i="95"/>
  <c r="K37" i="95"/>
  <c r="J37" i="95"/>
  <c r="I37" i="95"/>
  <c r="E37" i="95"/>
  <c r="L36" i="95"/>
  <c r="K36" i="95"/>
  <c r="J36" i="95"/>
  <c r="I36" i="95"/>
  <c r="E36" i="95"/>
  <c r="L35" i="95"/>
  <c r="K35" i="95"/>
  <c r="J35" i="95"/>
  <c r="I35" i="95"/>
  <c r="E35" i="95"/>
  <c r="L34" i="95"/>
  <c r="K34" i="95"/>
  <c r="J34" i="95"/>
  <c r="I34" i="95"/>
  <c r="E34" i="95"/>
  <c r="L33" i="95"/>
  <c r="K33" i="95"/>
  <c r="J33" i="95"/>
  <c r="I33" i="95"/>
  <c r="E33" i="95"/>
  <c r="L32" i="95"/>
  <c r="K32" i="95"/>
  <c r="J32" i="95"/>
  <c r="I32" i="95"/>
  <c r="E32" i="95"/>
  <c r="L31" i="95"/>
  <c r="K31" i="95"/>
  <c r="J31" i="95"/>
  <c r="I31" i="95"/>
  <c r="E31" i="95"/>
  <c r="L30" i="95"/>
  <c r="K30" i="95"/>
  <c r="J30" i="95"/>
  <c r="I30" i="95"/>
  <c r="E30" i="95"/>
  <c r="L29" i="95"/>
  <c r="K29" i="95"/>
  <c r="J29" i="95"/>
  <c r="I29" i="95"/>
  <c r="E29" i="95"/>
  <c r="L28" i="95"/>
  <c r="K28" i="95"/>
  <c r="J28" i="95"/>
  <c r="I28" i="95"/>
  <c r="E28" i="95"/>
  <c r="L27" i="95"/>
  <c r="K27" i="95"/>
  <c r="J27" i="95"/>
  <c r="I27" i="95"/>
  <c r="E27" i="95"/>
  <c r="L26" i="95"/>
  <c r="K26" i="95"/>
  <c r="J26" i="95"/>
  <c r="I26" i="95"/>
  <c r="E26" i="95"/>
  <c r="L25" i="95"/>
  <c r="K25" i="95"/>
  <c r="J25" i="95"/>
  <c r="I25" i="95"/>
  <c r="E25" i="95"/>
  <c r="AA23" i="95"/>
  <c r="AA177" i="95" s="1"/>
  <c r="AA179" i="95" s="1"/>
  <c r="Z23" i="95"/>
  <c r="Z177" i="95" s="1"/>
  <c r="Y23" i="95"/>
  <c r="Y177" i="95" s="1"/>
  <c r="Y179" i="95" s="1"/>
  <c r="X23" i="95"/>
  <c r="X177" i="95" s="1"/>
  <c r="X179" i="95" s="1"/>
  <c r="W23" i="95"/>
  <c r="W177" i="95" s="1"/>
  <c r="W179" i="95" s="1"/>
  <c r="V23" i="95"/>
  <c r="V177" i="95" s="1"/>
  <c r="U23" i="95"/>
  <c r="U177" i="95" s="1"/>
  <c r="U179" i="95" s="1"/>
  <c r="T23" i="95"/>
  <c r="T177" i="95" s="1"/>
  <c r="T179" i="95" s="1"/>
  <c r="S23" i="95"/>
  <c r="S177" i="95" s="1"/>
  <c r="S179" i="95" s="1"/>
  <c r="R23" i="95"/>
  <c r="R177" i="95" s="1"/>
  <c r="Q23" i="95"/>
  <c r="Q177" i="95" s="1"/>
  <c r="Q179" i="95" s="1"/>
  <c r="P23" i="95"/>
  <c r="P177" i="95" s="1"/>
  <c r="P179" i="95" s="1"/>
  <c r="O23" i="95"/>
  <c r="O177" i="95" s="1"/>
  <c r="O179" i="95" s="1"/>
  <c r="N23" i="95"/>
  <c r="N177" i="95" s="1"/>
  <c r="M23" i="95"/>
  <c r="AE179" i="95" s="1"/>
  <c r="L22" i="95"/>
  <c r="K22" i="95"/>
  <c r="J22" i="95"/>
  <c r="I22" i="95"/>
  <c r="E22" i="95"/>
  <c r="L21" i="95"/>
  <c r="K21" i="95"/>
  <c r="J21" i="95"/>
  <c r="I21" i="95"/>
  <c r="E21" i="95"/>
  <c r="L20" i="95"/>
  <c r="K20" i="95"/>
  <c r="J20" i="95"/>
  <c r="I20" i="95"/>
  <c r="E20" i="95"/>
  <c r="L19" i="95"/>
  <c r="K19" i="95"/>
  <c r="J19" i="95"/>
  <c r="I19" i="95"/>
  <c r="E19" i="95"/>
  <c r="L18" i="95"/>
  <c r="K18" i="95"/>
  <c r="J18" i="95"/>
  <c r="I18" i="95"/>
  <c r="E18" i="95"/>
  <c r="L17" i="95"/>
  <c r="K17" i="95"/>
  <c r="J17" i="95"/>
  <c r="I17" i="95"/>
  <c r="E17" i="95"/>
  <c r="L16" i="95"/>
  <c r="K16" i="95"/>
  <c r="J16" i="95"/>
  <c r="I16" i="95"/>
  <c r="E16" i="95"/>
  <c r="L15" i="95"/>
  <c r="K15" i="95"/>
  <c r="J15" i="95"/>
  <c r="I15" i="95"/>
  <c r="E15" i="95"/>
  <c r="L14" i="95"/>
  <c r="K14" i="95"/>
  <c r="J14" i="95"/>
  <c r="I14" i="95"/>
  <c r="E14" i="95"/>
  <c r="L13" i="95"/>
  <c r="K13" i="95"/>
  <c r="J13" i="95"/>
  <c r="I13" i="95"/>
  <c r="E13" i="95"/>
  <c r="L12" i="95"/>
  <c r="K12" i="95"/>
  <c r="J12" i="95"/>
  <c r="I12" i="95"/>
  <c r="E12" i="95"/>
  <c r="L11" i="95"/>
  <c r="K11" i="95"/>
  <c r="J11" i="95"/>
  <c r="I11" i="95"/>
  <c r="E11" i="95"/>
  <c r="L10" i="95"/>
  <c r="K10" i="95"/>
  <c r="J10" i="95"/>
  <c r="E10" i="95"/>
  <c r="L9" i="95"/>
  <c r="K9" i="95"/>
  <c r="J9" i="95"/>
  <c r="E9" i="95"/>
  <c r="L8" i="95"/>
  <c r="K8" i="95"/>
  <c r="J8" i="95"/>
  <c r="I8" i="95"/>
  <c r="E8" i="95"/>
  <c r="L7" i="95"/>
  <c r="K7" i="95"/>
  <c r="J7" i="95"/>
  <c r="I7" i="95"/>
  <c r="E7" i="95"/>
  <c r="L6" i="95"/>
  <c r="K6" i="95"/>
  <c r="J6" i="95"/>
  <c r="E6" i="95"/>
  <c r="L5" i="95"/>
  <c r="K5" i="95"/>
  <c r="J5" i="95"/>
  <c r="I5" i="95"/>
  <c r="E5" i="95"/>
  <c r="L4" i="95"/>
  <c r="K4" i="95"/>
  <c r="J4" i="95"/>
  <c r="I4" i="95"/>
  <c r="E4" i="95"/>
  <c r="L3" i="95"/>
  <c r="K3" i="95"/>
  <c r="J3" i="95"/>
  <c r="I3" i="95"/>
  <c r="E3" i="95"/>
  <c r="L2" i="95"/>
  <c r="K2" i="95"/>
  <c r="J2" i="95"/>
  <c r="I2" i="95"/>
  <c r="E2" i="95"/>
  <c r="K52" i="94"/>
  <c r="K51" i="94"/>
  <c r="K50" i="94"/>
  <c r="K49" i="94"/>
  <c r="K48" i="94"/>
  <c r="K47" i="94"/>
  <c r="K46" i="94"/>
  <c r="K45" i="94"/>
  <c r="K44" i="94"/>
  <c r="K43" i="94"/>
  <c r="K42" i="94"/>
  <c r="K41" i="94"/>
  <c r="K40" i="94"/>
  <c r="K39" i="94"/>
  <c r="K38" i="94"/>
  <c r="K37" i="94"/>
  <c r="K36" i="94"/>
  <c r="K35" i="94"/>
  <c r="K34" i="94"/>
  <c r="K33" i="94"/>
  <c r="K32" i="94"/>
  <c r="K31" i="94"/>
  <c r="K30" i="94"/>
  <c r="K29" i="94"/>
  <c r="K28" i="94"/>
  <c r="K27" i="94"/>
  <c r="K26" i="94"/>
  <c r="K25" i="94"/>
  <c r="K24" i="94"/>
  <c r="K23" i="94"/>
  <c r="K22" i="94"/>
  <c r="K21" i="94"/>
  <c r="K20" i="94"/>
  <c r="K19" i="94"/>
  <c r="K18" i="94"/>
  <c r="K17" i="94"/>
  <c r="K16" i="94"/>
  <c r="K15" i="94"/>
  <c r="K14" i="94"/>
  <c r="K13" i="94"/>
  <c r="K12" i="94"/>
  <c r="K11" i="94"/>
  <c r="K10" i="94"/>
  <c r="K9" i="94"/>
  <c r="K8" i="94"/>
  <c r="K7" i="94"/>
  <c r="K6" i="94"/>
  <c r="K5" i="94"/>
  <c r="K4" i="94"/>
  <c r="K3" i="94"/>
  <c r="N179" i="95" l="1"/>
  <c r="R179" i="95"/>
  <c r="V179" i="95"/>
  <c r="Z179" i="95"/>
  <c r="K178" i="95"/>
  <c r="H178" i="95"/>
  <c r="AP177" i="95"/>
  <c r="AK179" i="95"/>
  <c r="M177" i="95"/>
  <c r="K177" i="95" l="1"/>
  <c r="M179" i="95"/>
  <c r="H177" i="95"/>
  <c r="K179" i="95" l="1"/>
  <c r="H179" i="95"/>
  <c r="K46" i="92" l="1"/>
  <c r="K45" i="92"/>
  <c r="K44" i="92"/>
  <c r="K43" i="92"/>
  <c r="K42" i="92"/>
  <c r="K41" i="92"/>
  <c r="K40" i="92"/>
  <c r="K39" i="92"/>
  <c r="K38" i="92"/>
  <c r="K37" i="92"/>
  <c r="K36" i="92"/>
  <c r="K35" i="92"/>
  <c r="K34" i="92"/>
  <c r="K33" i="92"/>
  <c r="K32" i="92"/>
  <c r="K31" i="92"/>
  <c r="K30" i="92"/>
  <c r="K29" i="92"/>
  <c r="K28" i="92"/>
  <c r="K27" i="92"/>
  <c r="K26" i="92"/>
  <c r="K25" i="92"/>
  <c r="K24" i="92"/>
  <c r="K23" i="92"/>
  <c r="K22" i="92"/>
  <c r="K21" i="92"/>
  <c r="K20" i="92"/>
  <c r="K19" i="92"/>
  <c r="K18" i="92"/>
  <c r="K17" i="92"/>
  <c r="K16" i="92"/>
  <c r="K15" i="92"/>
  <c r="K14" i="92"/>
  <c r="K13" i="92"/>
  <c r="K12" i="92"/>
  <c r="K11" i="92"/>
  <c r="K10" i="92"/>
  <c r="K9" i="92"/>
  <c r="K8" i="92"/>
  <c r="K7" i="92"/>
  <c r="K6" i="92"/>
  <c r="K5" i="92"/>
  <c r="K4" i="92"/>
  <c r="K3" i="92"/>
  <c r="K45" i="90" l="1"/>
  <c r="K44" i="90"/>
  <c r="K43" i="90"/>
  <c r="K42" i="90"/>
  <c r="K41" i="90"/>
  <c r="K40" i="90"/>
  <c r="K39" i="90"/>
  <c r="K38" i="90"/>
  <c r="K37" i="90"/>
  <c r="K36" i="90"/>
  <c r="K35" i="90"/>
  <c r="K34" i="90"/>
  <c r="K33" i="90"/>
  <c r="K32" i="90"/>
  <c r="K31" i="90"/>
  <c r="K30" i="90"/>
  <c r="K29" i="90"/>
  <c r="K28" i="90"/>
  <c r="K27" i="90"/>
  <c r="K26" i="90"/>
  <c r="K25" i="90"/>
  <c r="K24" i="90"/>
  <c r="K23" i="90"/>
  <c r="K22" i="90"/>
  <c r="K21" i="90"/>
  <c r="K20" i="90"/>
  <c r="K19" i="90"/>
  <c r="K18" i="90"/>
  <c r="K17" i="90"/>
  <c r="K16" i="90"/>
  <c r="K15" i="90"/>
  <c r="K14" i="90"/>
  <c r="K13" i="90"/>
  <c r="K12" i="90"/>
  <c r="K11" i="90"/>
  <c r="K10" i="90"/>
  <c r="K9" i="90"/>
  <c r="K8" i="90"/>
  <c r="K7" i="90"/>
  <c r="K6" i="90"/>
  <c r="K5" i="90"/>
  <c r="K4" i="90"/>
  <c r="K3" i="90"/>
  <c r="K55" i="87" l="1"/>
  <c r="K53" i="87"/>
  <c r="K52" i="87"/>
  <c r="K51" i="87"/>
  <c r="K50" i="87"/>
  <c r="K49" i="87"/>
  <c r="K48" i="87"/>
  <c r="K47" i="87"/>
  <c r="K46" i="87"/>
  <c r="K45" i="87"/>
  <c r="K44" i="87"/>
  <c r="K43" i="87"/>
  <c r="K42" i="87"/>
  <c r="K41" i="87"/>
  <c r="K40" i="87"/>
  <c r="K39" i="87"/>
  <c r="K38" i="87"/>
  <c r="K37" i="87"/>
  <c r="K36" i="87"/>
  <c r="K35" i="87"/>
  <c r="K34" i="87"/>
  <c r="K33" i="87"/>
  <c r="K32" i="87"/>
  <c r="K31" i="87"/>
  <c r="K30" i="87"/>
  <c r="K29" i="87"/>
  <c r="K28" i="87"/>
  <c r="K27" i="87"/>
  <c r="K26" i="87"/>
  <c r="K25" i="87"/>
  <c r="K24" i="87"/>
  <c r="K23" i="87"/>
  <c r="K22" i="87"/>
  <c r="K21" i="87"/>
  <c r="K20" i="87"/>
  <c r="K19" i="87"/>
  <c r="K18" i="87"/>
  <c r="K17" i="87"/>
  <c r="K16" i="87"/>
  <c r="K15" i="87"/>
  <c r="K14" i="87"/>
  <c r="K13" i="87"/>
  <c r="K12" i="87"/>
  <c r="K11" i="87"/>
  <c r="K10" i="87"/>
  <c r="K9" i="87"/>
  <c r="K8" i="87"/>
  <c r="K7" i="87"/>
  <c r="K6" i="87"/>
  <c r="K5" i="87"/>
  <c r="K4" i="87"/>
  <c r="K3" i="87"/>
  <c r="K53" i="85" l="1"/>
  <c r="K52" i="85"/>
  <c r="K51" i="85"/>
  <c r="K50" i="85"/>
  <c r="K49" i="85"/>
  <c r="K48" i="85"/>
  <c r="K47" i="85"/>
  <c r="K46" i="85"/>
  <c r="K45" i="85"/>
  <c r="K44" i="85"/>
  <c r="K43" i="85"/>
  <c r="K42" i="85"/>
  <c r="K41" i="85"/>
  <c r="K40" i="85"/>
  <c r="K39" i="85"/>
  <c r="K38" i="85"/>
  <c r="K37" i="85"/>
  <c r="K36" i="85"/>
  <c r="K35" i="85"/>
  <c r="K34" i="85"/>
  <c r="K33" i="85"/>
  <c r="K32" i="85"/>
  <c r="K31" i="85"/>
  <c r="K30" i="85"/>
  <c r="K29" i="85"/>
  <c r="K28" i="85"/>
  <c r="K27" i="85"/>
  <c r="K26" i="85"/>
  <c r="K25" i="85"/>
  <c r="K24" i="85"/>
  <c r="K23" i="85"/>
  <c r="K22" i="85"/>
  <c r="K21" i="85"/>
  <c r="K20" i="85"/>
  <c r="K19" i="85"/>
  <c r="K18" i="85"/>
  <c r="K17" i="85"/>
  <c r="K16" i="85"/>
  <c r="K15" i="85"/>
  <c r="K14" i="85"/>
  <c r="K13" i="85"/>
  <c r="K12" i="85"/>
  <c r="K11" i="85"/>
  <c r="K10" i="85"/>
  <c r="K9" i="85"/>
  <c r="K8" i="85"/>
  <c r="K7" i="85"/>
  <c r="K6" i="85"/>
  <c r="K5" i="85"/>
  <c r="K4" i="85"/>
  <c r="K3" i="85"/>
  <c r="K48" i="84" l="1"/>
  <c r="K47" i="84"/>
  <c r="K46" i="84"/>
  <c r="K45" i="84"/>
  <c r="K44" i="84"/>
  <c r="K43" i="84"/>
  <c r="K42" i="84"/>
  <c r="K41" i="84"/>
  <c r="K40" i="84"/>
  <c r="K39" i="84"/>
  <c r="K38" i="84"/>
  <c r="K37" i="84"/>
  <c r="K36" i="84"/>
  <c r="K35" i="84"/>
  <c r="K34" i="84"/>
  <c r="K33" i="84"/>
  <c r="K32" i="84"/>
  <c r="K31" i="84"/>
  <c r="K30" i="84"/>
  <c r="K29" i="84"/>
  <c r="K28" i="84"/>
  <c r="K27" i="84"/>
  <c r="K26" i="84"/>
  <c r="K25" i="84"/>
  <c r="K24" i="84"/>
  <c r="K23" i="84"/>
  <c r="K22" i="84"/>
  <c r="K21" i="84"/>
  <c r="K20" i="84"/>
  <c r="K19" i="84"/>
  <c r="K18" i="84"/>
  <c r="K17" i="84"/>
  <c r="K16" i="84"/>
  <c r="K15" i="84"/>
  <c r="K14" i="84"/>
  <c r="K13" i="84"/>
  <c r="K12" i="84"/>
  <c r="K11" i="84"/>
  <c r="K10" i="84"/>
  <c r="K9" i="84"/>
  <c r="K8" i="84"/>
  <c r="K7" i="84"/>
  <c r="K6" i="84"/>
  <c r="K5" i="84"/>
  <c r="K4" i="84"/>
  <c r="K3" i="84"/>
  <c r="K56" i="82" l="1"/>
  <c r="K55" i="82"/>
  <c r="K54" i="82"/>
  <c r="K53" i="82"/>
  <c r="K52" i="82"/>
  <c r="K51" i="82"/>
  <c r="K50" i="82"/>
  <c r="D50" i="82"/>
  <c r="K49" i="82"/>
  <c r="K48" i="82"/>
  <c r="K47" i="82"/>
  <c r="K46" i="82"/>
  <c r="K45" i="82"/>
  <c r="K44" i="82"/>
  <c r="K43" i="82"/>
  <c r="K42" i="82"/>
  <c r="K41" i="82"/>
  <c r="K40" i="82"/>
  <c r="K39" i="82"/>
  <c r="K38" i="82"/>
  <c r="K37" i="82"/>
  <c r="K36" i="82"/>
  <c r="K35" i="82"/>
  <c r="K34" i="82"/>
  <c r="K33" i="82"/>
  <c r="K32" i="82"/>
  <c r="K31" i="82"/>
  <c r="K30" i="82"/>
  <c r="K29" i="82"/>
  <c r="K28" i="82"/>
  <c r="K27" i="82"/>
  <c r="K26" i="82"/>
  <c r="K25" i="82"/>
  <c r="K24" i="82"/>
  <c r="K23" i="82"/>
  <c r="K22" i="82"/>
  <c r="K21" i="82"/>
  <c r="K20" i="82"/>
  <c r="K19" i="82"/>
  <c r="K18" i="82"/>
  <c r="K17" i="82"/>
  <c r="K16" i="82"/>
  <c r="K15" i="82"/>
  <c r="K14" i="82"/>
  <c r="K13" i="82"/>
  <c r="K12" i="82"/>
  <c r="K11" i="82"/>
  <c r="K10" i="82"/>
  <c r="K9" i="82"/>
  <c r="K8" i="82"/>
  <c r="K7" i="82"/>
  <c r="K6" i="82"/>
  <c r="K5" i="82"/>
  <c r="K4" i="82"/>
  <c r="K3" i="82"/>
  <c r="K59" i="81"/>
  <c r="K58" i="81"/>
  <c r="K57" i="81"/>
  <c r="K56" i="81"/>
  <c r="K55" i="81"/>
  <c r="K54" i="81"/>
  <c r="K53" i="81"/>
  <c r="K52" i="81"/>
  <c r="K51" i="81"/>
  <c r="K50" i="81"/>
  <c r="K49" i="81"/>
  <c r="K48" i="81"/>
  <c r="K47" i="81"/>
  <c r="K46" i="81"/>
  <c r="K45" i="81"/>
  <c r="K44" i="81"/>
  <c r="K43" i="81"/>
  <c r="K42" i="81"/>
  <c r="K41" i="81"/>
  <c r="K40" i="81"/>
  <c r="K39" i="81"/>
  <c r="K38" i="81"/>
  <c r="K37" i="81"/>
  <c r="K36" i="81"/>
  <c r="K35" i="81"/>
  <c r="K34" i="81"/>
  <c r="K33" i="81"/>
  <c r="K32" i="81"/>
  <c r="K31" i="81"/>
  <c r="K30" i="81"/>
  <c r="K29" i="81"/>
  <c r="K28" i="81"/>
  <c r="K27" i="81"/>
  <c r="K26" i="81"/>
  <c r="K25" i="81"/>
  <c r="K24" i="81"/>
  <c r="K23" i="81"/>
  <c r="K22" i="81"/>
  <c r="K21" i="81"/>
  <c r="K20" i="81"/>
  <c r="K19" i="81"/>
  <c r="K18" i="81"/>
  <c r="K17" i="81"/>
  <c r="K16" i="81"/>
  <c r="K15" i="81"/>
  <c r="K14" i="81"/>
  <c r="K13" i="81"/>
  <c r="K12" i="81"/>
  <c r="K11" i="81"/>
  <c r="K10" i="81"/>
  <c r="K9" i="81"/>
  <c r="K8" i="81"/>
  <c r="K7" i="81"/>
  <c r="K6" i="81"/>
  <c r="K5" i="81"/>
  <c r="K4" i="81"/>
  <c r="K3" i="81"/>
  <c r="K59" i="78" l="1"/>
  <c r="K58" i="78"/>
  <c r="K57" i="78"/>
  <c r="K56" i="78"/>
  <c r="K55" i="78"/>
  <c r="K54" i="78"/>
  <c r="K53" i="78"/>
  <c r="K52" i="78"/>
  <c r="K51" i="78"/>
  <c r="K50" i="78"/>
  <c r="K49" i="78"/>
  <c r="K48" i="78"/>
  <c r="K47" i="78"/>
  <c r="K46" i="78"/>
  <c r="K45" i="78"/>
  <c r="K44" i="78"/>
  <c r="K43" i="78"/>
  <c r="K42" i="78"/>
  <c r="K41" i="78"/>
  <c r="K40" i="78"/>
  <c r="K39" i="78"/>
  <c r="K38" i="78"/>
  <c r="K37" i="78"/>
  <c r="K36" i="78"/>
  <c r="K35" i="78"/>
  <c r="K34" i="78"/>
  <c r="K33" i="78"/>
  <c r="K32" i="78"/>
  <c r="K31" i="78"/>
  <c r="K30" i="78"/>
  <c r="K29" i="78"/>
  <c r="K28" i="78"/>
  <c r="K27" i="78"/>
  <c r="K26" i="78"/>
  <c r="K25" i="78"/>
  <c r="K24" i="78"/>
  <c r="K23" i="78"/>
  <c r="K22" i="78"/>
  <c r="K21" i="78"/>
  <c r="K20" i="78"/>
  <c r="K19" i="78"/>
  <c r="K18" i="78"/>
  <c r="K17" i="78"/>
  <c r="K16" i="78"/>
  <c r="K15" i="78"/>
  <c r="K14" i="78"/>
  <c r="K13" i="78"/>
  <c r="K12" i="78"/>
  <c r="K11" i="78"/>
  <c r="K10" i="78"/>
  <c r="K9" i="78"/>
  <c r="K8" i="78"/>
  <c r="K7" i="78"/>
  <c r="K6" i="78"/>
  <c r="K5" i="78"/>
  <c r="K4" i="78"/>
  <c r="K3" i="78"/>
  <c r="K65" i="73" l="1"/>
  <c r="K64" i="73"/>
  <c r="K63" i="73"/>
  <c r="K62" i="73"/>
  <c r="K61" i="73"/>
  <c r="K60" i="73"/>
  <c r="K59" i="73"/>
  <c r="K58" i="73"/>
  <c r="K57" i="73"/>
  <c r="K56" i="73"/>
  <c r="K55" i="73"/>
  <c r="K54" i="73"/>
  <c r="K53" i="73"/>
  <c r="K52" i="73"/>
  <c r="K51" i="73"/>
  <c r="K50" i="73"/>
  <c r="K49" i="73"/>
  <c r="K48" i="73"/>
  <c r="K47" i="73"/>
  <c r="K46" i="73"/>
  <c r="K45" i="73"/>
  <c r="K44" i="73"/>
  <c r="K43" i="73"/>
  <c r="K42" i="73"/>
  <c r="K41" i="73"/>
  <c r="K40" i="73"/>
  <c r="K39" i="73"/>
  <c r="K38" i="73"/>
  <c r="K37" i="73"/>
  <c r="K36" i="73"/>
  <c r="K35" i="73"/>
  <c r="K34" i="73"/>
  <c r="K33" i="73"/>
  <c r="K32" i="73"/>
  <c r="K31" i="73"/>
  <c r="K30" i="73"/>
  <c r="K29" i="73"/>
  <c r="K28" i="73"/>
  <c r="K27" i="73"/>
  <c r="K26" i="73"/>
  <c r="K25" i="73"/>
  <c r="K24" i="73"/>
  <c r="K23" i="73"/>
  <c r="K22" i="73"/>
  <c r="K21" i="73"/>
  <c r="K20" i="73"/>
  <c r="K19" i="73"/>
  <c r="K18" i="73"/>
  <c r="K17" i="73"/>
  <c r="K16" i="73"/>
  <c r="K15" i="73"/>
  <c r="K14" i="73"/>
  <c r="K13" i="73"/>
  <c r="K12" i="73"/>
  <c r="K11" i="73"/>
  <c r="K10" i="73"/>
  <c r="K9" i="73"/>
  <c r="K8" i="73"/>
  <c r="K7" i="73"/>
  <c r="K6" i="73"/>
  <c r="K5" i="73"/>
  <c r="K4" i="73"/>
  <c r="K3" i="73"/>
  <c r="K65" i="72"/>
  <c r="K64" i="72"/>
  <c r="K63" i="72"/>
  <c r="K62" i="72"/>
  <c r="K61" i="72"/>
  <c r="K60" i="72"/>
  <c r="K59" i="72"/>
  <c r="K58" i="72"/>
  <c r="K57" i="72"/>
  <c r="K56" i="72"/>
  <c r="K55" i="72"/>
  <c r="K54" i="72"/>
  <c r="K53" i="72"/>
  <c r="K52" i="72"/>
  <c r="K51" i="72"/>
  <c r="K50" i="72"/>
  <c r="K49" i="72"/>
  <c r="K48" i="72"/>
  <c r="K47" i="72"/>
  <c r="K46" i="72"/>
  <c r="K45" i="72"/>
  <c r="K44" i="72"/>
  <c r="K43" i="72"/>
  <c r="K42" i="72"/>
  <c r="K41" i="72"/>
  <c r="K40" i="72"/>
  <c r="K39" i="72"/>
  <c r="K38" i="72"/>
  <c r="K37" i="72"/>
  <c r="K36" i="72"/>
  <c r="K35" i="72"/>
  <c r="K34" i="72"/>
  <c r="K33" i="72"/>
  <c r="K32" i="72"/>
  <c r="K31" i="72"/>
  <c r="K30" i="72"/>
  <c r="K29" i="72"/>
  <c r="K28" i="72"/>
  <c r="K27" i="72"/>
  <c r="K26" i="72"/>
  <c r="K25" i="72"/>
  <c r="K24" i="72"/>
  <c r="K23" i="72"/>
  <c r="K22" i="72"/>
  <c r="K21" i="72"/>
  <c r="K20" i="72"/>
  <c r="K19" i="72"/>
  <c r="K18" i="72"/>
  <c r="K17" i="72"/>
  <c r="K16" i="72"/>
  <c r="K15" i="72"/>
  <c r="K14" i="72"/>
  <c r="K13" i="72"/>
  <c r="K12" i="72"/>
  <c r="K11" i="72"/>
  <c r="K10" i="72"/>
  <c r="K9" i="72"/>
  <c r="K8" i="72"/>
  <c r="K7" i="72"/>
  <c r="K6" i="72"/>
  <c r="K5" i="72"/>
  <c r="K4" i="72"/>
  <c r="K3" i="72"/>
  <c r="K74" i="66" l="1"/>
  <c r="K73" i="66"/>
  <c r="K72" i="66"/>
  <c r="K71" i="66"/>
  <c r="K70" i="66"/>
  <c r="K69" i="66"/>
  <c r="K68" i="66"/>
  <c r="K67" i="66"/>
  <c r="K66" i="66"/>
  <c r="K65" i="66"/>
  <c r="K64" i="66"/>
  <c r="K63" i="66"/>
  <c r="K62" i="66"/>
  <c r="K61" i="66"/>
  <c r="K60" i="66"/>
  <c r="K59" i="66"/>
  <c r="K58" i="66"/>
  <c r="K57" i="66"/>
  <c r="K56" i="66"/>
  <c r="K55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K41" i="66"/>
  <c r="K40" i="66"/>
  <c r="K39" i="66"/>
  <c r="K38" i="66"/>
  <c r="K37" i="66"/>
  <c r="K36" i="66"/>
  <c r="K35" i="66"/>
  <c r="K34" i="66"/>
  <c r="K33" i="66"/>
  <c r="K32" i="66"/>
  <c r="K31" i="66"/>
  <c r="K30" i="66"/>
  <c r="K29" i="66"/>
  <c r="K28" i="66"/>
  <c r="K27" i="66"/>
  <c r="K26" i="66"/>
  <c r="K25" i="66"/>
  <c r="K24" i="66"/>
  <c r="K23" i="66"/>
  <c r="K22" i="66"/>
  <c r="K21" i="66"/>
  <c r="K20" i="66"/>
  <c r="K19" i="66"/>
  <c r="K18" i="66"/>
  <c r="K17" i="66"/>
  <c r="K16" i="66"/>
  <c r="K15" i="66"/>
  <c r="K14" i="66"/>
  <c r="K13" i="66"/>
  <c r="K12" i="66"/>
  <c r="K11" i="66"/>
  <c r="K10" i="66"/>
  <c r="K9" i="66"/>
  <c r="K8" i="66"/>
  <c r="K7" i="66"/>
  <c r="K6" i="66"/>
  <c r="K5" i="66"/>
  <c r="K4" i="66"/>
  <c r="K3" i="66"/>
  <c r="K63" i="65" l="1"/>
  <c r="K61" i="65"/>
  <c r="K60" i="65"/>
  <c r="K59" i="65"/>
  <c r="K58" i="65"/>
  <c r="K57" i="65"/>
  <c r="K56" i="65"/>
  <c r="K55" i="65"/>
  <c r="K54" i="65"/>
  <c r="K53" i="65"/>
  <c r="K52" i="65"/>
  <c r="K51" i="65"/>
  <c r="K50" i="65"/>
  <c r="K49" i="65"/>
  <c r="K48" i="65"/>
  <c r="K47" i="65"/>
  <c r="K46" i="65"/>
  <c r="K45" i="65"/>
  <c r="K44" i="65"/>
  <c r="K43" i="65"/>
  <c r="K42" i="65"/>
  <c r="K41" i="65"/>
  <c r="K40" i="65"/>
  <c r="K39" i="65"/>
  <c r="K38" i="65"/>
  <c r="K37" i="65"/>
  <c r="K36" i="65"/>
  <c r="K35" i="65"/>
  <c r="K34" i="65"/>
  <c r="K33" i="65"/>
  <c r="K32" i="65"/>
  <c r="K31" i="65"/>
  <c r="K30" i="65"/>
  <c r="K29" i="65"/>
  <c r="K28" i="65"/>
  <c r="K27" i="65"/>
  <c r="K26" i="65"/>
  <c r="K25" i="65"/>
  <c r="K24" i="65"/>
  <c r="K23" i="65"/>
  <c r="K22" i="65"/>
  <c r="K21" i="65"/>
  <c r="K20" i="65"/>
  <c r="K19" i="65"/>
  <c r="K18" i="65"/>
  <c r="K17" i="65"/>
  <c r="K16" i="65"/>
  <c r="K15" i="65"/>
  <c r="K14" i="65"/>
  <c r="K13" i="65"/>
  <c r="K12" i="65"/>
  <c r="K11" i="65"/>
  <c r="K10" i="65"/>
  <c r="K9" i="65"/>
  <c r="K8" i="65"/>
  <c r="K7" i="65"/>
  <c r="K6" i="65"/>
  <c r="K5" i="65"/>
  <c r="K4" i="65"/>
  <c r="K3" i="65"/>
  <c r="E63" i="29" l="1"/>
  <c r="E4" i="29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51" i="29"/>
  <c r="E52" i="29"/>
  <c r="E53" i="29"/>
  <c r="E55" i="29"/>
  <c r="E58" i="29"/>
  <c r="E59" i="29"/>
  <c r="E60" i="29"/>
  <c r="E61" i="29"/>
  <c r="E62" i="29"/>
  <c r="E64" i="29"/>
  <c r="E65" i="29"/>
  <c r="E66" i="29"/>
  <c r="E3" i="29"/>
  <c r="K4" i="63" l="1"/>
  <c r="K5" i="63"/>
  <c r="K6" i="63"/>
  <c r="K7" i="63"/>
  <c r="K8" i="63"/>
  <c r="K9" i="63"/>
  <c r="K10" i="63"/>
  <c r="K11" i="63"/>
  <c r="K12" i="63"/>
  <c r="K13" i="63"/>
  <c r="K14" i="63"/>
  <c r="K15" i="63"/>
  <c r="K16" i="63"/>
  <c r="K17" i="63"/>
  <c r="K18" i="63"/>
  <c r="K19" i="63"/>
  <c r="K20" i="63"/>
  <c r="K21" i="63"/>
  <c r="K22" i="63"/>
  <c r="K23" i="63"/>
  <c r="K24" i="63"/>
  <c r="K25" i="63"/>
  <c r="K26" i="63"/>
  <c r="K27" i="63"/>
  <c r="K28" i="63"/>
  <c r="K30" i="63"/>
  <c r="K29" i="63"/>
  <c r="K31" i="63"/>
  <c r="K32" i="63"/>
  <c r="K33" i="63"/>
  <c r="K34" i="63"/>
  <c r="K35" i="63"/>
  <c r="K36" i="63"/>
  <c r="K37" i="63"/>
  <c r="K38" i="63"/>
  <c r="K39" i="63"/>
  <c r="K40" i="63"/>
  <c r="K41" i="63"/>
  <c r="K43" i="63"/>
  <c r="K44" i="63"/>
  <c r="K42" i="63"/>
  <c r="K45" i="63"/>
  <c r="K46" i="63"/>
  <c r="K47" i="63"/>
  <c r="K48" i="63"/>
  <c r="K49" i="63"/>
  <c r="K51" i="63"/>
  <c r="K50" i="63"/>
  <c r="K52" i="63"/>
  <c r="K53" i="63"/>
  <c r="K55" i="63"/>
  <c r="K54" i="63"/>
  <c r="K56" i="63"/>
  <c r="K57" i="63"/>
  <c r="K58" i="63"/>
  <c r="K59" i="63"/>
  <c r="K60" i="63"/>
  <c r="K61" i="63"/>
  <c r="K62" i="63"/>
  <c r="K63" i="63"/>
  <c r="K64" i="63"/>
  <c r="K65" i="63"/>
  <c r="K3" i="63"/>
  <c r="K107" i="36" l="1"/>
  <c r="K106" i="36"/>
  <c r="K105" i="36"/>
  <c r="K104" i="36"/>
  <c r="K103" i="36"/>
  <c r="K102" i="36"/>
  <c r="K101" i="36"/>
  <c r="K100" i="36"/>
  <c r="K99" i="36"/>
  <c r="K98" i="36"/>
  <c r="K97" i="36"/>
  <c r="K96" i="36"/>
  <c r="K95" i="36"/>
  <c r="K94" i="36"/>
  <c r="K93" i="36"/>
  <c r="K92" i="36"/>
  <c r="K91" i="36"/>
  <c r="K90" i="36"/>
  <c r="K89" i="36"/>
  <c r="C113" i="36"/>
  <c r="C112" i="36"/>
  <c r="C111" i="36"/>
  <c r="C110" i="36"/>
  <c r="C109" i="36"/>
  <c r="C108" i="36"/>
  <c r="C107" i="36"/>
  <c r="C106" i="36"/>
  <c r="C105" i="36"/>
  <c r="C104" i="36"/>
  <c r="C103" i="36"/>
  <c r="C102" i="36"/>
  <c r="C101" i="36"/>
  <c r="C100" i="36"/>
  <c r="C99" i="36"/>
  <c r="C98" i="36"/>
  <c r="C97" i="36"/>
  <c r="C96" i="36"/>
  <c r="C95" i="36"/>
  <c r="C94" i="36"/>
  <c r="C93" i="36"/>
  <c r="C92" i="36"/>
  <c r="C91" i="36"/>
  <c r="C90" i="36"/>
  <c r="C89" i="36"/>
  <c r="K85" i="36"/>
  <c r="K84" i="36"/>
  <c r="K83" i="36"/>
  <c r="K82" i="36"/>
  <c r="K81" i="36"/>
  <c r="K80" i="36"/>
  <c r="K79" i="36"/>
  <c r="K78" i="36"/>
  <c r="K77" i="36"/>
  <c r="K76" i="36"/>
  <c r="K75" i="36"/>
  <c r="K74" i="36"/>
  <c r="K73" i="36"/>
  <c r="K72" i="36"/>
  <c r="K71" i="36"/>
  <c r="K70" i="36"/>
  <c r="K69" i="36"/>
  <c r="K68" i="36"/>
  <c r="K67" i="36"/>
  <c r="K66" i="36"/>
  <c r="K65" i="36"/>
  <c r="K64" i="36"/>
  <c r="K63" i="36"/>
  <c r="K62" i="36"/>
  <c r="K61" i="36"/>
  <c r="C71" i="36"/>
  <c r="C85" i="36"/>
  <c r="C84" i="36"/>
  <c r="C83" i="36"/>
  <c r="C82" i="36"/>
  <c r="C81" i="36"/>
  <c r="C80" i="36"/>
  <c r="C79" i="36"/>
  <c r="C78" i="36"/>
  <c r="C77" i="36"/>
  <c r="C76" i="36"/>
  <c r="C75" i="36"/>
  <c r="C74" i="36"/>
  <c r="C73" i="36"/>
  <c r="C72" i="36"/>
  <c r="C70" i="36"/>
  <c r="C69" i="36"/>
  <c r="C68" i="36"/>
  <c r="C67" i="36"/>
  <c r="C66" i="36"/>
  <c r="C65" i="36"/>
  <c r="C64" i="36"/>
  <c r="C63" i="36"/>
  <c r="C62" i="36"/>
  <c r="C61" i="36"/>
  <c r="K56" i="36"/>
  <c r="K55" i="36"/>
  <c r="K54" i="36"/>
  <c r="K53" i="36"/>
  <c r="K52" i="36"/>
  <c r="K51" i="36"/>
  <c r="K50" i="36"/>
  <c r="K49" i="36"/>
  <c r="K48" i="36"/>
  <c r="K47" i="36"/>
  <c r="K46" i="36"/>
  <c r="K45" i="36"/>
  <c r="K44" i="36"/>
  <c r="K43" i="36"/>
  <c r="K42" i="36"/>
  <c r="K41" i="36"/>
  <c r="K40" i="36"/>
  <c r="K39" i="36"/>
  <c r="K38" i="36"/>
  <c r="K37" i="36"/>
  <c r="K36" i="36"/>
  <c r="K35" i="36"/>
  <c r="K34" i="36"/>
  <c r="K33" i="36"/>
  <c r="K32" i="36"/>
  <c r="C56" i="36"/>
  <c r="C55" i="36"/>
  <c r="C54" i="36"/>
  <c r="C53" i="36"/>
  <c r="C52" i="36"/>
  <c r="C51" i="36"/>
  <c r="C50" i="36"/>
  <c r="C49" i="36"/>
  <c r="C48" i="36"/>
  <c r="C47" i="36"/>
  <c r="C46" i="36"/>
  <c r="C45" i="36"/>
  <c r="C44" i="36"/>
  <c r="C43" i="36"/>
  <c r="C42" i="36"/>
  <c r="C41" i="36"/>
  <c r="C40" i="36"/>
  <c r="C39" i="36"/>
  <c r="C38" i="36"/>
  <c r="C37" i="36"/>
  <c r="C36" i="36"/>
  <c r="C35" i="36"/>
  <c r="C34" i="36"/>
  <c r="C33" i="36"/>
  <c r="C32" i="36"/>
  <c r="K28" i="36"/>
  <c r="K27" i="36"/>
  <c r="K26" i="36"/>
  <c r="K25" i="36"/>
  <c r="K24" i="36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K9" i="36"/>
  <c r="K8" i="36"/>
  <c r="K7" i="36"/>
  <c r="K6" i="36"/>
  <c r="K5" i="36"/>
  <c r="K4" i="36"/>
  <c r="C5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4" i="36"/>
  <c r="O24" i="36" l="1"/>
  <c r="G104" i="36" l="1"/>
  <c r="L3" i="29" l="1"/>
  <c r="L4" i="29"/>
  <c r="L5" i="29"/>
  <c r="L6" i="29"/>
  <c r="L8" i="29"/>
  <c r="L9" i="29"/>
  <c r="L10" i="29"/>
  <c r="L11" i="29"/>
  <c r="L12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30" i="29"/>
  <c r="L31" i="29"/>
  <c r="L32" i="29"/>
  <c r="L33" i="29"/>
  <c r="L34" i="29"/>
  <c r="L35" i="29"/>
  <c r="L36" i="29"/>
  <c r="L37" i="29"/>
  <c r="L38" i="29"/>
  <c r="L39" i="29"/>
  <c r="L40" i="29"/>
  <c r="L41" i="29"/>
  <c r="L42" i="29"/>
  <c r="L43" i="29"/>
  <c r="L44" i="29"/>
  <c r="L45" i="29"/>
  <c r="L46" i="29"/>
  <c r="L47" i="29"/>
  <c r="L48" i="29"/>
  <c r="L49" i="29"/>
  <c r="L50" i="29"/>
  <c r="H29" i="36" l="1"/>
  <c r="P57" i="36"/>
  <c r="M57" i="36"/>
  <c r="O56" i="36"/>
  <c r="O55" i="36"/>
  <c r="O54" i="36"/>
  <c r="O53" i="36"/>
  <c r="O52" i="36"/>
  <c r="O51" i="36"/>
  <c r="O50" i="36"/>
  <c r="O49" i="36"/>
  <c r="O48" i="36"/>
  <c r="O47" i="36"/>
  <c r="O46" i="36"/>
  <c r="O45" i="36"/>
  <c r="O44" i="36"/>
  <c r="O43" i="36"/>
  <c r="O42" i="36"/>
  <c r="O41" i="36"/>
  <c r="O40" i="36"/>
  <c r="O39" i="36"/>
  <c r="O38" i="36"/>
  <c r="O37" i="36"/>
  <c r="O36" i="36"/>
  <c r="O35" i="36"/>
  <c r="O34" i="36"/>
  <c r="O33" i="36"/>
  <c r="O32" i="36"/>
  <c r="H86" i="36"/>
  <c r="E86" i="36"/>
  <c r="G83" i="36"/>
  <c r="G71" i="36"/>
  <c r="G85" i="36"/>
  <c r="G84" i="36"/>
  <c r="G82" i="36"/>
  <c r="G81" i="36"/>
  <c r="G80" i="36"/>
  <c r="G79" i="36"/>
  <c r="G78" i="36"/>
  <c r="G77" i="36"/>
  <c r="G76" i="36"/>
  <c r="G75" i="36"/>
  <c r="G74" i="36"/>
  <c r="G73" i="36"/>
  <c r="G72" i="36"/>
  <c r="G70" i="36"/>
  <c r="G69" i="36"/>
  <c r="G68" i="36"/>
  <c r="G67" i="36"/>
  <c r="G66" i="36"/>
  <c r="G65" i="36"/>
  <c r="G64" i="36"/>
  <c r="G63" i="36"/>
  <c r="G62" i="36"/>
  <c r="G61" i="36"/>
  <c r="H114" i="36"/>
  <c r="E114" i="36"/>
  <c r="P86" i="36"/>
  <c r="M86" i="36"/>
  <c r="G103" i="36"/>
  <c r="O85" i="36"/>
  <c r="O84" i="36"/>
  <c r="G113" i="36"/>
  <c r="O83" i="36"/>
  <c r="G112" i="36"/>
  <c r="O82" i="36"/>
  <c r="G111" i="36"/>
  <c r="O81" i="36"/>
  <c r="G110" i="36"/>
  <c r="O80" i="36"/>
  <c r="O107" i="36"/>
  <c r="G109" i="36"/>
  <c r="O79" i="36"/>
  <c r="O106" i="36"/>
  <c r="G108" i="36"/>
  <c r="O78" i="36"/>
  <c r="O105" i="36"/>
  <c r="G107" i="36"/>
  <c r="O77" i="36"/>
  <c r="O104" i="36"/>
  <c r="G106" i="36"/>
  <c r="O76" i="36"/>
  <c r="O103" i="36"/>
  <c r="G105" i="36"/>
  <c r="O75" i="36"/>
  <c r="O102" i="36"/>
  <c r="G102" i="36"/>
  <c r="O74" i="36"/>
  <c r="O101" i="36"/>
  <c r="G101" i="36"/>
  <c r="O73" i="36"/>
  <c r="O100" i="36"/>
  <c r="G100" i="36"/>
  <c r="O72" i="36"/>
  <c r="O99" i="36"/>
  <c r="G99" i="36"/>
  <c r="O71" i="36"/>
  <c r="O98" i="36"/>
  <c r="G98" i="36"/>
  <c r="O70" i="36"/>
  <c r="O97" i="36"/>
  <c r="G97" i="36"/>
  <c r="O69" i="36"/>
  <c r="O96" i="36"/>
  <c r="G96" i="36"/>
  <c r="O68" i="36"/>
  <c r="O95" i="36"/>
  <c r="G95" i="36"/>
  <c r="O67" i="36"/>
  <c r="O94" i="36"/>
  <c r="G94" i="36"/>
  <c r="O66" i="36"/>
  <c r="O93" i="36"/>
  <c r="G93" i="36"/>
  <c r="O65" i="36"/>
  <c r="O92" i="36"/>
  <c r="G92" i="36"/>
  <c r="O64" i="36"/>
  <c r="O91" i="36"/>
  <c r="G91" i="36"/>
  <c r="O63" i="36"/>
  <c r="O90" i="36"/>
  <c r="G90" i="36"/>
  <c r="O62" i="36"/>
  <c r="O89" i="36"/>
  <c r="G89" i="36"/>
  <c r="O61" i="36"/>
  <c r="L51" i="29" l="1"/>
  <c r="L52" i="29"/>
  <c r="L53" i="29"/>
  <c r="L54" i="29"/>
  <c r="L55" i="29"/>
  <c r="L56" i="29"/>
  <c r="L57" i="29"/>
  <c r="L58" i="29"/>
  <c r="L59" i="29"/>
  <c r="L60" i="29"/>
  <c r="L61" i="29"/>
  <c r="L62" i="29"/>
  <c r="L63" i="29"/>
  <c r="L64" i="29"/>
  <c r="L65" i="29"/>
  <c r="L66" i="29"/>
  <c r="L67" i="29"/>
  <c r="H57" i="36" l="1"/>
  <c r="E57" i="36"/>
  <c r="P29" i="36"/>
  <c r="M29" i="36"/>
  <c r="E29" i="36"/>
  <c r="G45" i="36"/>
  <c r="O11" i="36"/>
  <c r="G28" i="36"/>
  <c r="G56" i="36"/>
  <c r="G27" i="36"/>
  <c r="G55" i="36"/>
  <c r="O28" i="36"/>
  <c r="G26" i="36"/>
  <c r="G54" i="36"/>
  <c r="O27" i="36"/>
  <c r="G25" i="36"/>
  <c r="G53" i="36"/>
  <c r="O26" i="36"/>
  <c r="G24" i="36"/>
  <c r="G52" i="36"/>
  <c r="O25" i="36"/>
  <c r="G23" i="36"/>
  <c r="G51" i="36"/>
  <c r="O23" i="36"/>
  <c r="G22" i="36"/>
  <c r="G50" i="36"/>
  <c r="O22" i="36"/>
  <c r="G21" i="36"/>
  <c r="G49" i="36"/>
  <c r="O21" i="36"/>
  <c r="G20" i="36"/>
  <c r="G48" i="36"/>
  <c r="O20" i="36"/>
  <c r="G19" i="36"/>
  <c r="G47" i="36"/>
  <c r="O19" i="36"/>
  <c r="G18" i="36"/>
  <c r="G46" i="36"/>
  <c r="O18" i="36"/>
  <c r="G17" i="36"/>
  <c r="G44" i="36"/>
  <c r="O17" i="36"/>
  <c r="G16" i="36"/>
  <c r="G43" i="36"/>
  <c r="O16" i="36"/>
  <c r="G15" i="36"/>
  <c r="G42" i="36"/>
  <c r="O15" i="36"/>
  <c r="G14" i="36"/>
  <c r="G41" i="36"/>
  <c r="O14" i="36"/>
  <c r="G13" i="36"/>
  <c r="G40" i="36"/>
  <c r="O13" i="36"/>
  <c r="G12" i="36"/>
  <c r="G39" i="36"/>
  <c r="O12" i="36"/>
  <c r="G11" i="36"/>
  <c r="G38" i="36"/>
  <c r="O10" i="36"/>
  <c r="G10" i="36"/>
  <c r="G37" i="36"/>
  <c r="O9" i="36"/>
  <c r="G9" i="36"/>
  <c r="G36" i="36"/>
  <c r="O8" i="36"/>
  <c r="G8" i="36"/>
  <c r="G35" i="36"/>
  <c r="O7" i="36"/>
  <c r="G7" i="36"/>
  <c r="G34" i="36"/>
  <c r="O6" i="36"/>
  <c r="G6" i="36"/>
  <c r="G33" i="36"/>
  <c r="O5" i="36"/>
  <c r="G5" i="36"/>
  <c r="G32" i="36"/>
  <c r="O4" i="36"/>
  <c r="G4" i="36"/>
</calcChain>
</file>

<file path=xl/sharedStrings.xml><?xml version="1.0" encoding="utf-8"?>
<sst xmlns="http://schemas.openxmlformats.org/spreadsheetml/2006/main" count="4986" uniqueCount="759">
  <si>
    <t>CP</t>
  </si>
  <si>
    <t>kat</t>
  </si>
  <si>
    <t>příjmení</t>
  </si>
  <si>
    <t>RN</t>
  </si>
  <si>
    <t>věk</t>
  </si>
  <si>
    <t>oddíl</t>
  </si>
  <si>
    <t>nov</t>
  </si>
  <si>
    <t>NLČ</t>
  </si>
  <si>
    <t>10 nej</t>
  </si>
  <si>
    <t>PS</t>
  </si>
  <si>
    <t>PB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</si>
  <si>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</si>
  <si>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</si>
  <si>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</si>
  <si>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</si>
  <si>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</si>
  <si>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</si>
  <si>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</si>
  <si>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</si>
  <si>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</si>
  <si>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</si>
  <si>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</si>
  <si>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</si>
  <si>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</si>
  <si>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</si>
  <si>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</si>
  <si>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Č1</t>
  </si>
  <si>
    <t>Č2</t>
  </si>
  <si>
    <t>Č3</t>
  </si>
  <si>
    <t>Č4</t>
  </si>
  <si>
    <t>Č5</t>
  </si>
  <si>
    <t>Č6</t>
  </si>
  <si>
    <t>Č7</t>
  </si>
  <si>
    <t>Č8</t>
  </si>
  <si>
    <t>Č9</t>
  </si>
  <si>
    <t>Č10</t>
  </si>
  <si>
    <t>Č11</t>
  </si>
  <si>
    <t>Č12</t>
  </si>
  <si>
    <t>Č13</t>
  </si>
  <si>
    <t>Č14</t>
  </si>
  <si>
    <t>Č15</t>
  </si>
  <si>
    <t>M1</t>
  </si>
  <si>
    <t>Ottenschläger Oto</t>
  </si>
  <si>
    <t>Teplice</t>
  </si>
  <si>
    <t>N1</t>
  </si>
  <si>
    <t>Glassman TT Teplice</t>
  </si>
  <si>
    <t>BK BĚKODO Teplice</t>
  </si>
  <si>
    <t>Matějka Šimon</t>
  </si>
  <si>
    <t>LOKO Teplice - OB</t>
  </si>
  <si>
    <t>26:16</t>
  </si>
  <si>
    <t>Ústí nad Labem</t>
  </si>
  <si>
    <t>Zajac Radek</t>
  </si>
  <si>
    <t>x</t>
  </si>
  <si>
    <t>SPONA Teplice</t>
  </si>
  <si>
    <t>Horák Lukáš</t>
  </si>
  <si>
    <t>M2</t>
  </si>
  <si>
    <t>Eliáš Lukáš</t>
  </si>
  <si>
    <t>Vojtěchovský Ladislav</t>
  </si>
  <si>
    <t>Jahoda Zdeněk</t>
  </si>
  <si>
    <t>Havel Miroslav</t>
  </si>
  <si>
    <t>Drážďanský Radim Filip</t>
  </si>
  <si>
    <t>26:18</t>
  </si>
  <si>
    <t>Dubí</t>
  </si>
  <si>
    <t>Krupka</t>
  </si>
  <si>
    <t>24:45</t>
  </si>
  <si>
    <t>Zbuzek Michal</t>
  </si>
  <si>
    <t>SWEEPSPORT</t>
  </si>
  <si>
    <t>Vacek Pavel</t>
  </si>
  <si>
    <t>24:05</t>
  </si>
  <si>
    <t>M3</t>
  </si>
  <si>
    <t>Rež Zdeněk</t>
  </si>
  <si>
    <t>Lang Jaroslav</t>
  </si>
  <si>
    <t>Hruška Miloš</t>
  </si>
  <si>
    <t>Majer Pavel</t>
  </si>
  <si>
    <t>Lang Karel</t>
  </si>
  <si>
    <t>28:15</t>
  </si>
  <si>
    <t>Richter Martin</t>
  </si>
  <si>
    <t>Jísl Jaroslav</t>
  </si>
  <si>
    <t>Vorlíček Petr</t>
  </si>
  <si>
    <t>Vorlíček Radek</t>
  </si>
  <si>
    <t>Vlček Jiří</t>
  </si>
  <si>
    <t>Hampl Michal</t>
  </si>
  <si>
    <t>Osek</t>
  </si>
  <si>
    <t>Aron Roman</t>
  </si>
  <si>
    <t>M4</t>
  </si>
  <si>
    <t>Molcar Míra</t>
  </si>
  <si>
    <t>Most</t>
  </si>
  <si>
    <t>Růžička Vladimír</t>
  </si>
  <si>
    <t>Ernest Miroslav</t>
  </si>
  <si>
    <t>Watzke Petr</t>
  </si>
  <si>
    <t>Veselý Miroslav</t>
  </si>
  <si>
    <t>Basbas Janis</t>
  </si>
  <si>
    <t>Holcr Milan</t>
  </si>
  <si>
    <t>Růžička Pavel (II)</t>
  </si>
  <si>
    <t>M5</t>
  </si>
  <si>
    <t>Matěcha Miroslav</t>
  </si>
  <si>
    <t>Vorlíček Rudolf</t>
  </si>
  <si>
    <t>26:11</t>
  </si>
  <si>
    <t>24:48</t>
  </si>
  <si>
    <t>24:57</t>
  </si>
  <si>
    <t>Olah Dušan</t>
  </si>
  <si>
    <t>Šulo Antonín</t>
  </si>
  <si>
    <t>27:21</t>
  </si>
  <si>
    <t>Štěpánek Alois</t>
  </si>
  <si>
    <t>Zouhar Jura</t>
  </si>
  <si>
    <t>25:17</t>
  </si>
  <si>
    <t>26:26</t>
  </si>
  <si>
    <t>Zelenák Dušan</t>
  </si>
  <si>
    <t>Škorvaga Josef</t>
  </si>
  <si>
    <t>Havlátko Jan</t>
  </si>
  <si>
    <t>Ž1</t>
  </si>
  <si>
    <t>Souchová Anna</t>
  </si>
  <si>
    <t>26:40</t>
  </si>
  <si>
    <t>28:56</t>
  </si>
  <si>
    <t>Bublová Petra</t>
  </si>
  <si>
    <t>30:48</t>
  </si>
  <si>
    <t>Žižková Magdaléna</t>
  </si>
  <si>
    <t>Marvanová Martina</t>
  </si>
  <si>
    <t>Burdová Adéla</t>
  </si>
  <si>
    <t>Jiskra Nový Bor</t>
  </si>
  <si>
    <t>Tručková Lenka</t>
  </si>
  <si>
    <t>Novosedlice</t>
  </si>
  <si>
    <t>Ernestová Miroslava</t>
  </si>
  <si>
    <t>.</t>
  </si>
  <si>
    <t>Ž2</t>
  </si>
  <si>
    <t>Karešová Světla</t>
  </si>
  <si>
    <t>Fílova Jana</t>
  </si>
  <si>
    <t>Kantová Olga</t>
  </si>
  <si>
    <t>Vágnerová Veronika</t>
  </si>
  <si>
    <t>Dubčeková Olga</t>
  </si>
  <si>
    <t>Bublová Naďa</t>
  </si>
  <si>
    <t>Molcarová Jana</t>
  </si>
  <si>
    <t>Špírková Lenka</t>
  </si>
  <si>
    <t>24:21</t>
  </si>
  <si>
    <t>Sukdoláková Dana</t>
  </si>
  <si>
    <t>Halířová Jarmila</t>
  </si>
  <si>
    <t>Stehlíková Martina</t>
  </si>
  <si>
    <t>26:31</t>
  </si>
  <si>
    <t>26:08</t>
  </si>
  <si>
    <t>25:57</t>
  </si>
  <si>
    <t>Plevová Žaneta</t>
  </si>
  <si>
    <t>Čekalová Michaela</t>
  </si>
  <si>
    <t>Minaříková Michaela</t>
  </si>
  <si>
    <t>Ž3</t>
  </si>
  <si>
    <t>Vrátná Alena</t>
  </si>
  <si>
    <t>Lédlová Naděžda</t>
  </si>
  <si>
    <t>26:45</t>
  </si>
  <si>
    <t>Ernestová Eva</t>
  </si>
  <si>
    <t>Vaňková Agáta</t>
  </si>
  <si>
    <t>Bisová Miluše</t>
  </si>
  <si>
    <t>35+</t>
  </si>
  <si>
    <t>P</t>
  </si>
  <si>
    <t>jméno</t>
  </si>
  <si>
    <t>R</t>
  </si>
  <si>
    <t>Žižka Filip</t>
  </si>
  <si>
    <t>Kouba Adam</t>
  </si>
  <si>
    <t>Hamr Jan</t>
  </si>
  <si>
    <t>Štochl Jan ml.</t>
  </si>
  <si>
    <t>Hamala Milan</t>
  </si>
  <si>
    <t>Hron Jiří</t>
  </si>
  <si>
    <t>Roubíček  Martin</t>
  </si>
  <si>
    <t>Čadek Ondřej</t>
  </si>
  <si>
    <t>Matěcha David</t>
  </si>
  <si>
    <t>Hromas Vladimír</t>
  </si>
  <si>
    <t>Bauckmann Míra</t>
  </si>
  <si>
    <t>Svítek Jiří</t>
  </si>
  <si>
    <t>Vytlačil Stanislav</t>
  </si>
  <si>
    <t>Filingr Čeněk</t>
  </si>
  <si>
    <t>Kirsch Petr</t>
  </si>
  <si>
    <t>Cingl Ondřej</t>
  </si>
  <si>
    <t>Háša Michal</t>
  </si>
  <si>
    <t>Elischer Ivan</t>
  </si>
  <si>
    <t>Nový Pavel</t>
  </si>
  <si>
    <t>Fliedr Tomáš</t>
  </si>
  <si>
    <t>Gabriel Petr</t>
  </si>
  <si>
    <t>Havlík Ondřej</t>
  </si>
  <si>
    <t>Čapek Lubomír</t>
  </si>
  <si>
    <t>Štochl Jan st.</t>
  </si>
  <si>
    <t>Kulhavý Petr</t>
  </si>
  <si>
    <t>Procházka Josef</t>
  </si>
  <si>
    <t>Šmíd Petr</t>
  </si>
  <si>
    <t>Ryč Václav</t>
  </si>
  <si>
    <t>Malý Jiří</t>
  </si>
  <si>
    <t>Lípa Jiří</t>
  </si>
  <si>
    <t>Gombita Josef</t>
  </si>
  <si>
    <t>Bauckmannová Jana</t>
  </si>
  <si>
    <t xml:space="preserve">Nový Milan </t>
  </si>
  <si>
    <t>25:21</t>
  </si>
  <si>
    <t>Tittelbach Karel</t>
  </si>
  <si>
    <t>Rusínová Zuzana</t>
  </si>
  <si>
    <t>Běhounek Vladimír</t>
  </si>
  <si>
    <t>Vajrychová Renata</t>
  </si>
  <si>
    <t>Vajrychová Blanka</t>
  </si>
  <si>
    <t>Sova Jaroslav</t>
  </si>
  <si>
    <t>Koželuhová Pavla</t>
  </si>
  <si>
    <t>Tyl Petr</t>
  </si>
  <si>
    <t>Králová Pavlína</t>
  </si>
  <si>
    <t>Smilová Jindřiška</t>
  </si>
  <si>
    <t>Tvrzníková Káťa</t>
  </si>
  <si>
    <t>Koželuhová Lenka</t>
  </si>
  <si>
    <t>Krausová Jaroslava</t>
  </si>
  <si>
    <t>Melenová Hana</t>
  </si>
  <si>
    <t>Filová Jana</t>
  </si>
  <si>
    <t>Rejmanová Eva</t>
  </si>
  <si>
    <t>25:26</t>
  </si>
  <si>
    <t>Svoboda Josef</t>
  </si>
  <si>
    <t>Šafránková Lucie</t>
  </si>
  <si>
    <t>Kabourková Ivana</t>
  </si>
  <si>
    <t>Martincová Kateřina</t>
  </si>
  <si>
    <t>Vaňková Eva</t>
  </si>
  <si>
    <t>Zemanová Dagmar</t>
  </si>
  <si>
    <t>Šulc Vladimír</t>
  </si>
  <si>
    <t>Šindlerová Jana</t>
  </si>
  <si>
    <t>Adamová Andrea</t>
  </si>
  <si>
    <t>Zbuzková Blanka</t>
  </si>
  <si>
    <t>Sládek Karel</t>
  </si>
  <si>
    <t>Kořínková Marta</t>
  </si>
  <si>
    <t>24:08</t>
  </si>
  <si>
    <t>Veselá Lenka</t>
  </si>
  <si>
    <t>Smolík Václav</t>
  </si>
  <si>
    <t>24:26</t>
  </si>
  <si>
    <t xml:space="preserve">Dončevová Hana </t>
  </si>
  <si>
    <t>30:38</t>
  </si>
  <si>
    <t>27:10</t>
  </si>
  <si>
    <t>24:19</t>
  </si>
  <si>
    <t>Kittlová Růžena</t>
  </si>
  <si>
    <t>25:24</t>
  </si>
  <si>
    <t>Sovová Jarmila</t>
  </si>
  <si>
    <t>26:22</t>
  </si>
  <si>
    <t>26:01</t>
  </si>
  <si>
    <t>27:33</t>
  </si>
  <si>
    <t>Štěpánková Bohunka</t>
  </si>
  <si>
    <t>34:50</t>
  </si>
  <si>
    <t>Šulová Marie</t>
  </si>
  <si>
    <t>Pátková Martina</t>
  </si>
  <si>
    <t>40+</t>
  </si>
  <si>
    <t>29:09</t>
  </si>
  <si>
    <t>29:18</t>
  </si>
  <si>
    <t>Polívková Marie</t>
  </si>
  <si>
    <t>35:40</t>
  </si>
  <si>
    <t>36:17</t>
  </si>
  <si>
    <t>34:04</t>
  </si>
  <si>
    <t>33:24</t>
  </si>
  <si>
    <t>32:17</t>
  </si>
  <si>
    <t>30:37</t>
  </si>
  <si>
    <t>Růžičková Daniela</t>
  </si>
  <si>
    <t>Kleinová Mária</t>
  </si>
  <si>
    <t>36:55</t>
  </si>
  <si>
    <t>čas</t>
  </si>
  <si>
    <t>PVK</t>
  </si>
  <si>
    <t>pozn.</t>
  </si>
  <si>
    <t>Pr 1 km</t>
  </si>
  <si>
    <t>nováček</t>
  </si>
  <si>
    <t>Holub Stanislav</t>
  </si>
  <si>
    <t>Sobědruhy</t>
  </si>
  <si>
    <t>Bílina</t>
  </si>
  <si>
    <t>Hradský Josef</t>
  </si>
  <si>
    <t>Fanklub Milešovka</t>
  </si>
  <si>
    <t>Hrušková Sabina</t>
  </si>
  <si>
    <t>Ševčíková Viktorie</t>
  </si>
  <si>
    <t>Drábek Ondřej</t>
  </si>
  <si>
    <t>Hampl Ondřej</t>
  </si>
  <si>
    <t>start dřív</t>
  </si>
  <si>
    <t>Roubíček Martin</t>
  </si>
  <si>
    <t>Ryč David</t>
  </si>
  <si>
    <t>muži 15 - 29 let</t>
  </si>
  <si>
    <t>muži 30 - 39 let</t>
  </si>
  <si>
    <t>muži 40 - 49 let</t>
  </si>
  <si>
    <t>muži 50 - 59 let</t>
  </si>
  <si>
    <t>ženy 15 - 34 let</t>
  </si>
  <si>
    <t>ženy 35 - 49 let</t>
  </si>
  <si>
    <t>ženy 50 a více let</t>
  </si>
  <si>
    <t>M1 muži 15 - 29 let</t>
  </si>
  <si>
    <t>M2 muži 30 - 39 let</t>
  </si>
  <si>
    <t>M3 muži 40 - 49 let</t>
  </si>
  <si>
    <t xml:space="preserve"> M4 muži 50 - 59 let</t>
  </si>
  <si>
    <t>kdy</t>
  </si>
  <si>
    <t>VK</t>
  </si>
  <si>
    <t>Kaliba Karel</t>
  </si>
  <si>
    <t xml:space="preserve">Kirsch Petr </t>
  </si>
  <si>
    <t>Matěcha Míra  st.</t>
  </si>
  <si>
    <t>Varchola Milan</t>
  </si>
  <si>
    <t>Štochl Jan</t>
  </si>
  <si>
    <t>Vaculka Petr</t>
  </si>
  <si>
    <t>Brotánek Jan</t>
  </si>
  <si>
    <t>Zouhar Filip</t>
  </si>
  <si>
    <t>Hotař Pavel</t>
  </si>
  <si>
    <t>Adamec Jan</t>
  </si>
  <si>
    <t>Kalát Josef</t>
  </si>
  <si>
    <t>Laibl Aleš</t>
  </si>
  <si>
    <t xml:space="preserve">Kouba Stanislav </t>
  </si>
  <si>
    <t>Štika Jiří</t>
  </si>
  <si>
    <t>Hrdlička Stanislav</t>
  </si>
  <si>
    <t>Molcar Miroslav</t>
  </si>
  <si>
    <t>Puchmeltr Aleš</t>
  </si>
  <si>
    <t>Zlatohlávek Pavel</t>
  </si>
  <si>
    <t>Otec Václav</t>
  </si>
  <si>
    <t>Šatalík Stanislav</t>
  </si>
  <si>
    <t>Cingl Miroslav</t>
  </si>
  <si>
    <t>průměr TOP 25</t>
  </si>
  <si>
    <t>TOP 10</t>
  </si>
  <si>
    <t>M5  muži 60 a více let</t>
  </si>
  <si>
    <t>Ž1 ženy do 34 let</t>
  </si>
  <si>
    <t>Ž2 ženy 35 - 49 let</t>
  </si>
  <si>
    <t>Ž3 ženy 50 a více let</t>
  </si>
  <si>
    <t>Slavíková Eva</t>
  </si>
  <si>
    <t>Duspiva Miroslav</t>
  </si>
  <si>
    <t>Schlosser Jarda</t>
  </si>
  <si>
    <t>Vápeníková  Jana</t>
  </si>
  <si>
    <t>Kittl Alois</t>
  </si>
  <si>
    <t>Halásová Lenka (1)</t>
  </si>
  <si>
    <t>Pekárek Olda</t>
  </si>
  <si>
    <t>Škramlíková Jana</t>
  </si>
  <si>
    <t>Zouharová Maryla</t>
  </si>
  <si>
    <t>35:57</t>
  </si>
  <si>
    <t>Žid Milan</t>
  </si>
  <si>
    <t>Ryčová Pavla</t>
  </si>
  <si>
    <t>Vondráková Jana</t>
  </si>
  <si>
    <t>(1)</t>
  </si>
  <si>
    <t>Benedikt Míra</t>
  </si>
  <si>
    <t>poznámky</t>
  </si>
  <si>
    <t>v době výkonu jiné příjmení</t>
  </si>
  <si>
    <t>Pokorná Andrea</t>
  </si>
  <si>
    <t>Matějková Zuzana</t>
  </si>
  <si>
    <t>26:52</t>
  </si>
  <si>
    <t>Fišerová Renata</t>
  </si>
  <si>
    <t>K</t>
  </si>
  <si>
    <t>2001</t>
  </si>
  <si>
    <t>Vrátna Alena</t>
  </si>
  <si>
    <t>2012</t>
  </si>
  <si>
    <t>19:59</t>
  </si>
  <si>
    <t>2016</t>
  </si>
  <si>
    <t>2015</t>
  </si>
  <si>
    <t>2002</t>
  </si>
  <si>
    <t>Žižka Filip    R</t>
  </si>
  <si>
    <t>Růžena Kittlová</t>
  </si>
  <si>
    <t>1995</t>
  </si>
  <si>
    <t>1996</t>
  </si>
  <si>
    <t>1998</t>
  </si>
  <si>
    <t>Halířová Jarmila    R</t>
  </si>
  <si>
    <t>2014</t>
  </si>
  <si>
    <t>1994</t>
  </si>
  <si>
    <t>1997</t>
  </si>
  <si>
    <t>Schlosser Jaroslav</t>
  </si>
  <si>
    <t>2013</t>
  </si>
  <si>
    <t>Bauckmann Miroslav</t>
  </si>
  <si>
    <t>1999</t>
  </si>
  <si>
    <t>Rekordy BĚKODO dle věku běžce ( statistika od roku 1991)</t>
  </si>
  <si>
    <t>20:38</t>
  </si>
  <si>
    <t>Borši Milan</t>
  </si>
  <si>
    <t>Rozběháme Teplice</t>
  </si>
  <si>
    <t>25:47</t>
  </si>
  <si>
    <t>24:44</t>
  </si>
  <si>
    <t>21:13</t>
  </si>
  <si>
    <t>2017</t>
  </si>
  <si>
    <t>V18</t>
  </si>
  <si>
    <t>Klaška Lukáš</t>
  </si>
  <si>
    <t>PĆ</t>
  </si>
  <si>
    <t>TJ Sokol D. Mísečky</t>
  </si>
  <si>
    <t>Žák Martin</t>
  </si>
  <si>
    <t>Bak Most</t>
  </si>
  <si>
    <t>Burkhartová Marie</t>
  </si>
  <si>
    <t>Proboštov</t>
  </si>
  <si>
    <t>Drábková Hana</t>
  </si>
  <si>
    <t>Ševčíková Dita</t>
  </si>
  <si>
    <t>OR</t>
  </si>
  <si>
    <t>Beránková Miluše</t>
  </si>
  <si>
    <t>Běčka Miroslav</t>
  </si>
  <si>
    <t>Fischer Matyáš</t>
  </si>
  <si>
    <t>24:52</t>
  </si>
  <si>
    <t>28:40</t>
  </si>
  <si>
    <t>Bečka Miloslav</t>
  </si>
  <si>
    <t>33:32</t>
  </si>
  <si>
    <t>Molcarová Michaela</t>
  </si>
  <si>
    <t>Fílová Jana</t>
  </si>
  <si>
    <t>Horák Radek</t>
  </si>
  <si>
    <t>29:11</t>
  </si>
  <si>
    <t>Řehlovice</t>
  </si>
  <si>
    <t>Škvorová Renata</t>
  </si>
  <si>
    <t>V19</t>
  </si>
  <si>
    <t>M6</t>
  </si>
  <si>
    <r>
      <t xml:space="preserve">Kabátová Andrea </t>
    </r>
    <r>
      <rPr>
        <sz val="7.5"/>
        <color indexed="8"/>
        <rFont val="Century Gothic"/>
        <family val="2"/>
        <charset val="238"/>
      </rPr>
      <t xml:space="preserve"> (1)</t>
    </r>
  </si>
  <si>
    <r>
      <rPr>
        <b/>
        <sz val="7.5"/>
        <color indexed="8"/>
        <rFont val="Century Gothic"/>
        <family val="2"/>
        <charset val="238"/>
      </rPr>
      <t>VK</t>
    </r>
    <r>
      <rPr>
        <sz val="7.5"/>
        <color indexed="8"/>
        <rFont val="Century Gothic"/>
        <family val="2"/>
        <charset val="238"/>
      </rPr>
      <t xml:space="preserve"> - běžec přešel do vyšší kategorie</t>
    </r>
  </si>
  <si>
    <t>Molcar Jan</t>
  </si>
  <si>
    <t>Duda Miroslav</t>
  </si>
  <si>
    <t>SKOB Roudnice/Lab.</t>
  </si>
  <si>
    <t>Tvrdík Jan</t>
  </si>
  <si>
    <t>Šťastný Martin</t>
  </si>
  <si>
    <t>HIT OFFICE</t>
  </si>
  <si>
    <t>Doležal Miroslav</t>
  </si>
  <si>
    <t>Ledvice</t>
  </si>
  <si>
    <t>28:31</t>
  </si>
  <si>
    <t>Lang Karel ml.</t>
  </si>
  <si>
    <t>Zbuzek Jaroslav</t>
  </si>
  <si>
    <t>29:16</t>
  </si>
  <si>
    <t>muži 60 - 69 let</t>
  </si>
  <si>
    <t>muži 70 a více let</t>
  </si>
  <si>
    <t>23:53</t>
  </si>
  <si>
    <t>Drážďanská Adéla</t>
  </si>
  <si>
    <t>UNIPETROL Litvínov</t>
  </si>
  <si>
    <t xml:space="preserve">Koloshop TEAM </t>
  </si>
  <si>
    <t>26:35</t>
  </si>
  <si>
    <t>30:43</t>
  </si>
  <si>
    <t>33:18</t>
  </si>
  <si>
    <t>Doležalová Michaela</t>
  </si>
  <si>
    <t>29:43</t>
  </si>
  <si>
    <t xml:space="preserve">33. ročník BĚKODO - 1. kolo  13.03.2019 </t>
  </si>
  <si>
    <t>3 vít. H</t>
  </si>
  <si>
    <t>1 vít. H</t>
  </si>
  <si>
    <t>MHUL</t>
  </si>
  <si>
    <t>po 1. kole  2019</t>
  </si>
  <si>
    <t>1K</t>
  </si>
  <si>
    <t>Historická tabulka nejrychlejších časů 1990 - 2019</t>
  </si>
  <si>
    <t xml:space="preserve">33. ročník BĚKODO - 2. kolo  27.03.2019 </t>
  </si>
  <si>
    <t>Veselý Petr</t>
  </si>
  <si>
    <t>2 vít. H</t>
  </si>
  <si>
    <t>Unipetrol Litvínov</t>
  </si>
  <si>
    <t>Raichl Mikuláš</t>
  </si>
  <si>
    <t>Feix Ivo</t>
  </si>
  <si>
    <t>Civín Miroslav</t>
  </si>
  <si>
    <t>Farda Petr</t>
  </si>
  <si>
    <t>15 vít. H</t>
  </si>
  <si>
    <t>Marek Jiří</t>
  </si>
  <si>
    <t>Holata Jiří</t>
  </si>
  <si>
    <t>Brejša Martin</t>
  </si>
  <si>
    <t>OOP Trnovany</t>
  </si>
  <si>
    <t>Waidisch Jakub</t>
  </si>
  <si>
    <t>Košťany</t>
  </si>
  <si>
    <t>VitaSport.cz</t>
  </si>
  <si>
    <t>Souchová Helena</t>
  </si>
  <si>
    <t>21:34</t>
  </si>
  <si>
    <t>24:00</t>
  </si>
  <si>
    <t>24:04</t>
  </si>
  <si>
    <t>Beránková Libuše</t>
  </si>
  <si>
    <t>24:27</t>
  </si>
  <si>
    <t>24:32</t>
  </si>
  <si>
    <t>Láchová Lenka</t>
  </si>
  <si>
    <t>24:47</t>
  </si>
  <si>
    <t>Malé-R</t>
  </si>
  <si>
    <t>24:58</t>
  </si>
  <si>
    <t>Žižková Zuzana</t>
  </si>
  <si>
    <t>25:52</t>
  </si>
  <si>
    <t>25:55</t>
  </si>
  <si>
    <t>Basbasová Lenka</t>
  </si>
  <si>
    <t>26:04</t>
  </si>
  <si>
    <t>Davídková Eva</t>
  </si>
  <si>
    <t>Praha</t>
  </si>
  <si>
    <t>26:34</t>
  </si>
  <si>
    <t>26:39</t>
  </si>
  <si>
    <t>28:11</t>
  </si>
  <si>
    <t>28:28</t>
  </si>
  <si>
    <t>28:47</t>
  </si>
  <si>
    <t>28:48</t>
  </si>
  <si>
    <t>30:24</t>
  </si>
  <si>
    <t>Ernestová Michaela</t>
  </si>
  <si>
    <t>30:25</t>
  </si>
  <si>
    <t>30:50</t>
  </si>
  <si>
    <t>31+</t>
  </si>
  <si>
    <t>34:24</t>
  </si>
  <si>
    <t xml:space="preserve">33. ročník BĚKODO - 3. kolo  03.04.2019 </t>
  </si>
  <si>
    <t>Oppetl Mical</t>
  </si>
  <si>
    <t>Heřman Lukáš</t>
  </si>
  <si>
    <t>16 vít. H</t>
  </si>
  <si>
    <t>Klemsa Tadeáš</t>
  </si>
  <si>
    <t>Sauer Jan</t>
  </si>
  <si>
    <t>Hampl Filip</t>
  </si>
  <si>
    <t>Olšer Tomáš</t>
  </si>
  <si>
    <t>AK Duchcov</t>
  </si>
  <si>
    <t>Farda František</t>
  </si>
  <si>
    <t>TJ Hvězda Trnovany</t>
  </si>
  <si>
    <t>24:03</t>
  </si>
  <si>
    <t>24:13</t>
  </si>
  <si>
    <t>24:16</t>
  </si>
  <si>
    <t>24:37</t>
  </si>
  <si>
    <t>Čech Martin</t>
  </si>
  <si>
    <t>24:42</t>
  </si>
  <si>
    <t>25:20</t>
  </si>
  <si>
    <t>25:40</t>
  </si>
  <si>
    <t>26:03</t>
  </si>
  <si>
    <t>26:10</t>
  </si>
  <si>
    <t>26:32</t>
  </si>
  <si>
    <t>Kanta Tomáš</t>
  </si>
  <si>
    <t>26:48</t>
  </si>
  <si>
    <t>27:00</t>
  </si>
  <si>
    <t>27:15</t>
  </si>
  <si>
    <t>27:31</t>
  </si>
  <si>
    <t>27:57</t>
  </si>
  <si>
    <t>28:04</t>
  </si>
  <si>
    <t>Štenbergová Zuzana</t>
  </si>
  <si>
    <t>28:29</t>
  </si>
  <si>
    <t>28:34</t>
  </si>
  <si>
    <t>30:03</t>
  </si>
  <si>
    <t>Filipová Vladimíra</t>
  </si>
  <si>
    <t>30:08</t>
  </si>
  <si>
    <t>Bulová Sandra</t>
  </si>
  <si>
    <t>BAK Most</t>
  </si>
  <si>
    <t>31:05</t>
  </si>
  <si>
    <t>31:30</t>
  </si>
  <si>
    <t>34:13</t>
  </si>
  <si>
    <t>PČ</t>
  </si>
  <si>
    <t>N2</t>
  </si>
  <si>
    <t>N3</t>
  </si>
  <si>
    <t>23:04</t>
  </si>
  <si>
    <t>PvK</t>
  </si>
  <si>
    <t>13 vít. H</t>
  </si>
  <si>
    <t>Růžička Štěpán</t>
  </si>
  <si>
    <t>Horváth Pavel</t>
  </si>
  <si>
    <t>Klusáček Jan</t>
  </si>
  <si>
    <t>17 vít. H</t>
  </si>
  <si>
    <t>Junkvirt Aleš</t>
  </si>
  <si>
    <t>Špírek Michal</t>
  </si>
  <si>
    <t>Leitermann David</t>
  </si>
  <si>
    <t>Beneš Vladimír ml.</t>
  </si>
  <si>
    <t>žalany</t>
  </si>
  <si>
    <t>Blaschke Karel</t>
  </si>
  <si>
    <t>LOKO Teplice - LB</t>
  </si>
  <si>
    <t>Burešová Lenka</t>
  </si>
  <si>
    <t>24:54</t>
  </si>
  <si>
    <t>Beneš Vladimír st.</t>
  </si>
  <si>
    <t>Žalany</t>
  </si>
  <si>
    <t>25:00</t>
  </si>
  <si>
    <t>25:46</t>
  </si>
  <si>
    <t>26:06</t>
  </si>
  <si>
    <t>Hulha Lukáš</t>
  </si>
  <si>
    <t>26:09</t>
  </si>
  <si>
    <t>Brázda Miroslav</t>
  </si>
  <si>
    <t>TJ Most</t>
  </si>
  <si>
    <t>27:37</t>
  </si>
  <si>
    <t>Hulha Karel</t>
  </si>
  <si>
    <t>29:36</t>
  </si>
  <si>
    <t>30:44</t>
  </si>
  <si>
    <t>31:36</t>
  </si>
  <si>
    <t>Brázdová Lenka</t>
  </si>
  <si>
    <t>ned.</t>
  </si>
  <si>
    <t>N4</t>
  </si>
  <si>
    <t>99:99</t>
  </si>
  <si>
    <t>4 vít. H</t>
  </si>
  <si>
    <t>26 vít. H</t>
  </si>
  <si>
    <t>Gaisler Martin</t>
  </si>
  <si>
    <t>BK Teplice</t>
  </si>
  <si>
    <t>Partíková Ivana</t>
  </si>
  <si>
    <t>SKP Teplice</t>
  </si>
  <si>
    <t>Janík Tomáš</t>
  </si>
  <si>
    <t>24:38</t>
  </si>
  <si>
    <t>24:46</t>
  </si>
  <si>
    <t>25:12</t>
  </si>
  <si>
    <t>25:19</t>
  </si>
  <si>
    <t>26:07</t>
  </si>
  <si>
    <t>26:49</t>
  </si>
  <si>
    <t>26:55</t>
  </si>
  <si>
    <t>27:09</t>
  </si>
  <si>
    <t>27:46</t>
  </si>
  <si>
    <t>28:06</t>
  </si>
  <si>
    <t>28:27</t>
  </si>
  <si>
    <t>29:59</t>
  </si>
  <si>
    <t>30:33</t>
  </si>
  <si>
    <t>33:13</t>
  </si>
  <si>
    <t>37:40</t>
  </si>
  <si>
    <t>N5</t>
  </si>
  <si>
    <t xml:space="preserve">33. ročník BĚKODO - 5. kolo  24.04.2019 </t>
  </si>
  <si>
    <t xml:space="preserve">33. ročník BĚKODO - 4. kolo  17.04.2019 </t>
  </si>
  <si>
    <t xml:space="preserve">33. ročník BĚKODO - 6. kolo  08.05.2019 </t>
  </si>
  <si>
    <t>Zuda Petr</t>
  </si>
  <si>
    <t>1V - nov.</t>
  </si>
  <si>
    <t>Růžička Valdimír</t>
  </si>
  <si>
    <t>Lang Karel st.</t>
  </si>
  <si>
    <t>24:09</t>
  </si>
  <si>
    <t>24:51</t>
  </si>
  <si>
    <t>24:55</t>
  </si>
  <si>
    <t>25:01</t>
  </si>
  <si>
    <t>25:08</t>
  </si>
  <si>
    <t>26:12</t>
  </si>
  <si>
    <t>26:17</t>
  </si>
  <si>
    <t>Vacková Lucie</t>
  </si>
  <si>
    <t>27:16</t>
  </si>
  <si>
    <t>27:20</t>
  </si>
  <si>
    <t>Čutíkoá Veronika</t>
  </si>
  <si>
    <t>AK Krupka</t>
  </si>
  <si>
    <t>27:24</t>
  </si>
  <si>
    <t>27:26</t>
  </si>
  <si>
    <t>28:39</t>
  </si>
  <si>
    <t>28:43</t>
  </si>
  <si>
    <t>29:22</t>
  </si>
  <si>
    <t>29:37</t>
  </si>
  <si>
    <t>32:00</t>
  </si>
  <si>
    <t>N6</t>
  </si>
  <si>
    <t xml:space="preserve">33. ročník BĚKODO - 7. kolo  22.05.2019 </t>
  </si>
  <si>
    <t>Stejskal Jakub</t>
  </si>
  <si>
    <t>Slezák Adam</t>
  </si>
  <si>
    <t>Rozběháme Litoměřice</t>
  </si>
  <si>
    <t>24:07</t>
  </si>
  <si>
    <t>24:15</t>
  </si>
  <si>
    <t>25:33</t>
  </si>
  <si>
    <t>26:13</t>
  </si>
  <si>
    <t>26:25</t>
  </si>
  <si>
    <t>27:11</t>
  </si>
  <si>
    <t>27:42</t>
  </si>
  <si>
    <t>27:59</t>
  </si>
  <si>
    <t>28:51</t>
  </si>
  <si>
    <t>N7</t>
  </si>
  <si>
    <t xml:space="preserve">33. ročník BĚKODO - 8. kolo  29.05.2019 </t>
  </si>
  <si>
    <t>6 vít. H</t>
  </si>
  <si>
    <t>Králík Pavel</t>
  </si>
  <si>
    <t>Herkuliš Martin</t>
  </si>
  <si>
    <t>HAPPY LOUP</t>
  </si>
  <si>
    <t>Jeřábek Martin</t>
  </si>
  <si>
    <t>Žilinská Nela</t>
  </si>
  <si>
    <t>Moučková Michaela</t>
  </si>
  <si>
    <t>Lázničková Kateřina</t>
  </si>
  <si>
    <t>24:25</t>
  </si>
  <si>
    <t>24:28</t>
  </si>
  <si>
    <t>25:16</t>
  </si>
  <si>
    <t>25:18</t>
  </si>
  <si>
    <t>25:23</t>
  </si>
  <si>
    <t>25:42</t>
  </si>
  <si>
    <t>27:54</t>
  </si>
  <si>
    <t>28:19</t>
  </si>
  <si>
    <t>29:02</t>
  </si>
  <si>
    <t>29:14</t>
  </si>
  <si>
    <t>N8</t>
  </si>
  <si>
    <t>Čutíková Veronika</t>
  </si>
  <si>
    <t>28:07</t>
  </si>
  <si>
    <t>Horkuliš Martin</t>
  </si>
  <si>
    <t>Dražďanský Radim Filip</t>
  </si>
  <si>
    <t>Oppelt Michal</t>
  </si>
  <si>
    <t>Lorinc Jan</t>
  </si>
  <si>
    <t>N9</t>
  </si>
  <si>
    <t>25:04</t>
  </si>
  <si>
    <t>24:14</t>
  </si>
  <si>
    <t>28:38</t>
  </si>
  <si>
    <t>27:02</t>
  </si>
  <si>
    <t>32:29</t>
  </si>
  <si>
    <t>25:48</t>
  </si>
  <si>
    <t>28:16</t>
  </si>
  <si>
    <t>26:46</t>
  </si>
  <si>
    <t>Civínová Adéla</t>
  </si>
  <si>
    <t>AK Bílina</t>
  </si>
  <si>
    <t>Vlčková Tereza</t>
  </si>
  <si>
    <t>Povrlské běhny</t>
  </si>
  <si>
    <t>Slezáková Veronika</t>
  </si>
  <si>
    <t>25:29</t>
  </si>
  <si>
    <t>24:01</t>
  </si>
  <si>
    <t xml:space="preserve">33. ročník BĚKODO - 9. kolo  12.06.2019 </t>
  </si>
  <si>
    <t>TR žen</t>
  </si>
  <si>
    <t>xi</t>
  </si>
  <si>
    <t>Vilk Kryštof</t>
  </si>
  <si>
    <t>USK PROVOD ÚL</t>
  </si>
  <si>
    <t>Černohorský Dominik</t>
  </si>
  <si>
    <t>AK Litvínov</t>
  </si>
  <si>
    <t>Horkulič Martin</t>
  </si>
  <si>
    <t>Lörinc Jan</t>
  </si>
  <si>
    <t>Novák Petr</t>
  </si>
  <si>
    <t>25:38</t>
  </si>
  <si>
    <t>32:36</t>
  </si>
  <si>
    <t>27:56</t>
  </si>
  <si>
    <t>28:21</t>
  </si>
  <si>
    <t>Glier Miroslav</t>
  </si>
  <si>
    <t>N10</t>
  </si>
  <si>
    <t>26:44</t>
  </si>
  <si>
    <t>30:30</t>
  </si>
  <si>
    <t>24:06</t>
  </si>
  <si>
    <t>25:51</t>
  </si>
  <si>
    <t>28:30</t>
  </si>
  <si>
    <t xml:space="preserve">33. ročník BĚKODO - 10. kolo  19.06.2019 </t>
  </si>
  <si>
    <t>7 vít. H</t>
  </si>
  <si>
    <t>start dříve</t>
  </si>
  <si>
    <t xml:space="preserve">33. ročník BĚKODO - 11. kolo 28.08.2019 </t>
  </si>
  <si>
    <t>8 vít. H</t>
  </si>
  <si>
    <t>24:12</t>
  </si>
  <si>
    <t>Zenková Denisa</t>
  </si>
  <si>
    <t>24:31</t>
  </si>
  <si>
    <t>24:33</t>
  </si>
  <si>
    <t>Hurtová Lucie</t>
  </si>
  <si>
    <t>28:12</t>
  </si>
  <si>
    <t>28:41</t>
  </si>
  <si>
    <t>28:59</t>
  </si>
  <si>
    <t>29:33</t>
  </si>
  <si>
    <t>30:21</t>
  </si>
  <si>
    <t>30:22</t>
  </si>
  <si>
    <t>30:46</t>
  </si>
  <si>
    <t>34:14</t>
  </si>
  <si>
    <t>N11</t>
  </si>
  <si>
    <t xml:space="preserve">33. ročník BĚKODO - 12. kolo 04.09.2019 </t>
  </si>
  <si>
    <t>9 vít. H</t>
  </si>
  <si>
    <t>Slezák Vladimír</t>
  </si>
  <si>
    <t>Povrly</t>
  </si>
  <si>
    <t>Ševčík Jan</t>
  </si>
  <si>
    <t>23:46</t>
  </si>
  <si>
    <t>27:19</t>
  </si>
  <si>
    <t>Doksanský Stanislav</t>
  </si>
  <si>
    <t>28:32</t>
  </si>
  <si>
    <t>28:35</t>
  </si>
  <si>
    <t>28:54</t>
  </si>
  <si>
    <t>31:35</t>
  </si>
  <si>
    <t>32+</t>
  </si>
  <si>
    <t>zranění</t>
  </si>
  <si>
    <t>35:56</t>
  </si>
  <si>
    <t>N12</t>
  </si>
  <si>
    <t>27:17</t>
  </si>
  <si>
    <t>25:06</t>
  </si>
  <si>
    <t>25:05</t>
  </si>
  <si>
    <t>27:27</t>
  </si>
  <si>
    <t>30:01</t>
  </si>
  <si>
    <t>34:18</t>
  </si>
  <si>
    <t>29:35</t>
  </si>
  <si>
    <t>32:22</t>
  </si>
  <si>
    <t>24:23</t>
  </si>
  <si>
    <t>Syryčanská Stanislava</t>
  </si>
  <si>
    <t>Srandík TEAM</t>
  </si>
  <si>
    <t>26:14</t>
  </si>
  <si>
    <t>31:54</t>
  </si>
  <si>
    <t>BĚKODO   2019  - 33. ročník</t>
  </si>
  <si>
    <t>Pr.</t>
  </si>
  <si>
    <t>kategorie</t>
  </si>
  <si>
    <t>MC</t>
  </si>
  <si>
    <t>ŽC</t>
  </si>
  <si>
    <t>C</t>
  </si>
  <si>
    <t>muži</t>
  </si>
  <si>
    <t>počet běžců v K</t>
  </si>
  <si>
    <t>ženy</t>
  </si>
  <si>
    <t>počet vítězů v K</t>
  </si>
  <si>
    <t>celkem</t>
  </si>
  <si>
    <t>průměr běžců v K</t>
  </si>
  <si>
    <t xml:space="preserve">33. ročník BĚKODO - 13. kolo  18.09.2019 </t>
  </si>
  <si>
    <t>Macke Jan</t>
  </si>
  <si>
    <t>N14</t>
  </si>
  <si>
    <t>29:38</t>
  </si>
  <si>
    <t>Košťál Jiří</t>
  </si>
  <si>
    <t>31:24</t>
  </si>
  <si>
    <t>27:13</t>
  </si>
  <si>
    <t>27:40</t>
  </si>
  <si>
    <t>29:31</t>
  </si>
  <si>
    <t>24:11</t>
  </si>
  <si>
    <t>27:34</t>
  </si>
  <si>
    <t>Zlámalová Lucie</t>
  </si>
  <si>
    <t>27:06</t>
  </si>
  <si>
    <t xml:space="preserve">33. ročník BĚKODO - 14. kolo  25.09.2019 </t>
  </si>
  <si>
    <t>10 vít. H</t>
  </si>
  <si>
    <t xml:space="preserve">33. ročník BĚKODO - 15. kolo  09.10.2019 </t>
  </si>
  <si>
    <t>5 vít. H</t>
  </si>
  <si>
    <t>Moravec Zdeněk</t>
  </si>
  <si>
    <t>Jílové</t>
  </si>
  <si>
    <t>Suchá Nikola</t>
  </si>
  <si>
    <t>AC ústí nad Labem</t>
  </si>
  <si>
    <t>24:22</t>
  </si>
  <si>
    <t>24:35</t>
  </si>
  <si>
    <t>24:53</t>
  </si>
  <si>
    <t>26:00</t>
  </si>
  <si>
    <t>27:12</t>
  </si>
  <si>
    <t>27:22</t>
  </si>
  <si>
    <t>27:47</t>
  </si>
  <si>
    <t>28:52</t>
  </si>
  <si>
    <t>Landová Petra</t>
  </si>
  <si>
    <t>30:28</t>
  </si>
  <si>
    <t>30:35</t>
  </si>
  <si>
    <t>30:36</t>
  </si>
  <si>
    <t>31:17</t>
  </si>
  <si>
    <t>N15</t>
  </si>
  <si>
    <t>stav po 15. 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</si>
</sst>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"/>
    <numFmt numFmtId="165" formatCode="h:mm;@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color indexed="8"/>
      <name val="Century Gothic"/>
      <family val="2"/>
      <charset val="238"/>
    </font>
    <font>
      <b/>
      <sz val="9"/>
      <color indexed="8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sz val="8"/>
      <name val="Century Gothic"/>
      <family val="2"/>
      <charset val="238"/>
    </font>
    <font>
      <b/>
      <sz val="8"/>
      <name val="Century Gothic"/>
      <family val="2"/>
      <charset val="238"/>
    </font>
    <font>
      <sz val="7"/>
      <color indexed="8"/>
      <name val="Century Gothic"/>
      <family val="2"/>
      <charset val="238"/>
    </font>
    <font>
      <b/>
      <sz val="7.5"/>
      <color indexed="8"/>
      <name val="Century Gothic"/>
      <family val="2"/>
      <charset val="238"/>
    </font>
    <font>
      <b/>
      <sz val="7.5"/>
      <name val="Century Gothic"/>
      <family val="2"/>
      <charset val="238"/>
    </font>
    <font>
      <sz val="7"/>
      <name val="Century Gothic"/>
      <family val="2"/>
      <charset val="238"/>
    </font>
    <font>
      <sz val="7.5"/>
      <name val="Century Gothic"/>
      <family val="2"/>
      <charset val="238"/>
    </font>
    <font>
      <sz val="7.5"/>
      <color indexed="8"/>
      <name val="Century Gothic"/>
      <family val="2"/>
      <charset val="238"/>
    </font>
    <font>
      <sz val="8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sz val="7.5"/>
      <color theme="1"/>
      <name val="Century Gothic"/>
      <family val="2"/>
      <charset val="238"/>
    </font>
    <font>
      <u/>
      <sz val="7.5"/>
      <color indexed="8"/>
      <name val="Century Gothic"/>
      <family val="2"/>
      <charset val="238"/>
    </font>
    <font>
      <b/>
      <sz val="7"/>
      <color indexed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6.5"/>
      <color indexed="8"/>
      <name val="Century Gothic"/>
      <family val="2"/>
      <charset val="238"/>
    </font>
    <font>
      <b/>
      <sz val="6.5"/>
      <color indexed="8"/>
      <name val="Century Gothic"/>
      <family val="2"/>
      <charset val="238"/>
    </font>
    <font>
      <sz val="6.5"/>
      <name val="Century Gothic"/>
      <family val="2"/>
      <charset val="238"/>
    </font>
    <font>
      <i/>
      <sz val="6.5"/>
      <name val="Century Gothic"/>
      <family val="2"/>
      <charset val="238"/>
    </font>
    <font>
      <b/>
      <sz val="6.5"/>
      <name val="Century Gothic"/>
      <family val="2"/>
      <charset val="238"/>
    </font>
    <font>
      <sz val="7.5"/>
      <name val="Ebrima"/>
      <charset val="238"/>
    </font>
    <font>
      <b/>
      <sz val="7.5"/>
      <color theme="1"/>
      <name val="Century Gothic"/>
      <family val="2"/>
      <charset val="238"/>
    </font>
    <font>
      <b/>
      <sz val="7"/>
      <name val="Century Gothic"/>
      <family val="2"/>
      <charset val="238"/>
    </font>
    <font>
      <i/>
      <sz val="6"/>
      <name val="Century Gothic"/>
      <family val="2"/>
      <charset val="238"/>
    </font>
    <font>
      <sz val="8"/>
      <color rgb="FF000000"/>
      <name val="Century Gothic"/>
      <family val="2"/>
      <charset val="238"/>
    </font>
    <font>
      <b/>
      <sz val="11"/>
      <color indexed="8"/>
      <name val="Century Gothic"/>
      <family val="2"/>
      <charset val="238"/>
    </font>
    <font>
      <i/>
      <sz val="7"/>
      <color indexed="8"/>
      <name val="Century Gothic"/>
      <family val="2"/>
      <charset val="238"/>
    </font>
    <font>
      <sz val="7.5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name val="Ebrima"/>
      <charset val="238"/>
    </font>
    <font>
      <b/>
      <sz val="8"/>
      <color theme="1"/>
      <name val="Calibri"/>
      <family val="2"/>
      <charset val="238"/>
      <scheme val="minor"/>
    </font>
    <font>
      <sz val="7.5"/>
      <color rgb="FF000000"/>
      <name val="Century Gothic"/>
      <family val="2"/>
      <charset val="238"/>
    </font>
    <font>
      <b/>
      <sz val="7.5"/>
      <color theme="0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sz val="11"/>
      <name val="Century Gothic"/>
      <family val="2"/>
      <charset val="238"/>
    </font>
    <font>
      <b/>
      <sz val="14"/>
      <color indexed="8"/>
      <name val="Century Gothic"/>
      <family val="2"/>
      <charset val="238"/>
    </font>
    <font>
      <sz val="8.5"/>
      <color indexed="8"/>
      <name val="Century Gothic"/>
      <family val="2"/>
      <charset val="238"/>
    </font>
    <font>
      <sz val="8.5"/>
      <name val="Century Gothic"/>
      <family val="2"/>
      <charset val="238"/>
    </font>
    <font>
      <b/>
      <sz val="8.5"/>
      <name val="Century Gothic"/>
      <family val="2"/>
      <charset val="238"/>
    </font>
    <font>
      <sz val="8.5"/>
      <color theme="1"/>
      <name val="Century Gothic"/>
      <family val="2"/>
      <charset val="238"/>
    </font>
    <font>
      <b/>
      <sz val="6"/>
      <name val="Century Gothic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gradientFill degree="45">
        <stop position="0">
          <color theme="0"/>
        </stop>
        <stop position="0.5">
          <color rgb="FF92D050"/>
        </stop>
        <stop position="1">
          <color theme="0"/>
        </stop>
      </gradientFill>
    </fill>
    <fill>
      <gradientFill type="path">
        <stop position="0">
          <color theme="0"/>
        </stop>
        <stop position="1">
          <color theme="4"/>
        </stop>
      </gradient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  <fill>
      <gradientFill degree="45">
        <stop position="0">
          <color theme="0"/>
        </stop>
        <stop position="1">
          <color rgb="FFFF0000"/>
        </stop>
      </gradient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gradientFill degree="45">
        <stop position="0">
          <color theme="0"/>
        </stop>
        <stop position="1">
          <color rgb="FF92D050"/>
        </stop>
      </gradient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92D050"/>
        </stop>
      </gradientFill>
    </fill>
    <fill>
      <gradientFill type="path" left="0.5" right="0.5" top="0.5" bottom="0.5">
        <stop position="0">
          <color theme="0"/>
        </stop>
        <stop position="1">
          <color rgb="FFFFC000"/>
        </stop>
      </gradientFill>
    </fill>
    <fill>
      <gradientFill degree="135">
        <stop position="0">
          <color theme="0"/>
        </stop>
        <stop position="1">
          <color theme="4"/>
        </stop>
      </gradientFill>
    </fill>
    <fill>
      <gradientFill degree="45">
        <stop position="0">
          <color theme="0"/>
        </stop>
        <stop position="1">
          <color theme="5" tint="0.40000610370189521"/>
        </stop>
      </gradient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gradientFill degree="90">
        <stop position="0">
          <color theme="0"/>
        </stop>
        <stop position="0.5">
          <color theme="4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5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rgb="FFFF0000"/>
        </stop>
      </gradientFill>
    </fill>
    <fill>
      <gradientFill type="path" left="0.5" right="0.5" top="0.5" bottom="0.5">
        <stop position="0">
          <color theme="0"/>
        </stop>
        <stop position="1">
          <color rgb="FF00B0F0"/>
        </stop>
      </gradientFill>
    </fill>
    <fill>
      <patternFill patternType="solid">
        <fgColor rgb="FFFFFF00"/>
        <bgColor auto="1"/>
      </patternFill>
    </fill>
    <fill>
      <gradientFill type="path" left="0.5" right="0.5" top="0.5" bottom="0.5">
        <stop position="0">
          <color theme="0"/>
        </stop>
        <stop position="1">
          <color theme="5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29"/>
      </patternFill>
    </fill>
    <fill>
      <gradientFill degree="45">
        <stop position="0">
          <color theme="0"/>
        </stop>
        <stop position="1">
          <color rgb="FF00B0F0"/>
        </stop>
      </gradient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26"/>
      </patternFill>
    </fill>
    <fill>
      <patternFill patternType="solid">
        <fgColor theme="4" tint="0.59999389629810485"/>
        <bgColor indexed="2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22"/>
      </patternFill>
    </fill>
    <fill>
      <gradientFill type="path" left="0.5" right="0.5" top="0.5" bottom="0.5">
        <stop position="0">
          <color theme="0"/>
        </stop>
        <stop position="1">
          <color rgb="FFFFFF00"/>
        </stop>
      </gradientFill>
    </fill>
    <fill>
      <patternFill patternType="solid">
        <fgColor theme="0"/>
        <bgColor indexed="22"/>
      </patternFill>
    </fill>
    <fill>
      <gradientFill degree="135">
        <stop position="0">
          <color theme="0"/>
        </stop>
        <stop position="1">
          <color rgb="FFFFC000"/>
        </stop>
      </gradient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122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DashDotDot">
        <color rgb="FFFF0000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slantDashDot">
        <color rgb="FFFF0000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DashDotDot">
        <color rgb="FFFF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slantDashDot">
        <color rgb="FFFF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DashDotDot">
        <color rgb="FFFF0000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slantDashDot">
        <color rgb="FFFF0000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DashDotDot">
        <color rgb="FFFF0000"/>
      </left>
      <right style="hair">
        <color indexed="64"/>
      </right>
      <top style="hair">
        <color indexed="64"/>
      </top>
      <bottom/>
      <diagonal/>
    </border>
    <border>
      <left style="slantDashDot">
        <color rgb="FFFF0000"/>
      </left>
      <right style="hair">
        <color auto="1"/>
      </right>
      <top style="hair">
        <color auto="1"/>
      </top>
      <bottom/>
      <diagonal/>
    </border>
    <border>
      <left style="mediumDashDotDot">
        <color rgb="FFFF0000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96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0" fontId="13" fillId="9" borderId="0" xfId="0" applyFont="1" applyFill="1"/>
    <xf numFmtId="0" fontId="0" fillId="9" borderId="0" xfId="0" applyFill="1"/>
    <xf numFmtId="0" fontId="15" fillId="0" borderId="0" xfId="0" applyFont="1" applyFill="1"/>
    <xf numFmtId="0" fontId="15" fillId="0" borderId="0" xfId="0" applyFont="1" applyFill="1" applyAlignment="1">
      <alignment vertical="center"/>
    </xf>
    <xf numFmtId="0" fontId="12" fillId="21" borderId="46" xfId="0" applyFont="1" applyFill="1" applyBorder="1" applyAlignment="1">
      <alignment horizontal="center"/>
    </xf>
    <xf numFmtId="0" fontId="8" fillId="21" borderId="51" xfId="0" applyFont="1" applyFill="1" applyBorder="1" applyAlignment="1">
      <alignment horizontal="center" vertical="center"/>
    </xf>
    <xf numFmtId="0" fontId="8" fillId="21" borderId="51" xfId="0" applyFont="1" applyFill="1" applyBorder="1" applyAlignment="1">
      <alignment horizontal="center"/>
    </xf>
    <xf numFmtId="0" fontId="12" fillId="21" borderId="51" xfId="0" applyFont="1" applyFill="1" applyBorder="1" applyAlignment="1">
      <alignment horizontal="center"/>
    </xf>
    <xf numFmtId="0" fontId="12" fillId="21" borderId="30" xfId="0" applyFont="1" applyFill="1" applyBorder="1" applyAlignment="1">
      <alignment horizontal="center"/>
    </xf>
    <xf numFmtId="0" fontId="12" fillId="21" borderId="23" xfId="0" applyFont="1" applyFill="1" applyBorder="1" applyAlignment="1">
      <alignment horizontal="center"/>
    </xf>
    <xf numFmtId="0" fontId="12" fillId="21" borderId="19" xfId="0" applyFont="1" applyFill="1" applyBorder="1" applyAlignment="1">
      <alignment horizontal="center"/>
    </xf>
    <xf numFmtId="0" fontId="12" fillId="15" borderId="46" xfId="0" applyFont="1" applyFill="1" applyBorder="1" applyAlignment="1">
      <alignment horizontal="center"/>
    </xf>
    <xf numFmtId="0" fontId="12" fillId="0" borderId="51" xfId="0" applyFont="1" applyFill="1" applyBorder="1" applyAlignment="1">
      <alignment horizontal="left" vertical="center"/>
    </xf>
    <xf numFmtId="0" fontId="12" fillId="0" borderId="51" xfId="0" applyFont="1" applyFill="1" applyBorder="1" applyAlignment="1">
      <alignment horizontal="center"/>
    </xf>
    <xf numFmtId="20" fontId="8" fillId="19" borderId="51" xfId="0" applyNumberFormat="1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/>
    </xf>
    <xf numFmtId="0" fontId="12" fillId="15" borderId="23" xfId="0" applyFont="1" applyFill="1" applyBorder="1" applyAlignment="1">
      <alignment horizontal="center"/>
    </xf>
    <xf numFmtId="0" fontId="12" fillId="0" borderId="51" xfId="0" applyFont="1" applyFill="1" applyBorder="1" applyAlignment="1">
      <alignment horizontal="left"/>
    </xf>
    <xf numFmtId="0" fontId="12" fillId="25" borderId="19" xfId="0" applyFont="1" applyFill="1" applyBorder="1" applyAlignment="1">
      <alignment horizontal="center"/>
    </xf>
    <xf numFmtId="0" fontId="12" fillId="25" borderId="30" xfId="0" applyFont="1" applyFill="1" applyBorder="1" applyAlignment="1">
      <alignment horizontal="center"/>
    </xf>
    <xf numFmtId="0" fontId="12" fillId="0" borderId="46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2" fillId="0" borderId="51" xfId="0" applyFont="1" applyFill="1" applyBorder="1" applyAlignment="1">
      <alignment vertical="center"/>
    </xf>
    <xf numFmtId="0" fontId="11" fillId="0" borderId="51" xfId="0" applyFont="1" applyFill="1" applyBorder="1" applyAlignment="1">
      <alignment horizontal="left" vertical="center"/>
    </xf>
    <xf numFmtId="0" fontId="12" fillId="0" borderId="22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/>
    </xf>
    <xf numFmtId="0" fontId="12" fillId="0" borderId="34" xfId="0" applyFont="1" applyFill="1" applyBorder="1" applyAlignment="1">
      <alignment horizontal="center"/>
    </xf>
    <xf numFmtId="20" fontId="8" fillId="0" borderId="34" xfId="0" applyNumberFormat="1" applyFont="1" applyFill="1" applyBorder="1" applyAlignment="1">
      <alignment horizontal="center"/>
    </xf>
    <xf numFmtId="20" fontId="8" fillId="15" borderId="20" xfId="0" applyNumberFormat="1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20" fontId="8" fillId="15" borderId="35" xfId="0" applyNumberFormat="1" applyFont="1" applyFill="1" applyBorder="1" applyAlignment="1">
      <alignment horizontal="center"/>
    </xf>
    <xf numFmtId="0" fontId="12" fillId="21" borderId="24" xfId="0" applyFont="1" applyFill="1" applyBorder="1" applyAlignment="1">
      <alignment horizontal="center"/>
    </xf>
    <xf numFmtId="0" fontId="12" fillId="15" borderId="24" xfId="0" applyFont="1" applyFill="1" applyBorder="1" applyAlignment="1">
      <alignment horizontal="center"/>
    </xf>
    <xf numFmtId="49" fontId="11" fillId="0" borderId="19" xfId="0" applyNumberFormat="1" applyFont="1" applyFill="1" applyBorder="1" applyAlignment="1">
      <alignment horizontal="center"/>
    </xf>
    <xf numFmtId="0" fontId="11" fillId="0" borderId="51" xfId="0" applyFont="1" applyFill="1" applyBorder="1" applyAlignment="1">
      <alignment horizontal="center"/>
    </xf>
    <xf numFmtId="164" fontId="9" fillId="19" borderId="51" xfId="0" applyNumberFormat="1" applyFont="1" applyFill="1" applyBorder="1" applyAlignment="1">
      <alignment horizontal="center"/>
    </xf>
    <xf numFmtId="0" fontId="11" fillId="0" borderId="51" xfId="0" applyNumberFormat="1" applyFont="1" applyFill="1" applyBorder="1" applyAlignment="1">
      <alignment horizontal="center"/>
    </xf>
    <xf numFmtId="1" fontId="11" fillId="0" borderId="51" xfId="0" applyNumberFormat="1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164" fontId="8" fillId="19" borderId="51" xfId="0" applyNumberFormat="1" applyFont="1" applyFill="1" applyBorder="1" applyAlignment="1">
      <alignment horizontal="center"/>
    </xf>
    <xf numFmtId="0" fontId="11" fillId="0" borderId="51" xfId="0" applyFont="1" applyFill="1" applyBorder="1"/>
    <xf numFmtId="0" fontId="12" fillId="9" borderId="51" xfId="0" applyFont="1" applyFill="1" applyBorder="1" applyAlignment="1">
      <alignment horizontal="left"/>
    </xf>
    <xf numFmtId="0" fontId="11" fillId="0" borderId="51" xfId="0" applyFont="1" applyFill="1" applyBorder="1" applyAlignment="1">
      <alignment vertical="center"/>
    </xf>
    <xf numFmtId="0" fontId="12" fillId="9" borderId="51" xfId="0" applyFont="1" applyFill="1" applyBorder="1" applyAlignment="1">
      <alignment horizontal="center"/>
    </xf>
    <xf numFmtId="0" fontId="11" fillId="8" borderId="51" xfId="0" applyFont="1" applyFill="1" applyBorder="1"/>
    <xf numFmtId="0" fontId="12" fillId="8" borderId="51" xfId="0" applyFont="1" applyFill="1" applyBorder="1" applyAlignment="1">
      <alignment horizontal="center"/>
    </xf>
    <xf numFmtId="0" fontId="12" fillId="9" borderId="19" xfId="0" applyFont="1" applyFill="1" applyBorder="1" applyAlignment="1">
      <alignment horizontal="center"/>
    </xf>
    <xf numFmtId="0" fontId="12" fillId="0" borderId="31" xfId="0" applyFont="1" applyFill="1" applyBorder="1" applyAlignment="1">
      <alignment horizontal="center"/>
    </xf>
    <xf numFmtId="0" fontId="8" fillId="0" borderId="50" xfId="0" applyFont="1" applyFill="1" applyBorder="1" applyAlignment="1">
      <alignment horizontal="center"/>
    </xf>
    <xf numFmtId="0" fontId="12" fillId="0" borderId="50" xfId="0" applyFont="1" applyFill="1" applyBorder="1" applyAlignment="1">
      <alignment horizontal="center"/>
    </xf>
    <xf numFmtId="20" fontId="8" fillId="0" borderId="50" xfId="0" applyNumberFormat="1" applyFont="1" applyFill="1" applyBorder="1" applyAlignment="1">
      <alignment horizontal="center"/>
    </xf>
    <xf numFmtId="20" fontId="8" fillId="15" borderId="32" xfId="0" applyNumberFormat="1" applyFont="1" applyFill="1" applyBorder="1" applyAlignment="1">
      <alignment horizontal="center"/>
    </xf>
    <xf numFmtId="0" fontId="12" fillId="22" borderId="24" xfId="0" applyFont="1" applyFill="1" applyBorder="1" applyAlignment="1">
      <alignment horizontal="center"/>
    </xf>
    <xf numFmtId="0" fontId="8" fillId="22" borderId="51" xfId="0" applyFont="1" applyFill="1" applyBorder="1" applyAlignment="1">
      <alignment horizontal="center"/>
    </xf>
    <xf numFmtId="0" fontId="12" fillId="22" borderId="51" xfId="0" applyFont="1" applyFill="1" applyBorder="1" applyAlignment="1">
      <alignment horizontal="center"/>
    </xf>
    <xf numFmtId="0" fontId="12" fillId="22" borderId="19" xfId="0" applyFont="1" applyFill="1" applyBorder="1" applyAlignment="1">
      <alignment horizontal="center"/>
    </xf>
    <xf numFmtId="0" fontId="11" fillId="9" borderId="51" xfId="0" applyFont="1" applyFill="1" applyBorder="1" applyAlignment="1">
      <alignment vertical="center"/>
    </xf>
    <xf numFmtId="0" fontId="11" fillId="9" borderId="51" xfId="0" applyFont="1" applyFill="1" applyBorder="1" applyAlignment="1">
      <alignment horizontal="center"/>
    </xf>
    <xf numFmtId="0" fontId="15" fillId="0" borderId="51" xfId="0" applyFont="1" applyFill="1" applyBorder="1"/>
    <xf numFmtId="0" fontId="15" fillId="0" borderId="51" xfId="0" applyFont="1" applyFill="1" applyBorder="1" applyAlignment="1">
      <alignment horizontal="center"/>
    </xf>
    <xf numFmtId="165" fontId="25" fillId="19" borderId="51" xfId="0" applyNumberFormat="1" applyFont="1" applyFill="1" applyBorder="1" applyAlignment="1">
      <alignment horizontal="center"/>
    </xf>
    <xf numFmtId="0" fontId="12" fillId="8" borderId="51" xfId="0" applyFont="1" applyFill="1" applyBorder="1" applyAlignment="1">
      <alignment horizontal="left" vertical="center"/>
    </xf>
    <xf numFmtId="0" fontId="12" fillId="9" borderId="30" xfId="0" applyFont="1" applyFill="1" applyBorder="1" applyAlignment="1">
      <alignment horizontal="center"/>
    </xf>
    <xf numFmtId="0" fontId="12" fillId="9" borderId="51" xfId="0" applyFont="1" applyFill="1" applyBorder="1" applyAlignment="1">
      <alignment horizontal="left" vertical="center"/>
    </xf>
    <xf numFmtId="0" fontId="15" fillId="9" borderId="51" xfId="0" applyFont="1" applyFill="1" applyBorder="1"/>
    <xf numFmtId="0" fontId="15" fillId="8" borderId="51" xfId="0" applyFont="1" applyFill="1" applyBorder="1"/>
    <xf numFmtId="0" fontId="12" fillId="8" borderId="51" xfId="0" applyFont="1" applyFill="1" applyBorder="1" applyAlignment="1">
      <alignment horizontal="left"/>
    </xf>
    <xf numFmtId="0" fontId="12" fillId="0" borderId="30" xfId="0" applyFont="1" applyFill="1" applyBorder="1"/>
    <xf numFmtId="165" fontId="25" fillId="5" borderId="51" xfId="0" applyNumberFormat="1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8" fillId="0" borderId="50" xfId="0" applyFont="1" applyFill="1" applyBorder="1" applyAlignment="1">
      <alignment horizontal="center" vertical="center"/>
    </xf>
    <xf numFmtId="20" fontId="8" fillId="15" borderId="49" xfId="0" applyNumberFormat="1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20" fontId="8" fillId="0" borderId="29" xfId="0" applyNumberFormat="1" applyFont="1" applyFill="1" applyBorder="1" applyAlignment="1">
      <alignment horizontal="center"/>
    </xf>
    <xf numFmtId="20" fontId="8" fillId="15" borderId="55" xfId="0" applyNumberFormat="1" applyFont="1" applyFill="1" applyBorder="1" applyAlignment="1">
      <alignment horizontal="center"/>
    </xf>
    <xf numFmtId="0" fontId="12" fillId="22" borderId="46" xfId="0" applyFont="1" applyFill="1" applyBorder="1" applyAlignment="1">
      <alignment horizontal="center"/>
    </xf>
    <xf numFmtId="0" fontId="8" fillId="22" borderId="51" xfId="0" applyFont="1" applyFill="1" applyBorder="1" applyAlignment="1">
      <alignment horizontal="center" vertical="center"/>
    </xf>
    <xf numFmtId="0" fontId="12" fillId="22" borderId="30" xfId="0" applyFont="1" applyFill="1" applyBorder="1" applyAlignment="1">
      <alignment horizontal="center"/>
    </xf>
    <xf numFmtId="0" fontId="15" fillId="0" borderId="51" xfId="0" applyFont="1" applyFill="1" applyBorder="1" applyAlignment="1">
      <alignment vertical="center"/>
    </xf>
    <xf numFmtId="0" fontId="15" fillId="9" borderId="51" xfId="0" applyFont="1" applyFill="1" applyBorder="1" applyAlignment="1">
      <alignment vertical="center"/>
    </xf>
    <xf numFmtId="49" fontId="25" fillId="19" borderId="51" xfId="0" applyNumberFormat="1" applyFont="1" applyFill="1" applyBorder="1" applyAlignment="1">
      <alignment horizontal="center"/>
    </xf>
    <xf numFmtId="1" fontId="11" fillId="9" borderId="51" xfId="0" applyNumberFormat="1" applyFont="1" applyFill="1" applyBorder="1" applyAlignment="1">
      <alignment horizontal="center"/>
    </xf>
    <xf numFmtId="0" fontId="12" fillId="0" borderId="48" xfId="0" applyFont="1" applyFill="1" applyBorder="1" applyAlignment="1">
      <alignment horizontal="center"/>
    </xf>
    <xf numFmtId="0" fontId="15" fillId="8" borderId="51" xfId="0" applyFont="1" applyFill="1" applyBorder="1" applyAlignment="1">
      <alignment vertical="center"/>
    </xf>
    <xf numFmtId="0" fontId="12" fillId="25" borderId="48" xfId="0" applyFont="1" applyFill="1" applyBorder="1" applyAlignment="1">
      <alignment horizontal="center"/>
    </xf>
    <xf numFmtId="0" fontId="11" fillId="9" borderId="51" xfId="0" applyFont="1" applyFill="1" applyBorder="1" applyAlignment="1">
      <alignment horizontal="left" vertical="center"/>
    </xf>
    <xf numFmtId="0" fontId="15" fillId="0" borderId="10" xfId="0" applyFont="1" applyFill="1" applyBorder="1"/>
    <xf numFmtId="0" fontId="15" fillId="0" borderId="0" xfId="0" applyFont="1" applyFill="1" applyBorder="1"/>
    <xf numFmtId="0" fontId="25" fillId="0" borderId="0" xfId="0" applyFont="1" applyFill="1" applyBorder="1"/>
    <xf numFmtId="49" fontId="12" fillId="0" borderId="48" xfId="0" applyNumberFormat="1" applyFont="1" applyFill="1" applyBorder="1" applyAlignment="1">
      <alignment horizontal="center"/>
    </xf>
    <xf numFmtId="49" fontId="12" fillId="0" borderId="24" xfId="0" applyNumberFormat="1" applyFont="1" applyFill="1" applyBorder="1" applyAlignment="1">
      <alignment horizontal="center"/>
    </xf>
    <xf numFmtId="0" fontId="12" fillId="0" borderId="19" xfId="0" applyFont="1" applyFill="1" applyBorder="1" applyAlignment="1">
      <alignment horizontal="left"/>
    </xf>
    <xf numFmtId="0" fontId="12" fillId="0" borderId="37" xfId="0" applyFont="1" applyFill="1" applyBorder="1" applyAlignment="1">
      <alignment horizontal="center"/>
    </xf>
    <xf numFmtId="0" fontId="8" fillId="0" borderId="47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/>
    </xf>
    <xf numFmtId="0" fontId="12" fillId="0" borderId="47" xfId="0" applyFont="1" applyFill="1" applyBorder="1" applyAlignment="1">
      <alignment horizontal="center"/>
    </xf>
    <xf numFmtId="20" fontId="8" fillId="0" borderId="47" xfId="0" applyNumberFormat="1" applyFont="1" applyFill="1" applyBorder="1" applyAlignment="1">
      <alignment horizontal="center"/>
    </xf>
    <xf numFmtId="20" fontId="8" fillId="15" borderId="56" xfId="0" applyNumberFormat="1" applyFont="1" applyFill="1" applyBorder="1" applyAlignment="1">
      <alignment horizontal="center"/>
    </xf>
    <xf numFmtId="0" fontId="12" fillId="0" borderId="57" xfId="0" applyFont="1" applyFill="1" applyBorder="1" applyAlignment="1">
      <alignment horizontal="center"/>
    </xf>
    <xf numFmtId="0" fontId="12" fillId="9" borderId="48" xfId="0" applyFont="1" applyFill="1" applyBorder="1" applyAlignment="1">
      <alignment horizontal="center"/>
    </xf>
    <xf numFmtId="0" fontId="12" fillId="9" borderId="51" xfId="0" applyFont="1" applyFill="1" applyBorder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20" fontId="12" fillId="9" borderId="72" xfId="0" applyNumberFormat="1" applyFont="1" applyFill="1" applyBorder="1" applyAlignment="1">
      <alignment horizontal="center"/>
    </xf>
    <xf numFmtId="1" fontId="9" fillId="9" borderId="72" xfId="0" applyNumberFormat="1" applyFont="1" applyFill="1" applyBorder="1" applyAlignment="1">
      <alignment horizontal="center"/>
    </xf>
    <xf numFmtId="0" fontId="26" fillId="9" borderId="72" xfId="0" applyFont="1" applyFill="1" applyBorder="1" applyAlignment="1">
      <alignment horizontal="center"/>
    </xf>
    <xf numFmtId="0" fontId="26" fillId="18" borderId="72" xfId="0" applyFont="1" applyFill="1" applyBorder="1" applyAlignment="1">
      <alignment horizontal="center"/>
    </xf>
    <xf numFmtId="0" fontId="12" fillId="9" borderId="72" xfId="0" applyFont="1" applyFill="1" applyBorder="1" applyAlignment="1">
      <alignment horizontal="center"/>
    </xf>
    <xf numFmtId="49" fontId="11" fillId="9" borderId="72" xfId="0" applyNumberFormat="1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11" fillId="9" borderId="78" xfId="0" applyFont="1" applyFill="1" applyBorder="1" applyAlignment="1">
      <alignment horizontal="center"/>
    </xf>
    <xf numFmtId="0" fontId="17" fillId="9" borderId="14" xfId="0" applyFont="1" applyFill="1" applyBorder="1" applyAlignment="1">
      <alignment horizontal="center"/>
    </xf>
    <xf numFmtId="0" fontId="7" fillId="9" borderId="15" xfId="0" applyFont="1" applyFill="1" applyBorder="1" applyAlignment="1">
      <alignment horizontal="center"/>
    </xf>
    <xf numFmtId="0" fontId="7" fillId="13" borderId="15" xfId="0" applyFont="1" applyFill="1" applyBorder="1" applyAlignment="1">
      <alignment horizontal="center"/>
    </xf>
    <xf numFmtId="0" fontId="2" fillId="13" borderId="15" xfId="0" applyFont="1" applyFill="1" applyBorder="1" applyAlignment="1">
      <alignment horizontal="center"/>
    </xf>
    <xf numFmtId="1" fontId="17" fillId="9" borderId="15" xfId="0" applyNumberFormat="1" applyFont="1" applyFill="1" applyBorder="1" applyAlignment="1">
      <alignment horizontal="center"/>
    </xf>
    <xf numFmtId="0" fontId="9" fillId="8" borderId="80" xfId="0" applyFont="1" applyFill="1" applyBorder="1" applyAlignment="1">
      <alignment horizontal="center"/>
    </xf>
    <xf numFmtId="0" fontId="9" fillId="9" borderId="80" xfId="0" applyFont="1" applyFill="1" applyBorder="1" applyAlignment="1">
      <alignment horizontal="center"/>
    </xf>
    <xf numFmtId="1" fontId="9" fillId="9" borderId="83" xfId="0" applyNumberFormat="1" applyFont="1" applyFill="1" applyBorder="1" applyAlignment="1">
      <alignment horizontal="center"/>
    </xf>
    <xf numFmtId="0" fontId="26" fillId="9" borderId="83" xfId="0" applyFont="1" applyFill="1" applyBorder="1" applyAlignment="1">
      <alignment horizontal="center"/>
    </xf>
    <xf numFmtId="0" fontId="7" fillId="0" borderId="83" xfId="0" applyFont="1" applyFill="1" applyBorder="1" applyAlignment="1">
      <alignment horizontal="center"/>
    </xf>
    <xf numFmtId="0" fontId="6" fillId="18" borderId="83" xfId="0" applyFont="1" applyFill="1" applyBorder="1" applyAlignment="1">
      <alignment horizontal="center"/>
    </xf>
    <xf numFmtId="1" fontId="23" fillId="9" borderId="83" xfId="0" applyNumberFormat="1" applyFont="1" applyFill="1" applyBorder="1" applyAlignment="1">
      <alignment horizontal="center"/>
    </xf>
    <xf numFmtId="164" fontId="12" fillId="9" borderId="81" xfId="0" applyNumberFormat="1" applyFont="1" applyFill="1" applyBorder="1" applyAlignment="1">
      <alignment horizontal="center"/>
    </xf>
    <xf numFmtId="49" fontId="12" fillId="9" borderId="81" xfId="0" applyNumberFormat="1" applyFont="1" applyFill="1" applyBorder="1" applyAlignment="1">
      <alignment horizontal="center"/>
    </xf>
    <xf numFmtId="20" fontId="12" fillId="9" borderId="81" xfId="0" applyNumberFormat="1" applyFont="1" applyFill="1" applyBorder="1" applyAlignment="1">
      <alignment horizontal="center"/>
    </xf>
    <xf numFmtId="49" fontId="16" fillId="9" borderId="81" xfId="0" applyNumberFormat="1" applyFont="1" applyFill="1" applyBorder="1" applyAlignment="1">
      <alignment horizontal="center"/>
    </xf>
    <xf numFmtId="165" fontId="12" fillId="9" borderId="81" xfId="0" applyNumberFormat="1" applyFont="1" applyFill="1" applyBorder="1" applyAlignment="1">
      <alignment horizontal="center"/>
    </xf>
    <xf numFmtId="0" fontId="12" fillId="9" borderId="83" xfId="0" applyFont="1" applyFill="1" applyBorder="1" applyAlignment="1">
      <alignment horizontal="center"/>
    </xf>
    <xf numFmtId="49" fontId="11" fillId="9" borderId="83" xfId="0" applyNumberFormat="1" applyFont="1" applyFill="1" applyBorder="1" applyAlignment="1">
      <alignment horizontal="center"/>
    </xf>
    <xf numFmtId="0" fontId="12" fillId="9" borderId="84" xfId="0" applyFont="1" applyFill="1" applyBorder="1" applyAlignment="1">
      <alignment horizontal="center"/>
    </xf>
    <xf numFmtId="0" fontId="22" fillId="9" borderId="79" xfId="0" applyFont="1" applyFill="1" applyBorder="1" applyAlignment="1">
      <alignment horizontal="center"/>
    </xf>
    <xf numFmtId="0" fontId="27" fillId="9" borderId="79" xfId="0" applyFont="1" applyFill="1" applyBorder="1" applyAlignment="1">
      <alignment horizontal="center"/>
    </xf>
    <xf numFmtId="164" fontId="12" fillId="9" borderId="78" xfId="0" applyNumberFormat="1" applyFont="1" applyFill="1" applyBorder="1" applyAlignment="1">
      <alignment horizontal="center"/>
    </xf>
    <xf numFmtId="49" fontId="12" fillId="9" borderId="78" xfId="0" applyNumberFormat="1" applyFont="1" applyFill="1" applyBorder="1" applyAlignment="1">
      <alignment horizontal="center"/>
    </xf>
    <xf numFmtId="20" fontId="12" fillId="9" borderId="78" xfId="0" applyNumberFormat="1" applyFont="1" applyFill="1" applyBorder="1" applyAlignment="1">
      <alignment horizontal="center"/>
    </xf>
    <xf numFmtId="164" fontId="11" fillId="9" borderId="78" xfId="0" applyNumberFormat="1" applyFont="1" applyFill="1" applyBorder="1" applyAlignment="1">
      <alignment horizontal="center"/>
    </xf>
    <xf numFmtId="165" fontId="12" fillId="9" borderId="78" xfId="0" applyNumberFormat="1" applyFont="1" applyFill="1" applyBorder="1" applyAlignment="1">
      <alignment horizontal="center"/>
    </xf>
    <xf numFmtId="49" fontId="11" fillId="9" borderId="78" xfId="0" applyNumberFormat="1" applyFont="1" applyFill="1" applyBorder="1" applyAlignment="1">
      <alignment horizontal="center"/>
    </xf>
    <xf numFmtId="0" fontId="12" fillId="9" borderId="86" xfId="0" applyFont="1" applyFill="1" applyBorder="1" applyAlignment="1">
      <alignment horizontal="center"/>
    </xf>
    <xf numFmtId="0" fontId="12" fillId="16" borderId="14" xfId="0" applyFont="1" applyFill="1" applyBorder="1" applyAlignment="1">
      <alignment horizontal="center" vertical="center"/>
    </xf>
    <xf numFmtId="0" fontId="12" fillId="16" borderId="15" xfId="0" applyFont="1" applyFill="1" applyBorder="1" applyAlignment="1">
      <alignment horizontal="center" vertical="center"/>
    </xf>
    <xf numFmtId="0" fontId="12" fillId="3" borderId="80" xfId="0" applyFont="1" applyFill="1" applyBorder="1" applyAlignment="1">
      <alignment horizontal="center" vertical="center"/>
    </xf>
    <xf numFmtId="0" fontId="12" fillId="5" borderId="80" xfId="0" applyFont="1" applyFill="1" applyBorder="1" applyAlignment="1">
      <alignment horizontal="center" vertical="center"/>
    </xf>
    <xf numFmtId="0" fontId="12" fillId="9" borderId="80" xfId="0" applyFont="1" applyFill="1" applyBorder="1" applyAlignment="1">
      <alignment horizontal="center" vertical="center"/>
    </xf>
    <xf numFmtId="0" fontId="16" fillId="9" borderId="80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/>
    </xf>
    <xf numFmtId="0" fontId="7" fillId="13" borderId="3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1" fontId="17" fillId="9" borderId="3" xfId="0" applyNumberFormat="1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87" xfId="0" applyFont="1" applyFill="1" applyBorder="1" applyAlignment="1">
      <alignment horizontal="center"/>
    </xf>
    <xf numFmtId="0" fontId="26" fillId="18" borderId="83" xfId="0" applyFont="1" applyFill="1" applyBorder="1" applyAlignment="1">
      <alignment horizontal="center"/>
    </xf>
    <xf numFmtId="1" fontId="11" fillId="9" borderId="83" xfId="0" applyNumberFormat="1" applyFont="1" applyFill="1" applyBorder="1" applyAlignment="1">
      <alignment horizontal="center"/>
    </xf>
    <xf numFmtId="1" fontId="19" fillId="9" borderId="90" xfId="0" applyNumberFormat="1" applyFont="1" applyFill="1" applyBorder="1" applyAlignment="1">
      <alignment horizontal="center"/>
    </xf>
    <xf numFmtId="0" fontId="6" fillId="18" borderId="72" xfId="0" applyFont="1" applyFill="1" applyBorder="1" applyAlignment="1">
      <alignment horizontal="center"/>
    </xf>
    <xf numFmtId="1" fontId="23" fillId="9" borderId="72" xfId="0" applyNumberFormat="1" applyFont="1" applyFill="1" applyBorder="1" applyAlignment="1">
      <alignment horizontal="center"/>
    </xf>
    <xf numFmtId="1" fontId="19" fillId="9" borderId="75" xfId="0" applyNumberFormat="1" applyFont="1" applyFill="1" applyBorder="1" applyAlignment="1">
      <alignment horizontal="center"/>
    </xf>
    <xf numFmtId="0" fontId="12" fillId="9" borderId="73" xfId="0" applyFont="1" applyFill="1" applyBorder="1" applyAlignment="1">
      <alignment horizontal="center"/>
    </xf>
    <xf numFmtId="0" fontId="12" fillId="9" borderId="76" xfId="0" applyFont="1" applyFill="1" applyBorder="1" applyAlignment="1">
      <alignment horizontal="center"/>
    </xf>
    <xf numFmtId="0" fontId="9" fillId="9" borderId="83" xfId="0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/>
    </xf>
    <xf numFmtId="0" fontId="12" fillId="9" borderId="3" xfId="0" applyFont="1" applyFill="1" applyBorder="1" applyAlignment="1">
      <alignment horizontal="center"/>
    </xf>
    <xf numFmtId="1" fontId="20" fillId="9" borderId="3" xfId="0" applyNumberFormat="1" applyFont="1" applyFill="1" applyBorder="1" applyAlignment="1">
      <alignment horizontal="center"/>
    </xf>
    <xf numFmtId="1" fontId="8" fillId="9" borderId="3" xfId="0" applyNumberFormat="1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8" fillId="9" borderId="14" xfId="0" applyFont="1" applyFill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1" fontId="20" fillId="9" borderId="15" xfId="0" applyNumberFormat="1" applyFont="1" applyFill="1" applyBorder="1" applyAlignment="1">
      <alignment horizontal="center"/>
    </xf>
    <xf numFmtId="1" fontId="8" fillId="9" borderId="15" xfId="0" applyNumberFormat="1" applyFont="1" applyFill="1" applyBorder="1" applyAlignment="1">
      <alignment horizontal="center"/>
    </xf>
    <xf numFmtId="0" fontId="19" fillId="9" borderId="87" xfId="0" applyFont="1" applyFill="1" applyBorder="1" applyAlignment="1">
      <alignment horizontal="center"/>
    </xf>
    <xf numFmtId="0" fontId="12" fillId="0" borderId="86" xfId="0" applyFont="1" applyFill="1" applyBorder="1" applyAlignment="1">
      <alignment horizontal="center"/>
    </xf>
    <xf numFmtId="0" fontId="11" fillId="8" borderId="72" xfId="0" applyFont="1" applyFill="1" applyBorder="1" applyAlignment="1">
      <alignment horizontal="center"/>
    </xf>
    <xf numFmtId="0" fontId="31" fillId="9" borderId="0" xfId="0" applyFont="1" applyFill="1"/>
    <xf numFmtId="49" fontId="8" fillId="15" borderId="93" xfId="0" applyNumberFormat="1" applyFont="1" applyFill="1" applyBorder="1" applyAlignment="1">
      <alignment horizontal="center"/>
    </xf>
    <xf numFmtId="20" fontId="8" fillId="15" borderId="93" xfId="0" applyNumberFormat="1" applyFont="1" applyFill="1" applyBorder="1" applyAlignment="1">
      <alignment horizontal="center"/>
    </xf>
    <xf numFmtId="20" fontId="25" fillId="15" borderId="93" xfId="0" applyNumberFormat="1" applyFont="1" applyFill="1" applyBorder="1" applyAlignment="1">
      <alignment horizontal="center"/>
    </xf>
    <xf numFmtId="49" fontId="25" fillId="15" borderId="93" xfId="0" applyNumberFormat="1" applyFont="1" applyFill="1" applyBorder="1" applyAlignment="1">
      <alignment horizontal="center"/>
    </xf>
    <xf numFmtId="164" fontId="9" fillId="15" borderId="93" xfId="0" applyNumberFormat="1" applyFont="1" applyFill="1" applyBorder="1" applyAlignment="1">
      <alignment horizontal="center"/>
    </xf>
    <xf numFmtId="0" fontId="7" fillId="23" borderId="94" xfId="0" applyFont="1" applyFill="1" applyBorder="1" applyAlignment="1">
      <alignment horizontal="center" vertical="center"/>
    </xf>
    <xf numFmtId="0" fontId="7" fillId="9" borderId="93" xfId="0" applyFont="1" applyFill="1" applyBorder="1" applyAlignment="1">
      <alignment horizontal="center"/>
    </xf>
    <xf numFmtId="0" fontId="7" fillId="13" borderId="93" xfId="0" applyFont="1" applyFill="1" applyBorder="1" applyAlignment="1">
      <alignment horizontal="center"/>
    </xf>
    <xf numFmtId="0" fontId="2" fillId="13" borderId="93" xfId="0" applyFont="1" applyFill="1" applyBorder="1" applyAlignment="1">
      <alignment horizontal="center"/>
    </xf>
    <xf numFmtId="0" fontId="26" fillId="23" borderId="93" xfId="0" applyFont="1" applyFill="1" applyBorder="1" applyAlignment="1">
      <alignment horizontal="center" vertical="center"/>
    </xf>
    <xf numFmtId="0" fontId="12" fillId="9" borderId="93" xfId="0" applyFont="1" applyFill="1" applyBorder="1" applyAlignment="1">
      <alignment horizontal="center" vertical="center"/>
    </xf>
    <xf numFmtId="0" fontId="4" fillId="23" borderId="93" xfId="0" applyFont="1" applyFill="1" applyBorder="1" applyAlignment="1">
      <alignment horizontal="center" vertical="center"/>
    </xf>
    <xf numFmtId="0" fontId="17" fillId="23" borderId="93" xfId="0" applyFont="1" applyFill="1" applyBorder="1" applyAlignment="1">
      <alignment horizontal="center" vertical="center"/>
    </xf>
    <xf numFmtId="0" fontId="7" fillId="23" borderId="93" xfId="0" applyFont="1" applyFill="1" applyBorder="1" applyAlignment="1">
      <alignment horizontal="center" vertical="center"/>
    </xf>
    <xf numFmtId="0" fontId="30" fillId="23" borderId="95" xfId="0" applyFont="1" applyFill="1" applyBorder="1" applyAlignment="1">
      <alignment horizontal="center" vertical="center"/>
    </xf>
    <xf numFmtId="0" fontId="30" fillId="0" borderId="94" xfId="0" applyFont="1" applyFill="1" applyBorder="1" applyAlignment="1">
      <alignment horizontal="center"/>
    </xf>
    <xf numFmtId="0" fontId="2" fillId="8" borderId="93" xfId="0" applyFont="1" applyFill="1" applyBorder="1" applyAlignment="1">
      <alignment horizontal="left"/>
    </xf>
    <xf numFmtId="0" fontId="10" fillId="9" borderId="93" xfId="0" applyFont="1" applyFill="1" applyBorder="1" applyAlignment="1">
      <alignment horizontal="center"/>
    </xf>
    <xf numFmtId="0" fontId="7" fillId="0" borderId="93" xfId="0" applyFont="1" applyFill="1" applyBorder="1" applyAlignment="1">
      <alignment horizontal="center"/>
    </xf>
    <xf numFmtId="0" fontId="2" fillId="0" borderId="93" xfId="0" applyFont="1" applyFill="1" applyBorder="1" applyAlignment="1">
      <alignment horizontal="left"/>
    </xf>
    <xf numFmtId="0" fontId="11" fillId="8" borderId="93" xfId="0" applyFont="1" applyFill="1" applyBorder="1" applyAlignment="1">
      <alignment horizontal="center"/>
    </xf>
    <xf numFmtId="0" fontId="13" fillId="0" borderId="93" xfId="0" applyFont="1" applyBorder="1" applyAlignment="1">
      <alignment horizontal="center"/>
    </xf>
    <xf numFmtId="0" fontId="12" fillId="3" borderId="93" xfId="0" applyFont="1" applyFill="1" applyBorder="1" applyAlignment="1">
      <alignment horizontal="center" vertical="center"/>
    </xf>
    <xf numFmtId="1" fontId="21" fillId="9" borderId="93" xfId="0" applyNumberFormat="1" applyFont="1" applyFill="1" applyBorder="1" applyAlignment="1">
      <alignment horizontal="center"/>
    </xf>
    <xf numFmtId="20" fontId="30" fillId="0" borderId="95" xfId="0" applyNumberFormat="1" applyFont="1" applyFill="1" applyBorder="1" applyAlignment="1">
      <alignment horizontal="center" vertical="center"/>
    </xf>
    <xf numFmtId="0" fontId="12" fillId="5" borderId="93" xfId="0" applyFont="1" applyFill="1" applyBorder="1" applyAlignment="1">
      <alignment horizontal="center" vertical="center"/>
    </xf>
    <xf numFmtId="0" fontId="5" fillId="8" borderId="93" xfId="1" applyFont="1" applyFill="1" applyBorder="1" applyAlignment="1">
      <alignment horizontal="left"/>
    </xf>
    <xf numFmtId="0" fontId="10" fillId="9" borderId="93" xfId="1" applyFont="1" applyFill="1" applyBorder="1" applyAlignment="1">
      <alignment horizontal="center"/>
    </xf>
    <xf numFmtId="164" fontId="5" fillId="0" borderId="93" xfId="1" applyNumberFormat="1" applyFont="1" applyFill="1" applyBorder="1" applyAlignment="1">
      <alignment horizontal="left"/>
    </xf>
    <xf numFmtId="0" fontId="5" fillId="10" borderId="93" xfId="0" applyFont="1" applyFill="1" applyBorder="1" applyAlignment="1">
      <alignment horizontal="left"/>
    </xf>
    <xf numFmtId="0" fontId="5" fillId="8" borderId="93" xfId="0" applyFont="1" applyFill="1" applyBorder="1" applyAlignment="1">
      <alignment horizontal="left"/>
    </xf>
    <xf numFmtId="0" fontId="5" fillId="7" borderId="93" xfId="0" applyFont="1" applyFill="1" applyBorder="1" applyAlignment="1">
      <alignment horizontal="left"/>
    </xf>
    <xf numFmtId="1" fontId="23" fillId="11" borderId="93" xfId="0" applyNumberFormat="1" applyFont="1" applyFill="1" applyBorder="1" applyAlignment="1">
      <alignment horizontal="center"/>
    </xf>
    <xf numFmtId="0" fontId="5" fillId="9" borderId="93" xfId="1" applyFont="1" applyFill="1" applyBorder="1" applyAlignment="1">
      <alignment horizontal="left"/>
    </xf>
    <xf numFmtId="0" fontId="28" fillId="0" borderId="93" xfId="0" applyFont="1" applyFill="1" applyBorder="1" applyAlignment="1"/>
    <xf numFmtId="0" fontId="11" fillId="9" borderId="93" xfId="0" applyFont="1" applyFill="1" applyBorder="1" applyAlignment="1">
      <alignment horizontal="center"/>
    </xf>
    <xf numFmtId="0" fontId="2" fillId="9" borderId="93" xfId="0" applyFont="1" applyFill="1" applyBorder="1" applyAlignment="1">
      <alignment horizontal="left"/>
    </xf>
    <xf numFmtId="0" fontId="5" fillId="0" borderId="93" xfId="0" applyFont="1" applyFill="1" applyBorder="1" applyAlignment="1">
      <alignment horizontal="left"/>
    </xf>
    <xf numFmtId="0" fontId="5" fillId="9" borderId="93" xfId="0" applyFont="1" applyFill="1" applyBorder="1" applyAlignment="1">
      <alignment horizontal="left"/>
    </xf>
    <xf numFmtId="164" fontId="5" fillId="10" borderId="93" xfId="0" applyNumberFormat="1" applyFont="1" applyFill="1" applyBorder="1" applyAlignment="1">
      <alignment horizontal="left"/>
    </xf>
    <xf numFmtId="164" fontId="5" fillId="0" borderId="93" xfId="0" applyNumberFormat="1" applyFont="1" applyFill="1" applyBorder="1" applyAlignment="1">
      <alignment horizontal="left"/>
    </xf>
    <xf numFmtId="164" fontId="5" fillId="6" borderId="93" xfId="1" applyNumberFormat="1" applyFont="1" applyFill="1" applyBorder="1" applyAlignment="1">
      <alignment horizontal="left"/>
    </xf>
    <xf numFmtId="164" fontId="5" fillId="8" borderId="93" xfId="0" applyNumberFormat="1" applyFont="1" applyFill="1" applyBorder="1" applyAlignment="1">
      <alignment horizontal="left"/>
    </xf>
    <xf numFmtId="164" fontId="5" fillId="8" borderId="93" xfId="1" applyNumberFormat="1" applyFont="1" applyFill="1" applyBorder="1" applyAlignment="1">
      <alignment horizontal="left"/>
    </xf>
    <xf numFmtId="0" fontId="2" fillId="6" borderId="93" xfId="0" applyFont="1" applyFill="1" applyBorder="1" applyAlignment="1">
      <alignment horizontal="left"/>
    </xf>
    <xf numFmtId="0" fontId="30" fillId="0" borderId="96" xfId="0" applyFont="1" applyFill="1" applyBorder="1" applyAlignment="1">
      <alignment horizontal="center"/>
    </xf>
    <xf numFmtId="0" fontId="5" fillId="8" borderId="97" xfId="1" applyFont="1" applyFill="1" applyBorder="1" applyAlignment="1">
      <alignment horizontal="left"/>
    </xf>
    <xf numFmtId="0" fontId="7" fillId="9" borderId="97" xfId="0" applyFont="1" applyFill="1" applyBorder="1" applyAlignment="1">
      <alignment horizontal="center"/>
    </xf>
    <xf numFmtId="0" fontId="7" fillId="0" borderId="97" xfId="0" applyFont="1" applyFill="1" applyBorder="1" applyAlignment="1">
      <alignment horizontal="center"/>
    </xf>
    <xf numFmtId="164" fontId="5" fillId="8" borderId="97" xfId="0" applyNumberFormat="1" applyFont="1" applyFill="1" applyBorder="1" applyAlignment="1">
      <alignment horizontal="left"/>
    </xf>
    <xf numFmtId="49" fontId="8" fillId="15" borderId="97" xfId="0" applyNumberFormat="1" applyFont="1" applyFill="1" applyBorder="1" applyAlignment="1">
      <alignment horizontal="center"/>
    </xf>
    <xf numFmtId="0" fontId="11" fillId="8" borderId="97" xfId="0" applyFont="1" applyFill="1" applyBorder="1" applyAlignment="1">
      <alignment horizontal="center"/>
    </xf>
    <xf numFmtId="0" fontId="13" fillId="0" borderId="97" xfId="0" applyFont="1" applyBorder="1" applyAlignment="1">
      <alignment horizontal="center"/>
    </xf>
    <xf numFmtId="0" fontId="12" fillId="3" borderId="97" xfId="0" applyFont="1" applyFill="1" applyBorder="1" applyAlignment="1">
      <alignment horizontal="center" vertical="center"/>
    </xf>
    <xf numFmtId="1" fontId="21" fillId="9" borderId="97" xfId="0" applyNumberFormat="1" applyFont="1" applyFill="1" applyBorder="1" applyAlignment="1">
      <alignment horizontal="center"/>
    </xf>
    <xf numFmtId="20" fontId="30" fillId="0" borderId="98" xfId="0" applyNumberFormat="1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/>
    </xf>
    <xf numFmtId="0" fontId="12" fillId="14" borderId="30" xfId="0" applyFont="1" applyFill="1" applyBorder="1" applyAlignment="1">
      <alignment horizontal="center"/>
    </xf>
    <xf numFmtId="0" fontId="8" fillId="14" borderId="51" xfId="0" applyFont="1" applyFill="1" applyBorder="1" applyAlignment="1">
      <alignment horizontal="left" vertical="center"/>
    </xf>
    <xf numFmtId="0" fontId="18" fillId="26" borderId="14" xfId="0" applyFont="1" applyFill="1" applyBorder="1" applyAlignment="1">
      <alignment horizontal="center" vertical="center"/>
    </xf>
    <xf numFmtId="0" fontId="18" fillId="26" borderId="15" xfId="0" applyFont="1" applyFill="1" applyBorder="1" applyAlignment="1">
      <alignment horizontal="center" vertical="center"/>
    </xf>
    <xf numFmtId="0" fontId="25" fillId="26" borderId="15" xfId="0" applyFont="1" applyFill="1" applyBorder="1" applyAlignment="1">
      <alignment horizontal="center" vertical="center"/>
    </xf>
    <xf numFmtId="0" fontId="18" fillId="27" borderId="14" xfId="0" applyFont="1" applyFill="1" applyBorder="1" applyAlignment="1">
      <alignment horizontal="center" vertical="center"/>
    </xf>
    <xf numFmtId="0" fontId="18" fillId="27" borderId="15" xfId="0" applyFont="1" applyFill="1" applyBorder="1" applyAlignment="1">
      <alignment horizontal="center" vertical="center"/>
    </xf>
    <xf numFmtId="0" fontId="25" fillId="27" borderId="15" xfId="0" applyFont="1" applyFill="1" applyBorder="1" applyAlignment="1">
      <alignment horizontal="center" vertical="center"/>
    </xf>
    <xf numFmtId="0" fontId="18" fillId="12" borderId="66" xfId="0" applyFont="1" applyFill="1" applyBorder="1" applyAlignment="1">
      <alignment horizontal="center"/>
    </xf>
    <xf numFmtId="0" fontId="5" fillId="0" borderId="64" xfId="0" applyFont="1" applyFill="1" applyBorder="1"/>
    <xf numFmtId="0" fontId="15" fillId="0" borderId="64" xfId="0" applyFont="1" applyFill="1" applyBorder="1" applyAlignment="1">
      <alignment horizontal="center"/>
    </xf>
    <xf numFmtId="20" fontId="6" fillId="16" borderId="64" xfId="0" applyNumberFormat="1" applyFont="1" applyFill="1" applyBorder="1" applyAlignment="1">
      <alignment horizontal="center"/>
    </xf>
    <xf numFmtId="49" fontId="13" fillId="9" borderId="65" xfId="0" applyNumberFormat="1" applyFont="1" applyFill="1" applyBorder="1" applyAlignment="1">
      <alignment horizontal="center"/>
    </xf>
    <xf numFmtId="0" fontId="13" fillId="0" borderId="64" xfId="0" applyFont="1" applyFill="1" applyBorder="1"/>
    <xf numFmtId="1" fontId="13" fillId="9" borderId="65" xfId="0" applyNumberFormat="1" applyFont="1" applyFill="1" applyBorder="1" applyAlignment="1">
      <alignment horizontal="center"/>
    </xf>
    <xf numFmtId="165" fontId="18" fillId="16" borderId="64" xfId="0" applyNumberFormat="1" applyFont="1" applyFill="1" applyBorder="1" applyAlignment="1">
      <alignment horizontal="center"/>
    </xf>
    <xf numFmtId="0" fontId="13" fillId="2" borderId="64" xfId="0" applyFont="1" applyFill="1" applyBorder="1"/>
    <xf numFmtId="0" fontId="15" fillId="2" borderId="64" xfId="0" applyFont="1" applyFill="1" applyBorder="1" applyAlignment="1">
      <alignment horizontal="center"/>
    </xf>
    <xf numFmtId="1" fontId="13" fillId="2" borderId="65" xfId="0" applyNumberFormat="1" applyFont="1" applyFill="1" applyBorder="1" applyAlignment="1">
      <alignment horizontal="center"/>
    </xf>
    <xf numFmtId="0" fontId="18" fillId="29" borderId="64" xfId="0" applyFont="1" applyFill="1" applyBorder="1"/>
    <xf numFmtId="0" fontId="15" fillId="29" borderId="64" xfId="0" applyFont="1" applyFill="1" applyBorder="1" applyAlignment="1">
      <alignment horizontal="center"/>
    </xf>
    <xf numFmtId="165" fontId="18" fillId="16" borderId="64" xfId="0" applyNumberFormat="1" applyFont="1" applyFill="1" applyBorder="1" applyAlignment="1">
      <alignment horizontal="center" vertical="center"/>
    </xf>
    <xf numFmtId="1" fontId="13" fillId="8" borderId="65" xfId="0" applyNumberFormat="1" applyFont="1" applyFill="1" applyBorder="1" applyAlignment="1">
      <alignment horizontal="center"/>
    </xf>
    <xf numFmtId="0" fontId="12" fillId="0" borderId="64" xfId="0" applyFont="1" applyFill="1" applyBorder="1" applyAlignment="1">
      <alignment horizontal="center"/>
    </xf>
    <xf numFmtId="0" fontId="2" fillId="9" borderId="65" xfId="0" applyFont="1" applyFill="1" applyBorder="1" applyAlignment="1">
      <alignment horizontal="center"/>
    </xf>
    <xf numFmtId="0" fontId="18" fillId="12" borderId="66" xfId="0" applyFont="1" applyFill="1" applyBorder="1" applyAlignment="1">
      <alignment horizontal="center" vertical="center"/>
    </xf>
    <xf numFmtId="20" fontId="18" fillId="16" borderId="64" xfId="0" applyNumberFormat="1" applyFont="1" applyFill="1" applyBorder="1" applyAlignment="1">
      <alignment horizontal="center"/>
    </xf>
    <xf numFmtId="0" fontId="18" fillId="12" borderId="37" xfId="0" applyFont="1" applyFill="1" applyBorder="1" applyAlignment="1">
      <alignment horizontal="center"/>
    </xf>
    <xf numFmtId="0" fontId="13" fillId="0" borderId="47" xfId="0" applyFont="1" applyFill="1" applyBorder="1"/>
    <xf numFmtId="0" fontId="15" fillId="0" borderId="47" xfId="0" applyFont="1" applyFill="1" applyBorder="1" applyAlignment="1">
      <alignment horizontal="center"/>
    </xf>
    <xf numFmtId="165" fontId="18" fillId="16" borderId="47" xfId="0" applyNumberFormat="1" applyFont="1" applyFill="1" applyBorder="1" applyAlignment="1">
      <alignment horizontal="center"/>
    </xf>
    <xf numFmtId="1" fontId="13" fillId="9" borderId="38" xfId="0" applyNumberFormat="1" applyFont="1" applyFill="1" applyBorder="1" applyAlignment="1">
      <alignment horizontal="center"/>
    </xf>
    <xf numFmtId="0" fontId="18" fillId="12" borderId="4" xfId="0" applyFont="1" applyFill="1" applyBorder="1" applyAlignment="1">
      <alignment horizontal="center"/>
    </xf>
    <xf numFmtId="0" fontId="13" fillId="0" borderId="3" xfId="0" applyFont="1" applyFill="1" applyBorder="1"/>
    <xf numFmtId="0" fontId="15" fillId="0" borderId="3" xfId="0" applyFont="1" applyFill="1" applyBorder="1" applyAlignment="1">
      <alignment horizontal="center"/>
    </xf>
    <xf numFmtId="165" fontId="18" fillId="16" borderId="3" xfId="0" applyNumberFormat="1" applyFont="1" applyFill="1" applyBorder="1" applyAlignment="1">
      <alignment horizontal="center"/>
    </xf>
    <xf numFmtId="1" fontId="13" fillId="9" borderId="5" xfId="0" applyNumberFormat="1" applyFont="1" applyFill="1" applyBorder="1" applyAlignment="1">
      <alignment horizontal="center"/>
    </xf>
    <xf numFmtId="0" fontId="13" fillId="9" borderId="65" xfId="0" applyFont="1" applyFill="1" applyBorder="1" applyAlignment="1">
      <alignment horizontal="center"/>
    </xf>
    <xf numFmtId="0" fontId="4" fillId="28" borderId="64" xfId="0" applyFont="1" applyFill="1" applyBorder="1" applyAlignment="1">
      <alignment horizontal="left"/>
    </xf>
    <xf numFmtId="0" fontId="12" fillId="28" borderId="64" xfId="0" applyFont="1" applyFill="1" applyBorder="1" applyAlignment="1">
      <alignment horizontal="center"/>
    </xf>
    <xf numFmtId="165" fontId="18" fillId="30" borderId="64" xfId="0" applyNumberFormat="1" applyFont="1" applyFill="1" applyBorder="1" applyAlignment="1">
      <alignment horizontal="center"/>
    </xf>
    <xf numFmtId="0" fontId="2" fillId="0" borderId="64" xfId="0" applyFont="1" applyFill="1" applyBorder="1"/>
    <xf numFmtId="0" fontId="2" fillId="2" borderId="64" xfId="0" applyFont="1" applyFill="1" applyBorder="1"/>
    <xf numFmtId="0" fontId="15" fillId="2" borderId="64" xfId="0" applyFont="1" applyFill="1" applyBorder="1"/>
    <xf numFmtId="0" fontId="13" fillId="2" borderId="65" xfId="0" applyFont="1" applyFill="1" applyBorder="1"/>
    <xf numFmtId="0" fontId="18" fillId="12" borderId="63" xfId="0" applyFont="1" applyFill="1" applyBorder="1" applyAlignment="1">
      <alignment horizontal="center"/>
    </xf>
    <xf numFmtId="0" fontId="13" fillId="0" borderId="61" xfId="0" applyFont="1" applyFill="1" applyBorder="1"/>
    <xf numFmtId="0" fontId="15" fillId="0" borderId="61" xfId="0" applyFont="1" applyFill="1" applyBorder="1" applyAlignment="1">
      <alignment horizontal="center"/>
    </xf>
    <xf numFmtId="165" fontId="18" fillId="16" borderId="61" xfId="0" applyNumberFormat="1" applyFont="1" applyFill="1" applyBorder="1" applyAlignment="1">
      <alignment horizontal="center"/>
    </xf>
    <xf numFmtId="1" fontId="13" fillId="9" borderId="62" xfId="0" applyNumberFormat="1" applyFont="1" applyFill="1" applyBorder="1" applyAlignment="1">
      <alignment horizontal="center"/>
    </xf>
    <xf numFmtId="0" fontId="18" fillId="12" borderId="14" xfId="0" applyFont="1" applyFill="1" applyBorder="1" applyAlignment="1">
      <alignment horizontal="center"/>
    </xf>
    <xf numFmtId="0" fontId="13" fillId="0" borderId="15" xfId="0" applyFont="1" applyFill="1" applyBorder="1"/>
    <xf numFmtId="0" fontId="15" fillId="0" borderId="15" xfId="0" applyFont="1" applyFill="1" applyBorder="1" applyAlignment="1">
      <alignment horizontal="center"/>
    </xf>
    <xf numFmtId="165" fontId="18" fillId="16" borderId="15" xfId="0" applyNumberFormat="1" applyFont="1" applyFill="1" applyBorder="1" applyAlignment="1">
      <alignment horizontal="center"/>
    </xf>
    <xf numFmtId="1" fontId="13" fillId="9" borderId="16" xfId="0" applyNumberFormat="1" applyFont="1" applyFill="1" applyBorder="1" applyAlignment="1">
      <alignment horizontal="center"/>
    </xf>
    <xf numFmtId="0" fontId="13" fillId="9" borderId="64" xfId="0" applyFont="1" applyFill="1" applyBorder="1"/>
    <xf numFmtId="0" fontId="2" fillId="0" borderId="64" xfId="0" applyFont="1" applyFill="1" applyBorder="1" applyAlignment="1">
      <alignment horizontal="left"/>
    </xf>
    <xf numFmtId="0" fontId="2" fillId="0" borderId="47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center"/>
    </xf>
    <xf numFmtId="49" fontId="18" fillId="31" borderId="64" xfId="0" applyNumberFormat="1" applyFont="1" applyFill="1" applyBorder="1" applyAlignment="1">
      <alignment horizontal="center"/>
    </xf>
    <xf numFmtId="0" fontId="13" fillId="9" borderId="15" xfId="0" applyFont="1" applyFill="1" applyBorder="1"/>
    <xf numFmtId="0" fontId="13" fillId="9" borderId="64" xfId="0" applyFont="1" applyFill="1" applyBorder="1" applyAlignment="1">
      <alignment horizontal="left"/>
    </xf>
    <xf numFmtId="0" fontId="13" fillId="9" borderId="27" xfId="0" applyFont="1" applyFill="1" applyBorder="1"/>
    <xf numFmtId="49" fontId="18" fillId="16" borderId="64" xfId="0" applyNumberFormat="1" applyFont="1" applyFill="1" applyBorder="1" applyAlignment="1">
      <alignment horizontal="center"/>
    </xf>
    <xf numFmtId="0" fontId="2" fillId="0" borderId="69" xfId="0" applyFont="1" applyFill="1" applyBorder="1"/>
    <xf numFmtId="0" fontId="15" fillId="0" borderId="69" xfId="0" applyFont="1" applyFill="1" applyBorder="1"/>
    <xf numFmtId="0" fontId="13" fillId="9" borderId="70" xfId="0" applyFont="1" applyFill="1" applyBorder="1"/>
    <xf numFmtId="49" fontId="18" fillId="31" borderId="47" xfId="0" applyNumberFormat="1" applyFont="1" applyFill="1" applyBorder="1" applyAlignment="1">
      <alignment horizontal="center"/>
    </xf>
    <xf numFmtId="49" fontId="13" fillId="9" borderId="38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49" fontId="18" fillId="30" borderId="64" xfId="0" applyNumberFormat="1" applyFont="1" applyFill="1" applyBorder="1" applyAlignment="1">
      <alignment horizontal="center"/>
    </xf>
    <xf numFmtId="0" fontId="13" fillId="8" borderId="16" xfId="0" applyFont="1" applyFill="1" applyBorder="1" applyAlignment="1">
      <alignment horizontal="center" vertical="center"/>
    </xf>
    <xf numFmtId="165" fontId="18" fillId="32" borderId="64" xfId="0" applyNumberFormat="1" applyFont="1" applyFill="1" applyBorder="1" applyAlignment="1">
      <alignment horizontal="center"/>
    </xf>
    <xf numFmtId="20" fontId="18" fillId="32" borderId="64" xfId="0" applyNumberFormat="1" applyFont="1" applyFill="1" applyBorder="1" applyAlignment="1">
      <alignment horizontal="center"/>
    </xf>
    <xf numFmtId="165" fontId="18" fillId="32" borderId="47" xfId="0" applyNumberFormat="1" applyFont="1" applyFill="1" applyBorder="1" applyAlignment="1">
      <alignment horizontal="center"/>
    </xf>
    <xf numFmtId="165" fontId="18" fillId="32" borderId="3" xfId="0" applyNumberFormat="1" applyFont="1" applyFill="1" applyBorder="1" applyAlignment="1">
      <alignment horizontal="center"/>
    </xf>
    <xf numFmtId="20" fontId="4" fillId="32" borderId="64" xfId="0" applyNumberFormat="1" applyFont="1" applyFill="1" applyBorder="1" applyAlignment="1">
      <alignment horizontal="center"/>
    </xf>
    <xf numFmtId="0" fontId="2" fillId="32" borderId="64" xfId="0" applyFont="1" applyFill="1" applyBorder="1"/>
    <xf numFmtId="49" fontId="6" fillId="32" borderId="64" xfId="0" applyNumberFormat="1" applyFont="1" applyFill="1" applyBorder="1" applyAlignment="1">
      <alignment horizontal="center"/>
    </xf>
    <xf numFmtId="165" fontId="18" fillId="32" borderId="61" xfId="0" applyNumberFormat="1" applyFont="1" applyFill="1" applyBorder="1" applyAlignment="1">
      <alignment horizontal="center"/>
    </xf>
    <xf numFmtId="165" fontId="18" fillId="32" borderId="15" xfId="0" applyNumberFormat="1" applyFont="1" applyFill="1" applyBorder="1" applyAlignment="1">
      <alignment horizontal="center"/>
    </xf>
    <xf numFmtId="49" fontId="18" fillId="32" borderId="64" xfId="0" applyNumberFormat="1" applyFont="1" applyFill="1" applyBorder="1" applyAlignment="1">
      <alignment horizontal="center"/>
    </xf>
    <xf numFmtId="165" fontId="6" fillId="32" borderId="64" xfId="0" applyNumberFormat="1" applyFont="1" applyFill="1" applyBorder="1" applyAlignment="1">
      <alignment horizontal="center"/>
    </xf>
    <xf numFmtId="0" fontId="33" fillId="9" borderId="93" xfId="1" applyFont="1" applyFill="1" applyBorder="1" applyAlignment="1">
      <alignment horizontal="center"/>
    </xf>
    <xf numFmtId="164" fontId="24" fillId="6" borderId="93" xfId="1" applyNumberFormat="1" applyFont="1" applyFill="1" applyBorder="1" applyAlignment="1">
      <alignment horizontal="left"/>
    </xf>
    <xf numFmtId="164" fontId="8" fillId="9" borderId="78" xfId="0" applyNumberFormat="1" applyFont="1" applyFill="1" applyBorder="1" applyAlignment="1">
      <alignment horizontal="center"/>
    </xf>
    <xf numFmtId="0" fontId="13" fillId="9" borderId="93" xfId="0" applyFont="1" applyFill="1" applyBorder="1" applyAlignment="1">
      <alignment horizontal="center"/>
    </xf>
    <xf numFmtId="164" fontId="9" fillId="9" borderId="78" xfId="0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left"/>
    </xf>
    <xf numFmtId="20" fontId="8" fillId="9" borderId="78" xfId="0" applyNumberFormat="1" applyFont="1" applyFill="1" applyBorder="1" applyAlignment="1">
      <alignment horizontal="center"/>
    </xf>
    <xf numFmtId="1" fontId="23" fillId="9" borderId="93" xfId="0" applyNumberFormat="1" applyFont="1" applyFill="1" applyBorder="1" applyAlignment="1">
      <alignment horizontal="center"/>
    </xf>
    <xf numFmtId="165" fontId="8" fillId="9" borderId="78" xfId="0" applyNumberFormat="1" applyFont="1" applyFill="1" applyBorder="1" applyAlignment="1">
      <alignment horizontal="center"/>
    </xf>
    <xf numFmtId="49" fontId="8" fillId="9" borderId="78" xfId="0" applyNumberFormat="1" applyFont="1" applyFill="1" applyBorder="1" applyAlignment="1">
      <alignment horizontal="center"/>
    </xf>
    <xf numFmtId="49" fontId="25" fillId="9" borderId="78" xfId="0" applyNumberFormat="1" applyFont="1" applyFill="1" applyBorder="1" applyAlignment="1">
      <alignment horizontal="center"/>
    </xf>
    <xf numFmtId="49" fontId="9" fillId="9" borderId="78" xfId="0" applyNumberFormat="1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 vertical="center"/>
    </xf>
    <xf numFmtId="0" fontId="32" fillId="0" borderId="0" xfId="0" applyFont="1"/>
    <xf numFmtId="164" fontId="4" fillId="9" borderId="93" xfId="0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horizontal="left"/>
    </xf>
    <xf numFmtId="20" fontId="4" fillId="9" borderId="93" xfId="0" applyNumberFormat="1" applyFont="1" applyFill="1" applyBorder="1" applyAlignment="1">
      <alignment horizontal="center"/>
    </xf>
    <xf numFmtId="164" fontId="6" fillId="9" borderId="93" xfId="0" applyNumberFormat="1" applyFont="1" applyFill="1" applyBorder="1" applyAlignment="1">
      <alignment horizontal="center"/>
    </xf>
    <xf numFmtId="164" fontId="4" fillId="9" borderId="78" xfId="0" applyNumberFormat="1" applyFont="1" applyFill="1" applyBorder="1" applyAlignment="1">
      <alignment horizontal="center"/>
    </xf>
    <xf numFmtId="164" fontId="6" fillId="9" borderId="78" xfId="0" applyNumberFormat="1" applyFont="1" applyFill="1" applyBorder="1" applyAlignment="1">
      <alignment horizontal="center"/>
    </xf>
    <xf numFmtId="20" fontId="4" fillId="9" borderId="78" xfId="0" applyNumberFormat="1" applyFont="1" applyFill="1" applyBorder="1" applyAlignment="1">
      <alignment horizontal="center"/>
    </xf>
    <xf numFmtId="49" fontId="4" fillId="9" borderId="78" xfId="0" applyNumberFormat="1" applyFont="1" applyFill="1" applyBorder="1" applyAlignment="1">
      <alignment horizontal="center"/>
    </xf>
    <xf numFmtId="49" fontId="4" fillId="9" borderId="93" xfId="0" applyNumberFormat="1" applyFont="1" applyFill="1" applyBorder="1" applyAlignment="1">
      <alignment horizontal="center"/>
    </xf>
    <xf numFmtId="49" fontId="18" fillId="9" borderId="93" xfId="0" applyNumberFormat="1" applyFont="1" applyFill="1" applyBorder="1" applyAlignment="1">
      <alignment horizontal="center"/>
    </xf>
    <xf numFmtId="0" fontId="4" fillId="17" borderId="87" xfId="0" applyFont="1" applyFill="1" applyBorder="1" applyAlignment="1">
      <alignment horizontal="center"/>
    </xf>
    <xf numFmtId="0" fontId="17" fillId="0" borderId="88" xfId="0" applyFont="1" applyFill="1" applyBorder="1" applyAlignment="1">
      <alignment horizontal="center"/>
    </xf>
    <xf numFmtId="0" fontId="12" fillId="16" borderId="16" xfId="0" applyFont="1" applyFill="1" applyBorder="1" applyAlignment="1">
      <alignment horizontal="center" vertical="center"/>
    </xf>
    <xf numFmtId="1" fontId="23" fillId="5" borderId="93" xfId="0" applyNumberFormat="1" applyFont="1" applyFill="1" applyBorder="1" applyAlignment="1">
      <alignment horizontal="center"/>
    </xf>
    <xf numFmtId="1" fontId="11" fillId="9" borderId="93" xfId="0" applyNumberFormat="1" applyFont="1" applyFill="1" applyBorder="1" applyAlignment="1">
      <alignment horizontal="center"/>
    </xf>
    <xf numFmtId="164" fontId="6" fillId="15" borderId="79" xfId="0" applyNumberFormat="1" applyFont="1" applyFill="1" applyBorder="1" applyAlignment="1">
      <alignment horizontal="center"/>
    </xf>
    <xf numFmtId="0" fontId="12" fillId="3" borderId="99" xfId="0" applyFont="1" applyFill="1" applyBorder="1" applyAlignment="1">
      <alignment horizontal="center" vertical="center"/>
    </xf>
    <xf numFmtId="0" fontId="12" fillId="9" borderId="81" xfId="0" applyFont="1" applyFill="1" applyBorder="1" applyAlignment="1">
      <alignment horizontal="center" vertical="center"/>
    </xf>
    <xf numFmtId="164" fontId="12" fillId="9" borderId="93" xfId="0" applyNumberFormat="1" applyFont="1" applyFill="1" applyBorder="1" applyAlignment="1">
      <alignment horizontal="center"/>
    </xf>
    <xf numFmtId="20" fontId="12" fillId="9" borderId="93" xfId="0" applyNumberFormat="1" applyFont="1" applyFill="1" applyBorder="1" applyAlignment="1">
      <alignment horizontal="center"/>
    </xf>
    <xf numFmtId="0" fontId="12" fillId="5" borderId="99" xfId="0" applyFont="1" applyFill="1" applyBorder="1" applyAlignment="1">
      <alignment horizontal="center" vertical="center"/>
    </xf>
    <xf numFmtId="49" fontId="12" fillId="9" borderId="93" xfId="0" applyNumberFormat="1" applyFont="1" applyFill="1" applyBorder="1" applyAlignment="1">
      <alignment horizontal="center"/>
    </xf>
    <xf numFmtId="0" fontId="12" fillId="9" borderId="99" xfId="0" applyFont="1" applyFill="1" applyBorder="1" applyAlignment="1">
      <alignment horizontal="center" vertical="center"/>
    </xf>
    <xf numFmtId="49" fontId="15" fillId="9" borderId="78" xfId="0" applyNumberFormat="1" applyFont="1" applyFill="1" applyBorder="1" applyAlignment="1">
      <alignment horizontal="center"/>
    </xf>
    <xf numFmtId="0" fontId="2" fillId="9" borderId="93" xfId="0" applyFont="1" applyFill="1" applyBorder="1" applyAlignment="1">
      <alignment horizontal="center"/>
    </xf>
    <xf numFmtId="164" fontId="6" fillId="15" borderId="27" xfId="0" applyNumberFormat="1" applyFont="1" applyFill="1" applyBorder="1" applyAlignment="1">
      <alignment horizontal="center"/>
    </xf>
    <xf numFmtId="0" fontId="9" fillId="15" borderId="82" xfId="0" applyFont="1" applyFill="1" applyBorder="1" applyAlignment="1">
      <alignment horizontal="center"/>
    </xf>
    <xf numFmtId="49" fontId="6" fillId="18" borderId="90" xfId="0" applyNumberFormat="1" applyFont="1" applyFill="1" applyBorder="1" applyAlignment="1">
      <alignment horizontal="center"/>
    </xf>
    <xf numFmtId="0" fontId="8" fillId="18" borderId="91" xfId="0" applyFont="1" applyFill="1" applyBorder="1" applyAlignment="1">
      <alignment horizontal="center"/>
    </xf>
    <xf numFmtId="0" fontId="4" fillId="17" borderId="2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6" fillId="9" borderId="93" xfId="0" applyFont="1" applyFill="1" applyBorder="1" applyAlignment="1">
      <alignment horizontal="center" vertical="center"/>
    </xf>
    <xf numFmtId="1" fontId="23" fillId="14" borderId="93" xfId="0" applyNumberFormat="1" applyFont="1" applyFill="1" applyBorder="1" applyAlignment="1">
      <alignment horizontal="center"/>
    </xf>
    <xf numFmtId="0" fontId="9" fillId="15" borderId="74" xfId="0" applyFont="1" applyFill="1" applyBorder="1" applyAlignment="1">
      <alignment horizontal="center"/>
    </xf>
    <xf numFmtId="49" fontId="6" fillId="18" borderId="75" xfId="0" applyNumberFormat="1" applyFont="1" applyFill="1" applyBorder="1" applyAlignment="1">
      <alignment horizontal="center"/>
    </xf>
    <xf numFmtId="0" fontId="8" fillId="18" borderId="71" xfId="0" applyFont="1" applyFill="1" applyBorder="1" applyAlignment="1">
      <alignment horizontal="center"/>
    </xf>
    <xf numFmtId="164" fontId="6" fillId="15" borderId="78" xfId="0" applyNumberFormat="1" applyFont="1" applyFill="1" applyBorder="1" applyAlignment="1">
      <alignment horizontal="center"/>
    </xf>
    <xf numFmtId="49" fontId="15" fillId="9" borderId="93" xfId="0" applyNumberFormat="1" applyFont="1" applyFill="1" applyBorder="1" applyAlignment="1">
      <alignment horizontal="center"/>
    </xf>
    <xf numFmtId="1" fontId="11" fillId="9" borderId="93" xfId="1" applyNumberFormat="1" applyFont="1" applyFill="1" applyBorder="1" applyAlignment="1">
      <alignment horizontal="center"/>
    </xf>
    <xf numFmtId="0" fontId="8" fillId="0" borderId="88" xfId="0" applyFont="1" applyFill="1" applyBorder="1" applyAlignment="1">
      <alignment horizontal="center"/>
    </xf>
    <xf numFmtId="49" fontId="4" fillId="4" borderId="27" xfId="0" applyNumberFormat="1" applyFont="1" applyFill="1" applyBorder="1" applyAlignment="1">
      <alignment horizontal="center"/>
    </xf>
    <xf numFmtId="164" fontId="11" fillId="9" borderId="93" xfId="0" applyNumberFormat="1" applyFont="1" applyFill="1" applyBorder="1" applyAlignment="1">
      <alignment horizontal="center"/>
    </xf>
    <xf numFmtId="0" fontId="16" fillId="9" borderId="8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165" fontId="12" fillId="9" borderId="93" xfId="0" applyNumberFormat="1" applyFont="1" applyFill="1" applyBorder="1" applyAlignment="1">
      <alignment horizontal="center"/>
    </xf>
    <xf numFmtId="49" fontId="4" fillId="4" borderId="79" xfId="0" applyNumberFormat="1" applyFont="1" applyFill="1" applyBorder="1" applyAlignment="1">
      <alignment horizontal="center"/>
    </xf>
    <xf numFmtId="49" fontId="4" fillId="4" borderId="78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 vertical="center"/>
    </xf>
    <xf numFmtId="49" fontId="11" fillId="9" borderId="93" xfId="0" applyNumberFormat="1" applyFont="1" applyFill="1" applyBorder="1" applyAlignment="1">
      <alignment horizontal="center"/>
    </xf>
    <xf numFmtId="0" fontId="14" fillId="0" borderId="93" xfId="0" applyFont="1" applyBorder="1"/>
    <xf numFmtId="164" fontId="6" fillId="4" borderId="79" xfId="0" applyNumberFormat="1" applyFont="1" applyFill="1" applyBorder="1" applyAlignment="1">
      <alignment horizontal="center"/>
    </xf>
    <xf numFmtId="0" fontId="15" fillId="9" borderId="0" xfId="0" applyFont="1" applyFill="1"/>
    <xf numFmtId="164" fontId="8" fillId="9" borderId="93" xfId="0" applyNumberFormat="1" applyFont="1" applyFill="1" applyBorder="1" applyAlignment="1">
      <alignment horizontal="center"/>
    </xf>
    <xf numFmtId="164" fontId="11" fillId="0" borderId="93" xfId="0" applyNumberFormat="1" applyFont="1" applyFill="1" applyBorder="1" applyAlignment="1">
      <alignment horizontal="left"/>
    </xf>
    <xf numFmtId="20" fontId="8" fillId="9" borderId="93" xfId="0" applyNumberFormat="1" applyFont="1" applyFill="1" applyBorder="1" applyAlignment="1">
      <alignment horizontal="center"/>
    </xf>
    <xf numFmtId="0" fontId="5" fillId="10" borderId="2" xfId="0" applyFont="1" applyFill="1" applyBorder="1" applyAlignment="1">
      <alignment horizontal="left"/>
    </xf>
    <xf numFmtId="0" fontId="11" fillId="8" borderId="93" xfId="0" applyFont="1" applyFill="1" applyBorder="1" applyAlignment="1">
      <alignment horizontal="left"/>
    </xf>
    <xf numFmtId="0" fontId="11" fillId="8" borderId="79" xfId="0" applyFont="1" applyFill="1" applyBorder="1" applyAlignment="1">
      <alignment horizontal="left"/>
    </xf>
    <xf numFmtId="0" fontId="5" fillId="7" borderId="79" xfId="0" applyFont="1" applyFill="1" applyBorder="1" applyAlignment="1">
      <alignment horizontal="left"/>
    </xf>
    <xf numFmtId="0" fontId="5" fillId="8" borderId="79" xfId="0" applyFont="1" applyFill="1" applyBorder="1" applyAlignment="1">
      <alignment horizontal="left"/>
    </xf>
    <xf numFmtId="164" fontId="11" fillId="8" borderId="93" xfId="0" applyNumberFormat="1" applyFont="1" applyFill="1" applyBorder="1" applyAlignment="1">
      <alignment horizontal="left"/>
    </xf>
    <xf numFmtId="49" fontId="8" fillId="9" borderId="93" xfId="0" applyNumberFormat="1" applyFont="1" applyFill="1" applyBorder="1" applyAlignment="1">
      <alignment horizontal="center"/>
    </xf>
    <xf numFmtId="49" fontId="25" fillId="9" borderId="93" xfId="0" applyNumberFormat="1" applyFont="1" applyFill="1" applyBorder="1" applyAlignment="1">
      <alignment horizontal="center"/>
    </xf>
    <xf numFmtId="0" fontId="16" fillId="5" borderId="93" xfId="0" applyFont="1" applyFill="1" applyBorder="1" applyAlignment="1">
      <alignment horizontal="center" vertical="center"/>
    </xf>
    <xf numFmtId="0" fontId="11" fillId="8" borderId="101" xfId="0" applyFont="1" applyFill="1" applyBorder="1" applyAlignment="1">
      <alignment horizontal="center"/>
    </xf>
    <xf numFmtId="0" fontId="5" fillId="9" borderId="72" xfId="1" applyFont="1" applyFill="1" applyBorder="1" applyAlignment="1">
      <alignment horizontal="left"/>
    </xf>
    <xf numFmtId="0" fontId="10" fillId="9" borderId="72" xfId="1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 vertical="center"/>
    </xf>
    <xf numFmtId="0" fontId="11" fillId="4" borderId="77" xfId="0" applyFont="1" applyFill="1" applyBorder="1" applyAlignment="1">
      <alignment horizontal="center" vertical="center"/>
    </xf>
    <xf numFmtId="0" fontId="11" fillId="4" borderId="100" xfId="0" applyFont="1" applyFill="1" applyBorder="1" applyAlignment="1">
      <alignment horizontal="center" vertical="center"/>
    </xf>
    <xf numFmtId="164" fontId="5" fillId="0" borderId="79" xfId="1" applyNumberFormat="1" applyFont="1" applyFill="1" applyBorder="1" applyAlignment="1">
      <alignment horizontal="left"/>
    </xf>
    <xf numFmtId="0" fontId="5" fillId="10" borderId="79" xfId="0" applyFont="1" applyFill="1" applyBorder="1" applyAlignment="1">
      <alignment horizontal="left"/>
    </xf>
    <xf numFmtId="0" fontId="11" fillId="4" borderId="82" xfId="0" applyFont="1" applyFill="1" applyBorder="1" applyAlignment="1">
      <alignment horizontal="center" vertical="center"/>
    </xf>
    <xf numFmtId="0" fontId="11" fillId="4" borderId="86" xfId="0" applyFont="1" applyFill="1" applyBorder="1" applyAlignment="1">
      <alignment horizontal="center" vertical="center"/>
    </xf>
    <xf numFmtId="0" fontId="11" fillId="4" borderId="92" xfId="0" applyFont="1" applyFill="1" applyBorder="1" applyAlignment="1">
      <alignment horizontal="center" vertical="center"/>
    </xf>
    <xf numFmtId="0" fontId="7" fillId="23" borderId="80" xfId="0" applyFont="1" applyFill="1" applyBorder="1" applyAlignment="1">
      <alignment horizontal="center" vertical="center"/>
    </xf>
    <xf numFmtId="0" fontId="30" fillId="23" borderId="81" xfId="0" applyFont="1" applyFill="1" applyBorder="1" applyAlignment="1">
      <alignment horizontal="center" vertical="center"/>
    </xf>
    <xf numFmtId="0" fontId="30" fillId="0" borderId="80" xfId="0" applyFont="1" applyFill="1" applyBorder="1" applyAlignment="1">
      <alignment horizontal="center"/>
    </xf>
    <xf numFmtId="20" fontId="4" fillId="23" borderId="93" xfId="0" applyNumberFormat="1" applyFont="1" applyFill="1" applyBorder="1" applyAlignment="1">
      <alignment horizontal="center"/>
    </xf>
    <xf numFmtId="20" fontId="30" fillId="0" borderId="81" xfId="0" applyNumberFormat="1" applyFont="1" applyFill="1" applyBorder="1" applyAlignment="1">
      <alignment horizontal="center" vertical="center"/>
    </xf>
    <xf numFmtId="164" fontId="4" fillId="23" borderId="93" xfId="0" applyNumberFormat="1" applyFont="1" applyFill="1" applyBorder="1" applyAlignment="1">
      <alignment horizontal="center"/>
    </xf>
    <xf numFmtId="165" fontId="4" fillId="23" borderId="93" xfId="0" applyNumberFormat="1" applyFont="1" applyFill="1" applyBorder="1" applyAlignment="1">
      <alignment horizontal="center"/>
    </xf>
    <xf numFmtId="164" fontId="4" fillId="23" borderId="78" xfId="0" applyNumberFormat="1" applyFont="1" applyFill="1" applyBorder="1" applyAlignment="1">
      <alignment horizontal="center"/>
    </xf>
    <xf numFmtId="20" fontId="4" fillId="23" borderId="78" xfId="0" applyNumberFormat="1" applyFont="1" applyFill="1" applyBorder="1" applyAlignment="1">
      <alignment horizontal="center"/>
    </xf>
    <xf numFmtId="49" fontId="4" fillId="23" borderId="93" xfId="0" applyNumberFormat="1" applyFont="1" applyFill="1" applyBorder="1" applyAlignment="1">
      <alignment horizontal="center"/>
    </xf>
    <xf numFmtId="49" fontId="18" fillId="23" borderId="93" xfId="0" applyNumberFormat="1" applyFont="1" applyFill="1" applyBorder="1" applyAlignment="1">
      <alignment horizontal="center"/>
    </xf>
    <xf numFmtId="164" fontId="5" fillId="10" borderId="79" xfId="0" applyNumberFormat="1" applyFont="1" applyFill="1" applyBorder="1" applyAlignment="1">
      <alignment horizontal="left"/>
    </xf>
    <xf numFmtId="49" fontId="4" fillId="23" borderId="78" xfId="0" applyNumberFormat="1" applyFont="1" applyFill="1" applyBorder="1" applyAlignment="1">
      <alignment horizontal="center"/>
    </xf>
    <xf numFmtId="0" fontId="30" fillId="0" borderId="82" xfId="0" applyFont="1" applyFill="1" applyBorder="1" applyAlignment="1">
      <alignment horizontal="center"/>
    </xf>
    <xf numFmtId="0" fontId="5" fillId="8" borderId="83" xfId="1" applyFont="1" applyFill="1" applyBorder="1" applyAlignment="1">
      <alignment horizontal="left"/>
    </xf>
    <xf numFmtId="0" fontId="7" fillId="9" borderId="83" xfId="0" applyFont="1" applyFill="1" applyBorder="1" applyAlignment="1">
      <alignment horizontal="center"/>
    </xf>
    <xf numFmtId="164" fontId="5" fillId="8" borderId="83" xfId="0" applyNumberFormat="1" applyFont="1" applyFill="1" applyBorder="1" applyAlignment="1">
      <alignment horizontal="left"/>
    </xf>
    <xf numFmtId="49" fontId="4" fillId="23" borderId="83" xfId="0" applyNumberFormat="1" applyFont="1" applyFill="1" applyBorder="1" applyAlignment="1">
      <alignment horizontal="center"/>
    </xf>
    <xf numFmtId="0" fontId="11" fillId="8" borderId="83" xfId="0" applyFont="1" applyFill="1" applyBorder="1" applyAlignment="1">
      <alignment horizontal="center"/>
    </xf>
    <xf numFmtId="0" fontId="12" fillId="5" borderId="83" xfId="0" applyFont="1" applyFill="1" applyBorder="1" applyAlignment="1">
      <alignment horizontal="center" vertical="center"/>
    </xf>
    <xf numFmtId="20" fontId="30" fillId="0" borderId="84" xfId="0" applyNumberFormat="1" applyFont="1" applyFill="1" applyBorder="1" applyAlignment="1">
      <alignment horizontal="center" vertical="center"/>
    </xf>
    <xf numFmtId="0" fontId="5" fillId="8" borderId="72" xfId="0" applyFont="1" applyFill="1" applyBorder="1" applyAlignment="1">
      <alignment horizontal="left"/>
    </xf>
    <xf numFmtId="0" fontId="5" fillId="8" borderId="72" xfId="1" applyFont="1" applyFill="1" applyBorder="1" applyAlignment="1">
      <alignment horizontal="left"/>
    </xf>
    <xf numFmtId="0" fontId="6" fillId="23" borderId="93" xfId="0" applyFont="1" applyFill="1" applyBorder="1" applyAlignment="1">
      <alignment horizontal="center" vertical="center"/>
    </xf>
    <xf numFmtId="0" fontId="7" fillId="9" borderId="9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/>
    </xf>
    <xf numFmtId="164" fontId="5" fillId="0" borderId="95" xfId="1" applyNumberFormat="1" applyFont="1" applyFill="1" applyBorder="1" applyAlignment="1">
      <alignment horizontal="left"/>
    </xf>
    <xf numFmtId="0" fontId="10" fillId="9" borderId="72" xfId="0" applyFont="1" applyFill="1" applyBorder="1" applyAlignment="1">
      <alignment horizontal="center"/>
    </xf>
    <xf numFmtId="0" fontId="34" fillId="0" borderId="0" xfId="0" applyFont="1"/>
    <xf numFmtId="164" fontId="12" fillId="3" borderId="93" xfId="0" applyNumberFormat="1" applyFont="1" applyFill="1" applyBorder="1" applyAlignment="1">
      <alignment horizontal="center"/>
    </xf>
    <xf numFmtId="20" fontId="12" fillId="3" borderId="93" xfId="0" applyNumberFormat="1" applyFont="1" applyFill="1" applyBorder="1" applyAlignment="1">
      <alignment horizontal="center"/>
    </xf>
    <xf numFmtId="164" fontId="12" fillId="9" borderId="0" xfId="0" applyNumberFormat="1" applyFont="1" applyFill="1" applyBorder="1" applyAlignment="1">
      <alignment horizontal="center"/>
    </xf>
    <xf numFmtId="49" fontId="12" fillId="3" borderId="78" xfId="0" applyNumberFormat="1" applyFont="1" applyFill="1" applyBorder="1" applyAlignment="1">
      <alignment horizontal="center"/>
    </xf>
    <xf numFmtId="20" fontId="4" fillId="4" borderId="93" xfId="0" applyNumberFormat="1" applyFont="1" applyFill="1" applyBorder="1" applyAlignment="1">
      <alignment horizontal="center"/>
    </xf>
    <xf numFmtId="164" fontId="4" fillId="4" borderId="93" xfId="0" applyNumberFormat="1" applyFont="1" applyFill="1" applyBorder="1" applyAlignment="1">
      <alignment horizontal="center"/>
    </xf>
    <xf numFmtId="165" fontId="4" fillId="4" borderId="93" xfId="0" applyNumberFormat="1" applyFont="1" applyFill="1" applyBorder="1" applyAlignment="1">
      <alignment horizontal="center"/>
    </xf>
    <xf numFmtId="164" fontId="4" fillId="4" borderId="78" xfId="0" applyNumberFormat="1" applyFont="1" applyFill="1" applyBorder="1" applyAlignment="1">
      <alignment horizontal="center"/>
    </xf>
    <xf numFmtId="20" fontId="4" fillId="4" borderId="78" xfId="0" applyNumberFormat="1" applyFont="1" applyFill="1" applyBorder="1" applyAlignment="1">
      <alignment horizontal="center"/>
    </xf>
    <xf numFmtId="49" fontId="4" fillId="4" borderId="93" xfId="0" applyNumberFormat="1" applyFont="1" applyFill="1" applyBorder="1" applyAlignment="1">
      <alignment horizontal="center"/>
    </xf>
    <xf numFmtId="49" fontId="18" fillId="4" borderId="93" xfId="0" applyNumberFormat="1" applyFont="1" applyFill="1" applyBorder="1" applyAlignment="1">
      <alignment horizontal="center"/>
    </xf>
    <xf numFmtId="0" fontId="12" fillId="9" borderId="0" xfId="0" applyFont="1" applyFill="1" applyBorder="1" applyAlignment="1">
      <alignment horizontal="center" vertical="center"/>
    </xf>
    <xf numFmtId="165" fontId="12" fillId="3" borderId="93" xfId="0" applyNumberFormat="1" applyFont="1" applyFill="1" applyBorder="1" applyAlignment="1">
      <alignment horizontal="center"/>
    </xf>
    <xf numFmtId="20" fontId="4" fillId="15" borderId="93" xfId="0" applyNumberFormat="1" applyFont="1" applyFill="1" applyBorder="1" applyAlignment="1">
      <alignment horizontal="center"/>
    </xf>
    <xf numFmtId="164" fontId="4" fillId="15" borderId="93" xfId="0" applyNumberFormat="1" applyFont="1" applyFill="1" applyBorder="1" applyAlignment="1">
      <alignment horizontal="center"/>
    </xf>
    <xf numFmtId="165" fontId="4" fillId="15" borderId="93" xfId="0" applyNumberFormat="1" applyFont="1" applyFill="1" applyBorder="1" applyAlignment="1">
      <alignment horizontal="center"/>
    </xf>
    <xf numFmtId="20" fontId="4" fillId="15" borderId="78" xfId="0" applyNumberFormat="1" applyFont="1" applyFill="1" applyBorder="1" applyAlignment="1">
      <alignment horizontal="center"/>
    </xf>
    <xf numFmtId="165" fontId="4" fillId="15" borderId="78" xfId="0" applyNumberFormat="1" applyFont="1" applyFill="1" applyBorder="1" applyAlignment="1">
      <alignment horizontal="center"/>
    </xf>
    <xf numFmtId="164" fontId="4" fillId="15" borderId="78" xfId="0" applyNumberFormat="1" applyFont="1" applyFill="1" applyBorder="1" applyAlignment="1">
      <alignment horizontal="center"/>
    </xf>
    <xf numFmtId="49" fontId="18" fillId="15" borderId="93" xfId="0" applyNumberFormat="1" applyFont="1" applyFill="1" applyBorder="1" applyAlignment="1">
      <alignment horizontal="center"/>
    </xf>
    <xf numFmtId="49" fontId="4" fillId="15" borderId="93" xfId="0" applyNumberFormat="1" applyFont="1" applyFill="1" applyBorder="1" applyAlignment="1">
      <alignment horizontal="center"/>
    </xf>
    <xf numFmtId="49" fontId="4" fillId="15" borderId="78" xfId="0" applyNumberFormat="1" applyFont="1" applyFill="1" applyBorder="1" applyAlignment="1">
      <alignment horizontal="center"/>
    </xf>
    <xf numFmtId="0" fontId="14" fillId="9" borderId="93" xfId="0" applyFont="1" applyFill="1" applyBorder="1"/>
    <xf numFmtId="0" fontId="10" fillId="9" borderId="85" xfId="0" applyFont="1" applyFill="1" applyBorder="1" applyAlignment="1">
      <alignment horizontal="center"/>
    </xf>
    <xf numFmtId="1" fontId="9" fillId="13" borderId="89" xfId="0" applyNumberFormat="1" applyFont="1" applyFill="1" applyBorder="1" applyAlignment="1" applyProtection="1">
      <alignment horizontal="center"/>
      <protection hidden="1"/>
    </xf>
    <xf numFmtId="1" fontId="15" fillId="28" borderId="93" xfId="0" applyNumberFormat="1" applyFont="1" applyFill="1" applyBorder="1" applyAlignment="1">
      <alignment horizontal="center"/>
    </xf>
    <xf numFmtId="1" fontId="11" fillId="9" borderId="86" xfId="0" applyNumberFormat="1" applyFont="1" applyFill="1" applyBorder="1" applyAlignment="1">
      <alignment horizontal="center"/>
    </xf>
    <xf numFmtId="0" fontId="17" fillId="13" borderId="1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1" fontId="11" fillId="9" borderId="73" xfId="0" applyNumberFormat="1" applyFont="1" applyFill="1" applyBorder="1" applyAlignment="1">
      <alignment horizontal="center"/>
    </xf>
    <xf numFmtId="1" fontId="15" fillId="28" borderId="93" xfId="1" applyNumberFormat="1" applyFont="1" applyFill="1" applyBorder="1" applyAlignment="1">
      <alignment horizontal="center"/>
    </xf>
    <xf numFmtId="0" fontId="11" fillId="4" borderId="74" xfId="0" applyFont="1" applyFill="1" applyBorder="1" applyAlignment="1">
      <alignment horizontal="center" vertical="center"/>
    </xf>
    <xf numFmtId="0" fontId="11" fillId="4" borderId="73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9" borderId="85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1" fontId="15" fillId="9" borderId="93" xfId="0" applyNumberFormat="1" applyFont="1" applyFill="1" applyBorder="1" applyAlignment="1">
      <alignment horizontal="center"/>
    </xf>
    <xf numFmtId="1" fontId="11" fillId="28" borderId="93" xfId="0" applyNumberFormat="1" applyFont="1" applyFill="1" applyBorder="1" applyAlignment="1">
      <alignment horizontal="center"/>
    </xf>
    <xf numFmtId="164" fontId="5" fillId="8" borderId="79" xfId="0" applyNumberFormat="1" applyFont="1" applyFill="1" applyBorder="1" applyAlignment="1">
      <alignment horizontal="left"/>
    </xf>
    <xf numFmtId="164" fontId="4" fillId="13" borderId="93" xfId="0" applyNumberFormat="1" applyFont="1" applyFill="1" applyBorder="1" applyAlignment="1">
      <alignment horizontal="center"/>
    </xf>
    <xf numFmtId="165" fontId="4" fillId="13" borderId="93" xfId="0" applyNumberFormat="1" applyFont="1" applyFill="1" applyBorder="1" applyAlignment="1">
      <alignment horizontal="center"/>
    </xf>
    <xf numFmtId="1" fontId="6" fillId="3" borderId="93" xfId="0" applyNumberFormat="1" applyFont="1" applyFill="1" applyBorder="1" applyAlignment="1">
      <alignment horizontal="center"/>
    </xf>
    <xf numFmtId="20" fontId="4" fillId="13" borderId="93" xfId="0" applyNumberFormat="1" applyFont="1" applyFill="1" applyBorder="1" applyAlignment="1">
      <alignment horizontal="center"/>
    </xf>
    <xf numFmtId="164" fontId="4" fillId="13" borderId="78" xfId="0" applyNumberFormat="1" applyFont="1" applyFill="1" applyBorder="1" applyAlignment="1">
      <alignment horizontal="center"/>
    </xf>
    <xf numFmtId="49" fontId="4" fillId="13" borderId="78" xfId="0" applyNumberFormat="1" applyFont="1" applyFill="1" applyBorder="1" applyAlignment="1">
      <alignment horizontal="center"/>
    </xf>
    <xf numFmtId="49" fontId="4" fillId="13" borderId="93" xfId="0" applyNumberFormat="1" applyFont="1" applyFill="1" applyBorder="1" applyAlignment="1">
      <alignment horizontal="center"/>
    </xf>
    <xf numFmtId="49" fontId="18" fillId="13" borderId="93" xfId="0" applyNumberFormat="1" applyFont="1" applyFill="1" applyBorder="1" applyAlignment="1">
      <alignment horizontal="center"/>
    </xf>
    <xf numFmtId="0" fontId="7" fillId="0" borderId="72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left"/>
    </xf>
    <xf numFmtId="164" fontId="12" fillId="0" borderId="93" xfId="0" applyNumberFormat="1" applyFont="1" applyFill="1" applyBorder="1" applyAlignment="1">
      <alignment horizontal="center"/>
    </xf>
    <xf numFmtId="164" fontId="12" fillId="0" borderId="81" xfId="0" applyNumberFormat="1" applyFont="1" applyFill="1" applyBorder="1" applyAlignment="1">
      <alignment horizontal="center"/>
    </xf>
    <xf numFmtId="0" fontId="12" fillId="0" borderId="93" xfId="0" applyFont="1" applyFill="1" applyBorder="1" applyAlignment="1">
      <alignment horizontal="center" vertical="center"/>
    </xf>
    <xf numFmtId="0" fontId="5" fillId="0" borderId="93" xfId="1" applyFont="1" applyFill="1" applyBorder="1" applyAlignment="1">
      <alignment horizontal="left"/>
    </xf>
    <xf numFmtId="0" fontId="35" fillId="0" borderId="93" xfId="0" applyFont="1" applyFill="1" applyBorder="1" applyAlignment="1"/>
    <xf numFmtId="0" fontId="12" fillId="0" borderId="80" xfId="0" applyFont="1" applyFill="1" applyBorder="1" applyAlignment="1">
      <alignment horizontal="center" vertical="center"/>
    </xf>
    <xf numFmtId="0" fontId="12" fillId="0" borderId="81" xfId="0" applyFont="1" applyFill="1" applyBorder="1" applyAlignment="1">
      <alignment horizontal="center" vertical="center"/>
    </xf>
    <xf numFmtId="164" fontId="12" fillId="0" borderId="78" xfId="0" applyNumberFormat="1" applyFont="1" applyFill="1" applyBorder="1" applyAlignment="1">
      <alignment horizontal="center"/>
    </xf>
    <xf numFmtId="20" fontId="12" fillId="0" borderId="93" xfId="0" applyNumberFormat="1" applyFont="1" applyFill="1" applyBorder="1" applyAlignment="1">
      <alignment horizontal="center"/>
    </xf>
    <xf numFmtId="1" fontId="15" fillId="8" borderId="93" xfId="0" applyNumberFormat="1" applyFont="1" applyFill="1" applyBorder="1" applyAlignment="1">
      <alignment horizontal="center"/>
    </xf>
    <xf numFmtId="1" fontId="23" fillId="9" borderId="79" xfId="0" applyNumberFormat="1" applyFont="1" applyFill="1" applyBorder="1" applyAlignment="1">
      <alignment horizontal="center"/>
    </xf>
    <xf numFmtId="20" fontId="12" fillId="0" borderId="81" xfId="0" applyNumberFormat="1" applyFont="1" applyFill="1" applyBorder="1" applyAlignment="1">
      <alignment horizontal="center"/>
    </xf>
    <xf numFmtId="0" fontId="10" fillId="0" borderId="93" xfId="0" applyFont="1" applyFill="1" applyBorder="1" applyAlignment="1">
      <alignment horizontal="center"/>
    </xf>
    <xf numFmtId="164" fontId="11" fillId="0" borderId="78" xfId="0" applyNumberFormat="1" applyFont="1" applyFill="1" applyBorder="1" applyAlignment="1">
      <alignment horizontal="center"/>
    </xf>
    <xf numFmtId="164" fontId="5" fillId="6" borderId="79" xfId="1" applyNumberFormat="1" applyFont="1" applyFill="1" applyBorder="1" applyAlignment="1">
      <alignment horizontal="left"/>
    </xf>
    <xf numFmtId="20" fontId="12" fillId="9" borderId="80" xfId="0" applyNumberFormat="1" applyFont="1" applyFill="1" applyBorder="1" applyAlignment="1">
      <alignment horizontal="center"/>
    </xf>
    <xf numFmtId="49" fontId="15" fillId="9" borderId="80" xfId="0" applyNumberFormat="1" applyFont="1" applyFill="1" applyBorder="1" applyAlignment="1">
      <alignment horizontal="center"/>
    </xf>
    <xf numFmtId="49" fontId="12" fillId="9" borderId="80" xfId="0" applyNumberFormat="1" applyFont="1" applyFill="1" applyBorder="1" applyAlignment="1">
      <alignment horizontal="center"/>
    </xf>
    <xf numFmtId="164" fontId="11" fillId="9" borderId="82" xfId="0" applyNumberFormat="1" applyFont="1" applyFill="1" applyBorder="1" applyAlignment="1">
      <alignment horizontal="center"/>
    </xf>
    <xf numFmtId="0" fontId="17" fillId="9" borderId="93" xfId="0" applyFont="1" applyFill="1" applyBorder="1" applyAlignment="1">
      <alignment horizontal="center" vertical="center"/>
    </xf>
    <xf numFmtId="164" fontId="11" fillId="8" borderId="2" xfId="1" applyNumberFormat="1" applyFont="1" applyFill="1" applyBorder="1" applyAlignment="1">
      <alignment horizontal="left"/>
    </xf>
    <xf numFmtId="20" fontId="4" fillId="13" borderId="78" xfId="0" applyNumberFormat="1" applyFont="1" applyFill="1" applyBorder="1" applyAlignment="1">
      <alignment horizontal="center"/>
    </xf>
    <xf numFmtId="164" fontId="18" fillId="13" borderId="93" xfId="0" applyNumberFormat="1" applyFont="1" applyFill="1" applyBorder="1" applyAlignment="1">
      <alignment horizontal="center"/>
    </xf>
    <xf numFmtId="20" fontId="4" fillId="2" borderId="93" xfId="0" applyNumberFormat="1" applyFont="1" applyFill="1" applyBorder="1" applyAlignment="1">
      <alignment horizontal="center"/>
    </xf>
    <xf numFmtId="0" fontId="11" fillId="13" borderId="93" xfId="0" applyFont="1" applyFill="1" applyBorder="1" applyAlignment="1">
      <alignment horizontal="center"/>
    </xf>
    <xf numFmtId="164" fontId="4" fillId="2" borderId="93" xfId="0" applyNumberFormat="1" applyFont="1" applyFill="1" applyBorder="1" applyAlignment="1">
      <alignment horizontal="center"/>
    </xf>
    <xf numFmtId="165" fontId="4" fillId="2" borderId="93" xfId="0" applyNumberFormat="1" applyFont="1" applyFill="1" applyBorder="1" applyAlignment="1">
      <alignment horizontal="center"/>
    </xf>
    <xf numFmtId="0" fontId="11" fillId="4" borderId="93" xfId="0" applyFont="1" applyFill="1" applyBorder="1" applyAlignment="1">
      <alignment horizontal="center"/>
    </xf>
    <xf numFmtId="164" fontId="4" fillId="2" borderId="78" xfId="0" applyNumberFormat="1" applyFont="1" applyFill="1" applyBorder="1" applyAlignment="1">
      <alignment horizontal="center"/>
    </xf>
    <xf numFmtId="49" fontId="18" fillId="2" borderId="93" xfId="0" applyNumberFormat="1" applyFont="1" applyFill="1" applyBorder="1" applyAlignment="1">
      <alignment horizontal="center"/>
    </xf>
    <xf numFmtId="49" fontId="4" fillId="2" borderId="93" xfId="0" applyNumberFormat="1" applyFont="1" applyFill="1" applyBorder="1" applyAlignment="1">
      <alignment horizontal="center"/>
    </xf>
    <xf numFmtId="0" fontId="15" fillId="9" borderId="0" xfId="0" applyFont="1" applyFill="1" applyBorder="1"/>
    <xf numFmtId="0" fontId="11" fillId="3" borderId="93" xfId="0" applyFont="1" applyFill="1" applyBorder="1" applyAlignment="1">
      <alignment horizontal="center"/>
    </xf>
    <xf numFmtId="20" fontId="12" fillId="9" borderId="79" xfId="0" applyNumberFormat="1" applyFont="1" applyFill="1" applyBorder="1" applyAlignment="1">
      <alignment horizontal="center"/>
    </xf>
    <xf numFmtId="49" fontId="12" fillId="9" borderId="79" xfId="0" applyNumberFormat="1" applyFont="1" applyFill="1" applyBorder="1" applyAlignment="1">
      <alignment horizontal="center"/>
    </xf>
    <xf numFmtId="0" fontId="12" fillId="9" borderId="90" xfId="0" applyFont="1" applyFill="1" applyBorder="1" applyAlignment="1">
      <alignment horizontal="center"/>
    </xf>
    <xf numFmtId="164" fontId="6" fillId="4" borderId="78" xfId="0" applyNumberFormat="1" applyFont="1" applyFill="1" applyBorder="1" applyAlignment="1">
      <alignment horizontal="center"/>
    </xf>
    <xf numFmtId="164" fontId="5" fillId="0" borderId="72" xfId="1" applyNumberFormat="1" applyFont="1" applyFill="1" applyBorder="1" applyAlignment="1">
      <alignment horizontal="left"/>
    </xf>
    <xf numFmtId="165" fontId="4" fillId="2" borderId="78" xfId="0" applyNumberFormat="1" applyFont="1" applyFill="1" applyBorder="1" applyAlignment="1">
      <alignment horizontal="center"/>
    </xf>
    <xf numFmtId="164" fontId="11" fillId="9" borderId="93" xfId="0" applyNumberFormat="1" applyFont="1" applyFill="1" applyBorder="1" applyAlignment="1">
      <alignment horizontal="left"/>
    </xf>
    <xf numFmtId="0" fontId="2" fillId="9" borderId="83" xfId="0" applyFont="1" applyFill="1" applyBorder="1" applyAlignment="1">
      <alignment horizontal="left"/>
    </xf>
    <xf numFmtId="0" fontId="2" fillId="6" borderId="83" xfId="0" applyFont="1" applyFill="1" applyBorder="1" applyAlignment="1">
      <alignment horizontal="left"/>
    </xf>
    <xf numFmtId="49" fontId="4" fillId="2" borderId="83" xfId="0" applyNumberFormat="1" applyFont="1" applyFill="1" applyBorder="1" applyAlignment="1">
      <alignment horizontal="center"/>
    </xf>
    <xf numFmtId="0" fontId="11" fillId="9" borderId="8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64" fontId="6" fillId="15" borderId="93" xfId="0" applyNumberFormat="1" applyFont="1" applyFill="1" applyBorder="1" applyAlignment="1">
      <alignment horizontal="center"/>
    </xf>
    <xf numFmtId="0" fontId="16" fillId="12" borderId="93" xfId="0" applyFont="1" applyFill="1" applyBorder="1" applyAlignment="1">
      <alignment horizontal="center" vertical="center"/>
    </xf>
    <xf numFmtId="0" fontId="36" fillId="34" borderId="78" xfId="0" applyFont="1" applyFill="1" applyBorder="1" applyAlignment="1">
      <alignment horizontal="center"/>
    </xf>
    <xf numFmtId="0" fontId="5" fillId="0" borderId="79" xfId="0" applyFont="1" applyFill="1" applyBorder="1" applyAlignment="1">
      <alignment horizontal="left"/>
    </xf>
    <xf numFmtId="0" fontId="15" fillId="9" borderId="93" xfId="0" applyFont="1" applyFill="1" applyBorder="1"/>
    <xf numFmtId="164" fontId="11" fillId="0" borderId="2" xfId="0" applyNumberFormat="1" applyFont="1" applyFill="1" applyBorder="1" applyAlignment="1">
      <alignment horizontal="left"/>
    </xf>
    <xf numFmtId="0" fontId="28" fillId="0" borderId="95" xfId="0" applyFont="1" applyFill="1" applyBorder="1" applyAlignment="1"/>
    <xf numFmtId="164" fontId="11" fillId="0" borderId="79" xfId="0" applyNumberFormat="1" applyFont="1" applyFill="1" applyBorder="1" applyAlignment="1">
      <alignment horizontal="left"/>
    </xf>
    <xf numFmtId="164" fontId="11" fillId="8" borderId="95" xfId="1" applyNumberFormat="1" applyFont="1" applyFill="1" applyBorder="1" applyAlignment="1">
      <alignment horizontal="left"/>
    </xf>
    <xf numFmtId="0" fontId="14" fillId="9" borderId="0" xfId="0" applyFont="1" applyFill="1"/>
    <xf numFmtId="0" fontId="14" fillId="0" borderId="0" xfId="0" applyFont="1"/>
    <xf numFmtId="0" fontId="37" fillId="9" borderId="0" xfId="0" applyFont="1" applyFill="1"/>
    <xf numFmtId="0" fontId="18" fillId="0" borderId="0" xfId="0" applyFont="1"/>
    <xf numFmtId="0" fontId="38" fillId="9" borderId="0" xfId="0" applyFont="1" applyFill="1"/>
    <xf numFmtId="0" fontId="15" fillId="0" borderId="0" xfId="0" applyFont="1"/>
    <xf numFmtId="0" fontId="15" fillId="9" borderId="0" xfId="0" applyFont="1" applyFill="1" applyAlignment="1">
      <alignment horizontal="center"/>
    </xf>
    <xf numFmtId="1" fontId="20" fillId="9" borderId="0" xfId="0" applyNumberFormat="1" applyFont="1" applyFill="1" applyAlignment="1">
      <alignment horizontal="center"/>
    </xf>
    <xf numFmtId="1" fontId="2" fillId="9" borderId="0" xfId="0" applyNumberFormat="1" applyFont="1" applyFill="1" applyAlignment="1">
      <alignment horizontal="center"/>
    </xf>
    <xf numFmtId="0" fontId="4" fillId="36" borderId="106" xfId="0" applyFont="1" applyFill="1" applyBorder="1" applyAlignment="1">
      <alignment horizontal="center" vertical="center"/>
    </xf>
    <xf numFmtId="0" fontId="8" fillId="38" borderId="106" xfId="0" applyFont="1" applyFill="1" applyBorder="1" applyAlignment="1">
      <alignment horizontal="center" vertical="center"/>
    </xf>
    <xf numFmtId="0" fontId="8" fillId="39" borderId="106" xfId="0" applyFont="1" applyFill="1" applyBorder="1" applyAlignment="1">
      <alignment horizontal="center" vertical="center"/>
    </xf>
    <xf numFmtId="0" fontId="8" fillId="40" borderId="106" xfId="0" applyFont="1" applyFill="1" applyBorder="1" applyAlignment="1">
      <alignment horizontal="center" vertical="center"/>
    </xf>
    <xf numFmtId="1" fontId="20" fillId="9" borderId="0" xfId="0" applyNumberFormat="1" applyFont="1" applyFill="1" applyBorder="1" applyAlignment="1">
      <alignment horizontal="center"/>
    </xf>
    <xf numFmtId="1" fontId="4" fillId="9" borderId="0" xfId="0" applyNumberFormat="1" applyFont="1" applyFill="1" applyBorder="1" applyAlignment="1">
      <alignment horizontal="center"/>
    </xf>
    <xf numFmtId="0" fontId="4" fillId="9" borderId="106" xfId="0" applyFont="1" applyFill="1" applyBorder="1" applyAlignment="1">
      <alignment horizontal="center" vertical="center"/>
    </xf>
    <xf numFmtId="0" fontId="25" fillId="9" borderId="106" xfId="0" applyFont="1" applyFill="1" applyBorder="1" applyAlignment="1">
      <alignment horizontal="center"/>
    </xf>
    <xf numFmtId="0" fontId="4" fillId="43" borderId="106" xfId="0" applyFont="1" applyFill="1" applyBorder="1" applyAlignment="1">
      <alignment horizontal="center" vertical="center"/>
    </xf>
    <xf numFmtId="0" fontId="4" fillId="33" borderId="106" xfId="0" applyFont="1" applyFill="1" applyBorder="1" applyAlignment="1">
      <alignment horizontal="center" vertical="center"/>
    </xf>
    <xf numFmtId="0" fontId="4" fillId="44" borderId="106" xfId="0" applyFont="1" applyFill="1" applyBorder="1" applyAlignment="1">
      <alignment horizontal="center" vertical="center"/>
    </xf>
    <xf numFmtId="0" fontId="4" fillId="0" borderId="106" xfId="0" applyFont="1" applyFill="1" applyBorder="1" applyAlignment="1">
      <alignment horizontal="center" vertical="center"/>
    </xf>
    <xf numFmtId="0" fontId="8" fillId="23" borderId="106" xfId="0" applyFont="1" applyFill="1" applyBorder="1" applyAlignment="1">
      <alignment horizontal="center" vertical="center"/>
    </xf>
    <xf numFmtId="0" fontId="25" fillId="23" borderId="106" xfId="0" applyFont="1" applyFill="1" applyBorder="1" applyAlignment="1">
      <alignment horizontal="center"/>
    </xf>
    <xf numFmtId="0" fontId="8" fillId="46" borderId="106" xfId="0" applyFont="1" applyFill="1" applyBorder="1" applyAlignment="1">
      <alignment horizontal="center" vertical="center"/>
    </xf>
    <xf numFmtId="0" fontId="4" fillId="47" borderId="106" xfId="0" applyFont="1" applyFill="1" applyBorder="1" applyAlignment="1">
      <alignment horizontal="center" vertical="center"/>
    </xf>
    <xf numFmtId="1" fontId="8" fillId="9" borderId="106" xfId="0" applyNumberFormat="1" applyFont="1" applyFill="1" applyBorder="1" applyAlignment="1">
      <alignment horizontal="center" vertical="center"/>
    </xf>
    <xf numFmtId="1" fontId="8" fillId="46" borderId="106" xfId="0" applyNumberFormat="1" applyFont="1" applyFill="1" applyBorder="1" applyAlignment="1">
      <alignment horizontal="center" vertical="center"/>
    </xf>
    <xf numFmtId="165" fontId="4" fillId="13" borderId="78" xfId="0" applyNumberFormat="1" applyFont="1" applyFill="1" applyBorder="1" applyAlignment="1">
      <alignment horizontal="center"/>
    </xf>
    <xf numFmtId="0" fontId="40" fillId="9" borderId="15" xfId="0" applyFont="1" applyFill="1" applyBorder="1" applyAlignment="1">
      <alignment horizontal="center"/>
    </xf>
    <xf numFmtId="0" fontId="11" fillId="23" borderId="78" xfId="0" applyFont="1" applyFill="1" applyBorder="1" applyAlignment="1">
      <alignment horizontal="center"/>
    </xf>
    <xf numFmtId="0" fontId="41" fillId="9" borderId="93" xfId="1" applyFont="1" applyFill="1" applyBorder="1" applyAlignment="1">
      <alignment horizontal="left"/>
    </xf>
    <xf numFmtId="0" fontId="41" fillId="8" borderId="93" xfId="0" applyFont="1" applyFill="1" applyBorder="1" applyAlignment="1">
      <alignment horizontal="left"/>
    </xf>
    <xf numFmtId="0" fontId="41" fillId="8" borderId="93" xfId="1" applyFont="1" applyFill="1" applyBorder="1" applyAlignment="1">
      <alignment horizontal="left"/>
    </xf>
    <xf numFmtId="0" fontId="41" fillId="9" borderId="72" xfId="0" applyFont="1" applyFill="1" applyBorder="1" applyAlignment="1">
      <alignment horizontal="left"/>
    </xf>
    <xf numFmtId="0" fontId="7" fillId="9" borderId="72" xfId="0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left"/>
    </xf>
    <xf numFmtId="164" fontId="11" fillId="6" borderId="93" xfId="1" applyNumberFormat="1" applyFont="1" applyFill="1" applyBorder="1" applyAlignment="1">
      <alignment horizontal="left"/>
    </xf>
    <xf numFmtId="0" fontId="41" fillId="8" borderId="72" xfId="1" applyFont="1" applyFill="1" applyBorder="1" applyAlignment="1">
      <alignment horizontal="left"/>
    </xf>
    <xf numFmtId="0" fontId="41" fillId="9" borderId="72" xfId="1" applyFont="1" applyFill="1" applyBorder="1" applyAlignment="1">
      <alignment horizontal="left"/>
    </xf>
    <xf numFmtId="0" fontId="41" fillId="0" borderId="93" xfId="1" applyFont="1" applyFill="1" applyBorder="1" applyAlignment="1">
      <alignment horizontal="left"/>
    </xf>
    <xf numFmtId="0" fontId="42" fillId="16" borderId="83" xfId="0" applyFont="1" applyFill="1" applyBorder="1" applyAlignment="1">
      <alignment horizontal="center"/>
    </xf>
    <xf numFmtId="0" fontId="40" fillId="9" borderId="3" xfId="0" applyFont="1" applyFill="1" applyBorder="1" applyAlignment="1">
      <alignment horizontal="center"/>
    </xf>
    <xf numFmtId="0" fontId="16" fillId="18" borderId="80" xfId="0" applyFont="1" applyFill="1" applyBorder="1" applyAlignment="1">
      <alignment horizontal="center" vertical="center"/>
    </xf>
    <xf numFmtId="0" fontId="16" fillId="18" borderId="93" xfId="0" applyFont="1" applyFill="1" applyBorder="1" applyAlignment="1">
      <alignment horizontal="center" vertical="center"/>
    </xf>
    <xf numFmtId="0" fontId="40" fillId="8" borderId="93" xfId="0" applyFont="1" applyFill="1" applyBorder="1" applyAlignment="1">
      <alignment horizontal="left"/>
    </xf>
    <xf numFmtId="0" fontId="42" fillId="16" borderId="72" xfId="0" applyFont="1" applyFill="1" applyBorder="1" applyAlignment="1">
      <alignment horizontal="center"/>
    </xf>
    <xf numFmtId="0" fontId="40" fillId="9" borderId="93" xfId="0" applyFont="1" applyFill="1" applyBorder="1" applyAlignment="1">
      <alignment horizontal="left"/>
    </xf>
    <xf numFmtId="0" fontId="41" fillId="9" borderId="93" xfId="0" applyFont="1" applyFill="1" applyBorder="1" applyAlignment="1">
      <alignment horizontal="left"/>
    </xf>
    <xf numFmtId="0" fontId="40" fillId="0" borderId="93" xfId="0" applyFont="1" applyFill="1" applyBorder="1" applyAlignment="1">
      <alignment horizontal="left"/>
    </xf>
    <xf numFmtId="0" fontId="42" fillId="32" borderId="83" xfId="0" applyFont="1" applyFill="1" applyBorder="1" applyAlignment="1">
      <alignment horizontal="center"/>
    </xf>
    <xf numFmtId="0" fontId="2" fillId="8" borderId="79" xfId="0" applyFont="1" applyFill="1" applyBorder="1" applyAlignment="1">
      <alignment horizontal="left"/>
    </xf>
    <xf numFmtId="164" fontId="5" fillId="9" borderId="93" xfId="0" applyNumberFormat="1" applyFont="1" applyFill="1" applyBorder="1" applyAlignment="1">
      <alignment horizontal="left"/>
    </xf>
    <xf numFmtId="0" fontId="42" fillId="32" borderId="72" xfId="0" applyFont="1" applyFill="1" applyBorder="1" applyAlignment="1">
      <alignment horizontal="center"/>
    </xf>
    <xf numFmtId="0" fontId="43" fillId="9" borderId="0" xfId="0" applyFont="1" applyFill="1"/>
    <xf numFmtId="20" fontId="4" fillId="33" borderId="93" xfId="0" applyNumberFormat="1" applyFont="1" applyFill="1" applyBorder="1" applyAlignment="1">
      <alignment horizontal="center"/>
    </xf>
    <xf numFmtId="164" fontId="4" fillId="33" borderId="93" xfId="0" applyNumberFormat="1" applyFont="1" applyFill="1" applyBorder="1" applyAlignment="1">
      <alignment horizontal="center"/>
    </xf>
    <xf numFmtId="165" fontId="4" fillId="33" borderId="93" xfId="0" applyNumberFormat="1" applyFont="1" applyFill="1" applyBorder="1" applyAlignment="1">
      <alignment horizontal="center"/>
    </xf>
    <xf numFmtId="20" fontId="4" fillId="33" borderId="78" xfId="0" applyNumberFormat="1" applyFont="1" applyFill="1" applyBorder="1" applyAlignment="1">
      <alignment horizontal="center"/>
    </xf>
    <xf numFmtId="20" fontId="4" fillId="33" borderId="79" xfId="0" applyNumberFormat="1" applyFont="1" applyFill="1" applyBorder="1" applyAlignment="1">
      <alignment horizontal="center"/>
    </xf>
    <xf numFmtId="165" fontId="4" fillId="33" borderId="78" xfId="0" applyNumberFormat="1" applyFont="1" applyFill="1" applyBorder="1" applyAlignment="1">
      <alignment horizontal="center"/>
    </xf>
    <xf numFmtId="49" fontId="18" fillId="33" borderId="79" xfId="0" applyNumberFormat="1" applyFont="1" applyFill="1" applyBorder="1" applyAlignment="1">
      <alignment horizontal="center"/>
    </xf>
    <xf numFmtId="49" fontId="4" fillId="33" borderId="93" xfId="0" applyNumberFormat="1" applyFont="1" applyFill="1" applyBorder="1" applyAlignment="1">
      <alignment horizontal="center"/>
    </xf>
    <xf numFmtId="49" fontId="18" fillId="33" borderId="93" xfId="0" applyNumberFormat="1" applyFont="1" applyFill="1" applyBorder="1" applyAlignment="1">
      <alignment horizontal="center"/>
    </xf>
    <xf numFmtId="1" fontId="44" fillId="9" borderId="93" xfId="0" applyNumberFormat="1" applyFont="1" applyFill="1" applyBorder="1" applyAlignment="1">
      <alignment horizontal="center"/>
    </xf>
    <xf numFmtId="0" fontId="8" fillId="9" borderId="106" xfId="0" applyFont="1" applyFill="1" applyBorder="1" applyAlignment="1">
      <alignment horizontal="center" vertical="center"/>
    </xf>
    <xf numFmtId="0" fontId="7" fillId="23" borderId="82" xfId="0" applyFont="1" applyFill="1" applyBorder="1" applyAlignment="1">
      <alignment horizontal="center" vertical="center"/>
    </xf>
    <xf numFmtId="0" fontId="7" fillId="13" borderId="83" xfId="0" applyFont="1" applyFill="1" applyBorder="1" applyAlignment="1">
      <alignment horizontal="center"/>
    </xf>
    <xf numFmtId="0" fontId="26" fillId="23" borderId="83" xfId="0" applyFont="1" applyFill="1" applyBorder="1" applyAlignment="1">
      <alignment horizontal="center" vertical="center"/>
    </xf>
    <xf numFmtId="0" fontId="7" fillId="9" borderId="83" xfId="0" applyFont="1" applyFill="1" applyBorder="1" applyAlignment="1">
      <alignment horizontal="center" vertical="center"/>
    </xf>
    <xf numFmtId="0" fontId="17" fillId="23" borderId="83" xfId="0" applyFont="1" applyFill="1" applyBorder="1" applyAlignment="1">
      <alignment horizontal="center" vertical="center"/>
    </xf>
    <xf numFmtId="0" fontId="17" fillId="9" borderId="83" xfId="0" applyFont="1" applyFill="1" applyBorder="1" applyAlignment="1">
      <alignment horizontal="center" vertical="center"/>
    </xf>
    <xf numFmtId="0" fontId="30" fillId="23" borderId="84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/>
    </xf>
    <xf numFmtId="0" fontId="41" fillId="8" borderId="3" xfId="0" applyFont="1" applyFill="1" applyBorder="1" applyAlignment="1">
      <alignment horizontal="left"/>
    </xf>
    <xf numFmtId="0" fontId="10" fillId="9" borderId="3" xfId="0" applyFont="1" applyFill="1" applyBorder="1" applyAlignment="1">
      <alignment horizontal="center"/>
    </xf>
    <xf numFmtId="164" fontId="8" fillId="11" borderId="11" xfId="0" applyNumberFormat="1" applyFont="1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1" fontId="23" fillId="9" borderId="3" xfId="0" applyNumberFormat="1" applyFont="1" applyFill="1" applyBorder="1" applyAlignment="1">
      <alignment horizontal="center"/>
    </xf>
    <xf numFmtId="20" fontId="30" fillId="0" borderId="5" xfId="0" applyNumberFormat="1" applyFont="1" applyFill="1" applyBorder="1" applyAlignment="1">
      <alignment horizontal="center" vertical="center"/>
    </xf>
    <xf numFmtId="164" fontId="8" fillId="11" borderId="89" xfId="0" applyNumberFormat="1" applyFont="1" applyFill="1" applyBorder="1" applyAlignment="1">
      <alignment horizontal="center"/>
    </xf>
    <xf numFmtId="0" fontId="12" fillId="3" borderId="81" xfId="0" applyFont="1" applyFill="1" applyBorder="1" applyAlignment="1">
      <alignment horizontal="center" vertical="center"/>
    </xf>
    <xf numFmtId="0" fontId="28" fillId="0" borderId="79" xfId="0" applyFont="1" applyFill="1" applyBorder="1" applyAlignment="1"/>
    <xf numFmtId="0" fontId="5" fillId="9" borderId="79" xfId="0" applyFont="1" applyFill="1" applyBorder="1" applyAlignment="1">
      <alignment horizontal="left"/>
    </xf>
    <xf numFmtId="20" fontId="8" fillId="11" borderId="89" xfId="0" applyNumberFormat="1" applyFont="1" applyFill="1" applyBorder="1" applyAlignment="1">
      <alignment horizontal="center"/>
    </xf>
    <xf numFmtId="165" fontId="8" fillId="11" borderId="89" xfId="0" applyNumberFormat="1" applyFont="1" applyFill="1" applyBorder="1" applyAlignment="1">
      <alignment horizontal="center"/>
    </xf>
    <xf numFmtId="164" fontId="5" fillId="8" borderId="79" xfId="1" applyNumberFormat="1" applyFont="1" applyFill="1" applyBorder="1" applyAlignment="1">
      <alignment horizontal="left"/>
    </xf>
    <xf numFmtId="49" fontId="8" fillId="11" borderId="89" xfId="0" applyNumberFormat="1" applyFont="1" applyFill="1" applyBorder="1" applyAlignment="1">
      <alignment horizontal="center"/>
    </xf>
    <xf numFmtId="164" fontId="11" fillId="8" borderId="79" xfId="0" applyNumberFormat="1" applyFont="1" applyFill="1" applyBorder="1" applyAlignment="1">
      <alignment horizontal="left"/>
    </xf>
    <xf numFmtId="49" fontId="25" fillId="11" borderId="89" xfId="0" applyNumberFormat="1" applyFont="1" applyFill="1" applyBorder="1" applyAlignment="1">
      <alignment horizontal="center"/>
    </xf>
    <xf numFmtId="0" fontId="2" fillId="6" borderId="79" xfId="0" applyFont="1" applyFill="1" applyBorder="1" applyAlignment="1">
      <alignment horizontal="left"/>
    </xf>
    <xf numFmtId="164" fontId="5" fillId="9" borderId="79" xfId="0" applyNumberFormat="1" applyFont="1" applyFill="1" applyBorder="1" applyAlignment="1">
      <alignment horizontal="left"/>
    </xf>
    <xf numFmtId="0" fontId="41" fillId="8" borderId="83" xfId="0" applyFont="1" applyFill="1" applyBorder="1" applyAlignment="1">
      <alignment horizontal="left"/>
    </xf>
    <xf numFmtId="0" fontId="10" fillId="9" borderId="83" xfId="0" applyFont="1" applyFill="1" applyBorder="1" applyAlignment="1">
      <alignment horizontal="center"/>
    </xf>
    <xf numFmtId="0" fontId="5" fillId="7" borderId="90" xfId="0" applyFont="1" applyFill="1" applyBorder="1" applyAlignment="1">
      <alignment horizontal="left"/>
    </xf>
    <xf numFmtId="49" fontId="8" fillId="11" borderId="91" xfId="0" applyNumberFormat="1" applyFont="1" applyFill="1" applyBorder="1" applyAlignment="1">
      <alignment horizontal="center"/>
    </xf>
    <xf numFmtId="0" fontId="12" fillId="9" borderId="84" xfId="0" applyFont="1" applyFill="1" applyBorder="1" applyAlignment="1">
      <alignment horizontal="center" vertical="center"/>
    </xf>
    <xf numFmtId="0" fontId="39" fillId="45" borderId="102" xfId="0" applyFont="1" applyFill="1" applyBorder="1" applyAlignment="1">
      <alignment horizontal="center"/>
    </xf>
    <xf numFmtId="0" fontId="39" fillId="45" borderId="103" xfId="0" applyFont="1" applyFill="1" applyBorder="1" applyAlignment="1">
      <alignment horizontal="center"/>
    </xf>
    <xf numFmtId="0" fontId="39" fillId="45" borderId="104" xfId="0" applyFont="1" applyFill="1" applyBorder="1" applyAlignment="1">
      <alignment horizontal="center"/>
    </xf>
    <xf numFmtId="0" fontId="39" fillId="45" borderId="107" xfId="0" applyFont="1" applyFill="1" applyBorder="1" applyAlignment="1">
      <alignment horizontal="center"/>
    </xf>
    <xf numFmtId="0" fontId="39" fillId="45" borderId="108" xfId="0" applyFont="1" applyFill="1" applyBorder="1" applyAlignment="1">
      <alignment horizontal="center"/>
    </xf>
    <xf numFmtId="0" fontId="39" fillId="45" borderId="109" xfId="0" applyFont="1" applyFill="1" applyBorder="1" applyAlignment="1">
      <alignment horizontal="center"/>
    </xf>
    <xf numFmtId="0" fontId="3" fillId="0" borderId="106" xfId="0" applyFont="1" applyFill="1" applyBorder="1" applyAlignment="1">
      <alignment horizontal="center"/>
    </xf>
    <xf numFmtId="0" fontId="12" fillId="42" borderId="106" xfId="0" applyFont="1" applyFill="1" applyBorder="1" applyAlignment="1">
      <alignment horizontal="center" vertical="center"/>
    </xf>
    <xf numFmtId="0" fontId="12" fillId="9" borderId="106" xfId="0" applyFont="1" applyFill="1" applyBorder="1" applyAlignment="1">
      <alignment horizontal="center" vertical="center"/>
    </xf>
    <xf numFmtId="0" fontId="39" fillId="0" borderId="102" xfId="0" applyFont="1" applyFill="1" applyBorder="1" applyAlignment="1">
      <alignment horizontal="center"/>
    </xf>
    <xf numFmtId="0" fontId="39" fillId="0" borderId="103" xfId="0" applyFont="1" applyFill="1" applyBorder="1" applyAlignment="1">
      <alignment horizontal="center"/>
    </xf>
    <xf numFmtId="0" fontId="39" fillId="0" borderId="104" xfId="0" applyFont="1" applyFill="1" applyBorder="1" applyAlignment="1">
      <alignment horizontal="center"/>
    </xf>
    <xf numFmtId="0" fontId="39" fillId="0" borderId="107" xfId="0" applyFont="1" applyFill="1" applyBorder="1" applyAlignment="1">
      <alignment horizontal="center"/>
    </xf>
    <xf numFmtId="0" fontId="39" fillId="0" borderId="108" xfId="0" applyFont="1" applyFill="1" applyBorder="1" applyAlignment="1">
      <alignment horizontal="center"/>
    </xf>
    <xf numFmtId="0" fontId="39" fillId="0" borderId="109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05" xfId="0" applyFont="1" applyFill="1" applyBorder="1" applyAlignment="1">
      <alignment horizontal="center"/>
    </xf>
    <xf numFmtId="0" fontId="12" fillId="37" borderId="106" xfId="0" applyFont="1" applyFill="1" applyBorder="1" applyAlignment="1">
      <alignment horizontal="center" vertical="center"/>
    </xf>
    <xf numFmtId="0" fontId="8" fillId="42" borderId="106" xfId="0" applyFont="1" applyFill="1" applyBorder="1" applyAlignment="1">
      <alignment horizontal="center" vertical="center"/>
    </xf>
    <xf numFmtId="0" fontId="8" fillId="9" borderId="106" xfId="0" applyFont="1" applyFill="1" applyBorder="1" applyAlignment="1">
      <alignment horizontal="center" vertical="center"/>
    </xf>
    <xf numFmtId="0" fontId="29" fillId="13" borderId="13" xfId="0" applyFont="1" applyFill="1" applyBorder="1" applyAlignment="1">
      <alignment horizontal="center" vertical="center"/>
    </xf>
    <xf numFmtId="0" fontId="29" fillId="13" borderId="6" xfId="0" applyFont="1" applyFill="1" applyBorder="1" applyAlignment="1">
      <alignment horizontal="center" vertical="center"/>
    </xf>
    <xf numFmtId="0" fontId="29" fillId="13" borderId="12" xfId="0" applyFont="1" applyFill="1" applyBorder="1" applyAlignment="1">
      <alignment horizontal="center" vertical="center"/>
    </xf>
    <xf numFmtId="0" fontId="29" fillId="13" borderId="14" xfId="0" applyFont="1" applyFill="1" applyBorder="1" applyAlignment="1">
      <alignment horizontal="center" vertical="center"/>
    </xf>
    <xf numFmtId="0" fontId="29" fillId="13" borderId="15" xfId="0" applyFont="1" applyFill="1" applyBorder="1" applyAlignment="1">
      <alignment horizontal="center" vertical="center"/>
    </xf>
    <xf numFmtId="0" fontId="29" fillId="13" borderId="16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/>
    </xf>
    <xf numFmtId="0" fontId="12" fillId="0" borderId="27" xfId="0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3" fillId="20" borderId="18" xfId="0" applyFont="1" applyFill="1" applyBorder="1" applyAlignment="1">
      <alignment horizontal="center" vertical="center"/>
    </xf>
    <xf numFmtId="0" fontId="3" fillId="20" borderId="26" xfId="0" applyFont="1" applyFill="1" applyBorder="1" applyAlignment="1">
      <alignment horizontal="center" vertical="center"/>
    </xf>
    <xf numFmtId="0" fontId="3" fillId="20" borderId="36" xfId="0" applyFont="1" applyFill="1" applyBorder="1" applyAlignment="1">
      <alignment horizontal="center" vertical="center"/>
    </xf>
    <xf numFmtId="0" fontId="3" fillId="20" borderId="58" xfId="0" applyFont="1" applyFill="1" applyBorder="1" applyAlignment="1">
      <alignment horizontal="center" vertical="center"/>
    </xf>
    <xf numFmtId="0" fontId="3" fillId="20" borderId="59" xfId="0" applyFont="1" applyFill="1" applyBorder="1" applyAlignment="1">
      <alignment horizontal="center" vertical="center"/>
    </xf>
    <xf numFmtId="0" fontId="3" fillId="20" borderId="60" xfId="0" applyFont="1" applyFill="1" applyBorder="1" applyAlignment="1">
      <alignment horizontal="center" vertical="center"/>
    </xf>
    <xf numFmtId="0" fontId="8" fillId="15" borderId="29" xfId="0" applyFont="1" applyFill="1" applyBorder="1" applyAlignment="1">
      <alignment horizontal="center"/>
    </xf>
    <xf numFmtId="0" fontId="8" fillId="15" borderId="47" xfId="0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2" fillId="0" borderId="51" xfId="0" applyFont="1" applyFill="1" applyBorder="1" applyAlignment="1">
      <alignment horizontal="left"/>
    </xf>
    <xf numFmtId="0" fontId="12" fillId="0" borderId="19" xfId="0" applyFont="1" applyFill="1" applyBorder="1" applyAlignment="1">
      <alignment horizontal="left"/>
    </xf>
    <xf numFmtId="0" fontId="8" fillId="15" borderId="50" xfId="0" applyFont="1" applyFill="1" applyBorder="1" applyAlignment="1">
      <alignment horizontal="center"/>
    </xf>
    <xf numFmtId="0" fontId="3" fillId="20" borderId="52" xfId="0" applyFont="1" applyFill="1" applyBorder="1" applyAlignment="1">
      <alignment horizontal="center" vertical="center"/>
    </xf>
    <xf numFmtId="0" fontId="3" fillId="20" borderId="39" xfId="0" applyFont="1" applyFill="1" applyBorder="1" applyAlignment="1">
      <alignment horizontal="center" vertical="center"/>
    </xf>
    <xf numFmtId="0" fontId="3" fillId="2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8" fillId="15" borderId="3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29" fillId="24" borderId="68" xfId="0" applyFont="1" applyFill="1" applyBorder="1" applyAlignment="1">
      <alignment horizontal="center" vertical="center"/>
    </xf>
    <xf numFmtId="0" fontId="29" fillId="24" borderId="40" xfId="0" applyFont="1" applyFill="1" applyBorder="1" applyAlignment="1">
      <alignment horizontal="center" vertical="center"/>
    </xf>
    <xf numFmtId="0" fontId="29" fillId="24" borderId="6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/>
    </xf>
    <xf numFmtId="0" fontId="18" fillId="0" borderId="61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165" fontId="18" fillId="16" borderId="64" xfId="0" applyNumberFormat="1" applyFont="1" applyFill="1" applyBorder="1" applyAlignment="1">
      <alignment horizontal="center" vertical="center"/>
    </xf>
    <xf numFmtId="0" fontId="18" fillId="12" borderId="66" xfId="0" applyFont="1" applyFill="1" applyBorder="1" applyAlignment="1">
      <alignment horizontal="center" vertical="center"/>
    </xf>
    <xf numFmtId="20" fontId="18" fillId="16" borderId="64" xfId="0" applyNumberFormat="1" applyFont="1" applyFill="1" applyBorder="1" applyAlignment="1">
      <alignment horizontal="center" vertical="center"/>
    </xf>
    <xf numFmtId="0" fontId="12" fillId="16" borderId="87" xfId="0" applyFont="1" applyFill="1" applyBorder="1" applyAlignment="1">
      <alignment horizontal="center" vertical="center"/>
    </xf>
    <xf numFmtId="0" fontId="12" fillId="16" borderId="110" xfId="0" applyFont="1" applyFill="1" applyBorder="1" applyAlignment="1">
      <alignment horizontal="center" vertical="center"/>
    </xf>
    <xf numFmtId="0" fontId="12" fillId="48" borderId="14" xfId="0" applyFont="1" applyFill="1" applyBorder="1" applyAlignment="1">
      <alignment horizontal="center"/>
    </xf>
    <xf numFmtId="0" fontId="12" fillId="48" borderId="85" xfId="0" applyFont="1" applyFill="1" applyBorder="1" applyAlignment="1">
      <alignment horizontal="center"/>
    </xf>
    <xf numFmtId="0" fontId="12" fillId="48" borderId="15" xfId="0" applyFont="1" applyFill="1" applyBorder="1" applyAlignment="1">
      <alignment horizontal="center"/>
    </xf>
    <xf numFmtId="0" fontId="12" fillId="48" borderId="87" xfId="0" applyFont="1" applyFill="1" applyBorder="1" applyAlignment="1">
      <alignment horizontal="center"/>
    </xf>
    <xf numFmtId="0" fontId="12" fillId="48" borderId="111" xfId="0" applyFont="1" applyFill="1" applyBorder="1" applyAlignment="1">
      <alignment horizontal="center"/>
    </xf>
    <xf numFmtId="0" fontId="12" fillId="48" borderId="16" xfId="0" applyFont="1" applyFill="1" applyBorder="1" applyAlignment="1">
      <alignment horizontal="center"/>
    </xf>
    <xf numFmtId="0" fontId="9" fillId="20" borderId="80" xfId="0" applyFont="1" applyFill="1" applyBorder="1" applyAlignment="1">
      <alignment horizontal="center"/>
    </xf>
    <xf numFmtId="0" fontId="11" fillId="20" borderId="93" xfId="0" applyFont="1" applyFill="1" applyBorder="1" applyAlignment="1">
      <alignment horizontal="center"/>
    </xf>
    <xf numFmtId="0" fontId="41" fillId="20" borderId="93" xfId="1" applyFont="1" applyFill="1" applyBorder="1" applyAlignment="1">
      <alignment horizontal="left"/>
    </xf>
    <xf numFmtId="0" fontId="11" fillId="4" borderId="78" xfId="0" applyFont="1" applyFill="1" applyBorder="1" applyAlignment="1">
      <alignment horizontal="center"/>
    </xf>
    <xf numFmtId="0" fontId="12" fillId="5" borderId="79" xfId="0" applyFont="1" applyFill="1" applyBorder="1" applyAlignment="1">
      <alignment horizontal="center" vertical="center"/>
    </xf>
    <xf numFmtId="0" fontId="12" fillId="3" borderId="112" xfId="0" applyFont="1" applyFill="1" applyBorder="1" applyAlignment="1">
      <alignment horizontal="center" vertical="center"/>
    </xf>
    <xf numFmtId="0" fontId="12" fillId="5" borderId="81" xfId="0" applyFont="1" applyFill="1" applyBorder="1" applyAlignment="1">
      <alignment horizontal="center" vertical="center"/>
    </xf>
    <xf numFmtId="20" fontId="15" fillId="9" borderId="80" xfId="0" applyNumberFormat="1" applyFont="1" applyFill="1" applyBorder="1" applyAlignment="1">
      <alignment horizontal="center"/>
    </xf>
    <xf numFmtId="164" fontId="12" fillId="9" borderId="79" xfId="0" applyNumberFormat="1" applyFont="1" applyFill="1" applyBorder="1" applyAlignment="1">
      <alignment horizontal="center"/>
    </xf>
    <xf numFmtId="164" fontId="12" fillId="9" borderId="113" xfId="0" applyNumberFormat="1" applyFont="1" applyFill="1" applyBorder="1" applyAlignment="1">
      <alignment horizontal="center"/>
    </xf>
    <xf numFmtId="164" fontId="0" fillId="0" borderId="0" xfId="0" applyNumberFormat="1"/>
    <xf numFmtId="0" fontId="12" fillId="9" borderId="112" xfId="0" applyFont="1" applyFill="1" applyBorder="1" applyAlignment="1">
      <alignment horizontal="center" vertical="center"/>
    </xf>
    <xf numFmtId="0" fontId="12" fillId="9" borderId="79" xfId="0" applyFont="1" applyFill="1" applyBorder="1" applyAlignment="1">
      <alignment horizontal="center" vertical="center"/>
    </xf>
    <xf numFmtId="0" fontId="12" fillId="5" borderId="112" xfId="0" applyFont="1" applyFill="1" applyBorder="1" applyAlignment="1">
      <alignment horizontal="center" vertical="center"/>
    </xf>
    <xf numFmtId="49" fontId="25" fillId="2" borderId="79" xfId="0" applyNumberFormat="1" applyFont="1" applyFill="1" applyBorder="1" applyAlignment="1">
      <alignment horizontal="center"/>
    </xf>
    <xf numFmtId="49" fontId="15" fillId="9" borderId="81" xfId="0" applyNumberFormat="1" applyFont="1" applyFill="1" applyBorder="1" applyAlignment="1">
      <alignment horizontal="center"/>
    </xf>
    <xf numFmtId="0" fontId="0" fillId="0" borderId="0" xfId="0" applyFill="1"/>
    <xf numFmtId="164" fontId="12" fillId="0" borderId="113" xfId="0" applyNumberFormat="1" applyFont="1" applyFill="1" applyBorder="1" applyAlignment="1">
      <alignment horizontal="center"/>
    </xf>
    <xf numFmtId="0" fontId="12" fillId="3" borderId="79" xfId="0" applyFont="1" applyFill="1" applyBorder="1" applyAlignment="1">
      <alignment horizontal="center" vertical="center"/>
    </xf>
    <xf numFmtId="0" fontId="12" fillId="0" borderId="112" xfId="0" applyFont="1" applyFill="1" applyBorder="1" applyAlignment="1">
      <alignment horizontal="center" vertical="center"/>
    </xf>
    <xf numFmtId="20" fontId="15" fillId="0" borderId="80" xfId="0" applyNumberFormat="1" applyFont="1" applyFill="1" applyBorder="1" applyAlignment="1">
      <alignment horizontal="center"/>
    </xf>
    <xf numFmtId="20" fontId="12" fillId="0" borderId="79" xfId="0" applyNumberFormat="1" applyFont="1" applyFill="1" applyBorder="1" applyAlignment="1">
      <alignment horizontal="center"/>
    </xf>
    <xf numFmtId="49" fontId="12" fillId="9" borderId="113" xfId="0" applyNumberFormat="1" applyFont="1" applyFill="1" applyBorder="1" applyAlignment="1">
      <alignment horizontal="center"/>
    </xf>
    <xf numFmtId="0" fontId="6" fillId="49" borderId="77" xfId="0" applyFont="1" applyFill="1" applyBorder="1" applyAlignment="1">
      <alignment horizontal="center" vertical="center"/>
    </xf>
    <xf numFmtId="0" fontId="11" fillId="4" borderId="114" xfId="0" applyFont="1" applyFill="1" applyBorder="1" applyAlignment="1">
      <alignment horizontal="center" vertical="center"/>
    </xf>
    <xf numFmtId="0" fontId="11" fillId="4" borderId="115" xfId="0" applyFont="1" applyFill="1" applyBorder="1" applyAlignment="1">
      <alignment horizontal="center" vertical="center"/>
    </xf>
    <xf numFmtId="0" fontId="12" fillId="9" borderId="116" xfId="0" applyFont="1" applyFill="1" applyBorder="1" applyAlignment="1">
      <alignment horizontal="center"/>
    </xf>
    <xf numFmtId="0" fontId="40" fillId="20" borderId="93" xfId="0" applyFont="1" applyFill="1" applyBorder="1" applyAlignment="1">
      <alignment horizontal="left"/>
    </xf>
    <xf numFmtId="20" fontId="12" fillId="9" borderId="113" xfId="0" applyNumberFormat="1" applyFont="1" applyFill="1" applyBorder="1" applyAlignment="1">
      <alignment horizontal="center"/>
    </xf>
    <xf numFmtId="0" fontId="41" fillId="20" borderId="93" xfId="0" applyFont="1" applyFill="1" applyBorder="1" applyAlignment="1">
      <alignment horizontal="left"/>
    </xf>
    <xf numFmtId="164" fontId="11" fillId="9" borderId="80" xfId="0" applyNumberFormat="1" applyFont="1" applyFill="1" applyBorder="1" applyAlignment="1">
      <alignment horizontal="center"/>
    </xf>
    <xf numFmtId="49" fontId="15" fillId="9" borderId="113" xfId="0" applyNumberFormat="1" applyFont="1" applyFill="1" applyBorder="1" applyAlignment="1">
      <alignment horizontal="center"/>
    </xf>
    <xf numFmtId="0" fontId="6" fillId="49" borderId="73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117" xfId="0" applyFont="1" applyFill="1" applyBorder="1" applyAlignment="1">
      <alignment horizontal="center" vertical="center"/>
    </xf>
    <xf numFmtId="164" fontId="11" fillId="9" borderId="74" xfId="0" applyNumberFormat="1" applyFont="1" applyFill="1" applyBorder="1" applyAlignment="1">
      <alignment horizontal="center"/>
    </xf>
    <xf numFmtId="0" fontId="12" fillId="9" borderId="75" xfId="0" applyFont="1" applyFill="1" applyBorder="1" applyAlignment="1">
      <alignment horizontal="center"/>
    </xf>
    <xf numFmtId="0" fontId="12" fillId="9" borderId="118" xfId="0" applyFont="1" applyFill="1" applyBorder="1" applyAlignment="1">
      <alignment horizontal="center"/>
    </xf>
    <xf numFmtId="1" fontId="9" fillId="3" borderId="89" xfId="0" applyNumberFormat="1" applyFont="1" applyFill="1" applyBorder="1" applyAlignment="1" applyProtection="1">
      <alignment horizontal="center"/>
      <protection hidden="1"/>
    </xf>
    <xf numFmtId="0" fontId="16" fillId="18" borderId="112" xfId="0" applyFont="1" applyFill="1" applyBorder="1" applyAlignment="1">
      <alignment horizontal="center" vertical="center"/>
    </xf>
    <xf numFmtId="0" fontId="16" fillId="18" borderId="79" xfId="0" applyFont="1" applyFill="1" applyBorder="1" applyAlignment="1">
      <alignment horizontal="center" vertical="center"/>
    </xf>
    <xf numFmtId="0" fontId="16" fillId="9" borderId="79" xfId="0" applyFont="1" applyFill="1" applyBorder="1" applyAlignment="1">
      <alignment horizontal="center" vertical="center"/>
    </xf>
    <xf numFmtId="164" fontId="12" fillId="3" borderId="79" xfId="0" applyNumberFormat="1" applyFont="1" applyFill="1" applyBorder="1" applyAlignment="1">
      <alignment horizontal="center"/>
    </xf>
    <xf numFmtId="20" fontId="12" fillId="0" borderId="113" xfId="0" applyNumberFormat="1" applyFont="1" applyFill="1" applyBorder="1" applyAlignment="1">
      <alignment horizontal="center"/>
    </xf>
    <xf numFmtId="0" fontId="12" fillId="9" borderId="79" xfId="0" applyFont="1" applyFill="1" applyBorder="1" applyAlignment="1">
      <alignment horizontal="center"/>
    </xf>
    <xf numFmtId="49" fontId="18" fillId="2" borderId="79" xfId="0" applyNumberFormat="1" applyFont="1" applyFill="1" applyBorder="1" applyAlignment="1">
      <alignment horizontal="center"/>
    </xf>
    <xf numFmtId="164" fontId="11" fillId="0" borderId="80" xfId="0" applyNumberFormat="1" applyFont="1" applyFill="1" applyBorder="1" applyAlignment="1">
      <alignment horizontal="center"/>
    </xf>
    <xf numFmtId="164" fontId="12" fillId="0" borderId="79" xfId="0" applyNumberFormat="1" applyFont="1" applyFill="1" applyBorder="1" applyAlignment="1">
      <alignment horizontal="center"/>
    </xf>
    <xf numFmtId="49" fontId="6" fillId="2" borderId="79" xfId="0" applyNumberFormat="1" applyFont="1" applyFill="1" applyBorder="1" applyAlignment="1">
      <alignment horizontal="center"/>
    </xf>
    <xf numFmtId="49" fontId="18" fillId="2" borderId="27" xfId="0" applyNumberFormat="1" applyFont="1" applyFill="1" applyBorder="1" applyAlignment="1">
      <alignment horizontal="center"/>
    </xf>
    <xf numFmtId="0" fontId="16" fillId="18" borderId="97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20" fontId="12" fillId="9" borderId="27" xfId="0" applyNumberFormat="1" applyFont="1" applyFill="1" applyBorder="1" applyAlignment="1">
      <alignment horizontal="center"/>
    </xf>
    <xf numFmtId="49" fontId="18" fillId="2" borderId="78" xfId="0" applyNumberFormat="1" applyFont="1" applyFill="1" applyBorder="1" applyAlignment="1">
      <alignment horizontal="center"/>
    </xf>
    <xf numFmtId="49" fontId="15" fillId="9" borderId="79" xfId="0" applyNumberFormat="1" applyFont="1" applyFill="1" applyBorder="1" applyAlignment="1">
      <alignment horizontal="center"/>
    </xf>
    <xf numFmtId="49" fontId="15" fillId="9" borderId="99" xfId="0" applyNumberFormat="1" applyFont="1" applyFill="1" applyBorder="1" applyAlignment="1">
      <alignment horizontal="center"/>
    </xf>
    <xf numFmtId="1" fontId="15" fillId="8" borderId="93" xfId="1" applyNumberFormat="1" applyFont="1" applyFill="1" applyBorder="1" applyAlignment="1">
      <alignment horizontal="center"/>
    </xf>
    <xf numFmtId="49" fontId="4" fillId="2" borderId="79" xfId="0" applyNumberFormat="1" applyFont="1" applyFill="1" applyBorder="1" applyAlignment="1">
      <alignment horizontal="center"/>
    </xf>
    <xf numFmtId="0" fontId="6" fillId="49" borderId="86" xfId="0" applyFont="1" applyFill="1" applyBorder="1" applyAlignment="1">
      <alignment horizontal="center" vertical="center"/>
    </xf>
    <xf numFmtId="0" fontId="11" fillId="4" borderId="69" xfId="0" applyFont="1" applyFill="1" applyBorder="1" applyAlignment="1">
      <alignment horizontal="center" vertical="center"/>
    </xf>
    <xf numFmtId="0" fontId="11" fillId="4" borderId="119" xfId="0" applyFont="1" applyFill="1" applyBorder="1" applyAlignment="1">
      <alignment horizontal="center" vertical="center"/>
    </xf>
    <xf numFmtId="49" fontId="12" fillId="9" borderId="25" xfId="0" applyNumberFormat="1" applyFont="1" applyFill="1" applyBorder="1" applyAlignment="1">
      <alignment horizontal="center"/>
    </xf>
    <xf numFmtId="49" fontId="4" fillId="2" borderId="27" xfId="0" applyNumberFormat="1" applyFont="1" applyFill="1" applyBorder="1" applyAlignment="1">
      <alignment horizontal="center"/>
    </xf>
    <xf numFmtId="49" fontId="12" fillId="9" borderId="27" xfId="0" applyNumberFormat="1" applyFont="1" applyFill="1" applyBorder="1" applyAlignment="1">
      <alignment horizontal="center"/>
    </xf>
    <xf numFmtId="20" fontId="12" fillId="3" borderId="79" xfId="0" applyNumberFormat="1" applyFont="1" applyFill="1" applyBorder="1" applyAlignment="1">
      <alignment horizontal="center"/>
    </xf>
    <xf numFmtId="165" fontId="12" fillId="9" borderId="79" xfId="0" applyNumberFormat="1" applyFont="1" applyFill="1" applyBorder="1" applyAlignment="1">
      <alignment horizontal="center"/>
    </xf>
    <xf numFmtId="165" fontId="12" fillId="9" borderId="113" xfId="0" applyNumberFormat="1" applyFont="1" applyFill="1" applyBorder="1" applyAlignment="1">
      <alignment horizontal="center"/>
    </xf>
    <xf numFmtId="0" fontId="16" fillId="18" borderId="81" xfId="0" applyFont="1" applyFill="1" applyBorder="1" applyAlignment="1">
      <alignment horizontal="center" vertical="center"/>
    </xf>
    <xf numFmtId="49" fontId="4" fillId="2" borderId="78" xfId="0" applyNumberFormat="1" applyFont="1" applyFill="1" applyBorder="1" applyAlignment="1">
      <alignment horizontal="center"/>
    </xf>
    <xf numFmtId="0" fontId="12" fillId="9" borderId="80" xfId="0" applyFont="1" applyFill="1" applyBorder="1" applyAlignment="1">
      <alignment horizontal="center"/>
    </xf>
    <xf numFmtId="0" fontId="15" fillId="9" borderId="79" xfId="0" applyFont="1" applyFill="1" applyBorder="1"/>
    <xf numFmtId="49" fontId="12" fillId="9" borderId="0" xfId="0" applyNumberFormat="1" applyFont="1" applyFill="1" applyBorder="1" applyAlignment="1">
      <alignment horizontal="center"/>
    </xf>
    <xf numFmtId="49" fontId="11" fillId="9" borderId="113" xfId="0" applyNumberFormat="1" applyFont="1" applyFill="1" applyBorder="1" applyAlignment="1">
      <alignment horizontal="center"/>
    </xf>
    <xf numFmtId="0" fontId="20" fillId="35" borderId="120" xfId="0" applyFont="1" applyFill="1" applyBorder="1" applyAlignment="1">
      <alignment horizontal="center"/>
    </xf>
    <xf numFmtId="0" fontId="20" fillId="35" borderId="121" xfId="0" applyFont="1" applyFill="1" applyBorder="1" applyAlignment="1">
      <alignment horizontal="center"/>
    </xf>
    <xf numFmtId="1" fontId="3" fillId="41" borderId="120" xfId="0" applyNumberFormat="1" applyFont="1" applyFill="1" applyBorder="1" applyAlignment="1">
      <alignment horizontal="center" vertical="center"/>
    </xf>
    <xf numFmtId="1" fontId="3" fillId="41" borderId="121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_List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9"/>
  <sheetViews>
    <sheetView tabSelected="1" workbookViewId="0">
      <selection activeCell="E10" sqref="E10"/>
    </sheetView>
  </sheetViews>
  <sheetFormatPr defaultRowHeight="14.4" x14ac:dyDescent="0.3"/>
  <cols>
    <col min="1" max="1" width="3.33203125" style="544" customWidth="1"/>
    <col min="2" max="2" width="3.44140625" style="544" customWidth="1"/>
    <col min="3" max="3" width="18.109375" style="597" customWidth="1"/>
    <col min="4" max="4" width="4" style="545" customWidth="1"/>
    <col min="5" max="5" width="2.88671875" style="545" customWidth="1"/>
    <col min="6" max="6" width="17.33203125" style="1" customWidth="1"/>
    <col min="7" max="7" width="3.44140625" style="546" customWidth="1"/>
    <col min="8" max="8" width="3.44140625" style="544" customWidth="1"/>
    <col min="9" max="9" width="6.33203125" style="547" customWidth="1"/>
    <col min="10" max="10" width="5.44140625" style="545" customWidth="1"/>
    <col min="11" max="11" width="3.44140625" style="548" customWidth="1"/>
    <col min="12" max="12" width="3.109375" style="544" customWidth="1"/>
    <col min="13" max="27" width="3.6640625" style="545" customWidth="1"/>
    <col min="28" max="29" width="4.6640625" style="549" customWidth="1"/>
    <col min="30" max="33" width="4.6640625" style="388" customWidth="1"/>
    <col min="34" max="34" width="4.6640625" style="550" customWidth="1"/>
    <col min="35" max="38" width="4.6640625" style="388" customWidth="1"/>
    <col min="39" max="41" width="4.5546875" style="388" customWidth="1"/>
    <col min="42" max="42" width="4.5546875" style="549" customWidth="1"/>
    <col min="43" max="43" width="8.33203125" customWidth="1"/>
    <col min="44" max="44" width="4.6640625" customWidth="1"/>
  </cols>
  <sheetData>
    <row r="1" spans="1:43" ht="12.9" customHeight="1" x14ac:dyDescent="0.3">
      <c r="A1" s="118" t="s">
        <v>0</v>
      </c>
      <c r="B1" s="119" t="s">
        <v>1</v>
      </c>
      <c r="C1" s="572" t="s">
        <v>2</v>
      </c>
      <c r="D1" s="119" t="s">
        <v>3</v>
      </c>
      <c r="E1" s="120" t="s">
        <v>379</v>
      </c>
      <c r="F1" s="121" t="s">
        <v>5</v>
      </c>
      <c r="G1" s="122" t="s">
        <v>6</v>
      </c>
      <c r="H1" s="122" t="s">
        <v>499</v>
      </c>
      <c r="I1" s="347" t="s">
        <v>7</v>
      </c>
      <c r="J1" s="348" t="s">
        <v>8</v>
      </c>
      <c r="K1" s="464" t="s">
        <v>9</v>
      </c>
      <c r="L1" s="158" t="s">
        <v>10</v>
      </c>
      <c r="M1" s="147" t="s">
        <v>11</v>
      </c>
      <c r="N1" s="148" t="s">
        <v>12</v>
      </c>
      <c r="O1" s="148" t="s">
        <v>13</v>
      </c>
      <c r="P1" s="148" t="s">
        <v>14</v>
      </c>
      <c r="Q1" s="148" t="s">
        <v>15</v>
      </c>
      <c r="R1" s="148" t="s">
        <v>16</v>
      </c>
      <c r="S1" s="148" t="s">
        <v>17</v>
      </c>
      <c r="T1" s="148" t="s">
        <v>18</v>
      </c>
      <c r="U1" s="148" t="s">
        <v>19</v>
      </c>
      <c r="V1" s="711" t="s">
        <v>20</v>
      </c>
      <c r="W1" s="712" t="s">
        <v>21</v>
      </c>
      <c r="X1" s="148" t="s">
        <v>22</v>
      </c>
      <c r="Y1" s="148" t="s">
        <v>23</v>
      </c>
      <c r="Z1" s="148" t="s">
        <v>24</v>
      </c>
      <c r="AA1" s="349" t="s">
        <v>25</v>
      </c>
      <c r="AB1" s="713" t="s">
        <v>26</v>
      </c>
      <c r="AC1" s="714" t="s">
        <v>27</v>
      </c>
      <c r="AD1" s="715" t="s">
        <v>28</v>
      </c>
      <c r="AE1" s="715" t="s">
        <v>29</v>
      </c>
      <c r="AF1" s="715" t="s">
        <v>30</v>
      </c>
      <c r="AG1" s="715" t="s">
        <v>31</v>
      </c>
      <c r="AH1" s="715" t="s">
        <v>32</v>
      </c>
      <c r="AI1" s="715" t="s">
        <v>33</v>
      </c>
      <c r="AJ1" s="715" t="s">
        <v>34</v>
      </c>
      <c r="AK1" s="716" t="s">
        <v>35</v>
      </c>
      <c r="AL1" s="717" t="s">
        <v>36</v>
      </c>
      <c r="AM1" s="715" t="s">
        <v>37</v>
      </c>
      <c r="AN1" s="715" t="s">
        <v>38</v>
      </c>
      <c r="AO1" s="715" t="s">
        <v>39</v>
      </c>
      <c r="AP1" s="718" t="s">
        <v>40</v>
      </c>
    </row>
    <row r="2" spans="1:43" ht="12.9" customHeight="1" x14ac:dyDescent="0.3">
      <c r="A2" s="719">
        <v>1</v>
      </c>
      <c r="B2" s="720" t="s">
        <v>41</v>
      </c>
      <c r="C2" s="721" t="s">
        <v>383</v>
      </c>
      <c r="D2" s="208">
        <v>2004</v>
      </c>
      <c r="E2" s="199">
        <f t="shared" ref="E2:E19" si="0">SUM(2019-D2)</f>
        <v>15</v>
      </c>
      <c r="F2" s="212" t="s">
        <v>46</v>
      </c>
      <c r="G2" s="330" t="s">
        <v>44</v>
      </c>
      <c r="H2" s="351">
        <v>8</v>
      </c>
      <c r="I2" s="352">
        <f>MIN(AB2:AB2:AP2)</f>
        <v>0.83819444444444446</v>
      </c>
      <c r="J2" s="465">
        <f t="shared" ref="J2:J22" si="1">IF(COUNTIF(M2:AA2,"&gt;=0")&lt;11,SUM(M2:AA2),SUM(LARGE(M2:AA2,1),LARGE(M2:AA2,2),LARGE(M2:AA2,3),LARGE(M2:AA2,4),LARGE(M2:AA2,5),LARGE(M2:AA2,6),LARGE(M2:AA2,7),LARGE(M2:AA2,8),LARGE(M2:AA2,9),LARGE(M2:AA2,10)))</f>
        <v>92</v>
      </c>
      <c r="K2" s="722">
        <f t="shared" ref="K2:K22" si="2">SUM(COUNTIF(M2:AA2,"&gt;-1"))</f>
        <v>11</v>
      </c>
      <c r="L2" s="138">
        <f t="shared" ref="L2:L22" si="3">SUM(M2:AA2)</f>
        <v>100</v>
      </c>
      <c r="M2" s="353">
        <v>10</v>
      </c>
      <c r="N2" s="587">
        <v>8</v>
      </c>
      <c r="O2" s="206">
        <v>9</v>
      </c>
      <c r="P2" s="206">
        <v>9</v>
      </c>
      <c r="Q2" s="191"/>
      <c r="R2" s="191"/>
      <c r="S2" s="203">
        <v>10</v>
      </c>
      <c r="T2" s="206">
        <v>8</v>
      </c>
      <c r="U2" s="203">
        <v>10</v>
      </c>
      <c r="V2" s="723">
        <v>9</v>
      </c>
      <c r="W2" s="724">
        <v>10</v>
      </c>
      <c r="X2" s="206">
        <v>9</v>
      </c>
      <c r="Y2" s="191"/>
      <c r="Z2" s="191"/>
      <c r="AA2" s="725">
        <v>8</v>
      </c>
      <c r="AB2" s="726">
        <v>0.89722222222222225</v>
      </c>
      <c r="AC2" s="140">
        <v>0.8652777777777777</v>
      </c>
      <c r="AD2" s="355">
        <v>0.88124999999999998</v>
      </c>
      <c r="AE2" s="356">
        <v>0.84583333333333333</v>
      </c>
      <c r="AF2" s="356"/>
      <c r="AG2" s="356"/>
      <c r="AH2" s="355">
        <v>0.85416666666666663</v>
      </c>
      <c r="AI2" s="356">
        <v>0.84930555555555554</v>
      </c>
      <c r="AJ2" s="355">
        <v>0.84652777777777777</v>
      </c>
      <c r="AK2" s="727">
        <v>0.83819444444444446</v>
      </c>
      <c r="AL2" s="728">
        <v>0.87083333333333324</v>
      </c>
      <c r="AM2" s="355">
        <v>0.86875000000000002</v>
      </c>
      <c r="AN2" s="355"/>
      <c r="AO2" s="355"/>
      <c r="AP2" s="130">
        <v>0.87083333333333324</v>
      </c>
      <c r="AQ2" s="729"/>
    </row>
    <row r="3" spans="1:43" ht="12.9" customHeight="1" x14ac:dyDescent="0.3">
      <c r="A3" s="719">
        <v>2</v>
      </c>
      <c r="B3" s="720" t="s">
        <v>41</v>
      </c>
      <c r="C3" s="721" t="s">
        <v>468</v>
      </c>
      <c r="D3" s="208">
        <v>2004</v>
      </c>
      <c r="E3" s="199">
        <f t="shared" si="0"/>
        <v>15</v>
      </c>
      <c r="F3" s="210" t="s">
        <v>53</v>
      </c>
      <c r="G3" s="330" t="s">
        <v>501</v>
      </c>
      <c r="H3" s="351">
        <v>13</v>
      </c>
      <c r="I3" s="352">
        <f>MIN(AB3:AB3:AP3)</f>
        <v>0.90486111111111101</v>
      </c>
      <c r="J3" s="465">
        <f t="shared" si="1"/>
        <v>54</v>
      </c>
      <c r="K3" s="117">
        <f t="shared" si="2"/>
        <v>7</v>
      </c>
      <c r="L3" s="138">
        <f t="shared" si="3"/>
        <v>54</v>
      </c>
      <c r="M3" s="359"/>
      <c r="N3" s="191"/>
      <c r="O3" s="206">
        <v>6</v>
      </c>
      <c r="P3" s="191"/>
      <c r="Q3" s="206">
        <v>9</v>
      </c>
      <c r="R3" s="206">
        <v>8</v>
      </c>
      <c r="S3" s="191"/>
      <c r="T3" s="191"/>
      <c r="U3" s="206">
        <v>9</v>
      </c>
      <c r="V3" s="723">
        <v>7</v>
      </c>
      <c r="W3" s="730"/>
      <c r="X3" s="206">
        <v>8</v>
      </c>
      <c r="Y3" s="191"/>
      <c r="Z3" s="191"/>
      <c r="AA3" s="725">
        <v>7</v>
      </c>
      <c r="AB3" s="506"/>
      <c r="AC3" s="140"/>
      <c r="AD3" s="355">
        <v>0.9784722222222223</v>
      </c>
      <c r="AE3" s="356"/>
      <c r="AF3" s="356">
        <v>0.92847222222222225</v>
      </c>
      <c r="AG3" s="356">
        <v>0.99444444444444446</v>
      </c>
      <c r="AH3" s="355"/>
      <c r="AI3" s="356"/>
      <c r="AJ3" s="356">
        <v>0.9277777777777777</v>
      </c>
      <c r="AK3" s="523">
        <v>0.90486111111111101</v>
      </c>
      <c r="AL3" s="728"/>
      <c r="AM3" s="355">
        <v>0.95138888888888884</v>
      </c>
      <c r="AN3" s="355"/>
      <c r="AO3" s="355"/>
      <c r="AP3" s="130">
        <v>0.91111111111111109</v>
      </c>
      <c r="AQ3" s="729"/>
    </row>
    <row r="4" spans="1:43" ht="12.9" customHeight="1" x14ac:dyDescent="0.3">
      <c r="A4" s="719">
        <v>3</v>
      </c>
      <c r="B4" s="720" t="s">
        <v>41</v>
      </c>
      <c r="C4" s="721" t="s">
        <v>51</v>
      </c>
      <c r="D4" s="208">
        <v>1994</v>
      </c>
      <c r="E4" s="199">
        <f t="shared" si="0"/>
        <v>25</v>
      </c>
      <c r="F4" s="215" t="s">
        <v>52</v>
      </c>
      <c r="G4" s="330"/>
      <c r="H4" s="351">
        <v>12</v>
      </c>
      <c r="I4" s="352">
        <f>MIN(AB4:AB4:AP4)</f>
        <v>0.87222222222222223</v>
      </c>
      <c r="J4" s="465">
        <f t="shared" si="1"/>
        <v>52</v>
      </c>
      <c r="K4" s="117">
        <f t="shared" si="2"/>
        <v>7</v>
      </c>
      <c r="L4" s="138">
        <f t="shared" si="3"/>
        <v>52</v>
      </c>
      <c r="M4" s="357">
        <v>8</v>
      </c>
      <c r="N4" s="206">
        <v>6</v>
      </c>
      <c r="O4" s="206">
        <v>7</v>
      </c>
      <c r="P4" s="206">
        <v>6</v>
      </c>
      <c r="Q4" s="206">
        <v>7</v>
      </c>
      <c r="R4" s="206">
        <v>9</v>
      </c>
      <c r="S4" s="191"/>
      <c r="T4" s="191"/>
      <c r="U4" s="191"/>
      <c r="V4" s="731"/>
      <c r="W4" s="732">
        <v>9</v>
      </c>
      <c r="X4" s="191"/>
      <c r="Y4" s="191"/>
      <c r="Z4" s="191"/>
      <c r="AA4" s="354"/>
      <c r="AB4" s="726">
        <v>0.91875000000000007</v>
      </c>
      <c r="AC4" s="140">
        <v>0.89930555555555547</v>
      </c>
      <c r="AD4" s="355">
        <v>0.90347222222222223</v>
      </c>
      <c r="AE4" s="356">
        <v>0.91180555555555554</v>
      </c>
      <c r="AF4" s="356">
        <v>0.93263888888888891</v>
      </c>
      <c r="AG4" s="356">
        <v>0.87222222222222223</v>
      </c>
      <c r="AH4" s="355"/>
      <c r="AI4" s="356"/>
      <c r="AJ4" s="355"/>
      <c r="AK4" s="727"/>
      <c r="AL4" s="728">
        <v>0.91319444444444453</v>
      </c>
      <c r="AM4" s="355"/>
      <c r="AN4" s="355"/>
      <c r="AO4" s="355"/>
      <c r="AP4" s="130"/>
      <c r="AQ4" s="729"/>
    </row>
    <row r="5" spans="1:43" ht="12.9" customHeight="1" x14ac:dyDescent="0.3">
      <c r="A5" s="123">
        <v>4</v>
      </c>
      <c r="B5" s="201" t="s">
        <v>41</v>
      </c>
      <c r="C5" s="575" t="s">
        <v>505</v>
      </c>
      <c r="D5" s="198">
        <v>1998</v>
      </c>
      <c r="E5" s="187">
        <f t="shared" si="0"/>
        <v>21</v>
      </c>
      <c r="F5" s="540" t="s">
        <v>48</v>
      </c>
      <c r="G5" s="330"/>
      <c r="H5" s="351">
        <v>3</v>
      </c>
      <c r="I5" s="352">
        <f>MIN(AB5:AB5:AP5)</f>
        <v>0.69166666666666676</v>
      </c>
      <c r="J5" s="465">
        <f t="shared" si="1"/>
        <v>50</v>
      </c>
      <c r="K5" s="117">
        <f t="shared" si="2"/>
        <v>5</v>
      </c>
      <c r="L5" s="138">
        <f t="shared" si="3"/>
        <v>50</v>
      </c>
      <c r="M5" s="359"/>
      <c r="N5" s="191"/>
      <c r="O5" s="191"/>
      <c r="P5" s="203">
        <v>10</v>
      </c>
      <c r="Q5" s="191"/>
      <c r="R5" s="191"/>
      <c r="S5" s="191"/>
      <c r="T5" s="191"/>
      <c r="U5" s="191"/>
      <c r="V5" s="731"/>
      <c r="W5" s="730"/>
      <c r="X5" s="203">
        <v>10</v>
      </c>
      <c r="Y5" s="203">
        <v>10</v>
      </c>
      <c r="Z5" s="203">
        <v>10</v>
      </c>
      <c r="AA5" s="625">
        <v>10</v>
      </c>
      <c r="AB5" s="726"/>
      <c r="AC5" s="140"/>
      <c r="AD5" s="355"/>
      <c r="AE5" s="356">
        <v>0.69166666666666676</v>
      </c>
      <c r="AF5" s="356"/>
      <c r="AG5" s="356"/>
      <c r="AH5" s="355"/>
      <c r="AI5" s="356"/>
      <c r="AJ5" s="356"/>
      <c r="AK5" s="523"/>
      <c r="AL5" s="728"/>
      <c r="AM5" s="355">
        <v>0.71458333333333324</v>
      </c>
      <c r="AN5" s="355">
        <v>0.69652777777777775</v>
      </c>
      <c r="AO5" s="355">
        <v>0.72499999999999998</v>
      </c>
      <c r="AP5" s="130">
        <v>0.71319444444444446</v>
      </c>
      <c r="AQ5" s="729"/>
    </row>
    <row r="6" spans="1:43" ht="12.9" customHeight="1" x14ac:dyDescent="0.3">
      <c r="A6" s="123">
        <v>5</v>
      </c>
      <c r="B6" s="216" t="s">
        <v>41</v>
      </c>
      <c r="C6" s="574" t="s">
        <v>523</v>
      </c>
      <c r="D6" s="208">
        <v>1994</v>
      </c>
      <c r="E6" s="187">
        <f t="shared" si="0"/>
        <v>25</v>
      </c>
      <c r="F6" s="390" t="s">
        <v>48</v>
      </c>
      <c r="G6" s="330"/>
      <c r="H6" s="351">
        <v>21</v>
      </c>
      <c r="I6" s="733" t="s">
        <v>547</v>
      </c>
      <c r="J6" s="465">
        <f t="shared" si="1"/>
        <v>47</v>
      </c>
      <c r="K6" s="117">
        <f t="shared" si="2"/>
        <v>7</v>
      </c>
      <c r="L6" s="138">
        <f t="shared" si="3"/>
        <v>47</v>
      </c>
      <c r="M6" s="151"/>
      <c r="N6" s="191"/>
      <c r="O6" s="191"/>
      <c r="P6" s="206">
        <v>4</v>
      </c>
      <c r="Q6" s="191"/>
      <c r="R6" s="206">
        <v>6</v>
      </c>
      <c r="S6" s="206">
        <v>9</v>
      </c>
      <c r="T6" s="191"/>
      <c r="U6" s="206">
        <v>7</v>
      </c>
      <c r="V6" s="731"/>
      <c r="W6" s="730"/>
      <c r="X6" s="191"/>
      <c r="Y6" s="206">
        <v>7</v>
      </c>
      <c r="Z6" s="206">
        <v>8</v>
      </c>
      <c r="AA6" s="725">
        <v>6</v>
      </c>
      <c r="AB6" s="726"/>
      <c r="AC6" s="140"/>
      <c r="AD6" s="355"/>
      <c r="AE6" s="374" t="s">
        <v>524</v>
      </c>
      <c r="AF6" s="356"/>
      <c r="AG6" s="374" t="s">
        <v>575</v>
      </c>
      <c r="AH6" s="374" t="s">
        <v>547</v>
      </c>
      <c r="AI6" s="356"/>
      <c r="AJ6" s="374" t="s">
        <v>621</v>
      </c>
      <c r="AK6" s="523"/>
      <c r="AL6" s="728"/>
      <c r="AM6" s="355"/>
      <c r="AN6" s="374" t="s">
        <v>698</v>
      </c>
      <c r="AO6" s="374" t="s">
        <v>658</v>
      </c>
      <c r="AP6" s="734" t="s">
        <v>146</v>
      </c>
      <c r="AQ6" s="729"/>
    </row>
    <row r="7" spans="1:43" ht="12.9" customHeight="1" x14ac:dyDescent="0.3">
      <c r="A7" s="123">
        <v>6</v>
      </c>
      <c r="B7" s="201" t="s">
        <v>41</v>
      </c>
      <c r="C7" s="576" t="s">
        <v>417</v>
      </c>
      <c r="D7" s="208">
        <v>2002</v>
      </c>
      <c r="E7" s="199">
        <f t="shared" si="0"/>
        <v>17</v>
      </c>
      <c r="F7" s="541" t="s">
        <v>400</v>
      </c>
      <c r="G7" s="330"/>
      <c r="H7" s="351">
        <v>6</v>
      </c>
      <c r="I7" s="352">
        <f>MIN(AB7:AB7:AP7)</f>
        <v>0.7631944444444444</v>
      </c>
      <c r="J7" s="465">
        <f t="shared" si="1"/>
        <v>37</v>
      </c>
      <c r="K7" s="117">
        <f t="shared" si="2"/>
        <v>4</v>
      </c>
      <c r="L7" s="138">
        <f t="shared" si="3"/>
        <v>37</v>
      </c>
      <c r="M7" s="151"/>
      <c r="N7" s="206">
        <v>9</v>
      </c>
      <c r="O7" s="191"/>
      <c r="P7" s="191"/>
      <c r="Q7" s="203">
        <v>10</v>
      </c>
      <c r="R7" s="191"/>
      <c r="S7" s="191"/>
      <c r="T7" s="191"/>
      <c r="U7" s="191"/>
      <c r="V7" s="731"/>
      <c r="W7" s="730"/>
      <c r="X7" s="191"/>
      <c r="Y7" s="206">
        <v>9</v>
      </c>
      <c r="Z7" s="191"/>
      <c r="AA7" s="725">
        <v>9</v>
      </c>
      <c r="AB7" s="726"/>
      <c r="AC7" s="140">
        <v>0.79027777777777775</v>
      </c>
      <c r="AD7" s="355"/>
      <c r="AE7" s="356"/>
      <c r="AF7" s="356">
        <v>0.78888888888888886</v>
      </c>
      <c r="AG7" s="356"/>
      <c r="AH7" s="355"/>
      <c r="AI7" s="356"/>
      <c r="AJ7" s="356"/>
      <c r="AK7" s="523"/>
      <c r="AL7" s="728"/>
      <c r="AM7" s="355"/>
      <c r="AN7" s="490">
        <v>0.7631944444444444</v>
      </c>
      <c r="AO7" s="355"/>
      <c r="AP7" s="130">
        <v>0.7715277777777777</v>
      </c>
      <c r="AQ7" s="729"/>
    </row>
    <row r="8" spans="1:43" ht="12.9" customHeight="1" x14ac:dyDescent="0.3">
      <c r="A8" s="123">
        <v>7</v>
      </c>
      <c r="B8" s="201" t="s">
        <v>41</v>
      </c>
      <c r="C8" s="574" t="s">
        <v>368</v>
      </c>
      <c r="D8" s="208">
        <v>2003</v>
      </c>
      <c r="E8" s="199">
        <f t="shared" si="0"/>
        <v>16</v>
      </c>
      <c r="F8" s="221" t="s">
        <v>52</v>
      </c>
      <c r="G8" s="330"/>
      <c r="H8" s="351">
        <v>18</v>
      </c>
      <c r="I8" s="352">
        <f>MIN(AB8:AB8:AP8)</f>
        <v>0.9472222222222223</v>
      </c>
      <c r="J8" s="465">
        <f t="shared" si="1"/>
        <v>26</v>
      </c>
      <c r="K8" s="117">
        <f t="shared" si="2"/>
        <v>5</v>
      </c>
      <c r="L8" s="138">
        <f t="shared" si="3"/>
        <v>26</v>
      </c>
      <c r="M8" s="150">
        <v>6</v>
      </c>
      <c r="N8" s="206">
        <v>4</v>
      </c>
      <c r="O8" s="206">
        <v>5</v>
      </c>
      <c r="P8" s="206">
        <v>5</v>
      </c>
      <c r="Q8" s="206">
        <v>6</v>
      </c>
      <c r="R8" s="191"/>
      <c r="S8" s="191"/>
      <c r="T8" s="191"/>
      <c r="U8" s="191"/>
      <c r="V8" s="731"/>
      <c r="W8" s="730"/>
      <c r="X8" s="191"/>
      <c r="Y8" s="191"/>
      <c r="Z8" s="191"/>
      <c r="AA8" s="354"/>
      <c r="AB8" s="506" t="s">
        <v>369</v>
      </c>
      <c r="AC8" s="140">
        <v>0.99583333333333324</v>
      </c>
      <c r="AD8" s="355">
        <v>0.97916666666666663</v>
      </c>
      <c r="AE8" s="356">
        <v>0.98958333333333337</v>
      </c>
      <c r="AF8" s="356">
        <v>0.9472222222222223</v>
      </c>
      <c r="AG8" s="356"/>
      <c r="AH8" s="355"/>
      <c r="AI8" s="356"/>
      <c r="AJ8" s="356"/>
      <c r="AK8" s="523"/>
      <c r="AL8" s="728"/>
      <c r="AM8" s="355"/>
      <c r="AN8" s="355"/>
      <c r="AO8" s="355"/>
      <c r="AP8" s="130"/>
      <c r="AQ8" s="729"/>
    </row>
    <row r="9" spans="1:43" ht="12.9" customHeight="1" x14ac:dyDescent="0.3">
      <c r="A9" s="123">
        <v>8</v>
      </c>
      <c r="B9" s="201" t="s">
        <v>41</v>
      </c>
      <c r="C9" s="577" t="s">
        <v>689</v>
      </c>
      <c r="D9" s="439">
        <v>2000</v>
      </c>
      <c r="E9" s="578">
        <f t="shared" si="0"/>
        <v>19</v>
      </c>
      <c r="F9" s="529" t="s">
        <v>43</v>
      </c>
      <c r="G9" s="330" t="s">
        <v>697</v>
      </c>
      <c r="H9" s="351">
        <v>19</v>
      </c>
      <c r="I9" s="733" t="s">
        <v>699</v>
      </c>
      <c r="J9" s="465">
        <f t="shared" si="1"/>
        <v>24</v>
      </c>
      <c r="K9" s="117">
        <f t="shared" si="2"/>
        <v>3</v>
      </c>
      <c r="L9" s="138">
        <f t="shared" si="3"/>
        <v>24</v>
      </c>
      <c r="M9" s="151"/>
      <c r="N9" s="191"/>
      <c r="O9" s="191"/>
      <c r="P9" s="191"/>
      <c r="Q9" s="191"/>
      <c r="R9" s="191"/>
      <c r="S9" s="191"/>
      <c r="T9" s="191"/>
      <c r="U9" s="191"/>
      <c r="V9" s="731"/>
      <c r="W9" s="730"/>
      <c r="X9" s="206">
        <v>7</v>
      </c>
      <c r="Y9" s="206">
        <v>8</v>
      </c>
      <c r="Z9" s="206">
        <v>9</v>
      </c>
      <c r="AA9" s="354"/>
      <c r="AB9" s="726"/>
      <c r="AC9" s="140"/>
      <c r="AD9" s="355"/>
      <c r="AE9" s="356"/>
      <c r="AF9" s="356"/>
      <c r="AG9" s="356"/>
      <c r="AH9" s="355"/>
      <c r="AI9" s="356"/>
      <c r="AJ9" s="356"/>
      <c r="AK9" s="523"/>
      <c r="AL9" s="728"/>
      <c r="AM9" s="374" t="s">
        <v>485</v>
      </c>
      <c r="AN9" s="374" t="s">
        <v>699</v>
      </c>
      <c r="AO9" s="374" t="s">
        <v>112</v>
      </c>
      <c r="AP9" s="130"/>
      <c r="AQ9" s="729"/>
    </row>
    <row r="10" spans="1:43" s="735" customFormat="1" ht="12.9" customHeight="1" x14ac:dyDescent="0.3">
      <c r="A10" s="123">
        <v>9</v>
      </c>
      <c r="B10" s="201" t="s">
        <v>41</v>
      </c>
      <c r="C10" s="574" t="s">
        <v>392</v>
      </c>
      <c r="D10" s="208">
        <v>2004</v>
      </c>
      <c r="E10" s="534">
        <f t="shared" si="0"/>
        <v>15</v>
      </c>
      <c r="F10" s="579" t="s">
        <v>360</v>
      </c>
      <c r="G10" s="330" t="s">
        <v>44</v>
      </c>
      <c r="H10" s="351">
        <v>20</v>
      </c>
      <c r="I10" s="733" t="s">
        <v>611</v>
      </c>
      <c r="J10" s="465">
        <f t="shared" si="1"/>
        <v>22</v>
      </c>
      <c r="K10" s="117">
        <f t="shared" si="2"/>
        <v>4</v>
      </c>
      <c r="L10" s="138">
        <f t="shared" si="3"/>
        <v>22</v>
      </c>
      <c r="M10" s="150">
        <v>5</v>
      </c>
      <c r="N10" s="191"/>
      <c r="O10" s="191"/>
      <c r="P10" s="206">
        <v>3</v>
      </c>
      <c r="Q10" s="191"/>
      <c r="R10" s="206">
        <v>7</v>
      </c>
      <c r="S10" s="191"/>
      <c r="T10" s="206">
        <v>7</v>
      </c>
      <c r="U10" s="191"/>
      <c r="V10" s="731"/>
      <c r="W10" s="730"/>
      <c r="X10" s="191"/>
      <c r="Y10" s="191"/>
      <c r="Z10" s="191"/>
      <c r="AA10" s="354"/>
      <c r="AB10" s="506" t="s">
        <v>370</v>
      </c>
      <c r="AC10" s="140"/>
      <c r="AD10" s="355"/>
      <c r="AE10" s="374" t="s">
        <v>524</v>
      </c>
      <c r="AF10" s="356"/>
      <c r="AG10" s="374" t="s">
        <v>571</v>
      </c>
      <c r="AH10" s="355"/>
      <c r="AI10" s="374" t="s">
        <v>611</v>
      </c>
      <c r="AJ10" s="356"/>
      <c r="AK10" s="523"/>
      <c r="AL10" s="728"/>
      <c r="AM10" s="355"/>
      <c r="AN10" s="355"/>
      <c r="AO10" s="355"/>
      <c r="AP10" s="491"/>
      <c r="AQ10" s="729"/>
    </row>
    <row r="11" spans="1:43" ht="12.9" customHeight="1" x14ac:dyDescent="0.3">
      <c r="A11" s="123">
        <v>10</v>
      </c>
      <c r="B11" s="201" t="s">
        <v>41</v>
      </c>
      <c r="C11" s="576" t="s">
        <v>414</v>
      </c>
      <c r="D11" s="208">
        <v>1990</v>
      </c>
      <c r="E11" s="199">
        <f t="shared" si="0"/>
        <v>29</v>
      </c>
      <c r="F11" s="580" t="s">
        <v>45</v>
      </c>
      <c r="G11" s="330"/>
      <c r="H11" s="466">
        <v>1</v>
      </c>
      <c r="I11" s="352">
        <f>MIN(AB11:AB11:AP11)</f>
        <v>0.67361111111111116</v>
      </c>
      <c r="J11" s="465">
        <f t="shared" si="1"/>
        <v>20</v>
      </c>
      <c r="K11" s="117">
        <f t="shared" si="2"/>
        <v>2</v>
      </c>
      <c r="L11" s="138">
        <f t="shared" si="3"/>
        <v>20</v>
      </c>
      <c r="M11" s="151"/>
      <c r="N11" s="203">
        <v>10</v>
      </c>
      <c r="O11" s="203">
        <v>10</v>
      </c>
      <c r="P11" s="191"/>
      <c r="Q11" s="191"/>
      <c r="R11" s="191"/>
      <c r="S11" s="191"/>
      <c r="T11" s="191"/>
      <c r="U11" s="191"/>
      <c r="V11" s="731"/>
      <c r="W11" s="730"/>
      <c r="X11" s="191"/>
      <c r="Y11" s="191"/>
      <c r="Z11" s="191"/>
      <c r="AA11" s="354"/>
      <c r="AB11" s="726"/>
      <c r="AC11" s="140">
        <v>0.6791666666666667</v>
      </c>
      <c r="AD11" s="441">
        <v>0.67361111111111116</v>
      </c>
      <c r="AE11" s="356"/>
      <c r="AF11" s="356"/>
      <c r="AG11" s="356"/>
      <c r="AH11" s="355"/>
      <c r="AI11" s="356"/>
      <c r="AJ11" s="356"/>
      <c r="AK11" s="523"/>
      <c r="AL11" s="728"/>
      <c r="AM11" s="355"/>
      <c r="AN11" s="355"/>
      <c r="AO11" s="490"/>
      <c r="AP11" s="130"/>
      <c r="AQ11" s="729"/>
    </row>
    <row r="12" spans="1:43" ht="12.9" customHeight="1" x14ac:dyDescent="0.3">
      <c r="A12" s="123">
        <v>11</v>
      </c>
      <c r="B12" s="201" t="s">
        <v>41</v>
      </c>
      <c r="C12" s="574" t="s">
        <v>510</v>
      </c>
      <c r="D12" s="208">
        <v>2003</v>
      </c>
      <c r="E12" s="187">
        <f t="shared" si="0"/>
        <v>16</v>
      </c>
      <c r="F12" s="393" t="s">
        <v>438</v>
      </c>
      <c r="G12" s="330"/>
      <c r="H12" s="351">
        <v>11</v>
      </c>
      <c r="I12" s="352">
        <f>MIN(AB12:AB12:AP12)</f>
        <v>0.87152777777777779</v>
      </c>
      <c r="J12" s="465">
        <f t="shared" si="1"/>
        <v>16</v>
      </c>
      <c r="K12" s="117">
        <f t="shared" si="2"/>
        <v>2</v>
      </c>
      <c r="L12" s="138">
        <f t="shared" si="3"/>
        <v>16</v>
      </c>
      <c r="M12" s="151"/>
      <c r="N12" s="191"/>
      <c r="O12" s="191"/>
      <c r="P12" s="206">
        <v>8</v>
      </c>
      <c r="Q12" s="206">
        <v>8</v>
      </c>
      <c r="R12" s="191"/>
      <c r="S12" s="191"/>
      <c r="T12" s="191"/>
      <c r="U12" s="191"/>
      <c r="V12" s="731"/>
      <c r="W12" s="730"/>
      <c r="X12" s="191"/>
      <c r="Y12" s="191"/>
      <c r="Z12" s="191"/>
      <c r="AA12" s="354"/>
      <c r="AB12" s="726"/>
      <c r="AC12" s="140"/>
      <c r="AD12" s="355"/>
      <c r="AE12" s="356">
        <v>0.87152777777777779</v>
      </c>
      <c r="AF12" s="356">
        <v>0.9291666666666667</v>
      </c>
      <c r="AG12" s="356"/>
      <c r="AH12" s="355"/>
      <c r="AI12" s="356"/>
      <c r="AJ12" s="356"/>
      <c r="AK12" s="523"/>
      <c r="AL12" s="736"/>
      <c r="AM12" s="490"/>
      <c r="AN12" s="355"/>
      <c r="AO12" s="355"/>
      <c r="AP12" s="130"/>
      <c r="AQ12" s="729"/>
    </row>
    <row r="13" spans="1:43" ht="12.9" customHeight="1" x14ac:dyDescent="0.3">
      <c r="A13" s="123">
        <v>12</v>
      </c>
      <c r="B13" s="201" t="s">
        <v>41</v>
      </c>
      <c r="C13" s="574" t="s">
        <v>512</v>
      </c>
      <c r="D13" s="208">
        <v>1998</v>
      </c>
      <c r="E13" s="187">
        <f t="shared" si="0"/>
        <v>21</v>
      </c>
      <c r="F13" s="224" t="s">
        <v>519</v>
      </c>
      <c r="G13" s="330" t="s">
        <v>534</v>
      </c>
      <c r="H13" s="351">
        <v>14</v>
      </c>
      <c r="I13" s="352">
        <f>MIN(AB13:AB13:AP13)</f>
        <v>0.87847222222222221</v>
      </c>
      <c r="J13" s="465">
        <f t="shared" si="1"/>
        <v>15</v>
      </c>
      <c r="K13" s="117">
        <f t="shared" si="2"/>
        <v>2</v>
      </c>
      <c r="L13" s="138">
        <f t="shared" si="3"/>
        <v>15</v>
      </c>
      <c r="M13" s="151"/>
      <c r="N13" s="191"/>
      <c r="O13" s="191"/>
      <c r="P13" s="206">
        <v>7</v>
      </c>
      <c r="Q13" s="191"/>
      <c r="R13" s="191"/>
      <c r="S13" s="191"/>
      <c r="T13" s="191"/>
      <c r="U13" s="206">
        <v>8</v>
      </c>
      <c r="V13" s="731"/>
      <c r="W13" s="730"/>
      <c r="X13" s="191"/>
      <c r="Y13" s="191"/>
      <c r="Z13" s="191"/>
      <c r="AA13" s="354"/>
      <c r="AB13" s="726"/>
      <c r="AC13" s="140"/>
      <c r="AD13" s="355"/>
      <c r="AE13" s="356">
        <v>0.87847222222222221</v>
      </c>
      <c r="AF13" s="356"/>
      <c r="AG13" s="356"/>
      <c r="AH13" s="355"/>
      <c r="AI13" s="356"/>
      <c r="AJ13" s="356">
        <v>0.97986111111111107</v>
      </c>
      <c r="AK13" s="523"/>
      <c r="AL13" s="728"/>
      <c r="AM13" s="355"/>
      <c r="AN13" s="355"/>
      <c r="AO13" s="355"/>
      <c r="AP13" s="130"/>
      <c r="AQ13" s="729"/>
    </row>
    <row r="14" spans="1:43" ht="12.9" customHeight="1" x14ac:dyDescent="0.3">
      <c r="A14" s="123">
        <v>13</v>
      </c>
      <c r="B14" s="201" t="s">
        <v>41</v>
      </c>
      <c r="C14" s="574" t="s">
        <v>356</v>
      </c>
      <c r="D14" s="208">
        <v>2003</v>
      </c>
      <c r="E14" s="199">
        <f t="shared" si="0"/>
        <v>16</v>
      </c>
      <c r="F14" s="224" t="s">
        <v>63</v>
      </c>
      <c r="G14" s="330"/>
      <c r="H14" s="351">
        <v>17</v>
      </c>
      <c r="I14" s="352">
        <f>MIN(AB14:AB14:AP14)</f>
        <v>0.90694444444444444</v>
      </c>
      <c r="J14" s="465">
        <f t="shared" si="1"/>
        <v>12</v>
      </c>
      <c r="K14" s="117">
        <f t="shared" si="2"/>
        <v>2</v>
      </c>
      <c r="L14" s="138">
        <f t="shared" si="3"/>
        <v>12</v>
      </c>
      <c r="M14" s="150">
        <v>7</v>
      </c>
      <c r="N14" s="206">
        <v>5</v>
      </c>
      <c r="O14" s="191"/>
      <c r="P14" s="191"/>
      <c r="Q14" s="191"/>
      <c r="R14" s="191"/>
      <c r="S14" s="191"/>
      <c r="T14" s="191"/>
      <c r="U14" s="191"/>
      <c r="V14" s="731"/>
      <c r="W14" s="730"/>
      <c r="X14" s="191"/>
      <c r="Y14" s="191"/>
      <c r="Z14" s="191"/>
      <c r="AA14" s="354"/>
      <c r="AB14" s="726">
        <v>0.95763888888888893</v>
      </c>
      <c r="AC14" s="140">
        <v>0.90694444444444444</v>
      </c>
      <c r="AD14" s="355"/>
      <c r="AE14" s="356"/>
      <c r="AF14" s="356"/>
      <c r="AG14" s="356"/>
      <c r="AH14" s="355"/>
      <c r="AI14" s="356"/>
      <c r="AJ14" s="356"/>
      <c r="AK14" s="523"/>
      <c r="AL14" s="728"/>
      <c r="AM14" s="355"/>
      <c r="AN14" s="355"/>
      <c r="AO14" s="355"/>
      <c r="AP14" s="130"/>
      <c r="AQ14" s="729"/>
    </row>
    <row r="15" spans="1:43" s="4" customFormat="1" ht="12.9" customHeight="1" x14ac:dyDescent="0.3">
      <c r="A15" s="123">
        <v>14</v>
      </c>
      <c r="B15" s="201" t="s">
        <v>41</v>
      </c>
      <c r="C15" s="581" t="s">
        <v>287</v>
      </c>
      <c r="D15" s="208">
        <v>1991</v>
      </c>
      <c r="E15" s="199">
        <f t="shared" si="0"/>
        <v>28</v>
      </c>
      <c r="F15" s="542" t="s">
        <v>515</v>
      </c>
      <c r="G15" s="330"/>
      <c r="H15" s="351">
        <v>2</v>
      </c>
      <c r="I15" s="535">
        <f>MIN(AB15:AB15:AP15)</f>
        <v>0.6875</v>
      </c>
      <c r="J15" s="465">
        <f t="shared" si="1"/>
        <v>10</v>
      </c>
      <c r="K15" s="117">
        <f t="shared" si="2"/>
        <v>1</v>
      </c>
      <c r="L15" s="138">
        <f t="shared" si="3"/>
        <v>10</v>
      </c>
      <c r="M15" s="151"/>
      <c r="N15" s="191"/>
      <c r="O15" s="191"/>
      <c r="P15" s="191"/>
      <c r="Q15" s="191"/>
      <c r="R15" s="203">
        <v>10</v>
      </c>
      <c r="S15" s="191"/>
      <c r="T15" s="191"/>
      <c r="U15" s="191"/>
      <c r="V15" s="731"/>
      <c r="W15" s="730"/>
      <c r="X15" s="191"/>
      <c r="Y15" s="191"/>
      <c r="Z15" s="191"/>
      <c r="AA15" s="354"/>
      <c r="AB15" s="726"/>
      <c r="AC15" s="140"/>
      <c r="AD15" s="355"/>
      <c r="AE15" s="356"/>
      <c r="AF15" s="356"/>
      <c r="AG15" s="356">
        <v>0.6875</v>
      </c>
      <c r="AH15" s="355"/>
      <c r="AI15" s="356"/>
      <c r="AJ15" s="356"/>
      <c r="AK15" s="523"/>
      <c r="AL15" s="728"/>
      <c r="AM15" s="355"/>
      <c r="AN15" s="355"/>
      <c r="AO15" s="355"/>
      <c r="AP15" s="130"/>
      <c r="AQ15" s="729"/>
    </row>
    <row r="16" spans="1:43" ht="12.9" customHeight="1" x14ac:dyDescent="0.3">
      <c r="A16" s="123">
        <v>15</v>
      </c>
      <c r="B16" s="201" t="s">
        <v>41</v>
      </c>
      <c r="C16" s="581" t="s">
        <v>645</v>
      </c>
      <c r="D16" s="208">
        <v>1998</v>
      </c>
      <c r="E16" s="199">
        <f t="shared" si="0"/>
        <v>21</v>
      </c>
      <c r="F16" s="543" t="s">
        <v>646</v>
      </c>
      <c r="G16" s="330"/>
      <c r="H16" s="351">
        <v>4</v>
      </c>
      <c r="I16" s="352">
        <f>MIN(AB16:AB16:AP16)</f>
        <v>0.70347222222222217</v>
      </c>
      <c r="J16" s="465">
        <f t="shared" si="1"/>
        <v>10</v>
      </c>
      <c r="K16" s="117">
        <f t="shared" si="2"/>
        <v>1</v>
      </c>
      <c r="L16" s="138">
        <f t="shared" si="3"/>
        <v>10</v>
      </c>
      <c r="M16" s="151"/>
      <c r="N16" s="492"/>
      <c r="O16" s="492"/>
      <c r="P16" s="492"/>
      <c r="Q16" s="492"/>
      <c r="R16" s="492"/>
      <c r="S16" s="492"/>
      <c r="T16" s="191"/>
      <c r="U16" s="191"/>
      <c r="V16" s="737">
        <v>10</v>
      </c>
      <c r="W16" s="730"/>
      <c r="X16" s="191"/>
      <c r="Y16" s="191"/>
      <c r="Z16" s="191"/>
      <c r="AA16" s="354"/>
      <c r="AB16" s="726"/>
      <c r="AC16" s="140"/>
      <c r="AD16" s="355"/>
      <c r="AE16" s="356"/>
      <c r="AF16" s="356"/>
      <c r="AG16" s="356"/>
      <c r="AH16" s="355"/>
      <c r="AI16" s="356"/>
      <c r="AJ16" s="356"/>
      <c r="AK16" s="523">
        <v>0.70347222222222217</v>
      </c>
      <c r="AL16" s="728"/>
      <c r="AM16" s="355"/>
      <c r="AN16" s="355"/>
      <c r="AO16" s="355"/>
      <c r="AP16" s="130"/>
      <c r="AQ16" s="729"/>
    </row>
    <row r="17" spans="1:43" ht="12.9" customHeight="1" x14ac:dyDescent="0.3">
      <c r="A17" s="123">
        <v>16</v>
      </c>
      <c r="B17" s="201" t="s">
        <v>41</v>
      </c>
      <c r="C17" s="582" t="s">
        <v>602</v>
      </c>
      <c r="D17" s="403">
        <v>2003</v>
      </c>
      <c r="E17" s="187">
        <f t="shared" si="0"/>
        <v>16</v>
      </c>
      <c r="F17" s="489" t="s">
        <v>515</v>
      </c>
      <c r="G17" s="330" t="s">
        <v>619</v>
      </c>
      <c r="H17" s="351">
        <v>5</v>
      </c>
      <c r="I17" s="352">
        <f>MIN(AB17:AB17:AP17)</f>
        <v>0.72499999999999998</v>
      </c>
      <c r="J17" s="465">
        <f t="shared" si="1"/>
        <v>10</v>
      </c>
      <c r="K17" s="117">
        <f t="shared" si="2"/>
        <v>1</v>
      </c>
      <c r="L17" s="138">
        <f t="shared" si="3"/>
        <v>10</v>
      </c>
      <c r="M17" s="151"/>
      <c r="N17" s="191"/>
      <c r="O17" s="191"/>
      <c r="P17" s="191"/>
      <c r="Q17" s="191"/>
      <c r="R17" s="191"/>
      <c r="S17" s="191"/>
      <c r="T17" s="203">
        <v>10</v>
      </c>
      <c r="U17" s="191"/>
      <c r="V17" s="731"/>
      <c r="W17" s="730"/>
      <c r="X17" s="191"/>
      <c r="Y17" s="191"/>
      <c r="Z17" s="191"/>
      <c r="AA17" s="354"/>
      <c r="AB17" s="726"/>
      <c r="AC17" s="140"/>
      <c r="AD17" s="355"/>
      <c r="AE17" s="356"/>
      <c r="AF17" s="356"/>
      <c r="AG17" s="356"/>
      <c r="AH17" s="355"/>
      <c r="AI17" s="356">
        <v>0.72499999999999998</v>
      </c>
      <c r="AJ17" s="356"/>
      <c r="AK17" s="523"/>
      <c r="AL17" s="728"/>
      <c r="AM17" s="355"/>
      <c r="AN17" s="355"/>
      <c r="AO17" s="355"/>
      <c r="AP17" s="130"/>
      <c r="AQ17" s="729"/>
    </row>
    <row r="18" spans="1:43" ht="12.9" customHeight="1" x14ac:dyDescent="0.3">
      <c r="A18" s="123">
        <v>17</v>
      </c>
      <c r="B18" s="201" t="s">
        <v>41</v>
      </c>
      <c r="C18" s="582" t="s">
        <v>605</v>
      </c>
      <c r="D18" s="403">
        <v>2001</v>
      </c>
      <c r="E18" s="187">
        <f t="shared" si="0"/>
        <v>18</v>
      </c>
      <c r="F18" s="393" t="s">
        <v>515</v>
      </c>
      <c r="G18" s="330" t="s">
        <v>619</v>
      </c>
      <c r="H18" s="351">
        <v>7</v>
      </c>
      <c r="I18" s="373">
        <f>MIN(AB18:AB18:AP18)</f>
        <v>0.78472222222222221</v>
      </c>
      <c r="J18" s="465">
        <f t="shared" si="1"/>
        <v>9</v>
      </c>
      <c r="K18" s="117">
        <f t="shared" si="2"/>
        <v>1</v>
      </c>
      <c r="L18" s="138">
        <f t="shared" si="3"/>
        <v>9</v>
      </c>
      <c r="M18" s="151"/>
      <c r="N18" s="191"/>
      <c r="O18" s="191"/>
      <c r="P18" s="191"/>
      <c r="Q18" s="191"/>
      <c r="R18" s="191"/>
      <c r="S18" s="191"/>
      <c r="T18" s="206">
        <v>9</v>
      </c>
      <c r="U18" s="191"/>
      <c r="V18" s="731"/>
      <c r="W18" s="730"/>
      <c r="X18" s="191"/>
      <c r="Y18" s="191"/>
      <c r="Z18" s="191"/>
      <c r="AA18" s="354"/>
      <c r="AB18" s="726"/>
      <c r="AC18" s="140"/>
      <c r="AD18" s="355"/>
      <c r="AE18" s="142"/>
      <c r="AF18" s="356"/>
      <c r="AG18" s="356"/>
      <c r="AH18" s="355"/>
      <c r="AI18" s="356">
        <v>0.78472222222222221</v>
      </c>
      <c r="AJ18" s="356"/>
      <c r="AK18" s="523"/>
      <c r="AL18" s="728"/>
      <c r="AM18" s="355"/>
      <c r="AN18" s="355"/>
      <c r="AO18" s="355"/>
      <c r="AP18" s="130"/>
      <c r="AQ18" s="729"/>
    </row>
    <row r="19" spans="1:43" ht="12.9" customHeight="1" x14ac:dyDescent="0.3">
      <c r="A19" s="123">
        <v>18</v>
      </c>
      <c r="B19" s="201" t="s">
        <v>41</v>
      </c>
      <c r="C19" s="576" t="s">
        <v>261</v>
      </c>
      <c r="D19" s="208">
        <v>2002</v>
      </c>
      <c r="E19" s="199">
        <f t="shared" si="0"/>
        <v>17</v>
      </c>
      <c r="F19" s="222" t="s">
        <v>45</v>
      </c>
      <c r="G19" s="330"/>
      <c r="H19" s="351">
        <v>15</v>
      </c>
      <c r="I19" s="352">
        <f>MIN(AB19:AB19:AP19)</f>
        <v>0.89861111111111114</v>
      </c>
      <c r="J19" s="465">
        <f t="shared" si="1"/>
        <v>9</v>
      </c>
      <c r="K19" s="117">
        <f t="shared" si="2"/>
        <v>1</v>
      </c>
      <c r="L19" s="138">
        <f t="shared" si="3"/>
        <v>9</v>
      </c>
      <c r="M19" s="150">
        <v>9</v>
      </c>
      <c r="N19" s="191"/>
      <c r="O19" s="191"/>
      <c r="P19" s="191"/>
      <c r="Q19" s="191"/>
      <c r="R19" s="191"/>
      <c r="S19" s="191"/>
      <c r="T19" s="191"/>
      <c r="U19" s="361"/>
      <c r="V19" s="731"/>
      <c r="W19" s="730"/>
      <c r="X19" s="191"/>
      <c r="Y19" s="191"/>
      <c r="Z19" s="191"/>
      <c r="AA19" s="354"/>
      <c r="AB19" s="726">
        <v>0.89861111111111114</v>
      </c>
      <c r="AC19" s="141"/>
      <c r="AD19" s="355"/>
      <c r="AE19" s="356"/>
      <c r="AF19" s="356"/>
      <c r="AG19" s="356"/>
      <c r="AH19" s="355"/>
      <c r="AI19" s="356"/>
      <c r="AJ19" s="356"/>
      <c r="AK19" s="523"/>
      <c r="AL19" s="728"/>
      <c r="AM19" s="355"/>
      <c r="AN19" s="355"/>
      <c r="AO19" s="355"/>
      <c r="AP19" s="130"/>
      <c r="AQ19" s="729"/>
    </row>
    <row r="20" spans="1:43" ht="12.9" customHeight="1" x14ac:dyDescent="0.3">
      <c r="A20" s="123">
        <v>19</v>
      </c>
      <c r="B20" s="201" t="s">
        <v>41</v>
      </c>
      <c r="C20" s="583" t="s">
        <v>647</v>
      </c>
      <c r="D20" s="208">
        <v>2000</v>
      </c>
      <c r="E20" s="199">
        <f>SUM(2018-D20)</f>
        <v>18</v>
      </c>
      <c r="F20" s="494" t="s">
        <v>648</v>
      </c>
      <c r="G20" s="330"/>
      <c r="H20" s="351">
        <v>9</v>
      </c>
      <c r="I20" s="352">
        <f>MIN(AB20:AB20:AP20)</f>
        <v>0.85138888888888886</v>
      </c>
      <c r="J20" s="465">
        <f t="shared" si="1"/>
        <v>8</v>
      </c>
      <c r="K20" s="117">
        <f t="shared" si="2"/>
        <v>1</v>
      </c>
      <c r="L20" s="138">
        <f t="shared" si="3"/>
        <v>8</v>
      </c>
      <c r="M20" s="495"/>
      <c r="N20" s="492"/>
      <c r="O20" s="492"/>
      <c r="P20" s="492"/>
      <c r="Q20" s="492"/>
      <c r="R20" s="492"/>
      <c r="S20" s="492"/>
      <c r="T20" s="492"/>
      <c r="U20" s="492"/>
      <c r="V20" s="723">
        <v>8</v>
      </c>
      <c r="W20" s="738"/>
      <c r="X20" s="492"/>
      <c r="Y20" s="492"/>
      <c r="Z20" s="492"/>
      <c r="AA20" s="496"/>
      <c r="AB20" s="739"/>
      <c r="AC20" s="497"/>
      <c r="AD20" s="490"/>
      <c r="AE20" s="498"/>
      <c r="AF20" s="498"/>
      <c r="AG20" s="498"/>
      <c r="AH20" s="490"/>
      <c r="AI20" s="498"/>
      <c r="AJ20" s="498"/>
      <c r="AK20" s="740">
        <v>0.85138888888888886</v>
      </c>
      <c r="AL20" s="741"/>
      <c r="AM20" s="355"/>
      <c r="AN20" s="355"/>
      <c r="AO20" s="358"/>
      <c r="AP20" s="131"/>
      <c r="AQ20" s="729"/>
    </row>
    <row r="21" spans="1:43" ht="12.9" customHeight="1" x14ac:dyDescent="0.3">
      <c r="A21" s="123">
        <v>20</v>
      </c>
      <c r="B21" s="201" t="s">
        <v>41</v>
      </c>
      <c r="C21" s="574" t="s">
        <v>465</v>
      </c>
      <c r="D21" s="208">
        <v>2000</v>
      </c>
      <c r="E21" s="187">
        <f>SUM(2019-D21)</f>
        <v>19</v>
      </c>
      <c r="F21" s="222" t="s">
        <v>45</v>
      </c>
      <c r="G21" s="330"/>
      <c r="H21" s="351">
        <v>16</v>
      </c>
      <c r="I21" s="362">
        <f>MIN(AB21:AB21:AP21)</f>
        <v>0.90277777777777779</v>
      </c>
      <c r="J21" s="465">
        <f t="shared" si="1"/>
        <v>8</v>
      </c>
      <c r="K21" s="117">
        <f t="shared" si="2"/>
        <v>1</v>
      </c>
      <c r="L21" s="138">
        <f t="shared" si="3"/>
        <v>8</v>
      </c>
      <c r="M21" s="151"/>
      <c r="N21" s="191"/>
      <c r="O21" s="206">
        <v>8</v>
      </c>
      <c r="P21" s="191"/>
      <c r="Q21" s="191"/>
      <c r="R21" s="191"/>
      <c r="S21" s="191"/>
      <c r="T21" s="191"/>
      <c r="U21" s="191"/>
      <c r="V21" s="731"/>
      <c r="W21" s="730"/>
      <c r="X21" s="191"/>
      <c r="Y21" s="191"/>
      <c r="Z21" s="191"/>
      <c r="AA21" s="354"/>
      <c r="AB21" s="726"/>
      <c r="AC21" s="140"/>
      <c r="AD21" s="355">
        <v>0.90277777777777779</v>
      </c>
      <c r="AE21" s="356"/>
      <c r="AF21" s="356"/>
      <c r="AG21" s="356"/>
      <c r="AH21" s="355"/>
      <c r="AI21" s="356"/>
      <c r="AJ21" s="356"/>
      <c r="AK21" s="523"/>
      <c r="AL21" s="741"/>
      <c r="AM21" s="355"/>
      <c r="AN21" s="355"/>
      <c r="AO21" s="358"/>
      <c r="AP21" s="131"/>
      <c r="AQ21" s="729"/>
    </row>
    <row r="22" spans="1:43" ht="12.9" customHeight="1" x14ac:dyDescent="0.3">
      <c r="A22" s="123">
        <v>21</v>
      </c>
      <c r="B22" s="201" t="s">
        <v>41</v>
      </c>
      <c r="C22" s="576" t="s">
        <v>426</v>
      </c>
      <c r="D22" s="208">
        <v>2003</v>
      </c>
      <c r="E22" s="199">
        <f>SUM(2019-D22)</f>
        <v>16</v>
      </c>
      <c r="F22" s="215" t="s">
        <v>427</v>
      </c>
      <c r="G22" s="330" t="s">
        <v>500</v>
      </c>
      <c r="H22" s="351">
        <v>10</v>
      </c>
      <c r="I22" s="352">
        <f>MIN(AB22:AB22:AP22)</f>
        <v>0.8652777777777777</v>
      </c>
      <c r="J22" s="465">
        <f t="shared" si="1"/>
        <v>7</v>
      </c>
      <c r="K22" s="117">
        <f t="shared" si="2"/>
        <v>1</v>
      </c>
      <c r="L22" s="138">
        <f t="shared" si="3"/>
        <v>7</v>
      </c>
      <c r="M22" s="151"/>
      <c r="N22" s="206">
        <v>7</v>
      </c>
      <c r="O22" s="191"/>
      <c r="P22" s="191"/>
      <c r="Q22" s="191"/>
      <c r="R22" s="191"/>
      <c r="S22" s="191"/>
      <c r="T22" s="191"/>
      <c r="U22" s="191"/>
      <c r="V22" s="731"/>
      <c r="W22" s="730"/>
      <c r="X22" s="191"/>
      <c r="Y22" s="191"/>
      <c r="Z22" s="191"/>
      <c r="AA22" s="354"/>
      <c r="AB22" s="726"/>
      <c r="AC22" s="140">
        <v>0.8652777777777777</v>
      </c>
      <c r="AD22" s="355"/>
      <c r="AE22" s="142"/>
      <c r="AF22" s="356"/>
      <c r="AG22" s="142"/>
      <c r="AH22" s="355"/>
      <c r="AI22" s="356"/>
      <c r="AJ22" s="356"/>
      <c r="AK22" s="523"/>
      <c r="AL22" s="728"/>
      <c r="AM22" s="355"/>
      <c r="AN22" s="355"/>
      <c r="AO22" s="355"/>
      <c r="AP22" s="130"/>
      <c r="AQ22" s="729"/>
    </row>
    <row r="23" spans="1:43" ht="12.9" customHeight="1" thickBot="1" x14ac:dyDescent="0.35">
      <c r="A23" s="363">
        <v>21</v>
      </c>
      <c r="B23" s="125" t="s">
        <v>41</v>
      </c>
      <c r="C23" s="584" t="s">
        <v>265</v>
      </c>
      <c r="D23" s="126"/>
      <c r="E23" s="159"/>
      <c r="F23" s="128"/>
      <c r="G23" s="129"/>
      <c r="H23" s="160"/>
      <c r="I23" s="364"/>
      <c r="J23" s="365"/>
      <c r="K23" s="467"/>
      <c r="L23" s="161"/>
      <c r="M23" s="404">
        <f>COUNTIF(M2:M22,"&gt;-1")</f>
        <v>6</v>
      </c>
      <c r="N23" s="405">
        <f t="shared" ref="N23:AA23" si="4">COUNTIF(N2:N22,"&gt;-1")</f>
        <v>7</v>
      </c>
      <c r="O23" s="405">
        <f t="shared" si="4"/>
        <v>6</v>
      </c>
      <c r="P23" s="742">
        <f t="shared" si="4"/>
        <v>8</v>
      </c>
      <c r="Q23" s="405">
        <f t="shared" si="4"/>
        <v>5</v>
      </c>
      <c r="R23" s="405">
        <f t="shared" si="4"/>
        <v>5</v>
      </c>
      <c r="S23" s="405">
        <f t="shared" si="4"/>
        <v>2</v>
      </c>
      <c r="T23" s="405">
        <f t="shared" si="4"/>
        <v>4</v>
      </c>
      <c r="U23" s="405">
        <f t="shared" si="4"/>
        <v>4</v>
      </c>
      <c r="V23" s="743">
        <f t="shared" si="4"/>
        <v>4</v>
      </c>
      <c r="W23" s="744">
        <f t="shared" si="4"/>
        <v>2</v>
      </c>
      <c r="X23" s="405">
        <f t="shared" si="4"/>
        <v>4</v>
      </c>
      <c r="Y23" s="405">
        <f t="shared" si="4"/>
        <v>4</v>
      </c>
      <c r="Z23" s="405">
        <f t="shared" si="4"/>
        <v>3</v>
      </c>
      <c r="AA23" s="406">
        <f t="shared" si="4"/>
        <v>5</v>
      </c>
      <c r="AB23" s="508"/>
      <c r="AC23" s="146"/>
      <c r="AD23" s="136"/>
      <c r="AE23" s="135"/>
      <c r="AF23" s="135"/>
      <c r="AG23" s="135"/>
      <c r="AH23" s="135"/>
      <c r="AI23" s="135"/>
      <c r="AJ23" s="135"/>
      <c r="AK23" s="525"/>
      <c r="AL23" s="745"/>
      <c r="AM23" s="135"/>
      <c r="AN23" s="135"/>
      <c r="AO23" s="135"/>
      <c r="AP23" s="137"/>
      <c r="AQ23" s="729"/>
    </row>
    <row r="24" spans="1:43" ht="12.9" customHeight="1" x14ac:dyDescent="0.3">
      <c r="A24" s="153" t="s">
        <v>0</v>
      </c>
      <c r="B24" s="116" t="s">
        <v>1</v>
      </c>
      <c r="C24" s="585" t="s">
        <v>2</v>
      </c>
      <c r="D24" s="116" t="s">
        <v>3</v>
      </c>
      <c r="E24" s="154" t="s">
        <v>379</v>
      </c>
      <c r="F24" s="155" t="s">
        <v>5</v>
      </c>
      <c r="G24" s="156" t="s">
        <v>6</v>
      </c>
      <c r="H24" s="156" t="s">
        <v>357</v>
      </c>
      <c r="I24" s="366" t="s">
        <v>7</v>
      </c>
      <c r="J24" s="468" t="s">
        <v>8</v>
      </c>
      <c r="K24" s="469" t="s">
        <v>9</v>
      </c>
      <c r="L24" s="157" t="s">
        <v>10</v>
      </c>
      <c r="M24" s="147" t="s">
        <v>11</v>
      </c>
      <c r="N24" s="148" t="s">
        <v>12</v>
      </c>
      <c r="O24" s="148" t="s">
        <v>13</v>
      </c>
      <c r="P24" s="148" t="s">
        <v>14</v>
      </c>
      <c r="Q24" s="148" t="s">
        <v>15</v>
      </c>
      <c r="R24" s="148" t="s">
        <v>16</v>
      </c>
      <c r="S24" s="148" t="s">
        <v>17</v>
      </c>
      <c r="T24" s="148" t="s">
        <v>18</v>
      </c>
      <c r="U24" s="148" t="s">
        <v>19</v>
      </c>
      <c r="V24" s="711" t="s">
        <v>20</v>
      </c>
      <c r="W24" s="712" t="s">
        <v>21</v>
      </c>
      <c r="X24" s="148" t="s">
        <v>22</v>
      </c>
      <c r="Y24" s="148" t="s">
        <v>23</v>
      </c>
      <c r="Z24" s="148" t="s">
        <v>24</v>
      </c>
      <c r="AA24" s="349" t="s">
        <v>25</v>
      </c>
      <c r="AB24" s="713" t="s">
        <v>26</v>
      </c>
      <c r="AC24" s="714" t="s">
        <v>27</v>
      </c>
      <c r="AD24" s="715" t="s">
        <v>28</v>
      </c>
      <c r="AE24" s="715" t="s">
        <v>29</v>
      </c>
      <c r="AF24" s="715" t="s">
        <v>30</v>
      </c>
      <c r="AG24" s="715" t="s">
        <v>31</v>
      </c>
      <c r="AH24" s="715" t="s">
        <v>32</v>
      </c>
      <c r="AI24" s="715" t="s">
        <v>33</v>
      </c>
      <c r="AJ24" s="715" t="s">
        <v>34</v>
      </c>
      <c r="AK24" s="716" t="s">
        <v>35</v>
      </c>
      <c r="AL24" s="717" t="s">
        <v>36</v>
      </c>
      <c r="AM24" s="715" t="s">
        <v>37</v>
      </c>
      <c r="AN24" s="715" t="s">
        <v>38</v>
      </c>
      <c r="AO24" s="715" t="s">
        <v>39</v>
      </c>
      <c r="AP24" s="718" t="s">
        <v>40</v>
      </c>
      <c r="AQ24" s="729"/>
    </row>
    <row r="25" spans="1:43" ht="12.9" customHeight="1" x14ac:dyDescent="0.3">
      <c r="A25" s="719">
        <v>1</v>
      </c>
      <c r="B25" s="720" t="s">
        <v>55</v>
      </c>
      <c r="C25" s="746" t="s">
        <v>359</v>
      </c>
      <c r="D25" s="198">
        <v>1981</v>
      </c>
      <c r="E25" s="199">
        <f t="shared" ref="E25:E46" si="5">SUM(2019-D25)</f>
        <v>38</v>
      </c>
      <c r="F25" s="200" t="s">
        <v>43</v>
      </c>
      <c r="G25" s="330"/>
      <c r="H25" s="351">
        <v>2</v>
      </c>
      <c r="I25" s="352">
        <f>MIN(AB25:AB25:AP25)</f>
        <v>0.64513888888888882</v>
      </c>
      <c r="J25" s="465">
        <f t="shared" ref="J25:J46" si="6">IF(COUNTIF(M25:AA25,"&gt;=0")&lt;11,SUM(M25:AA25),SUM(LARGE(M25:AA25,1),LARGE(M25:AA25,2),LARGE(M25:AA25,3),LARGE(M25:AA25,4),LARGE(M25:AA25,5),LARGE(M25:AA25,6),LARGE(M25:AA25,7),LARGE(M25:AA25,8),LARGE(M25:AA25,9),LARGE(M25:AA25,10)))</f>
        <v>98</v>
      </c>
      <c r="K25" s="722">
        <f t="shared" ref="K25:K46" si="7">SUM(COUNTIF(M25:AA25,"&gt;-1"))</f>
        <v>10</v>
      </c>
      <c r="L25" s="138">
        <f t="shared" ref="L25:L46" si="8">SUM(M25:AA25)</f>
        <v>98</v>
      </c>
      <c r="M25" s="149">
        <v>10</v>
      </c>
      <c r="N25" s="191"/>
      <c r="O25" s="191"/>
      <c r="P25" s="191"/>
      <c r="Q25" s="203">
        <v>10</v>
      </c>
      <c r="R25" s="206">
        <v>9</v>
      </c>
      <c r="S25" s="203">
        <v>10</v>
      </c>
      <c r="T25" s="203">
        <v>10</v>
      </c>
      <c r="U25" s="191"/>
      <c r="V25" s="737">
        <v>10</v>
      </c>
      <c r="W25" s="724">
        <v>10</v>
      </c>
      <c r="X25" s="203">
        <v>10</v>
      </c>
      <c r="Y25" s="206">
        <v>9</v>
      </c>
      <c r="Z25" s="203">
        <v>10</v>
      </c>
      <c r="AA25" s="354"/>
      <c r="AB25" s="505">
        <v>0.68680555555555556</v>
      </c>
      <c r="AC25" s="142"/>
      <c r="AD25" s="356"/>
      <c r="AE25" s="355"/>
      <c r="AF25" s="356">
        <v>0.67847222222222225</v>
      </c>
      <c r="AG25" s="356">
        <v>0.65277777777777779</v>
      </c>
      <c r="AH25" s="356">
        <v>0.65208333333333335</v>
      </c>
      <c r="AI25" s="356">
        <v>0.66597222222222219</v>
      </c>
      <c r="AJ25" s="355"/>
      <c r="AK25" s="523">
        <v>0.6694444444444444</v>
      </c>
      <c r="AL25" s="747">
        <v>0.65902777777777777</v>
      </c>
      <c r="AM25" s="355">
        <v>0.65763888888888888</v>
      </c>
      <c r="AN25" s="355">
        <v>0.64513888888888882</v>
      </c>
      <c r="AO25" s="356">
        <v>0.65347222222222223</v>
      </c>
      <c r="AP25" s="132"/>
      <c r="AQ25" s="729"/>
    </row>
    <row r="26" spans="1:43" ht="12.9" customHeight="1" x14ac:dyDescent="0.3">
      <c r="A26" s="719">
        <v>2</v>
      </c>
      <c r="B26" s="720" t="s">
        <v>55</v>
      </c>
      <c r="C26" s="748" t="s">
        <v>56</v>
      </c>
      <c r="D26" s="198">
        <v>1980</v>
      </c>
      <c r="E26" s="199">
        <f t="shared" si="5"/>
        <v>39</v>
      </c>
      <c r="F26" s="212" t="s">
        <v>46</v>
      </c>
      <c r="G26" s="330"/>
      <c r="H26" s="351">
        <v>6</v>
      </c>
      <c r="I26" s="352">
        <f>MIN(AB26:AB26:AP26)</f>
        <v>0.71666666666666667</v>
      </c>
      <c r="J26" s="465">
        <f t="shared" si="6"/>
        <v>88</v>
      </c>
      <c r="K26" s="722">
        <f t="shared" si="7"/>
        <v>12</v>
      </c>
      <c r="L26" s="138">
        <f t="shared" si="8"/>
        <v>103</v>
      </c>
      <c r="M26" s="586">
        <v>8</v>
      </c>
      <c r="N26" s="206">
        <v>9</v>
      </c>
      <c r="O26" s="206">
        <v>9</v>
      </c>
      <c r="P26" s="206">
        <v>8</v>
      </c>
      <c r="Q26" s="206">
        <v>9</v>
      </c>
      <c r="R26" s="587">
        <v>7</v>
      </c>
      <c r="S26" s="206">
        <v>9</v>
      </c>
      <c r="T26" s="206">
        <v>9</v>
      </c>
      <c r="U26" s="206">
        <v>9</v>
      </c>
      <c r="V26" s="723">
        <v>9</v>
      </c>
      <c r="W26" s="732">
        <v>9</v>
      </c>
      <c r="X26" s="191"/>
      <c r="Y26" s="206">
        <v>8</v>
      </c>
      <c r="Z26" s="191"/>
      <c r="AA26" s="354"/>
      <c r="AB26" s="749">
        <v>0.75</v>
      </c>
      <c r="AC26" s="140">
        <v>0.72499999999999998</v>
      </c>
      <c r="AD26" s="355">
        <v>0.72916666666666663</v>
      </c>
      <c r="AE26" s="356">
        <v>0.72152777777777777</v>
      </c>
      <c r="AF26" s="356">
        <v>0.72152777777777777</v>
      </c>
      <c r="AG26" s="355">
        <v>0.75763888888888886</v>
      </c>
      <c r="AH26" s="356">
        <v>0.71666666666666667</v>
      </c>
      <c r="AI26" s="356">
        <v>0.72291666666666676</v>
      </c>
      <c r="AJ26" s="356">
        <v>0.71666666666666667</v>
      </c>
      <c r="AK26" s="727">
        <v>0.72291666666666676</v>
      </c>
      <c r="AL26" s="747">
        <v>0.72916666666666663</v>
      </c>
      <c r="AM26" s="355"/>
      <c r="AN26" s="355">
        <v>0.73055555555555562</v>
      </c>
      <c r="AO26" s="355"/>
      <c r="AP26" s="130"/>
      <c r="AQ26" s="729"/>
    </row>
    <row r="27" spans="1:43" ht="12.9" customHeight="1" x14ac:dyDescent="0.3">
      <c r="A27" s="719">
        <v>3</v>
      </c>
      <c r="B27" s="720" t="s">
        <v>55</v>
      </c>
      <c r="C27" s="746" t="s">
        <v>65</v>
      </c>
      <c r="D27" s="198">
        <v>1985</v>
      </c>
      <c r="E27" s="199">
        <f t="shared" si="5"/>
        <v>34</v>
      </c>
      <c r="F27" s="200" t="s">
        <v>416</v>
      </c>
      <c r="G27" s="330"/>
      <c r="H27" s="351">
        <v>5</v>
      </c>
      <c r="I27" s="352">
        <f>MIN(AB27:AB27:AP27)</f>
        <v>0.7055555555555556</v>
      </c>
      <c r="J27" s="465">
        <f t="shared" si="6"/>
        <v>61</v>
      </c>
      <c r="K27" s="117">
        <f t="shared" si="7"/>
        <v>7</v>
      </c>
      <c r="L27" s="138">
        <f t="shared" si="8"/>
        <v>61</v>
      </c>
      <c r="M27" s="150">
        <v>9</v>
      </c>
      <c r="N27" s="203">
        <v>10</v>
      </c>
      <c r="O27" s="203">
        <v>10</v>
      </c>
      <c r="P27" s="206">
        <v>9</v>
      </c>
      <c r="Q27" s="191"/>
      <c r="R27" s="191"/>
      <c r="S27" s="191"/>
      <c r="T27" s="191"/>
      <c r="U27" s="206">
        <v>7</v>
      </c>
      <c r="V27" s="723">
        <v>8</v>
      </c>
      <c r="W27" s="732">
        <v>8</v>
      </c>
      <c r="X27" s="191"/>
      <c r="Y27" s="191"/>
      <c r="Z27" s="191"/>
      <c r="AA27" s="354"/>
      <c r="AB27" s="749">
        <v>0.71111111111111114</v>
      </c>
      <c r="AC27" s="143">
        <v>0.72013888888888899</v>
      </c>
      <c r="AD27" s="355">
        <v>0.7055555555555556</v>
      </c>
      <c r="AE27" s="355">
        <v>0.72083333333333333</v>
      </c>
      <c r="AF27" s="355"/>
      <c r="AG27" s="355"/>
      <c r="AH27" s="356"/>
      <c r="AI27" s="356"/>
      <c r="AJ27" s="355">
        <v>0.75069444444444444</v>
      </c>
      <c r="AK27" s="523">
        <v>0.77708333333333324</v>
      </c>
      <c r="AL27" s="747">
        <v>0.74513888888888891</v>
      </c>
      <c r="AM27" s="355"/>
      <c r="AN27" s="355"/>
      <c r="AO27" s="355"/>
      <c r="AP27" s="132"/>
      <c r="AQ27" s="729"/>
    </row>
    <row r="28" spans="1:43" ht="12.9" customHeight="1" x14ac:dyDescent="0.3">
      <c r="A28" s="123">
        <v>4</v>
      </c>
      <c r="B28" s="201" t="s">
        <v>55</v>
      </c>
      <c r="C28" s="574" t="s">
        <v>461</v>
      </c>
      <c r="D28" s="208">
        <v>1980</v>
      </c>
      <c r="E28" s="199">
        <f t="shared" si="5"/>
        <v>39</v>
      </c>
      <c r="F28" s="210" t="s">
        <v>53</v>
      </c>
      <c r="G28" s="330"/>
      <c r="H28" s="351">
        <v>10</v>
      </c>
      <c r="I28" s="352">
        <f>MIN(AB28:AB28:AP28)</f>
        <v>0.80208333333333337</v>
      </c>
      <c r="J28" s="465">
        <f t="shared" si="6"/>
        <v>55</v>
      </c>
      <c r="K28" s="117">
        <f t="shared" si="7"/>
        <v>8</v>
      </c>
      <c r="L28" s="138">
        <f t="shared" si="8"/>
        <v>55</v>
      </c>
      <c r="M28" s="151"/>
      <c r="N28" s="191"/>
      <c r="O28" s="206">
        <v>6</v>
      </c>
      <c r="P28" s="368"/>
      <c r="Q28" s="206">
        <v>8</v>
      </c>
      <c r="R28" s="206">
        <v>6</v>
      </c>
      <c r="S28" s="191"/>
      <c r="T28" s="191"/>
      <c r="U28" s="191"/>
      <c r="V28" s="723">
        <v>5</v>
      </c>
      <c r="W28" s="732">
        <v>6</v>
      </c>
      <c r="X28" s="206">
        <v>8</v>
      </c>
      <c r="Y28" s="206">
        <v>7</v>
      </c>
      <c r="Z28" s="191"/>
      <c r="AA28" s="725">
        <v>9</v>
      </c>
      <c r="AB28" s="505"/>
      <c r="AC28" s="140"/>
      <c r="AD28" s="355">
        <v>0.81874999999999998</v>
      </c>
      <c r="AE28" s="355"/>
      <c r="AF28" s="356">
        <v>0.80694444444444446</v>
      </c>
      <c r="AG28" s="356">
        <v>0.81736111111111109</v>
      </c>
      <c r="AH28" s="356"/>
      <c r="AI28" s="356"/>
      <c r="AJ28" s="356"/>
      <c r="AK28" s="523">
        <v>0.92013888888888884</v>
      </c>
      <c r="AL28" s="747">
        <v>0.80208333333333337</v>
      </c>
      <c r="AM28" s="356">
        <v>0.82986111111111116</v>
      </c>
      <c r="AN28" s="355">
        <v>0.8569444444444444</v>
      </c>
      <c r="AO28" s="355"/>
      <c r="AP28" s="734" t="s">
        <v>517</v>
      </c>
      <c r="AQ28" s="729"/>
    </row>
    <row r="29" spans="1:43" ht="12.9" customHeight="1" x14ac:dyDescent="0.3">
      <c r="A29" s="123">
        <v>5</v>
      </c>
      <c r="B29" s="201" t="s">
        <v>55</v>
      </c>
      <c r="C29" s="575" t="s">
        <v>260</v>
      </c>
      <c r="D29" s="198">
        <v>1987</v>
      </c>
      <c r="E29" s="199">
        <f t="shared" si="5"/>
        <v>32</v>
      </c>
      <c r="F29" s="221" t="s">
        <v>255</v>
      </c>
      <c r="G29" s="330"/>
      <c r="H29" s="351">
        <v>16</v>
      </c>
      <c r="I29" s="352">
        <f>MIN(AB29:AB29:AP29)</f>
        <v>0.83124999999999993</v>
      </c>
      <c r="J29" s="465">
        <f t="shared" si="6"/>
        <v>44</v>
      </c>
      <c r="K29" s="117">
        <f t="shared" si="7"/>
        <v>8</v>
      </c>
      <c r="L29" s="138">
        <f t="shared" si="8"/>
        <v>44</v>
      </c>
      <c r="M29" s="150">
        <v>4</v>
      </c>
      <c r="N29" s="191"/>
      <c r="O29" s="206">
        <v>2</v>
      </c>
      <c r="P29" s="206">
        <v>5</v>
      </c>
      <c r="Q29" s="206">
        <v>5</v>
      </c>
      <c r="R29" s="191"/>
      <c r="S29" s="206">
        <v>7</v>
      </c>
      <c r="T29" s="191"/>
      <c r="U29" s="206">
        <v>5</v>
      </c>
      <c r="V29" s="731"/>
      <c r="W29" s="730"/>
      <c r="X29" s="206">
        <v>7</v>
      </c>
      <c r="Y29" s="191"/>
      <c r="Z29" s="206">
        <v>9</v>
      </c>
      <c r="AA29" s="354"/>
      <c r="AB29" s="505">
        <v>0.89166666666666661</v>
      </c>
      <c r="AC29" s="143"/>
      <c r="AD29" s="355">
        <v>0.8652777777777777</v>
      </c>
      <c r="AE29" s="355">
        <v>0.84097222222222223</v>
      </c>
      <c r="AF29" s="356">
        <v>0.84583333333333333</v>
      </c>
      <c r="AG29" s="356"/>
      <c r="AH29" s="356">
        <v>0.83124999999999993</v>
      </c>
      <c r="AI29" s="356"/>
      <c r="AJ29" s="356">
        <v>0.87361111111111101</v>
      </c>
      <c r="AK29" s="523"/>
      <c r="AL29" s="747"/>
      <c r="AM29" s="356">
        <v>0.86249999999999993</v>
      </c>
      <c r="AN29" s="355"/>
      <c r="AO29" s="356">
        <v>0.84027777777777779</v>
      </c>
      <c r="AP29" s="130"/>
      <c r="AQ29" s="729"/>
    </row>
    <row r="30" spans="1:43" ht="12.9" customHeight="1" x14ac:dyDescent="0.3">
      <c r="A30" s="123">
        <v>6</v>
      </c>
      <c r="B30" s="201" t="s">
        <v>55</v>
      </c>
      <c r="C30" s="574" t="s">
        <v>384</v>
      </c>
      <c r="D30" s="208">
        <v>1980</v>
      </c>
      <c r="E30" s="199">
        <f t="shared" si="5"/>
        <v>39</v>
      </c>
      <c r="F30" s="218" t="s">
        <v>385</v>
      </c>
      <c r="G30" s="330" t="s">
        <v>44</v>
      </c>
      <c r="H30" s="351">
        <v>12</v>
      </c>
      <c r="I30" s="352">
        <f>MIN(AB30:AB30:AP30)</f>
        <v>0.82430555555555562</v>
      </c>
      <c r="J30" s="465">
        <f t="shared" si="6"/>
        <v>37</v>
      </c>
      <c r="K30" s="117">
        <f t="shared" si="7"/>
        <v>7</v>
      </c>
      <c r="L30" s="138">
        <f t="shared" si="8"/>
        <v>37</v>
      </c>
      <c r="M30" s="150">
        <v>5</v>
      </c>
      <c r="N30" s="206">
        <v>4</v>
      </c>
      <c r="O30" s="206">
        <v>4</v>
      </c>
      <c r="P30" s="368"/>
      <c r="Q30" s="206">
        <v>7</v>
      </c>
      <c r="R30" s="206">
        <v>3</v>
      </c>
      <c r="S30" s="206">
        <v>8</v>
      </c>
      <c r="T30" s="206">
        <v>6</v>
      </c>
      <c r="U30" s="191"/>
      <c r="V30" s="731"/>
      <c r="W30" s="730"/>
      <c r="X30" s="191"/>
      <c r="Y30" s="191"/>
      <c r="Z30" s="191"/>
      <c r="AA30" s="354"/>
      <c r="AB30" s="505">
        <v>0.86944444444444446</v>
      </c>
      <c r="AC30" s="140">
        <v>0.8652777777777777</v>
      </c>
      <c r="AD30" s="355">
        <v>0.84791666666666676</v>
      </c>
      <c r="AE30" s="355"/>
      <c r="AF30" s="356">
        <v>0.83194444444444438</v>
      </c>
      <c r="AG30" s="356">
        <v>0.87152777777777779</v>
      </c>
      <c r="AH30" s="356">
        <v>0.82430555555555562</v>
      </c>
      <c r="AI30" s="356">
        <v>0.84097222222222223</v>
      </c>
      <c r="AJ30" s="356"/>
      <c r="AK30" s="523"/>
      <c r="AL30" s="747"/>
      <c r="AM30" s="355"/>
      <c r="AN30" s="355"/>
      <c r="AO30" s="356"/>
      <c r="AP30" s="130"/>
      <c r="AQ30" s="729"/>
    </row>
    <row r="31" spans="1:43" ht="12.9" customHeight="1" x14ac:dyDescent="0.3">
      <c r="A31" s="123">
        <v>7</v>
      </c>
      <c r="B31" s="201" t="s">
        <v>55</v>
      </c>
      <c r="C31" s="574" t="s">
        <v>67</v>
      </c>
      <c r="D31" s="208">
        <v>1983</v>
      </c>
      <c r="E31" s="199">
        <f t="shared" si="5"/>
        <v>36</v>
      </c>
      <c r="F31" s="210" t="s">
        <v>53</v>
      </c>
      <c r="G31" s="330"/>
      <c r="H31" s="351">
        <v>11</v>
      </c>
      <c r="I31" s="352">
        <f>MIN(AB31:AB31:AP31)</f>
        <v>0.82361111111111107</v>
      </c>
      <c r="J31" s="465">
        <f t="shared" si="6"/>
        <v>36</v>
      </c>
      <c r="K31" s="117">
        <f t="shared" si="7"/>
        <v>7</v>
      </c>
      <c r="L31" s="138">
        <f t="shared" si="8"/>
        <v>36</v>
      </c>
      <c r="M31" s="150">
        <v>6</v>
      </c>
      <c r="N31" s="191"/>
      <c r="O31" s="206">
        <v>1</v>
      </c>
      <c r="P31" s="206">
        <v>7</v>
      </c>
      <c r="Q31" s="206">
        <v>4</v>
      </c>
      <c r="R31" s="206">
        <v>5</v>
      </c>
      <c r="S31" s="191"/>
      <c r="T31" s="206">
        <v>7</v>
      </c>
      <c r="U31" s="206">
        <v>6</v>
      </c>
      <c r="V31" s="731"/>
      <c r="W31" s="730"/>
      <c r="X31" s="191"/>
      <c r="Y31" s="191"/>
      <c r="Z31" s="191"/>
      <c r="AA31" s="354"/>
      <c r="AB31" s="505">
        <v>0.8305555555555556</v>
      </c>
      <c r="AC31" s="140"/>
      <c r="AD31" s="355">
        <v>0.875</v>
      </c>
      <c r="AE31" s="355">
        <v>0.82361111111111107</v>
      </c>
      <c r="AF31" s="356">
        <v>0.84861111111111109</v>
      </c>
      <c r="AG31" s="356">
        <v>0.83333333333333337</v>
      </c>
      <c r="AH31" s="356"/>
      <c r="AI31" s="356">
        <v>0.83680555555555547</v>
      </c>
      <c r="AJ31" s="355">
        <v>0.84097222222222223</v>
      </c>
      <c r="AK31" s="727"/>
      <c r="AL31" s="728"/>
      <c r="AM31" s="356"/>
      <c r="AN31" s="355"/>
      <c r="AO31" s="356"/>
      <c r="AP31" s="132"/>
      <c r="AQ31" s="729"/>
    </row>
    <row r="32" spans="1:43" ht="12.9" customHeight="1" x14ac:dyDescent="0.3">
      <c r="A32" s="123">
        <v>8</v>
      </c>
      <c r="B32" s="201" t="s">
        <v>55</v>
      </c>
      <c r="C32" s="574" t="s">
        <v>424</v>
      </c>
      <c r="D32" s="208">
        <v>1981</v>
      </c>
      <c r="E32" s="199">
        <f t="shared" si="5"/>
        <v>38</v>
      </c>
      <c r="F32" s="218" t="s">
        <v>425</v>
      </c>
      <c r="G32" s="330"/>
      <c r="H32" s="351">
        <v>17</v>
      </c>
      <c r="I32" s="352">
        <f>MIN(AB32:AB32:AP32)</f>
        <v>0.83611111111111114</v>
      </c>
      <c r="J32" s="465">
        <f t="shared" si="6"/>
        <v>35</v>
      </c>
      <c r="K32" s="117">
        <f t="shared" si="7"/>
        <v>7</v>
      </c>
      <c r="L32" s="138">
        <f t="shared" si="8"/>
        <v>35</v>
      </c>
      <c r="M32" s="151"/>
      <c r="N32" s="206">
        <v>5</v>
      </c>
      <c r="O32" s="206">
        <v>5</v>
      </c>
      <c r="P32" s="368"/>
      <c r="Q32" s="191"/>
      <c r="R32" s="206">
        <v>4</v>
      </c>
      <c r="S32" s="206">
        <v>5</v>
      </c>
      <c r="T32" s="206">
        <v>4</v>
      </c>
      <c r="U32" s="191"/>
      <c r="V32" s="723">
        <v>7</v>
      </c>
      <c r="W32" s="732">
        <v>5</v>
      </c>
      <c r="X32" s="191"/>
      <c r="Y32" s="191"/>
      <c r="Z32" s="191"/>
      <c r="AA32" s="354"/>
      <c r="AB32" s="505"/>
      <c r="AC32" s="140">
        <v>0.85902777777777783</v>
      </c>
      <c r="AD32" s="356">
        <v>0.84583333333333333</v>
      </c>
      <c r="AE32" s="355"/>
      <c r="AF32" s="356"/>
      <c r="AG32" s="356">
        <v>0.8520833333333333</v>
      </c>
      <c r="AH32" s="356">
        <v>0.84583333333333333</v>
      </c>
      <c r="AI32" s="356">
        <v>0.85486111111111107</v>
      </c>
      <c r="AJ32" s="356"/>
      <c r="AK32" s="523">
        <v>0.83611111111111114</v>
      </c>
      <c r="AL32" s="747">
        <v>0.83611111111111114</v>
      </c>
      <c r="AM32" s="356"/>
      <c r="AN32" s="355"/>
      <c r="AO32" s="356"/>
      <c r="AP32" s="132"/>
      <c r="AQ32" s="729"/>
    </row>
    <row r="33" spans="1:43" ht="12.9" customHeight="1" x14ac:dyDescent="0.3">
      <c r="A33" s="123">
        <v>9</v>
      </c>
      <c r="B33" s="201" t="s">
        <v>55</v>
      </c>
      <c r="C33" s="574" t="s">
        <v>59</v>
      </c>
      <c r="D33" s="208">
        <v>1986</v>
      </c>
      <c r="E33" s="199">
        <f t="shared" si="5"/>
        <v>33</v>
      </c>
      <c r="F33" s="215" t="s">
        <v>358</v>
      </c>
      <c r="G33" s="330"/>
      <c r="H33" s="351">
        <v>8</v>
      </c>
      <c r="I33" s="352">
        <f>MIN(AB33:AB33:AP33)</f>
        <v>0.75</v>
      </c>
      <c r="J33" s="465">
        <f t="shared" si="6"/>
        <v>31</v>
      </c>
      <c r="K33" s="117">
        <f t="shared" si="7"/>
        <v>4</v>
      </c>
      <c r="L33" s="138">
        <f t="shared" si="8"/>
        <v>31</v>
      </c>
      <c r="M33" s="150">
        <v>7</v>
      </c>
      <c r="N33" s="206">
        <v>8</v>
      </c>
      <c r="O33" s="368"/>
      <c r="P33" s="191"/>
      <c r="Q33" s="191"/>
      <c r="R33" s="191"/>
      <c r="S33" s="368"/>
      <c r="T33" s="191"/>
      <c r="U33" s="191"/>
      <c r="V33" s="731"/>
      <c r="W33" s="732">
        <v>7</v>
      </c>
      <c r="X33" s="206">
        <v>9</v>
      </c>
      <c r="Y33" s="191"/>
      <c r="Z33" s="191"/>
      <c r="AA33" s="354"/>
      <c r="AB33" s="505">
        <v>0.79583333333333339</v>
      </c>
      <c r="AC33" s="140">
        <v>0.77500000000000002</v>
      </c>
      <c r="AD33" s="355"/>
      <c r="AE33" s="355"/>
      <c r="AF33" s="355"/>
      <c r="AG33" s="356"/>
      <c r="AH33" s="356"/>
      <c r="AI33" s="356"/>
      <c r="AJ33" s="355"/>
      <c r="AK33" s="523"/>
      <c r="AL33" s="747">
        <v>0.75</v>
      </c>
      <c r="AM33" s="356">
        <v>0.75</v>
      </c>
      <c r="AN33" s="355"/>
      <c r="AO33" s="356"/>
      <c r="AP33" s="132"/>
      <c r="AQ33" s="729"/>
    </row>
    <row r="34" spans="1:43" ht="12.9" customHeight="1" x14ac:dyDescent="0.3">
      <c r="A34" s="123">
        <v>10</v>
      </c>
      <c r="B34" s="201" t="s">
        <v>55</v>
      </c>
      <c r="C34" s="574" t="s">
        <v>423</v>
      </c>
      <c r="D34" s="208">
        <v>1985</v>
      </c>
      <c r="E34" s="199">
        <f t="shared" si="5"/>
        <v>34</v>
      </c>
      <c r="F34" s="218" t="s">
        <v>43</v>
      </c>
      <c r="G34" s="330"/>
      <c r="H34" s="351">
        <v>13</v>
      </c>
      <c r="I34" s="352">
        <f>MIN(AB34:AB34:AP34)</f>
        <v>0.82777777777777783</v>
      </c>
      <c r="J34" s="465">
        <f t="shared" si="6"/>
        <v>29</v>
      </c>
      <c r="K34" s="117">
        <f t="shared" si="7"/>
        <v>5</v>
      </c>
      <c r="L34" s="138">
        <f t="shared" si="8"/>
        <v>29</v>
      </c>
      <c r="M34" s="151"/>
      <c r="N34" s="206">
        <v>6</v>
      </c>
      <c r="O34" s="368"/>
      <c r="P34" s="206">
        <v>6</v>
      </c>
      <c r="Q34" s="206">
        <v>6</v>
      </c>
      <c r="R34" s="191"/>
      <c r="S34" s="206">
        <v>6</v>
      </c>
      <c r="T34" s="206">
        <v>5</v>
      </c>
      <c r="U34" s="191"/>
      <c r="V34" s="731"/>
      <c r="W34" s="730"/>
      <c r="X34" s="191"/>
      <c r="Y34" s="191"/>
      <c r="Z34" s="191"/>
      <c r="AA34" s="354"/>
      <c r="AB34" s="505"/>
      <c r="AC34" s="140">
        <v>0.85069444444444453</v>
      </c>
      <c r="AD34" s="355"/>
      <c r="AE34" s="356">
        <v>0.82777777777777783</v>
      </c>
      <c r="AF34" s="356">
        <v>0.83819444444444446</v>
      </c>
      <c r="AG34" s="356"/>
      <c r="AH34" s="356">
        <v>0.84166666666666667</v>
      </c>
      <c r="AI34" s="356">
        <v>0.84305555555555556</v>
      </c>
      <c r="AJ34" s="356"/>
      <c r="AK34" s="727"/>
      <c r="AL34" s="747"/>
      <c r="AM34" s="356"/>
      <c r="AN34" s="355"/>
      <c r="AO34" s="356"/>
      <c r="AP34" s="130"/>
      <c r="AQ34" s="729"/>
    </row>
    <row r="35" spans="1:43" ht="12.9" customHeight="1" x14ac:dyDescent="0.3">
      <c r="A35" s="123">
        <v>11</v>
      </c>
      <c r="B35" s="201" t="s">
        <v>55</v>
      </c>
      <c r="C35" s="575" t="s">
        <v>57</v>
      </c>
      <c r="D35" s="198">
        <v>1980</v>
      </c>
      <c r="E35" s="199">
        <f t="shared" si="5"/>
        <v>39</v>
      </c>
      <c r="F35" s="211" t="s">
        <v>428</v>
      </c>
      <c r="G35" s="330"/>
      <c r="H35" s="351">
        <v>4</v>
      </c>
      <c r="I35" s="352">
        <f>MIN(AB35:AB35:AP35)</f>
        <v>0.68680555555555556</v>
      </c>
      <c r="J35" s="465">
        <f t="shared" si="6"/>
        <v>26</v>
      </c>
      <c r="K35" s="117">
        <f t="shared" si="7"/>
        <v>3</v>
      </c>
      <c r="L35" s="138">
        <f t="shared" si="8"/>
        <v>26</v>
      </c>
      <c r="M35" s="151"/>
      <c r="N35" s="191"/>
      <c r="O35" s="206">
        <v>8</v>
      </c>
      <c r="P35" s="203">
        <v>10</v>
      </c>
      <c r="Q35" s="191"/>
      <c r="R35" s="206">
        <v>8</v>
      </c>
      <c r="S35" s="368"/>
      <c r="T35" s="191"/>
      <c r="U35" s="191"/>
      <c r="V35" s="731"/>
      <c r="W35" s="730"/>
      <c r="X35" s="191"/>
      <c r="Y35" s="191"/>
      <c r="Z35" s="191"/>
      <c r="AA35" s="354"/>
      <c r="AB35" s="506"/>
      <c r="AC35" s="140"/>
      <c r="AD35" s="356">
        <v>0.75347222222222221</v>
      </c>
      <c r="AE35" s="355">
        <v>0.68680555555555556</v>
      </c>
      <c r="AF35" s="355"/>
      <c r="AG35" s="356">
        <v>0.71944444444444444</v>
      </c>
      <c r="AH35" s="355"/>
      <c r="AI35" s="356"/>
      <c r="AJ35" s="356"/>
      <c r="AK35" s="523"/>
      <c r="AL35" s="747"/>
      <c r="AM35" s="356"/>
      <c r="AN35" s="355"/>
      <c r="AO35" s="356"/>
      <c r="AP35" s="130"/>
      <c r="AQ35" s="729"/>
    </row>
    <row r="36" spans="1:43" ht="12.9" customHeight="1" x14ac:dyDescent="0.3">
      <c r="A36" s="123">
        <v>12</v>
      </c>
      <c r="B36" s="201" t="s">
        <v>55</v>
      </c>
      <c r="C36" s="588" t="s">
        <v>623</v>
      </c>
      <c r="D36" s="198">
        <v>1982</v>
      </c>
      <c r="E36" s="199">
        <f t="shared" si="5"/>
        <v>37</v>
      </c>
      <c r="F36" s="212" t="s">
        <v>46</v>
      </c>
      <c r="G36" s="330"/>
      <c r="H36" s="466">
        <v>1</v>
      </c>
      <c r="I36" s="352">
        <f>MIN(AB36:AB36:AP36)</f>
        <v>0.63958333333333328</v>
      </c>
      <c r="J36" s="465">
        <f t="shared" si="6"/>
        <v>20</v>
      </c>
      <c r="K36" s="117">
        <f t="shared" si="7"/>
        <v>2</v>
      </c>
      <c r="L36" s="138">
        <f t="shared" si="8"/>
        <v>20</v>
      </c>
      <c r="M36" s="151"/>
      <c r="N36" s="191"/>
      <c r="O36" s="191"/>
      <c r="P36" s="191"/>
      <c r="Q36" s="191"/>
      <c r="R36" s="191"/>
      <c r="S36" s="191"/>
      <c r="T36" s="191"/>
      <c r="U36" s="203">
        <v>10</v>
      </c>
      <c r="V36" s="731"/>
      <c r="W36" s="730"/>
      <c r="X36" s="191"/>
      <c r="Y36" s="203">
        <v>10</v>
      </c>
      <c r="Z36" s="191"/>
      <c r="AA36" s="354"/>
      <c r="AB36" s="749"/>
      <c r="AC36" s="143"/>
      <c r="AD36" s="355"/>
      <c r="AE36" s="355"/>
      <c r="AF36" s="355"/>
      <c r="AG36" s="355"/>
      <c r="AH36" s="356"/>
      <c r="AI36" s="356"/>
      <c r="AJ36" s="355">
        <v>0.65833333333333333</v>
      </c>
      <c r="AK36" s="523"/>
      <c r="AL36" s="747"/>
      <c r="AM36" s="356"/>
      <c r="AN36" s="441">
        <v>0.63958333333333328</v>
      </c>
      <c r="AO36" s="356"/>
      <c r="AP36" s="132"/>
      <c r="AQ36" s="729"/>
    </row>
    <row r="37" spans="1:43" ht="12.9" customHeight="1" x14ac:dyDescent="0.3">
      <c r="A37" s="123">
        <v>13</v>
      </c>
      <c r="B37" s="201" t="s">
        <v>55</v>
      </c>
      <c r="C37" s="574" t="s">
        <v>588</v>
      </c>
      <c r="D37" s="208">
        <v>1987</v>
      </c>
      <c r="E37" s="199">
        <f t="shared" si="5"/>
        <v>32</v>
      </c>
      <c r="F37" s="215" t="s">
        <v>589</v>
      </c>
      <c r="G37" s="330" t="s">
        <v>599</v>
      </c>
      <c r="H37" s="351">
        <v>18</v>
      </c>
      <c r="I37" s="352">
        <f>MIN(AB37:AB37:AP37)</f>
        <v>0.8652777777777777</v>
      </c>
      <c r="J37" s="465">
        <f t="shared" si="6"/>
        <v>20</v>
      </c>
      <c r="K37" s="117">
        <f t="shared" si="7"/>
        <v>5</v>
      </c>
      <c r="L37" s="138">
        <f t="shared" si="8"/>
        <v>20</v>
      </c>
      <c r="M37" s="151"/>
      <c r="N37" s="191"/>
      <c r="O37" s="368"/>
      <c r="P37" s="191"/>
      <c r="Q37" s="191"/>
      <c r="R37" s="191"/>
      <c r="S37" s="206">
        <v>3</v>
      </c>
      <c r="T37" s="206">
        <v>3</v>
      </c>
      <c r="U37" s="206">
        <v>4</v>
      </c>
      <c r="V37" s="723">
        <v>6</v>
      </c>
      <c r="W37" s="732">
        <v>4</v>
      </c>
      <c r="X37" s="191"/>
      <c r="Y37" s="191"/>
      <c r="Z37" s="191"/>
      <c r="AA37" s="354"/>
      <c r="AB37" s="505"/>
      <c r="AC37" s="140"/>
      <c r="AD37" s="355"/>
      <c r="AE37" s="355"/>
      <c r="AF37" s="355"/>
      <c r="AG37" s="356"/>
      <c r="AH37" s="356">
        <v>0.8833333333333333</v>
      </c>
      <c r="AI37" s="356">
        <v>0.90069444444444446</v>
      </c>
      <c r="AJ37" s="356">
        <v>0.8847222222222223</v>
      </c>
      <c r="AK37" s="523">
        <v>0.8652777777777777</v>
      </c>
      <c r="AL37" s="747">
        <v>0.89583333333333337</v>
      </c>
      <c r="AM37" s="356"/>
      <c r="AN37" s="355"/>
      <c r="AO37" s="356"/>
      <c r="AP37" s="132"/>
      <c r="AQ37" s="729"/>
    </row>
    <row r="38" spans="1:43" ht="12.9" customHeight="1" x14ac:dyDescent="0.3">
      <c r="A38" s="123">
        <v>14</v>
      </c>
      <c r="B38" s="201" t="s">
        <v>55</v>
      </c>
      <c r="C38" s="574" t="s">
        <v>649</v>
      </c>
      <c r="D38" s="208">
        <v>1981</v>
      </c>
      <c r="E38" s="199">
        <f t="shared" si="5"/>
        <v>38</v>
      </c>
      <c r="F38" s="218" t="s">
        <v>604</v>
      </c>
      <c r="G38" s="330"/>
      <c r="H38" s="351">
        <v>7</v>
      </c>
      <c r="I38" s="352">
        <f>MIN(AB38:AB38:AP38)</f>
        <v>0.73125000000000007</v>
      </c>
      <c r="J38" s="465">
        <f t="shared" si="6"/>
        <v>16</v>
      </c>
      <c r="K38" s="117">
        <f t="shared" si="7"/>
        <v>2</v>
      </c>
      <c r="L38" s="138">
        <f t="shared" si="8"/>
        <v>16</v>
      </c>
      <c r="M38" s="151"/>
      <c r="N38" s="191"/>
      <c r="O38" s="191"/>
      <c r="P38" s="368"/>
      <c r="Q38" s="191"/>
      <c r="R38" s="191"/>
      <c r="S38" s="191"/>
      <c r="T38" s="206">
        <v>8</v>
      </c>
      <c r="U38" s="206">
        <v>8</v>
      </c>
      <c r="V38" s="731"/>
      <c r="W38" s="730"/>
      <c r="X38" s="191"/>
      <c r="Y38" s="191"/>
      <c r="Z38" s="191"/>
      <c r="AA38" s="354"/>
      <c r="AB38" s="505"/>
      <c r="AC38" s="140"/>
      <c r="AD38" s="356"/>
      <c r="AE38" s="355"/>
      <c r="AF38" s="356"/>
      <c r="AG38" s="356"/>
      <c r="AH38" s="356"/>
      <c r="AI38" s="356">
        <v>0.74444444444444446</v>
      </c>
      <c r="AJ38" s="356">
        <v>0.73125000000000007</v>
      </c>
      <c r="AK38" s="523"/>
      <c r="AL38" s="747"/>
      <c r="AM38" s="356"/>
      <c r="AN38" s="355"/>
      <c r="AO38" s="356"/>
      <c r="AP38" s="132"/>
      <c r="AQ38" s="729"/>
    </row>
    <row r="39" spans="1:43" ht="12.9" customHeight="1" x14ac:dyDescent="0.3">
      <c r="A39" s="123">
        <v>15</v>
      </c>
      <c r="B39" s="201" t="s">
        <v>55</v>
      </c>
      <c r="C39" s="574" t="s">
        <v>463</v>
      </c>
      <c r="D39" s="208">
        <v>1989</v>
      </c>
      <c r="E39" s="199">
        <f t="shared" si="5"/>
        <v>30</v>
      </c>
      <c r="F39" s="211" t="s">
        <v>350</v>
      </c>
      <c r="G39" s="330" t="s">
        <v>501</v>
      </c>
      <c r="H39" s="351">
        <v>15</v>
      </c>
      <c r="I39" s="352">
        <f>MIN(AB39:AB39:AP39)</f>
        <v>0.82986111111111116</v>
      </c>
      <c r="J39" s="465">
        <f t="shared" si="6"/>
        <v>13</v>
      </c>
      <c r="K39" s="117">
        <f t="shared" si="7"/>
        <v>2</v>
      </c>
      <c r="L39" s="138">
        <f t="shared" si="8"/>
        <v>13</v>
      </c>
      <c r="M39" s="151"/>
      <c r="N39" s="191"/>
      <c r="O39" s="206">
        <v>3</v>
      </c>
      <c r="P39" s="368"/>
      <c r="Q39" s="191"/>
      <c r="R39" s="191"/>
      <c r="S39" s="191"/>
      <c r="T39" s="191"/>
      <c r="U39" s="191"/>
      <c r="V39" s="731"/>
      <c r="W39" s="730"/>
      <c r="X39" s="191"/>
      <c r="Y39" s="191"/>
      <c r="Z39" s="191"/>
      <c r="AA39" s="625">
        <v>10</v>
      </c>
      <c r="AB39" s="505"/>
      <c r="AC39" s="140"/>
      <c r="AD39" s="355">
        <v>0.84791666666666676</v>
      </c>
      <c r="AE39" s="355"/>
      <c r="AF39" s="356"/>
      <c r="AG39" s="356"/>
      <c r="AH39" s="356"/>
      <c r="AI39" s="356"/>
      <c r="AJ39" s="356"/>
      <c r="AK39" s="523"/>
      <c r="AL39" s="741"/>
      <c r="AM39" s="356"/>
      <c r="AN39" s="355"/>
      <c r="AO39" s="356"/>
      <c r="AP39" s="132">
        <v>0.82986111111111116</v>
      </c>
      <c r="AQ39" s="729"/>
    </row>
    <row r="40" spans="1:43" ht="12.9" customHeight="1" x14ac:dyDescent="0.3">
      <c r="A40" s="123">
        <v>16</v>
      </c>
      <c r="B40" s="201" t="s">
        <v>55</v>
      </c>
      <c r="C40" s="574" t="s">
        <v>422</v>
      </c>
      <c r="D40" s="208">
        <v>1981</v>
      </c>
      <c r="E40" s="199">
        <f t="shared" si="5"/>
        <v>38</v>
      </c>
      <c r="F40" s="210" t="s">
        <v>53</v>
      </c>
      <c r="G40" s="330"/>
      <c r="H40" s="351">
        <v>14</v>
      </c>
      <c r="I40" s="352">
        <f>MIN(AB40:AB40:AP40)</f>
        <v>0.82986111111111116</v>
      </c>
      <c r="J40" s="465">
        <f t="shared" si="6"/>
        <v>13</v>
      </c>
      <c r="K40" s="117">
        <f t="shared" si="7"/>
        <v>2</v>
      </c>
      <c r="L40" s="138">
        <f t="shared" si="8"/>
        <v>13</v>
      </c>
      <c r="M40" s="151"/>
      <c r="N40" s="206">
        <v>7</v>
      </c>
      <c r="O40" s="368"/>
      <c r="P40" s="368"/>
      <c r="Q40" s="191"/>
      <c r="R40" s="191"/>
      <c r="S40" s="191"/>
      <c r="T40" s="191"/>
      <c r="U40" s="191"/>
      <c r="V40" s="731"/>
      <c r="W40" s="730"/>
      <c r="X40" s="206">
        <v>6</v>
      </c>
      <c r="Y40" s="191"/>
      <c r="Z40" s="191"/>
      <c r="AA40" s="354"/>
      <c r="AB40" s="505"/>
      <c r="AC40" s="140">
        <v>0.82986111111111116</v>
      </c>
      <c r="AD40" s="355"/>
      <c r="AE40" s="355"/>
      <c r="AF40" s="356"/>
      <c r="AG40" s="356"/>
      <c r="AH40" s="355"/>
      <c r="AI40" s="356"/>
      <c r="AJ40" s="356"/>
      <c r="AK40" s="523"/>
      <c r="AL40" s="747"/>
      <c r="AM40" s="356">
        <v>0.8666666666666667</v>
      </c>
      <c r="AN40" s="355"/>
      <c r="AO40" s="356"/>
      <c r="AP40" s="132"/>
      <c r="AQ40" s="729"/>
    </row>
    <row r="41" spans="1:43" s="4" customFormat="1" ht="12.9" customHeight="1" x14ac:dyDescent="0.3">
      <c r="A41" s="123">
        <v>17</v>
      </c>
      <c r="B41" s="201" t="s">
        <v>55</v>
      </c>
      <c r="C41" s="574" t="s">
        <v>256</v>
      </c>
      <c r="D41" s="208">
        <v>1985</v>
      </c>
      <c r="E41" s="199">
        <f t="shared" si="5"/>
        <v>34</v>
      </c>
      <c r="F41" s="218" t="s">
        <v>257</v>
      </c>
      <c r="G41" s="330"/>
      <c r="H41" s="351">
        <v>21</v>
      </c>
      <c r="I41" s="352">
        <f>MIN(AB41:AB41:AP41)</f>
        <v>0.94166666666666676</v>
      </c>
      <c r="J41" s="465">
        <f t="shared" si="6"/>
        <v>13</v>
      </c>
      <c r="K41" s="117">
        <f t="shared" si="7"/>
        <v>5</v>
      </c>
      <c r="L41" s="138">
        <f t="shared" si="8"/>
        <v>13</v>
      </c>
      <c r="M41" s="150">
        <v>3</v>
      </c>
      <c r="N41" s="206">
        <v>3</v>
      </c>
      <c r="O41" s="206">
        <v>1</v>
      </c>
      <c r="P41" s="191"/>
      <c r="Q41" s="206">
        <v>3</v>
      </c>
      <c r="R41" s="191"/>
      <c r="S41" s="191"/>
      <c r="T41" s="191"/>
      <c r="U41" s="191"/>
      <c r="V41" s="731"/>
      <c r="W41" s="732">
        <v>3</v>
      </c>
      <c r="X41" s="191"/>
      <c r="Y41" s="191"/>
      <c r="Z41" s="191"/>
      <c r="AA41" s="354"/>
      <c r="AB41" s="749">
        <v>0.9770833333333333</v>
      </c>
      <c r="AC41" s="140">
        <v>0.9458333333333333</v>
      </c>
      <c r="AD41" s="355">
        <v>0.94166666666666676</v>
      </c>
      <c r="AE41" s="355"/>
      <c r="AF41" s="356">
        <v>0.98263888888888884</v>
      </c>
      <c r="AG41" s="356"/>
      <c r="AH41" s="356"/>
      <c r="AI41" s="356"/>
      <c r="AJ41" s="356"/>
      <c r="AK41" s="523"/>
      <c r="AL41" s="750" t="s">
        <v>668</v>
      </c>
      <c r="AM41" s="356"/>
      <c r="AN41" s="355"/>
      <c r="AO41" s="356"/>
      <c r="AP41" s="132"/>
      <c r="AQ41" s="729"/>
    </row>
    <row r="42" spans="1:43" ht="12.9" customHeight="1" x14ac:dyDescent="0.3">
      <c r="A42" s="123">
        <v>18</v>
      </c>
      <c r="B42" s="201" t="s">
        <v>55</v>
      </c>
      <c r="C42" s="574" t="s">
        <v>562</v>
      </c>
      <c r="D42" s="208">
        <v>1984</v>
      </c>
      <c r="E42" s="199">
        <f t="shared" si="5"/>
        <v>35</v>
      </c>
      <c r="F42" s="211" t="s">
        <v>50</v>
      </c>
      <c r="G42" s="330" t="s">
        <v>585</v>
      </c>
      <c r="H42" s="351">
        <v>3</v>
      </c>
      <c r="I42" s="352">
        <f>MIN(AB42:AB42:AP42)</f>
        <v>0.64722222222222225</v>
      </c>
      <c r="J42" s="465">
        <f t="shared" si="6"/>
        <v>10</v>
      </c>
      <c r="K42" s="117">
        <f t="shared" si="7"/>
        <v>1</v>
      </c>
      <c r="L42" s="138">
        <f t="shared" si="8"/>
        <v>10</v>
      </c>
      <c r="M42" s="151"/>
      <c r="N42" s="191"/>
      <c r="O42" s="191"/>
      <c r="P42" s="191"/>
      <c r="Q42" s="191"/>
      <c r="R42" s="203">
        <v>10</v>
      </c>
      <c r="S42" s="191"/>
      <c r="T42" s="191"/>
      <c r="U42" s="191"/>
      <c r="V42" s="731"/>
      <c r="W42" s="730"/>
      <c r="X42" s="191"/>
      <c r="Y42" s="191"/>
      <c r="Z42" s="191"/>
      <c r="AA42" s="354"/>
      <c r="AB42" s="505"/>
      <c r="AC42" s="140"/>
      <c r="AD42" s="355"/>
      <c r="AE42" s="355"/>
      <c r="AF42" s="356"/>
      <c r="AG42" s="356">
        <v>0.64722222222222225</v>
      </c>
      <c r="AH42" s="356"/>
      <c r="AI42" s="356"/>
      <c r="AJ42" s="356"/>
      <c r="AK42" s="523"/>
      <c r="AL42" s="747"/>
      <c r="AM42" s="356"/>
      <c r="AN42" s="355"/>
      <c r="AO42" s="356"/>
      <c r="AP42" s="132"/>
      <c r="AQ42" s="729"/>
    </row>
    <row r="43" spans="1:43" ht="12.9" customHeight="1" x14ac:dyDescent="0.3">
      <c r="A43" s="123">
        <v>19</v>
      </c>
      <c r="B43" s="201" t="s">
        <v>55</v>
      </c>
      <c r="C43" s="574" t="s">
        <v>724</v>
      </c>
      <c r="D43" s="208">
        <v>1981</v>
      </c>
      <c r="E43" s="187">
        <f t="shared" si="5"/>
        <v>38</v>
      </c>
      <c r="F43" s="219" t="s">
        <v>350</v>
      </c>
      <c r="G43" s="330" t="s">
        <v>725</v>
      </c>
      <c r="H43" s="351">
        <v>22</v>
      </c>
      <c r="I43" s="352">
        <f>MIN(AB43:AB43:AP43)</f>
        <v>0.98125000000000007</v>
      </c>
      <c r="J43" s="465">
        <f t="shared" si="6"/>
        <v>8</v>
      </c>
      <c r="K43" s="117">
        <f t="shared" si="7"/>
        <v>1</v>
      </c>
      <c r="L43" s="138">
        <f t="shared" si="8"/>
        <v>8</v>
      </c>
      <c r="M43" s="151"/>
      <c r="N43" s="191"/>
      <c r="O43" s="191"/>
      <c r="P43" s="191"/>
      <c r="Q43" s="191"/>
      <c r="R43" s="191"/>
      <c r="S43" s="191"/>
      <c r="T43" s="191"/>
      <c r="U43" s="191"/>
      <c r="V43" s="731"/>
      <c r="W43" s="730"/>
      <c r="X43" s="191"/>
      <c r="Y43" s="191"/>
      <c r="Z43" s="206">
        <v>8</v>
      </c>
      <c r="AA43" s="354"/>
      <c r="AB43" s="749"/>
      <c r="AC43" s="140"/>
      <c r="AD43" s="355"/>
      <c r="AE43" s="355"/>
      <c r="AF43" s="356"/>
      <c r="AG43" s="356"/>
      <c r="AH43" s="356"/>
      <c r="AI43" s="356"/>
      <c r="AJ43" s="356"/>
      <c r="AK43" s="523"/>
      <c r="AL43" s="750"/>
      <c r="AM43" s="356"/>
      <c r="AN43" s="355"/>
      <c r="AO43" s="356">
        <v>0.98125000000000007</v>
      </c>
      <c r="AP43" s="132"/>
      <c r="AQ43" s="729"/>
    </row>
    <row r="44" spans="1:43" ht="12.9" customHeight="1" x14ac:dyDescent="0.3">
      <c r="A44" s="123">
        <v>20</v>
      </c>
      <c r="B44" s="201" t="s">
        <v>55</v>
      </c>
      <c r="C44" s="574" t="s">
        <v>624</v>
      </c>
      <c r="D44" s="208">
        <v>1983</v>
      </c>
      <c r="E44" s="199">
        <f t="shared" si="5"/>
        <v>36</v>
      </c>
      <c r="F44" s="211" t="s">
        <v>43</v>
      </c>
      <c r="G44" s="330"/>
      <c r="H44" s="351">
        <v>9</v>
      </c>
      <c r="I44" s="352">
        <f>MIN(AB44:AB44:AP44)</f>
        <v>0.77500000000000002</v>
      </c>
      <c r="J44" s="465">
        <f t="shared" si="6"/>
        <v>7</v>
      </c>
      <c r="K44" s="117">
        <f t="shared" si="7"/>
        <v>1</v>
      </c>
      <c r="L44" s="138">
        <f t="shared" si="8"/>
        <v>7</v>
      </c>
      <c r="M44" s="151"/>
      <c r="N44" s="191"/>
      <c r="O44" s="206">
        <v>7</v>
      </c>
      <c r="P44" s="368"/>
      <c r="Q44" s="191"/>
      <c r="R44" s="191"/>
      <c r="S44" s="191"/>
      <c r="T44" s="191"/>
      <c r="U44" s="191"/>
      <c r="V44" s="731"/>
      <c r="W44" s="730"/>
      <c r="X44" s="191"/>
      <c r="Y44" s="191"/>
      <c r="Z44" s="191"/>
      <c r="AA44" s="354"/>
      <c r="AB44" s="505"/>
      <c r="AC44" s="140"/>
      <c r="AD44" s="355">
        <v>0.77500000000000002</v>
      </c>
      <c r="AE44" s="355"/>
      <c r="AF44" s="356"/>
      <c r="AG44" s="356"/>
      <c r="AH44" s="356"/>
      <c r="AI44" s="356"/>
      <c r="AJ44" s="356"/>
      <c r="AK44" s="523"/>
      <c r="AL44" s="747"/>
      <c r="AM44" s="356"/>
      <c r="AN44" s="355"/>
      <c r="AO44" s="356"/>
      <c r="AP44" s="130"/>
      <c r="AQ44" s="729"/>
    </row>
    <row r="45" spans="1:43" ht="12.9" customHeight="1" x14ac:dyDescent="0.3">
      <c r="A45" s="123">
        <v>21</v>
      </c>
      <c r="B45" s="201" t="s">
        <v>55</v>
      </c>
      <c r="C45" s="574" t="s">
        <v>587</v>
      </c>
      <c r="D45" s="208">
        <v>1988</v>
      </c>
      <c r="E45" s="199">
        <f t="shared" si="5"/>
        <v>31</v>
      </c>
      <c r="F45" s="215" t="s">
        <v>52</v>
      </c>
      <c r="G45" s="330" t="s">
        <v>599</v>
      </c>
      <c r="H45" s="351">
        <v>19</v>
      </c>
      <c r="I45" s="352">
        <f>MIN(AB45:AB45:AP45)</f>
        <v>0.87152777777777779</v>
      </c>
      <c r="J45" s="465">
        <f t="shared" si="6"/>
        <v>4</v>
      </c>
      <c r="K45" s="117">
        <f t="shared" si="7"/>
        <v>1</v>
      </c>
      <c r="L45" s="138">
        <f t="shared" si="8"/>
        <v>4</v>
      </c>
      <c r="M45" s="151"/>
      <c r="N45" s="191"/>
      <c r="O45" s="368"/>
      <c r="P45" s="191"/>
      <c r="Q45" s="191"/>
      <c r="R45" s="191"/>
      <c r="S45" s="206">
        <v>4</v>
      </c>
      <c r="T45" s="191"/>
      <c r="U45" s="191"/>
      <c r="V45" s="731"/>
      <c r="W45" s="730"/>
      <c r="X45" s="191"/>
      <c r="Y45" s="191"/>
      <c r="Z45" s="191"/>
      <c r="AA45" s="354"/>
      <c r="AB45" s="505"/>
      <c r="AC45" s="140"/>
      <c r="AD45" s="355"/>
      <c r="AE45" s="355"/>
      <c r="AF45" s="355"/>
      <c r="AG45" s="356"/>
      <c r="AH45" s="356">
        <v>0.87152777777777779</v>
      </c>
      <c r="AI45" s="356"/>
      <c r="AJ45" s="355"/>
      <c r="AK45" s="727"/>
      <c r="AL45" s="728"/>
      <c r="AM45" s="356"/>
      <c r="AN45" s="355"/>
      <c r="AO45" s="356"/>
      <c r="AP45" s="132"/>
      <c r="AQ45" s="729"/>
    </row>
    <row r="46" spans="1:43" ht="12.9" customHeight="1" x14ac:dyDescent="0.3">
      <c r="A46" s="123">
        <v>22</v>
      </c>
      <c r="B46" s="201" t="s">
        <v>55</v>
      </c>
      <c r="C46" s="574" t="s">
        <v>514</v>
      </c>
      <c r="D46" s="208">
        <v>1985</v>
      </c>
      <c r="E46" s="199">
        <f t="shared" si="5"/>
        <v>34</v>
      </c>
      <c r="F46" s="218" t="s">
        <v>515</v>
      </c>
      <c r="G46" s="330"/>
      <c r="H46" s="351">
        <v>20</v>
      </c>
      <c r="I46" s="352">
        <f>MIN(AB46:AB46:AP46)</f>
        <v>0.88888888888888884</v>
      </c>
      <c r="J46" s="465">
        <f t="shared" si="6"/>
        <v>4</v>
      </c>
      <c r="K46" s="117">
        <f t="shared" si="7"/>
        <v>1</v>
      </c>
      <c r="L46" s="138">
        <f t="shared" si="8"/>
        <v>4</v>
      </c>
      <c r="M46" s="151"/>
      <c r="N46" s="191"/>
      <c r="O46" s="191"/>
      <c r="P46" s="206">
        <v>4</v>
      </c>
      <c r="Q46" s="191"/>
      <c r="R46" s="191"/>
      <c r="S46" s="191"/>
      <c r="T46" s="191"/>
      <c r="U46" s="191"/>
      <c r="V46" s="731"/>
      <c r="W46" s="730"/>
      <c r="X46" s="191"/>
      <c r="Y46" s="191"/>
      <c r="Z46" s="191"/>
      <c r="AA46" s="354"/>
      <c r="AB46" s="505"/>
      <c r="AC46" s="140"/>
      <c r="AD46" s="356"/>
      <c r="AE46" s="355">
        <v>0.88888888888888884</v>
      </c>
      <c r="AF46" s="356"/>
      <c r="AG46" s="356"/>
      <c r="AH46" s="356"/>
      <c r="AI46" s="356"/>
      <c r="AJ46" s="355"/>
      <c r="AK46" s="523"/>
      <c r="AL46" s="728"/>
      <c r="AM46" s="356"/>
      <c r="AN46" s="356"/>
      <c r="AO46" s="356"/>
      <c r="AP46" s="132"/>
      <c r="AQ46" s="729"/>
    </row>
    <row r="47" spans="1:43" ht="12.9" customHeight="1" thickBot="1" x14ac:dyDescent="0.35">
      <c r="A47" s="370">
        <v>22</v>
      </c>
      <c r="B47" s="111" t="s">
        <v>55</v>
      </c>
      <c r="C47" s="589" t="s">
        <v>266</v>
      </c>
      <c r="D47" s="112"/>
      <c r="E47" s="113"/>
      <c r="F47" s="162"/>
      <c r="G47" s="163"/>
      <c r="H47" s="111"/>
      <c r="I47" s="371"/>
      <c r="J47" s="372"/>
      <c r="K47" s="470"/>
      <c r="L47" s="164"/>
      <c r="M47" s="472">
        <f t="shared" ref="M47:AA47" si="9">COUNTIF(M25:M46,"&gt;-1")</f>
        <v>8</v>
      </c>
      <c r="N47" s="473">
        <f t="shared" si="9"/>
        <v>8</v>
      </c>
      <c r="O47" s="751">
        <f t="shared" si="9"/>
        <v>11</v>
      </c>
      <c r="P47" s="473">
        <f t="shared" si="9"/>
        <v>7</v>
      </c>
      <c r="Q47" s="473">
        <f t="shared" si="9"/>
        <v>8</v>
      </c>
      <c r="R47" s="473">
        <f t="shared" si="9"/>
        <v>8</v>
      </c>
      <c r="S47" s="473">
        <f t="shared" si="9"/>
        <v>8</v>
      </c>
      <c r="T47" s="473">
        <f t="shared" si="9"/>
        <v>8</v>
      </c>
      <c r="U47" s="473">
        <f t="shared" si="9"/>
        <v>7</v>
      </c>
      <c r="V47" s="752">
        <f t="shared" si="9"/>
        <v>6</v>
      </c>
      <c r="W47" s="753">
        <f t="shared" si="9"/>
        <v>8</v>
      </c>
      <c r="X47" s="473">
        <f t="shared" si="9"/>
        <v>5</v>
      </c>
      <c r="Y47" s="473">
        <f t="shared" si="9"/>
        <v>4</v>
      </c>
      <c r="Z47" s="473">
        <f t="shared" si="9"/>
        <v>3</v>
      </c>
      <c r="AA47" s="474">
        <f t="shared" si="9"/>
        <v>2</v>
      </c>
      <c r="AB47" s="754"/>
      <c r="AC47" s="165"/>
      <c r="AD47" s="115"/>
      <c r="AE47" s="114"/>
      <c r="AF47" s="114"/>
      <c r="AG47" s="114"/>
      <c r="AH47" s="110"/>
      <c r="AI47" s="114"/>
      <c r="AJ47" s="114"/>
      <c r="AK47" s="755"/>
      <c r="AL47" s="756"/>
      <c r="AM47" s="114"/>
      <c r="AN47" s="114"/>
      <c r="AO47" s="114"/>
      <c r="AP47" s="166"/>
      <c r="AQ47" s="729"/>
    </row>
    <row r="48" spans="1:43" ht="12.9" customHeight="1" x14ac:dyDescent="0.3">
      <c r="A48" s="118" t="s">
        <v>0</v>
      </c>
      <c r="B48" s="119" t="s">
        <v>1</v>
      </c>
      <c r="C48" s="572" t="s">
        <v>2</v>
      </c>
      <c r="D48" s="119" t="s">
        <v>3</v>
      </c>
      <c r="E48" s="120" t="s">
        <v>379</v>
      </c>
      <c r="F48" s="121" t="s">
        <v>5</v>
      </c>
      <c r="G48" s="122" t="s">
        <v>6</v>
      </c>
      <c r="H48" s="122" t="s">
        <v>357</v>
      </c>
      <c r="I48" s="347" t="s">
        <v>7</v>
      </c>
      <c r="J48" s="348" t="s">
        <v>8</v>
      </c>
      <c r="K48" s="464" t="s">
        <v>9</v>
      </c>
      <c r="L48" s="158" t="s">
        <v>10</v>
      </c>
      <c r="M48" s="147" t="s">
        <v>11</v>
      </c>
      <c r="N48" s="148" t="s">
        <v>12</v>
      </c>
      <c r="O48" s="148" t="s">
        <v>13</v>
      </c>
      <c r="P48" s="148" t="s">
        <v>14</v>
      </c>
      <c r="Q48" s="148" t="s">
        <v>15</v>
      </c>
      <c r="R48" s="148" t="s">
        <v>16</v>
      </c>
      <c r="S48" s="148" t="s">
        <v>17</v>
      </c>
      <c r="T48" s="148" t="s">
        <v>18</v>
      </c>
      <c r="U48" s="148" t="s">
        <v>19</v>
      </c>
      <c r="V48" s="711" t="s">
        <v>20</v>
      </c>
      <c r="W48" s="712" t="s">
        <v>21</v>
      </c>
      <c r="X48" s="148" t="s">
        <v>22</v>
      </c>
      <c r="Y48" s="148" t="s">
        <v>23</v>
      </c>
      <c r="Z48" s="148" t="s">
        <v>24</v>
      </c>
      <c r="AA48" s="349" t="s">
        <v>25</v>
      </c>
      <c r="AB48" s="713" t="s">
        <v>26</v>
      </c>
      <c r="AC48" s="714" t="s">
        <v>27</v>
      </c>
      <c r="AD48" s="715" t="s">
        <v>28</v>
      </c>
      <c r="AE48" s="715" t="s">
        <v>29</v>
      </c>
      <c r="AF48" s="715" t="s">
        <v>30</v>
      </c>
      <c r="AG48" s="715" t="s">
        <v>31</v>
      </c>
      <c r="AH48" s="715" t="s">
        <v>32</v>
      </c>
      <c r="AI48" s="715" t="s">
        <v>33</v>
      </c>
      <c r="AJ48" s="715" t="s">
        <v>34</v>
      </c>
      <c r="AK48" s="716" t="s">
        <v>35</v>
      </c>
      <c r="AL48" s="717" t="s">
        <v>36</v>
      </c>
      <c r="AM48" s="715" t="s">
        <v>37</v>
      </c>
      <c r="AN48" s="715" t="s">
        <v>38</v>
      </c>
      <c r="AO48" s="715" t="s">
        <v>39</v>
      </c>
      <c r="AP48" s="718" t="s">
        <v>40</v>
      </c>
      <c r="AQ48" s="729"/>
    </row>
    <row r="49" spans="1:43" ht="12.9" customHeight="1" x14ac:dyDescent="0.3">
      <c r="A49" s="719">
        <v>1</v>
      </c>
      <c r="B49" s="720" t="s">
        <v>69</v>
      </c>
      <c r="C49" s="721" t="s">
        <v>253</v>
      </c>
      <c r="D49" s="208">
        <v>1978</v>
      </c>
      <c r="E49" s="199">
        <f t="shared" ref="E49:E83" si="10">SUM(2019-D49)</f>
        <v>41</v>
      </c>
      <c r="F49" s="209" t="s">
        <v>254</v>
      </c>
      <c r="G49" s="330"/>
      <c r="H49" s="499">
        <v>2</v>
      </c>
      <c r="I49" s="352">
        <f>MIN(AB49:AB49:AP49)</f>
        <v>0.68819444444444444</v>
      </c>
      <c r="J49" s="757">
        <f t="shared" ref="J49:J83" si="11">IF(COUNTIF(M49:AA49,"&gt;=0")&lt;11,SUM(M49:AA49),SUM(LARGE(M49:AA49,1),LARGE(M49:AA49,2),LARGE(M49:AA49,3),LARGE(M49:AA49,4),LARGE(M49:AA49,5),LARGE(M49:AA49,6),LARGE(M49:AA49,7),LARGE(M49:AA49,8),LARGE(M49:AA49,9),LARGE(M49:AA49,10)))</f>
        <v>100</v>
      </c>
      <c r="K49" s="722">
        <f t="shared" ref="K49:K83" si="12">SUM(COUNTIF(M49:AA49,"&gt;-1"))</f>
        <v>14</v>
      </c>
      <c r="L49" s="138">
        <f t="shared" ref="L49:L83" si="13">SUM(M49:AA49)</f>
        <v>137</v>
      </c>
      <c r="M49" s="149">
        <v>10</v>
      </c>
      <c r="N49" s="203">
        <v>10</v>
      </c>
      <c r="O49" s="203">
        <v>10</v>
      </c>
      <c r="P49" s="203">
        <v>10</v>
      </c>
      <c r="Q49" s="203">
        <v>10</v>
      </c>
      <c r="R49" s="203">
        <v>10</v>
      </c>
      <c r="S49" s="203">
        <v>10</v>
      </c>
      <c r="T49" s="587">
        <v>9</v>
      </c>
      <c r="U49" s="587">
        <v>9</v>
      </c>
      <c r="V49" s="731"/>
      <c r="W49" s="758">
        <v>9</v>
      </c>
      <c r="X49" s="203">
        <v>10</v>
      </c>
      <c r="Y49" s="203">
        <v>10</v>
      </c>
      <c r="Z49" s="203">
        <v>10</v>
      </c>
      <c r="AA49" s="625">
        <v>10</v>
      </c>
      <c r="AB49" s="749">
        <v>0.71736111111111101</v>
      </c>
      <c r="AC49" s="143">
        <v>0.73819444444444438</v>
      </c>
      <c r="AD49" s="355">
        <v>0.69236111111111109</v>
      </c>
      <c r="AE49" s="356">
        <v>0.69444444444444453</v>
      </c>
      <c r="AF49" s="356">
        <v>0.68958333333333333</v>
      </c>
      <c r="AG49" s="356">
        <v>0.70833333333333337</v>
      </c>
      <c r="AH49" s="355">
        <v>0.70486111111111116</v>
      </c>
      <c r="AI49" s="355">
        <v>0.71875</v>
      </c>
      <c r="AJ49" s="355">
        <v>0.70694444444444438</v>
      </c>
      <c r="AK49" s="727"/>
      <c r="AL49" s="728">
        <v>0.71319444444444446</v>
      </c>
      <c r="AM49" s="355">
        <v>0.72499999999999998</v>
      </c>
      <c r="AN49" s="355">
        <v>0.68819444444444444</v>
      </c>
      <c r="AO49" s="355">
        <v>0.73472222222222217</v>
      </c>
      <c r="AP49" s="130">
        <v>0.7270833333333333</v>
      </c>
      <c r="AQ49" s="729"/>
    </row>
    <row r="50" spans="1:43" ht="12.9" customHeight="1" x14ac:dyDescent="0.3">
      <c r="A50" s="719">
        <v>2</v>
      </c>
      <c r="B50" s="720" t="s">
        <v>69</v>
      </c>
      <c r="C50" s="746" t="s">
        <v>386</v>
      </c>
      <c r="D50" s="187">
        <v>1977</v>
      </c>
      <c r="E50" s="199">
        <f t="shared" si="10"/>
        <v>42</v>
      </c>
      <c r="F50" s="210" t="s">
        <v>53</v>
      </c>
      <c r="G50" s="330" t="s">
        <v>44</v>
      </c>
      <c r="H50" s="499">
        <v>4</v>
      </c>
      <c r="I50" s="352">
        <f>MIN(AB50:AB50:AP50)</f>
        <v>0.72430555555555554</v>
      </c>
      <c r="J50" s="465">
        <f t="shared" si="11"/>
        <v>82</v>
      </c>
      <c r="K50" s="722">
        <f t="shared" si="12"/>
        <v>10</v>
      </c>
      <c r="L50" s="138">
        <f t="shared" si="13"/>
        <v>82</v>
      </c>
      <c r="M50" s="150">
        <v>8</v>
      </c>
      <c r="N50" s="191"/>
      <c r="O50" s="191"/>
      <c r="P50" s="206">
        <v>8</v>
      </c>
      <c r="Q50" s="191"/>
      <c r="R50" s="191"/>
      <c r="S50" s="206">
        <v>8</v>
      </c>
      <c r="T50" s="206">
        <v>8</v>
      </c>
      <c r="U50" s="206">
        <v>7</v>
      </c>
      <c r="V50" s="723">
        <v>8</v>
      </c>
      <c r="W50" s="730"/>
      <c r="X50" s="206">
        <v>8</v>
      </c>
      <c r="Y50" s="206">
        <v>9</v>
      </c>
      <c r="Z50" s="206">
        <v>9</v>
      </c>
      <c r="AA50" s="725">
        <v>9</v>
      </c>
      <c r="AB50" s="749">
        <v>0.76388888888888884</v>
      </c>
      <c r="AC50" s="143"/>
      <c r="AD50" s="355"/>
      <c r="AE50" s="356">
        <v>0.73958333333333337</v>
      </c>
      <c r="AF50" s="355"/>
      <c r="AG50" s="356"/>
      <c r="AH50" s="355">
        <v>0.73333333333333339</v>
      </c>
      <c r="AI50" s="355">
        <v>0.72777777777777775</v>
      </c>
      <c r="AJ50" s="355">
        <v>0.72430555555555554</v>
      </c>
      <c r="AK50" s="727">
        <v>0.72777777777777775</v>
      </c>
      <c r="AL50" s="747"/>
      <c r="AM50" s="355">
        <v>0.78819444444444453</v>
      </c>
      <c r="AN50" s="355">
        <v>0.74305555555555547</v>
      </c>
      <c r="AO50" s="356">
        <v>0.7402777777777777</v>
      </c>
      <c r="AP50" s="130">
        <v>0.7368055555555556</v>
      </c>
      <c r="AQ50" s="729"/>
    </row>
    <row r="51" spans="1:43" ht="12.9" customHeight="1" x14ac:dyDescent="0.3">
      <c r="A51" s="719">
        <v>3</v>
      </c>
      <c r="B51" s="720" t="s">
        <v>69</v>
      </c>
      <c r="C51" s="746" t="s">
        <v>71</v>
      </c>
      <c r="D51" s="198">
        <v>1972</v>
      </c>
      <c r="E51" s="199">
        <f t="shared" si="10"/>
        <v>47</v>
      </c>
      <c r="F51" s="218" t="s">
        <v>43</v>
      </c>
      <c r="G51" s="330"/>
      <c r="H51" s="351">
        <v>6</v>
      </c>
      <c r="I51" s="352">
        <f>MIN(AB51:AB51:AP51)</f>
        <v>0.76736111111111116</v>
      </c>
      <c r="J51" s="465">
        <f t="shared" si="11"/>
        <v>81</v>
      </c>
      <c r="K51" s="537">
        <f t="shared" si="12"/>
        <v>15</v>
      </c>
      <c r="L51" s="138">
        <f t="shared" si="13"/>
        <v>111</v>
      </c>
      <c r="M51" s="586">
        <v>7</v>
      </c>
      <c r="N51" s="206">
        <v>9</v>
      </c>
      <c r="O51" s="206">
        <v>9</v>
      </c>
      <c r="P51" s="587">
        <v>7</v>
      </c>
      <c r="Q51" s="206">
        <v>9</v>
      </c>
      <c r="R51" s="206">
        <v>9</v>
      </c>
      <c r="S51" s="206">
        <v>7</v>
      </c>
      <c r="T51" s="206">
        <v>7</v>
      </c>
      <c r="U51" s="587">
        <v>3</v>
      </c>
      <c r="V51" s="759">
        <v>6</v>
      </c>
      <c r="W51" s="758">
        <v>7</v>
      </c>
      <c r="X51" s="206">
        <v>9</v>
      </c>
      <c r="Y51" s="206">
        <v>8</v>
      </c>
      <c r="Z51" s="206">
        <v>7</v>
      </c>
      <c r="AA51" s="725">
        <v>7</v>
      </c>
      <c r="AB51" s="749">
        <v>0.80486111111111114</v>
      </c>
      <c r="AC51" s="142">
        <v>0.77916666666666667</v>
      </c>
      <c r="AD51" s="356">
        <v>0.7715277777777777</v>
      </c>
      <c r="AE51" s="356">
        <v>0.76736111111111116</v>
      </c>
      <c r="AF51" s="355">
        <v>0.79305555555555562</v>
      </c>
      <c r="AG51" s="356">
        <v>0.77361111111111114</v>
      </c>
      <c r="AH51" s="355">
        <v>0.77222222222222225</v>
      </c>
      <c r="AI51" s="355">
        <v>0.76736111111111116</v>
      </c>
      <c r="AJ51" s="355">
        <v>0.79583333333333339</v>
      </c>
      <c r="AK51" s="727">
        <v>0.79027777777777775</v>
      </c>
      <c r="AL51" s="728">
        <v>0.80347222222222225</v>
      </c>
      <c r="AM51" s="355">
        <v>0.77708333333333324</v>
      </c>
      <c r="AN51" s="355">
        <v>0.77083333333333337</v>
      </c>
      <c r="AO51" s="355">
        <v>0.77430555555555547</v>
      </c>
      <c r="AP51" s="130">
        <v>0.77500000000000002</v>
      </c>
      <c r="AQ51" s="729"/>
    </row>
    <row r="52" spans="1:43" ht="12.9" customHeight="1" x14ac:dyDescent="0.3">
      <c r="A52" s="124">
        <v>4</v>
      </c>
      <c r="B52" s="216" t="s">
        <v>69</v>
      </c>
      <c r="C52" s="590" t="s">
        <v>375</v>
      </c>
      <c r="D52" s="198">
        <v>1977</v>
      </c>
      <c r="E52" s="199">
        <f t="shared" si="10"/>
        <v>42</v>
      </c>
      <c r="F52" s="219" t="s">
        <v>82</v>
      </c>
      <c r="G52" s="330"/>
      <c r="H52" s="499">
        <v>8</v>
      </c>
      <c r="I52" s="352">
        <f>MIN(AB52:AB52:AP52)</f>
        <v>0.79027777777777775</v>
      </c>
      <c r="J52" s="465">
        <f t="shared" si="11"/>
        <v>64</v>
      </c>
      <c r="K52" s="722">
        <f t="shared" si="12"/>
        <v>12</v>
      </c>
      <c r="L52" s="138">
        <f t="shared" si="13"/>
        <v>68</v>
      </c>
      <c r="M52" s="150">
        <v>6</v>
      </c>
      <c r="N52" s="206">
        <v>7</v>
      </c>
      <c r="O52" s="191"/>
      <c r="P52" s="587">
        <v>3</v>
      </c>
      <c r="Q52" s="206">
        <v>6</v>
      </c>
      <c r="R52" s="206">
        <v>8</v>
      </c>
      <c r="S52" s="206">
        <v>6</v>
      </c>
      <c r="T52" s="206">
        <v>6</v>
      </c>
      <c r="U52" s="587">
        <v>1</v>
      </c>
      <c r="V52" s="760"/>
      <c r="W52" s="732">
        <v>8</v>
      </c>
      <c r="X52" s="206">
        <v>6</v>
      </c>
      <c r="Y52" s="191"/>
      <c r="Z52" s="206">
        <v>6</v>
      </c>
      <c r="AA52" s="725">
        <v>5</v>
      </c>
      <c r="AB52" s="749">
        <v>0.8256944444444444</v>
      </c>
      <c r="AC52" s="143">
        <v>0.80208333333333337</v>
      </c>
      <c r="AD52" s="356"/>
      <c r="AE52" s="356">
        <v>0.80833333333333324</v>
      </c>
      <c r="AF52" s="355">
        <v>0.8222222222222223</v>
      </c>
      <c r="AG52" s="355">
        <v>0.7944444444444444</v>
      </c>
      <c r="AH52" s="356">
        <v>0.79027777777777775</v>
      </c>
      <c r="AI52" s="355">
        <v>0.81111111111111101</v>
      </c>
      <c r="AJ52" s="355">
        <v>0.81736111111111109</v>
      </c>
      <c r="AK52" s="727"/>
      <c r="AL52" s="747">
        <v>0.79513888888888884</v>
      </c>
      <c r="AM52" s="355">
        <v>0.7993055555555556</v>
      </c>
      <c r="AN52" s="355"/>
      <c r="AO52" s="355">
        <v>0.79305555555555562</v>
      </c>
      <c r="AP52" s="130">
        <v>0.81597222222222221</v>
      </c>
      <c r="AQ52" s="729"/>
    </row>
    <row r="53" spans="1:43" ht="12.9" customHeight="1" x14ac:dyDescent="0.3">
      <c r="A53" s="123">
        <v>5</v>
      </c>
      <c r="B53" s="216" t="s">
        <v>69</v>
      </c>
      <c r="C53" s="588" t="s">
        <v>70</v>
      </c>
      <c r="D53" s="187">
        <v>1972</v>
      </c>
      <c r="E53" s="199">
        <f t="shared" si="10"/>
        <v>47</v>
      </c>
      <c r="F53" s="210" t="s">
        <v>53</v>
      </c>
      <c r="G53" s="330"/>
      <c r="H53" s="351">
        <v>3</v>
      </c>
      <c r="I53" s="352">
        <f>MIN(AB53:AB53:AP53)</f>
        <v>0.70277777777777783</v>
      </c>
      <c r="J53" s="465">
        <f t="shared" si="11"/>
        <v>60</v>
      </c>
      <c r="K53" s="117">
        <f t="shared" si="12"/>
        <v>7</v>
      </c>
      <c r="L53" s="138">
        <f t="shared" si="13"/>
        <v>60</v>
      </c>
      <c r="M53" s="150">
        <v>9</v>
      </c>
      <c r="N53" s="191"/>
      <c r="O53" s="191"/>
      <c r="P53" s="206">
        <v>9</v>
      </c>
      <c r="Q53" s="368"/>
      <c r="R53" s="191"/>
      <c r="S53" s="206">
        <v>9</v>
      </c>
      <c r="T53" s="191"/>
      <c r="U53" s="206">
        <v>8</v>
      </c>
      <c r="V53" s="723">
        <v>9</v>
      </c>
      <c r="W53" s="730"/>
      <c r="X53" s="191"/>
      <c r="Y53" s="191"/>
      <c r="Z53" s="206">
        <v>8</v>
      </c>
      <c r="AA53" s="725">
        <v>8</v>
      </c>
      <c r="AB53" s="749">
        <v>0.72569444444444453</v>
      </c>
      <c r="AC53" s="143"/>
      <c r="AD53" s="355"/>
      <c r="AE53" s="356">
        <v>0.70347222222222217</v>
      </c>
      <c r="AF53" s="355"/>
      <c r="AG53" s="355"/>
      <c r="AH53" s="355">
        <v>0.72430555555555554</v>
      </c>
      <c r="AI53" s="355"/>
      <c r="AJ53" s="355">
        <v>0.71527777777777779</v>
      </c>
      <c r="AK53" s="523">
        <v>0.70277777777777783</v>
      </c>
      <c r="AL53" s="747"/>
      <c r="AM53" s="355"/>
      <c r="AN53" s="355"/>
      <c r="AO53" s="356">
        <v>0.76874999999999993</v>
      </c>
      <c r="AP53" s="130">
        <v>0.74375000000000002</v>
      </c>
      <c r="AQ53" s="729"/>
    </row>
    <row r="54" spans="1:43" ht="12.9" customHeight="1" x14ac:dyDescent="0.3">
      <c r="A54" s="123">
        <v>6</v>
      </c>
      <c r="B54" s="201" t="s">
        <v>69</v>
      </c>
      <c r="C54" s="591" t="s">
        <v>420</v>
      </c>
      <c r="D54" s="198">
        <v>1973</v>
      </c>
      <c r="E54" s="199">
        <f t="shared" si="10"/>
        <v>46</v>
      </c>
      <c r="F54" s="210" t="s">
        <v>53</v>
      </c>
      <c r="G54" s="330"/>
      <c r="H54" s="499">
        <v>7</v>
      </c>
      <c r="I54" s="352">
        <f>MIN(AB54:AB54:AP54)</f>
        <v>0.78263888888888899</v>
      </c>
      <c r="J54" s="465">
        <f t="shared" si="11"/>
        <v>55</v>
      </c>
      <c r="K54" s="722">
        <f t="shared" si="12"/>
        <v>10</v>
      </c>
      <c r="L54" s="138">
        <f t="shared" si="13"/>
        <v>55</v>
      </c>
      <c r="M54" s="151"/>
      <c r="N54" s="206">
        <v>5</v>
      </c>
      <c r="O54" s="206">
        <v>8</v>
      </c>
      <c r="P54" s="191"/>
      <c r="Q54" s="206">
        <v>8</v>
      </c>
      <c r="R54" s="206">
        <v>5</v>
      </c>
      <c r="S54" s="206">
        <v>4</v>
      </c>
      <c r="T54" s="191"/>
      <c r="U54" s="206">
        <v>1</v>
      </c>
      <c r="V54" s="723">
        <v>4</v>
      </c>
      <c r="W54" s="730"/>
      <c r="X54" s="206">
        <v>7</v>
      </c>
      <c r="Y54" s="206">
        <v>7</v>
      </c>
      <c r="Z54" s="191"/>
      <c r="AA54" s="725">
        <v>6</v>
      </c>
      <c r="AB54" s="749"/>
      <c r="AC54" s="143">
        <v>0.81874999999999998</v>
      </c>
      <c r="AD54" s="355">
        <v>0.81388888888888899</v>
      </c>
      <c r="AE54" s="355"/>
      <c r="AF54" s="355">
        <v>0.80972222222222223</v>
      </c>
      <c r="AG54" s="356">
        <v>0.82986111111111116</v>
      </c>
      <c r="AH54" s="356">
        <v>0.79305555555555562</v>
      </c>
      <c r="AI54" s="355"/>
      <c r="AJ54" s="356">
        <v>0.82361111111111107</v>
      </c>
      <c r="AK54" s="727">
        <v>0.82291666666666663</v>
      </c>
      <c r="AL54" s="728"/>
      <c r="AM54" s="355">
        <v>0.79305555555555562</v>
      </c>
      <c r="AN54" s="355">
        <v>0.78263888888888899</v>
      </c>
      <c r="AO54" s="356"/>
      <c r="AP54" s="130">
        <v>0.80138888888888893</v>
      </c>
      <c r="AQ54" s="729"/>
    </row>
    <row r="55" spans="1:43" ht="12.9" customHeight="1" x14ac:dyDescent="0.3">
      <c r="A55" s="123">
        <v>7</v>
      </c>
      <c r="B55" s="216" t="s">
        <v>69</v>
      </c>
      <c r="C55" s="590" t="s">
        <v>58</v>
      </c>
      <c r="D55" s="198">
        <v>1977</v>
      </c>
      <c r="E55" s="199">
        <f t="shared" si="10"/>
        <v>42</v>
      </c>
      <c r="F55" s="212" t="s">
        <v>46</v>
      </c>
      <c r="G55" s="330"/>
      <c r="H55" s="499">
        <v>13</v>
      </c>
      <c r="I55" s="352">
        <f>MIN(AB55:AB55:AP55)</f>
        <v>0.7993055555555556</v>
      </c>
      <c r="J55" s="465">
        <f t="shared" si="11"/>
        <v>43</v>
      </c>
      <c r="K55" s="722">
        <f t="shared" si="12"/>
        <v>10</v>
      </c>
      <c r="L55" s="138">
        <f t="shared" si="13"/>
        <v>43</v>
      </c>
      <c r="M55" s="150">
        <v>5</v>
      </c>
      <c r="N55" s="191"/>
      <c r="O55" s="191"/>
      <c r="P55" s="206">
        <v>2</v>
      </c>
      <c r="Q55" s="206">
        <v>7</v>
      </c>
      <c r="R55" s="191"/>
      <c r="S55" s="206">
        <v>2</v>
      </c>
      <c r="T55" s="191"/>
      <c r="U55" s="206">
        <v>2</v>
      </c>
      <c r="V55" s="731"/>
      <c r="W55" s="732">
        <v>6</v>
      </c>
      <c r="X55" s="206">
        <v>5</v>
      </c>
      <c r="Y55" s="206">
        <v>6</v>
      </c>
      <c r="Z55" s="206">
        <v>5</v>
      </c>
      <c r="AA55" s="725">
        <v>3</v>
      </c>
      <c r="AB55" s="749">
        <v>0.84166666666666667</v>
      </c>
      <c r="AC55" s="143"/>
      <c r="AD55" s="355"/>
      <c r="AE55" s="356">
        <v>0.81458333333333333</v>
      </c>
      <c r="AF55" s="355">
        <v>0.81180555555555556</v>
      </c>
      <c r="AG55" s="355"/>
      <c r="AH55" s="355">
        <v>0.81736111111111109</v>
      </c>
      <c r="AI55" s="355"/>
      <c r="AJ55" s="355">
        <v>0.7993055555555556</v>
      </c>
      <c r="AK55" s="727"/>
      <c r="AL55" s="747">
        <v>0.80833333333333324</v>
      </c>
      <c r="AM55" s="355">
        <v>0.80763888888888891</v>
      </c>
      <c r="AN55" s="356">
        <v>0.82777777777777783</v>
      </c>
      <c r="AO55" s="355">
        <v>0.82013888888888886</v>
      </c>
      <c r="AP55" s="132">
        <v>0.83958333333333324</v>
      </c>
      <c r="AQ55" s="729"/>
    </row>
    <row r="56" spans="1:43" ht="12.9" customHeight="1" x14ac:dyDescent="0.3">
      <c r="A56" s="123">
        <v>8</v>
      </c>
      <c r="B56" s="201" t="s">
        <v>69</v>
      </c>
      <c r="C56" s="591" t="s">
        <v>80</v>
      </c>
      <c r="D56" s="198">
        <v>1973</v>
      </c>
      <c r="E56" s="199">
        <f t="shared" si="10"/>
        <v>46</v>
      </c>
      <c r="F56" s="211" t="s">
        <v>428</v>
      </c>
      <c r="G56" s="219"/>
      <c r="H56" s="466">
        <v>1</v>
      </c>
      <c r="I56" s="352">
        <f>MIN(AB56:AB56:AP56)</f>
        <v>0.68263888888888891</v>
      </c>
      <c r="J56" s="465">
        <f t="shared" si="11"/>
        <v>40</v>
      </c>
      <c r="K56" s="117">
        <f t="shared" si="12"/>
        <v>4</v>
      </c>
      <c r="L56" s="138">
        <f t="shared" si="13"/>
        <v>40</v>
      </c>
      <c r="M56" s="151"/>
      <c r="N56" s="191"/>
      <c r="O56" s="191"/>
      <c r="P56" s="191"/>
      <c r="Q56" s="368"/>
      <c r="R56" s="191"/>
      <c r="S56" s="191"/>
      <c r="T56" s="203">
        <v>10</v>
      </c>
      <c r="U56" s="203">
        <v>10</v>
      </c>
      <c r="V56" s="737">
        <v>10</v>
      </c>
      <c r="W56" s="724">
        <v>10</v>
      </c>
      <c r="X56" s="191"/>
      <c r="Y56" s="191"/>
      <c r="Z56" s="191"/>
      <c r="AA56" s="354"/>
      <c r="AB56" s="749"/>
      <c r="AC56" s="143"/>
      <c r="AD56" s="355"/>
      <c r="AE56" s="356"/>
      <c r="AF56" s="355"/>
      <c r="AG56" s="355"/>
      <c r="AH56" s="355"/>
      <c r="AI56" s="355">
        <v>0.70277777777777783</v>
      </c>
      <c r="AJ56" s="355">
        <v>0.69374999999999998</v>
      </c>
      <c r="AK56" s="761">
        <v>0.68263888888888891</v>
      </c>
      <c r="AL56" s="747">
        <v>0.69236111111111109</v>
      </c>
      <c r="AM56" s="355"/>
      <c r="AN56" s="356"/>
      <c r="AO56" s="355"/>
      <c r="AP56" s="132"/>
      <c r="AQ56" s="729"/>
    </row>
    <row r="57" spans="1:43" s="4" customFormat="1" ht="12.9" customHeight="1" x14ac:dyDescent="0.3">
      <c r="A57" s="123">
        <v>9</v>
      </c>
      <c r="B57" s="216" t="s">
        <v>69</v>
      </c>
      <c r="C57" s="591" t="s">
        <v>418</v>
      </c>
      <c r="D57" s="198">
        <v>1974</v>
      </c>
      <c r="E57" s="199">
        <f t="shared" si="10"/>
        <v>45</v>
      </c>
      <c r="F57" s="211" t="s">
        <v>43</v>
      </c>
      <c r="G57" s="500"/>
      <c r="H57" s="499">
        <v>5</v>
      </c>
      <c r="I57" s="352">
        <f>MIN(AB57:AB57:AP57)</f>
        <v>0.7583333333333333</v>
      </c>
      <c r="J57" s="465">
        <f t="shared" si="11"/>
        <v>38</v>
      </c>
      <c r="K57" s="117">
        <f t="shared" si="12"/>
        <v>7</v>
      </c>
      <c r="L57" s="138">
        <f t="shared" si="13"/>
        <v>38</v>
      </c>
      <c r="M57" s="151"/>
      <c r="N57" s="206">
        <v>8</v>
      </c>
      <c r="O57" s="368"/>
      <c r="P57" s="191"/>
      <c r="Q57" s="206">
        <v>5</v>
      </c>
      <c r="R57" s="191"/>
      <c r="S57" s="206">
        <v>5</v>
      </c>
      <c r="T57" s="191"/>
      <c r="U57" s="206">
        <v>6</v>
      </c>
      <c r="V57" s="723">
        <v>7</v>
      </c>
      <c r="W57" s="730"/>
      <c r="X57" s="206">
        <v>3</v>
      </c>
      <c r="Y57" s="191"/>
      <c r="Z57" s="191"/>
      <c r="AA57" s="725">
        <v>4</v>
      </c>
      <c r="AB57" s="749"/>
      <c r="AC57" s="143">
        <v>0.79652777777777783</v>
      </c>
      <c r="AD57" s="355"/>
      <c r="AE57" s="355"/>
      <c r="AF57" s="355">
        <v>0.8354166666666667</v>
      </c>
      <c r="AG57" s="355"/>
      <c r="AH57" s="355">
        <v>0.79166666666666663</v>
      </c>
      <c r="AI57" s="355"/>
      <c r="AJ57" s="355">
        <v>0.7583333333333333</v>
      </c>
      <c r="AK57" s="727">
        <v>0.76111111111111107</v>
      </c>
      <c r="AL57" s="747"/>
      <c r="AM57" s="355">
        <v>0.8569444444444444</v>
      </c>
      <c r="AN57" s="356"/>
      <c r="AO57" s="355"/>
      <c r="AP57" s="132">
        <v>0.8222222222222223</v>
      </c>
      <c r="AQ57" s="729"/>
    </row>
    <row r="58" spans="1:43" ht="12.9" customHeight="1" x14ac:dyDescent="0.3">
      <c r="A58" s="123">
        <v>10</v>
      </c>
      <c r="B58" s="201" t="s">
        <v>69</v>
      </c>
      <c r="C58" s="591" t="s">
        <v>387</v>
      </c>
      <c r="D58" s="198">
        <v>1975</v>
      </c>
      <c r="E58" s="199">
        <f t="shared" si="10"/>
        <v>44</v>
      </c>
      <c r="F58" s="211" t="s">
        <v>388</v>
      </c>
      <c r="G58" s="500" t="s">
        <v>44</v>
      </c>
      <c r="H58" s="499">
        <v>17</v>
      </c>
      <c r="I58" s="352">
        <f>MIN(AB58:AB58:AP58)</f>
        <v>0.8208333333333333</v>
      </c>
      <c r="J58" s="465">
        <f t="shared" si="11"/>
        <v>30</v>
      </c>
      <c r="K58" s="117">
        <f t="shared" si="12"/>
        <v>9</v>
      </c>
      <c r="L58" s="138">
        <f t="shared" si="13"/>
        <v>30</v>
      </c>
      <c r="M58" s="150">
        <v>4</v>
      </c>
      <c r="N58" s="206">
        <v>4</v>
      </c>
      <c r="O58" s="206">
        <v>7</v>
      </c>
      <c r="P58" s="206">
        <v>1</v>
      </c>
      <c r="Q58" s="368"/>
      <c r="R58" s="191"/>
      <c r="S58" s="206">
        <v>1</v>
      </c>
      <c r="T58" s="206">
        <v>3</v>
      </c>
      <c r="U58" s="191"/>
      <c r="V58" s="723">
        <v>3</v>
      </c>
      <c r="W58" s="732">
        <v>3</v>
      </c>
      <c r="X58" s="206">
        <v>4</v>
      </c>
      <c r="Y58" s="191"/>
      <c r="Z58" s="191"/>
      <c r="AA58" s="354"/>
      <c r="AB58" s="749">
        <v>0.86597222222222225</v>
      </c>
      <c r="AC58" s="143">
        <v>0.82777777777777783</v>
      </c>
      <c r="AD58" s="355">
        <v>0.82430555555555562</v>
      </c>
      <c r="AE58" s="356">
        <v>0.8208333333333333</v>
      </c>
      <c r="AF58" s="355"/>
      <c r="AG58" s="355"/>
      <c r="AH58" s="355">
        <v>0.83819444444444446</v>
      </c>
      <c r="AI58" s="355">
        <v>0.83888888888888891</v>
      </c>
      <c r="AJ58" s="355"/>
      <c r="AK58" s="727">
        <v>0.8340277777777777</v>
      </c>
      <c r="AL58" s="747">
        <v>0.86388888888888893</v>
      </c>
      <c r="AM58" s="355">
        <v>0.85</v>
      </c>
      <c r="AN58" s="356"/>
      <c r="AO58" s="355"/>
      <c r="AP58" s="132"/>
      <c r="AQ58" s="729"/>
    </row>
    <row r="59" spans="1:43" ht="12.9" customHeight="1" x14ac:dyDescent="0.3">
      <c r="A59" s="123">
        <v>11</v>
      </c>
      <c r="B59" s="216" t="s">
        <v>69</v>
      </c>
      <c r="C59" s="590" t="s">
        <v>565</v>
      </c>
      <c r="D59" s="198">
        <v>1972</v>
      </c>
      <c r="E59" s="199">
        <f t="shared" si="10"/>
        <v>47</v>
      </c>
      <c r="F59" s="407" t="s">
        <v>360</v>
      </c>
      <c r="G59" s="330"/>
      <c r="H59" s="351">
        <v>9</v>
      </c>
      <c r="I59" s="352">
        <f>MIN(AB59:AB59:AP59)</f>
        <v>0.79236111111111107</v>
      </c>
      <c r="J59" s="465">
        <f t="shared" si="11"/>
        <v>29</v>
      </c>
      <c r="K59" s="117">
        <f t="shared" si="12"/>
        <v>7</v>
      </c>
      <c r="L59" s="138">
        <f t="shared" si="13"/>
        <v>29</v>
      </c>
      <c r="M59" s="150">
        <v>1</v>
      </c>
      <c r="N59" s="191"/>
      <c r="O59" s="206">
        <v>4</v>
      </c>
      <c r="P59" s="206">
        <v>4</v>
      </c>
      <c r="Q59" s="191"/>
      <c r="R59" s="206">
        <v>7</v>
      </c>
      <c r="S59" s="191"/>
      <c r="T59" s="206">
        <v>4</v>
      </c>
      <c r="U59" s="206">
        <v>5</v>
      </c>
      <c r="V59" s="731"/>
      <c r="W59" s="730"/>
      <c r="X59" s="191"/>
      <c r="Y59" s="191"/>
      <c r="Z59" s="206">
        <v>4</v>
      </c>
      <c r="AA59" s="354"/>
      <c r="AB59" s="749">
        <v>0.92361111111111116</v>
      </c>
      <c r="AC59" s="143"/>
      <c r="AD59" s="355">
        <v>0.85972222222222217</v>
      </c>
      <c r="AE59" s="356">
        <v>0.80486111111111114</v>
      </c>
      <c r="AF59" s="355"/>
      <c r="AG59" s="355">
        <v>0.81527777777777777</v>
      </c>
      <c r="AH59" s="355"/>
      <c r="AI59" s="355">
        <v>0.8208333333333333</v>
      </c>
      <c r="AJ59" s="355">
        <v>0.79236111111111107</v>
      </c>
      <c r="AK59" s="727"/>
      <c r="AL59" s="747"/>
      <c r="AM59" s="355"/>
      <c r="AN59" s="356"/>
      <c r="AO59" s="355">
        <v>0.85486111111111107</v>
      </c>
      <c r="AP59" s="132"/>
      <c r="AQ59" s="729"/>
    </row>
    <row r="60" spans="1:43" ht="12.9" customHeight="1" x14ac:dyDescent="0.3">
      <c r="A60" s="123">
        <v>12</v>
      </c>
      <c r="B60" s="201" t="s">
        <v>69</v>
      </c>
      <c r="C60" s="574" t="s">
        <v>72</v>
      </c>
      <c r="D60" s="208">
        <v>1970</v>
      </c>
      <c r="E60" s="199">
        <f t="shared" si="10"/>
        <v>49</v>
      </c>
      <c r="F60" s="407" t="s">
        <v>409</v>
      </c>
      <c r="G60" s="330"/>
      <c r="H60" s="499">
        <v>20</v>
      </c>
      <c r="I60" s="352">
        <f>MIN(AB60:AB60:AP60)</f>
        <v>0.83611111111111114</v>
      </c>
      <c r="J60" s="465">
        <f t="shared" si="11"/>
        <v>26</v>
      </c>
      <c r="K60" s="722">
        <f t="shared" si="12"/>
        <v>12</v>
      </c>
      <c r="L60" s="138">
        <f t="shared" si="13"/>
        <v>28</v>
      </c>
      <c r="M60" s="150">
        <v>3</v>
      </c>
      <c r="N60" s="206">
        <v>3</v>
      </c>
      <c r="O60" s="206">
        <v>6</v>
      </c>
      <c r="P60" s="587">
        <v>1</v>
      </c>
      <c r="Q60" s="587">
        <v>1</v>
      </c>
      <c r="R60" s="191"/>
      <c r="S60" s="206">
        <v>1</v>
      </c>
      <c r="T60" s="206">
        <v>1</v>
      </c>
      <c r="U60" s="206">
        <v>1</v>
      </c>
      <c r="V60" s="723">
        <v>2</v>
      </c>
      <c r="W60" s="732">
        <v>2</v>
      </c>
      <c r="X60" s="206">
        <v>2</v>
      </c>
      <c r="Y60" s="206">
        <v>5</v>
      </c>
      <c r="Z60" s="191"/>
      <c r="AA60" s="354"/>
      <c r="AB60" s="749">
        <v>0.88263888888888886</v>
      </c>
      <c r="AC60" s="142">
        <v>0.84583333333333333</v>
      </c>
      <c r="AD60" s="356">
        <v>0.83680555555555547</v>
      </c>
      <c r="AE60" s="355">
        <v>0.83611111111111114</v>
      </c>
      <c r="AF60" s="355">
        <v>0.875</v>
      </c>
      <c r="AG60" s="355"/>
      <c r="AH60" s="355">
        <v>0.8520833333333333</v>
      </c>
      <c r="AI60" s="355">
        <v>0.875</v>
      </c>
      <c r="AJ60" s="355">
        <v>0.87430555555555556</v>
      </c>
      <c r="AK60" s="727">
        <v>0.86249999999999993</v>
      </c>
      <c r="AL60" s="747">
        <v>0.88611111111111107</v>
      </c>
      <c r="AM60" s="355">
        <v>0.86388888888888893</v>
      </c>
      <c r="AN60" s="356">
        <v>0.86944444444444446</v>
      </c>
      <c r="AO60" s="355"/>
      <c r="AP60" s="132"/>
      <c r="AQ60" s="729"/>
    </row>
    <row r="61" spans="1:43" ht="12.9" customHeight="1" x14ac:dyDescent="0.3">
      <c r="A61" s="123">
        <v>13</v>
      </c>
      <c r="B61" s="216" t="s">
        <v>69</v>
      </c>
      <c r="C61" s="574" t="s">
        <v>538</v>
      </c>
      <c r="D61" s="208">
        <v>1978</v>
      </c>
      <c r="E61" s="199">
        <f t="shared" si="10"/>
        <v>41</v>
      </c>
      <c r="F61" s="407" t="s">
        <v>539</v>
      </c>
      <c r="G61" s="330" t="s">
        <v>558</v>
      </c>
      <c r="H61" s="351">
        <v>15</v>
      </c>
      <c r="I61" s="352">
        <f>MIN(AB61:AB61:AP61)</f>
        <v>0.80694444444444446</v>
      </c>
      <c r="J61" s="465">
        <f t="shared" si="11"/>
        <v>16</v>
      </c>
      <c r="K61" s="117">
        <f t="shared" si="12"/>
        <v>4</v>
      </c>
      <c r="L61" s="138">
        <f t="shared" si="13"/>
        <v>16</v>
      </c>
      <c r="M61" s="151"/>
      <c r="N61" s="191"/>
      <c r="O61" s="191"/>
      <c r="P61" s="191"/>
      <c r="Q61" s="206">
        <v>4</v>
      </c>
      <c r="R61" s="206">
        <v>6</v>
      </c>
      <c r="S61" s="206">
        <v>1</v>
      </c>
      <c r="T61" s="191"/>
      <c r="U61" s="191"/>
      <c r="V61" s="723">
        <v>5</v>
      </c>
      <c r="W61" s="730"/>
      <c r="X61" s="191"/>
      <c r="Y61" s="191"/>
      <c r="Z61" s="191"/>
      <c r="AA61" s="354"/>
      <c r="AB61" s="749"/>
      <c r="AC61" s="142"/>
      <c r="AD61" s="374"/>
      <c r="AE61" s="142"/>
      <c r="AF61" s="355">
        <v>0.85069444444444453</v>
      </c>
      <c r="AG61" s="355">
        <v>0.81874999999999998</v>
      </c>
      <c r="AH61" s="355">
        <v>0.8256944444444444</v>
      </c>
      <c r="AI61" s="355"/>
      <c r="AJ61" s="355"/>
      <c r="AK61" s="727">
        <v>0.80694444444444446</v>
      </c>
      <c r="AL61" s="747"/>
      <c r="AM61" s="355"/>
      <c r="AN61" s="356"/>
      <c r="AO61" s="355"/>
      <c r="AP61" s="132"/>
      <c r="AQ61" s="729"/>
    </row>
    <row r="62" spans="1:43" ht="12.9" customHeight="1" x14ac:dyDescent="0.3">
      <c r="A62" s="123">
        <v>14</v>
      </c>
      <c r="B62" s="201" t="s">
        <v>69</v>
      </c>
      <c r="C62" s="588" t="s">
        <v>73</v>
      </c>
      <c r="D62" s="198">
        <v>1976</v>
      </c>
      <c r="E62" s="199">
        <f t="shared" si="10"/>
        <v>43</v>
      </c>
      <c r="F62" s="408" t="s">
        <v>53</v>
      </c>
      <c r="G62" s="330"/>
      <c r="H62" s="351">
        <v>18</v>
      </c>
      <c r="I62" s="352">
        <f>MIN(AB62:AB62:AP62)</f>
        <v>0.83124999999999993</v>
      </c>
      <c r="J62" s="465">
        <f t="shared" si="11"/>
        <v>12</v>
      </c>
      <c r="K62" s="117">
        <f t="shared" si="12"/>
        <v>3</v>
      </c>
      <c r="L62" s="138">
        <f t="shared" si="13"/>
        <v>12</v>
      </c>
      <c r="M62" s="150">
        <v>2</v>
      </c>
      <c r="N62" s="368"/>
      <c r="O62" s="206">
        <v>5</v>
      </c>
      <c r="P62" s="191"/>
      <c r="Q62" s="386"/>
      <c r="R62" s="191"/>
      <c r="S62" s="191"/>
      <c r="T62" s="191"/>
      <c r="U62" s="191"/>
      <c r="V62" s="731"/>
      <c r="W62" s="732">
        <v>5</v>
      </c>
      <c r="X62" s="368"/>
      <c r="Y62" s="191"/>
      <c r="Z62" s="191"/>
      <c r="AA62" s="354"/>
      <c r="AB62" s="749">
        <v>0.8979166666666667</v>
      </c>
      <c r="AC62" s="143"/>
      <c r="AD62" s="355">
        <v>0.8534722222222223</v>
      </c>
      <c r="AE62" s="356"/>
      <c r="AF62" s="521"/>
      <c r="AG62" s="355"/>
      <c r="AH62" s="355"/>
      <c r="AI62" s="355"/>
      <c r="AJ62" s="355"/>
      <c r="AK62" s="727"/>
      <c r="AL62" s="747">
        <v>0.83124999999999993</v>
      </c>
      <c r="AM62" s="490"/>
      <c r="AN62" s="356"/>
      <c r="AO62" s="355"/>
      <c r="AP62" s="132"/>
      <c r="AQ62" s="729"/>
    </row>
    <row r="63" spans="1:43" s="735" customFormat="1" ht="12.9" customHeight="1" x14ac:dyDescent="0.3">
      <c r="A63" s="123">
        <v>15</v>
      </c>
      <c r="B63" s="216" t="s">
        <v>69</v>
      </c>
      <c r="C63" s="590" t="s">
        <v>83</v>
      </c>
      <c r="D63" s="198">
        <v>1972</v>
      </c>
      <c r="E63" s="199">
        <f t="shared" si="10"/>
        <v>47</v>
      </c>
      <c r="F63" s="538" t="s">
        <v>52</v>
      </c>
      <c r="G63" s="330"/>
      <c r="H63" s="351">
        <v>24</v>
      </c>
      <c r="I63" s="352">
        <f>MIN(AB63:AB63:AP63)</f>
        <v>0.85277777777777775</v>
      </c>
      <c r="J63" s="465">
        <f t="shared" si="11"/>
        <v>12</v>
      </c>
      <c r="K63" s="117">
        <f t="shared" si="12"/>
        <v>8</v>
      </c>
      <c r="L63" s="138">
        <f t="shared" si="13"/>
        <v>12</v>
      </c>
      <c r="M63" s="150">
        <v>1</v>
      </c>
      <c r="N63" s="206">
        <v>2</v>
      </c>
      <c r="O63" s="206">
        <v>2</v>
      </c>
      <c r="P63" s="206">
        <v>1</v>
      </c>
      <c r="Q63" s="206">
        <v>1</v>
      </c>
      <c r="R63" s="206">
        <v>3</v>
      </c>
      <c r="S63" s="206">
        <v>1</v>
      </c>
      <c r="T63" s="206">
        <v>1</v>
      </c>
      <c r="U63" s="191"/>
      <c r="V63" s="760"/>
      <c r="W63" s="730"/>
      <c r="X63" s="191"/>
      <c r="Y63" s="191"/>
      <c r="Z63" s="191"/>
      <c r="AA63" s="354"/>
      <c r="AB63" s="749">
        <v>0.90277777777777779</v>
      </c>
      <c r="AC63" s="143">
        <v>0.88680555555555562</v>
      </c>
      <c r="AD63" s="355">
        <v>0.87916666666666676</v>
      </c>
      <c r="AE63" s="356">
        <v>0.8833333333333333</v>
      </c>
      <c r="AF63" s="443">
        <v>0.89166666666666661</v>
      </c>
      <c r="AG63" s="355">
        <v>0.8666666666666667</v>
      </c>
      <c r="AH63" s="355">
        <v>0.86736111111111114</v>
      </c>
      <c r="AI63" s="355">
        <v>0.85277777777777775</v>
      </c>
      <c r="AJ63" s="355"/>
      <c r="AK63" s="727"/>
      <c r="AL63" s="762"/>
      <c r="AM63" s="355"/>
      <c r="AN63" s="498"/>
      <c r="AO63" s="490"/>
      <c r="AP63" s="501"/>
      <c r="AQ63" s="729"/>
    </row>
    <row r="64" spans="1:43" s="4" customFormat="1" ht="12.9" customHeight="1" x14ac:dyDescent="0.3">
      <c r="A64" s="123">
        <v>16</v>
      </c>
      <c r="B64" s="201" t="s">
        <v>69</v>
      </c>
      <c r="C64" s="574" t="s">
        <v>464</v>
      </c>
      <c r="D64" s="208">
        <v>1977</v>
      </c>
      <c r="E64" s="199">
        <f t="shared" si="10"/>
        <v>42</v>
      </c>
      <c r="F64" s="408" t="s">
        <v>53</v>
      </c>
      <c r="G64" s="330"/>
      <c r="H64" s="499">
        <v>19</v>
      </c>
      <c r="I64" s="352">
        <f>MIN(AB64:AB64:AP64)</f>
        <v>0.83263888888888893</v>
      </c>
      <c r="J64" s="465">
        <f t="shared" si="11"/>
        <v>11</v>
      </c>
      <c r="K64" s="117">
        <f t="shared" si="12"/>
        <v>6</v>
      </c>
      <c r="L64" s="138">
        <f t="shared" si="13"/>
        <v>11</v>
      </c>
      <c r="M64" s="151"/>
      <c r="N64" s="191"/>
      <c r="O64" s="206">
        <v>3</v>
      </c>
      <c r="P64" s="206">
        <v>1</v>
      </c>
      <c r="Q64" s="206">
        <v>1</v>
      </c>
      <c r="R64" s="191"/>
      <c r="S64" s="191"/>
      <c r="T64" s="191"/>
      <c r="U64" s="206">
        <v>1</v>
      </c>
      <c r="V64" s="731"/>
      <c r="W64" s="730"/>
      <c r="X64" s="191"/>
      <c r="Y64" s="191"/>
      <c r="Z64" s="206">
        <v>3</v>
      </c>
      <c r="AA64" s="725">
        <v>2</v>
      </c>
      <c r="AB64" s="749"/>
      <c r="AC64" s="142"/>
      <c r="AD64" s="356">
        <v>0.8618055555555556</v>
      </c>
      <c r="AE64" s="356">
        <v>0.90902777777777777</v>
      </c>
      <c r="AF64" s="443">
        <v>0.89861111111111114</v>
      </c>
      <c r="AG64" s="355"/>
      <c r="AH64" s="355"/>
      <c r="AI64" s="355"/>
      <c r="AJ64" s="355">
        <v>0.83263888888888893</v>
      </c>
      <c r="AK64" s="727"/>
      <c r="AL64" s="747"/>
      <c r="AM64" s="355"/>
      <c r="AN64" s="356"/>
      <c r="AO64" s="355">
        <v>0.87291666666666667</v>
      </c>
      <c r="AP64" s="132">
        <v>0.85902777777777783</v>
      </c>
      <c r="AQ64" s="729"/>
    </row>
    <row r="65" spans="1:43" ht="12.9" customHeight="1" x14ac:dyDescent="0.3">
      <c r="A65" s="123">
        <v>17</v>
      </c>
      <c r="B65" s="216" t="s">
        <v>69</v>
      </c>
      <c r="C65" s="590" t="s">
        <v>81</v>
      </c>
      <c r="D65" s="198">
        <v>1973</v>
      </c>
      <c r="E65" s="199">
        <f t="shared" si="10"/>
        <v>46</v>
      </c>
      <c r="F65" s="222" t="s">
        <v>45</v>
      </c>
      <c r="G65" s="330"/>
      <c r="H65" s="499">
        <v>25</v>
      </c>
      <c r="I65" s="352">
        <f>MIN(AB65:AB65:AP65)</f>
        <v>0.85972222222222217</v>
      </c>
      <c r="J65" s="465">
        <f t="shared" si="11"/>
        <v>11</v>
      </c>
      <c r="K65" s="117">
        <f t="shared" si="12"/>
        <v>6</v>
      </c>
      <c r="L65" s="138">
        <f t="shared" si="13"/>
        <v>11</v>
      </c>
      <c r="M65" s="150">
        <v>1</v>
      </c>
      <c r="N65" s="191"/>
      <c r="O65" s="206">
        <v>1</v>
      </c>
      <c r="P65" s="191"/>
      <c r="Q65" s="206">
        <v>3</v>
      </c>
      <c r="R65" s="191"/>
      <c r="S65" s="206">
        <v>1</v>
      </c>
      <c r="T65" s="191"/>
      <c r="U65" s="191"/>
      <c r="V65" s="731"/>
      <c r="W65" s="730"/>
      <c r="X65" s="206">
        <v>1</v>
      </c>
      <c r="Y65" s="206">
        <v>4</v>
      </c>
      <c r="Z65" s="191"/>
      <c r="AA65" s="354"/>
      <c r="AB65" s="749">
        <v>0.9277777777777777</v>
      </c>
      <c r="AC65" s="143"/>
      <c r="AD65" s="355">
        <v>0.9</v>
      </c>
      <c r="AE65" s="356"/>
      <c r="AF65" s="443">
        <v>0.85972222222222217</v>
      </c>
      <c r="AG65" s="355"/>
      <c r="AH65" s="355">
        <v>0.90277777777777779</v>
      </c>
      <c r="AI65" s="355"/>
      <c r="AJ65" s="355"/>
      <c r="AK65" s="727"/>
      <c r="AL65" s="747"/>
      <c r="AM65" s="355">
        <v>0.90486111111111101</v>
      </c>
      <c r="AN65" s="355">
        <v>0.88194444444444453</v>
      </c>
      <c r="AO65" s="355"/>
      <c r="AP65" s="132"/>
      <c r="AQ65" s="729"/>
    </row>
    <row r="66" spans="1:43" ht="12.9" customHeight="1" x14ac:dyDescent="0.3">
      <c r="A66" s="123">
        <v>18</v>
      </c>
      <c r="B66" s="201" t="s">
        <v>69</v>
      </c>
      <c r="C66" s="591" t="s">
        <v>511</v>
      </c>
      <c r="D66" s="198">
        <v>1975</v>
      </c>
      <c r="E66" s="199">
        <f t="shared" si="10"/>
        <v>44</v>
      </c>
      <c r="F66" s="393" t="s">
        <v>43</v>
      </c>
      <c r="G66" s="330"/>
      <c r="H66" s="499">
        <v>26</v>
      </c>
      <c r="I66" s="352">
        <f>MIN(AB66:AB66:AP66)</f>
        <v>0.86041666666666661</v>
      </c>
      <c r="J66" s="465">
        <f t="shared" si="11"/>
        <v>11</v>
      </c>
      <c r="K66" s="117">
        <f t="shared" si="12"/>
        <v>7</v>
      </c>
      <c r="L66" s="138">
        <f t="shared" si="13"/>
        <v>11</v>
      </c>
      <c r="M66" s="151"/>
      <c r="N66" s="191"/>
      <c r="O66" s="191"/>
      <c r="P66" s="206">
        <v>1</v>
      </c>
      <c r="Q66" s="206">
        <v>2</v>
      </c>
      <c r="R66" s="206">
        <v>4</v>
      </c>
      <c r="S66" s="206">
        <v>1</v>
      </c>
      <c r="T66" s="206">
        <v>1</v>
      </c>
      <c r="U66" s="206">
        <v>1</v>
      </c>
      <c r="V66" s="723">
        <v>1</v>
      </c>
      <c r="W66" s="730"/>
      <c r="X66" s="191"/>
      <c r="Y66" s="191"/>
      <c r="Z66" s="191"/>
      <c r="AA66" s="354"/>
      <c r="AB66" s="749"/>
      <c r="AC66" s="143"/>
      <c r="AD66" s="355"/>
      <c r="AE66" s="356">
        <v>0.87361111111111101</v>
      </c>
      <c r="AF66" s="355">
        <v>0.86944444444444446</v>
      </c>
      <c r="AG66" s="355">
        <v>0.86041666666666661</v>
      </c>
      <c r="AH66" s="355">
        <v>0.86388888888888893</v>
      </c>
      <c r="AI66" s="355">
        <v>0.90138888888888891</v>
      </c>
      <c r="AJ66" s="355">
        <v>0.86944444444444446</v>
      </c>
      <c r="AK66" s="727">
        <v>0.8965277777777777</v>
      </c>
      <c r="AL66" s="747"/>
      <c r="AM66" s="355"/>
      <c r="AN66" s="356"/>
      <c r="AO66" s="355"/>
      <c r="AP66" s="132"/>
      <c r="AQ66" s="729"/>
    </row>
    <row r="67" spans="1:43" ht="12.9" customHeight="1" x14ac:dyDescent="0.3">
      <c r="A67" s="123">
        <v>19</v>
      </c>
      <c r="B67" s="216" t="s">
        <v>69</v>
      </c>
      <c r="C67" s="591" t="s">
        <v>419</v>
      </c>
      <c r="D67" s="198">
        <v>1979</v>
      </c>
      <c r="E67" s="199">
        <f t="shared" si="10"/>
        <v>40</v>
      </c>
      <c r="F67" s="210" t="s">
        <v>53</v>
      </c>
      <c r="G67" s="330" t="s">
        <v>500</v>
      </c>
      <c r="H67" s="499">
        <v>10</v>
      </c>
      <c r="I67" s="352">
        <f>MIN(AB67:AB67:AP67)</f>
        <v>0.7944444444444444</v>
      </c>
      <c r="J67" s="465">
        <f t="shared" si="11"/>
        <v>9</v>
      </c>
      <c r="K67" s="117">
        <f t="shared" si="12"/>
        <v>2</v>
      </c>
      <c r="L67" s="138">
        <f t="shared" si="13"/>
        <v>9</v>
      </c>
      <c r="M67" s="151"/>
      <c r="N67" s="206">
        <v>6</v>
      </c>
      <c r="O67" s="368"/>
      <c r="P67" s="191"/>
      <c r="Q67" s="368"/>
      <c r="R67" s="191"/>
      <c r="S67" s="206">
        <v>3</v>
      </c>
      <c r="T67" s="191"/>
      <c r="U67" s="191"/>
      <c r="V67" s="731"/>
      <c r="W67" s="730"/>
      <c r="X67" s="191"/>
      <c r="Y67" s="191"/>
      <c r="Z67" s="191"/>
      <c r="AA67" s="354"/>
      <c r="AB67" s="749"/>
      <c r="AC67" s="143">
        <v>0.81597222222222221</v>
      </c>
      <c r="AD67" s="356"/>
      <c r="AE67" s="355"/>
      <c r="AF67" s="356"/>
      <c r="AG67" s="355"/>
      <c r="AH67" s="355">
        <v>0.7944444444444444</v>
      </c>
      <c r="AI67" s="355"/>
      <c r="AJ67" s="355"/>
      <c r="AK67" s="727"/>
      <c r="AL67" s="747"/>
      <c r="AM67" s="355"/>
      <c r="AN67" s="356"/>
      <c r="AO67" s="355"/>
      <c r="AP67" s="132"/>
      <c r="AQ67" s="729"/>
    </row>
    <row r="68" spans="1:43" ht="12.9" customHeight="1" x14ac:dyDescent="0.3">
      <c r="A68" s="123">
        <v>20</v>
      </c>
      <c r="B68" s="201" t="s">
        <v>69</v>
      </c>
      <c r="C68" s="574" t="s">
        <v>466</v>
      </c>
      <c r="D68" s="208">
        <v>1972</v>
      </c>
      <c r="E68" s="199">
        <f t="shared" si="10"/>
        <v>47</v>
      </c>
      <c r="F68" s="209" t="s">
        <v>467</v>
      </c>
      <c r="G68" s="330"/>
      <c r="H68" s="499">
        <v>22</v>
      </c>
      <c r="I68" s="352">
        <f>MIN(AB68:AB68:AP68)</f>
        <v>0.84791666666666676</v>
      </c>
      <c r="J68" s="465">
        <f t="shared" si="11"/>
        <v>7</v>
      </c>
      <c r="K68" s="117">
        <f t="shared" si="12"/>
        <v>6</v>
      </c>
      <c r="L68" s="138">
        <f t="shared" si="13"/>
        <v>7</v>
      </c>
      <c r="M68" s="151"/>
      <c r="N68" s="191"/>
      <c r="O68" s="206">
        <v>1</v>
      </c>
      <c r="P68" s="206">
        <v>1</v>
      </c>
      <c r="Q68" s="206">
        <v>1</v>
      </c>
      <c r="R68" s="191"/>
      <c r="S68" s="191"/>
      <c r="T68" s="206">
        <v>2</v>
      </c>
      <c r="U68" s="206">
        <v>1</v>
      </c>
      <c r="V68" s="731"/>
      <c r="W68" s="730"/>
      <c r="X68" s="191"/>
      <c r="Y68" s="191"/>
      <c r="Z68" s="191"/>
      <c r="AA68" s="725">
        <v>1</v>
      </c>
      <c r="AB68" s="749"/>
      <c r="AC68" s="142"/>
      <c r="AD68" s="356">
        <v>0.9277777777777777</v>
      </c>
      <c r="AE68" s="356">
        <v>0.87708333333333333</v>
      </c>
      <c r="AF68" s="355">
        <v>0.88541666666666663</v>
      </c>
      <c r="AG68" s="355"/>
      <c r="AH68" s="355"/>
      <c r="AI68" s="355">
        <v>0.84791666666666676</v>
      </c>
      <c r="AJ68" s="355">
        <v>0.85555555555555562</v>
      </c>
      <c r="AK68" s="727"/>
      <c r="AL68" s="747"/>
      <c r="AM68" s="355"/>
      <c r="AN68" s="356"/>
      <c r="AO68" s="355"/>
      <c r="AP68" s="132">
        <v>0.87986111111111109</v>
      </c>
      <c r="AQ68" s="729"/>
    </row>
    <row r="69" spans="1:43" ht="12.9" customHeight="1" x14ac:dyDescent="0.3">
      <c r="A69" s="123">
        <v>21</v>
      </c>
      <c r="B69" s="216" t="s">
        <v>69</v>
      </c>
      <c r="C69" s="591" t="s">
        <v>506</v>
      </c>
      <c r="D69" s="198">
        <v>1975</v>
      </c>
      <c r="E69" s="199">
        <f t="shared" si="10"/>
        <v>44</v>
      </c>
      <c r="F69" s="393" t="s">
        <v>43</v>
      </c>
      <c r="G69" s="330"/>
      <c r="H69" s="351">
        <v>12</v>
      </c>
      <c r="I69" s="373">
        <f>MIN(AB69:AB69:AP69)</f>
        <v>0.79791666666666661</v>
      </c>
      <c r="J69" s="465">
        <f t="shared" si="11"/>
        <v>6</v>
      </c>
      <c r="K69" s="117">
        <f t="shared" si="12"/>
        <v>1</v>
      </c>
      <c r="L69" s="138">
        <f t="shared" si="13"/>
        <v>6</v>
      </c>
      <c r="M69" s="151"/>
      <c r="N69" s="191"/>
      <c r="O69" s="191"/>
      <c r="P69" s="206">
        <v>6</v>
      </c>
      <c r="Q69" s="191"/>
      <c r="R69" s="191"/>
      <c r="S69" s="191"/>
      <c r="T69" s="191"/>
      <c r="U69" s="191"/>
      <c r="V69" s="731"/>
      <c r="W69" s="730"/>
      <c r="X69" s="191"/>
      <c r="Y69" s="191"/>
      <c r="Z69" s="191"/>
      <c r="AA69" s="354"/>
      <c r="AB69" s="749"/>
      <c r="AC69" s="143"/>
      <c r="AD69" s="140"/>
      <c r="AE69" s="356">
        <v>0.79791666666666661</v>
      </c>
      <c r="AF69" s="355"/>
      <c r="AG69" s="355"/>
      <c r="AH69" s="355"/>
      <c r="AI69" s="355"/>
      <c r="AJ69" s="355"/>
      <c r="AK69" s="727"/>
      <c r="AL69" s="747"/>
      <c r="AM69" s="355"/>
      <c r="AN69" s="356"/>
      <c r="AO69" s="355"/>
      <c r="AP69" s="132"/>
      <c r="AQ69" s="729"/>
    </row>
    <row r="70" spans="1:43" ht="12.9" customHeight="1" x14ac:dyDescent="0.3">
      <c r="A70" s="123">
        <v>22</v>
      </c>
      <c r="B70" s="201" t="s">
        <v>69</v>
      </c>
      <c r="C70" s="588" t="s">
        <v>507</v>
      </c>
      <c r="D70" s="187">
        <v>1978</v>
      </c>
      <c r="E70" s="199">
        <f t="shared" si="10"/>
        <v>41</v>
      </c>
      <c r="F70" s="211" t="s">
        <v>43</v>
      </c>
      <c r="G70" s="330" t="s">
        <v>534</v>
      </c>
      <c r="H70" s="499">
        <v>14</v>
      </c>
      <c r="I70" s="373">
        <f>MIN(AB70:AB70:AP70)</f>
        <v>0.79999999999999993</v>
      </c>
      <c r="J70" s="465">
        <f t="shared" si="11"/>
        <v>5</v>
      </c>
      <c r="K70" s="117">
        <f t="shared" si="12"/>
        <v>1</v>
      </c>
      <c r="L70" s="138">
        <f t="shared" si="13"/>
        <v>5</v>
      </c>
      <c r="M70" s="151"/>
      <c r="N70" s="191"/>
      <c r="O70" s="191"/>
      <c r="P70" s="206">
        <v>5</v>
      </c>
      <c r="Q70" s="191"/>
      <c r="R70" s="191"/>
      <c r="S70" s="191"/>
      <c r="T70" s="191"/>
      <c r="U70" s="191"/>
      <c r="V70" s="731"/>
      <c r="W70" s="730"/>
      <c r="X70" s="191"/>
      <c r="Y70" s="191"/>
      <c r="Z70" s="191"/>
      <c r="AA70" s="354"/>
      <c r="AB70" s="749"/>
      <c r="AC70" s="143"/>
      <c r="AD70" s="140"/>
      <c r="AE70" s="356">
        <v>0.79999999999999993</v>
      </c>
      <c r="AF70" s="355"/>
      <c r="AG70" s="355"/>
      <c r="AH70" s="355"/>
      <c r="AI70" s="355"/>
      <c r="AJ70" s="355"/>
      <c r="AK70" s="727"/>
      <c r="AL70" s="747"/>
      <c r="AM70" s="355"/>
      <c r="AN70" s="356"/>
      <c r="AO70" s="355"/>
      <c r="AP70" s="132"/>
      <c r="AQ70" s="729"/>
    </row>
    <row r="71" spans="1:43" ht="12.9" customHeight="1" x14ac:dyDescent="0.3">
      <c r="A71" s="123">
        <v>23</v>
      </c>
      <c r="B71" s="216" t="s">
        <v>69</v>
      </c>
      <c r="C71" s="574" t="s">
        <v>298</v>
      </c>
      <c r="D71" s="208">
        <v>1979</v>
      </c>
      <c r="E71" s="199">
        <f t="shared" si="10"/>
        <v>40</v>
      </c>
      <c r="F71" s="393" t="s">
        <v>515</v>
      </c>
      <c r="G71" s="330"/>
      <c r="H71" s="499">
        <v>16</v>
      </c>
      <c r="I71" s="352">
        <f>MIN(AB71:AB71:AP71)</f>
        <v>0.81736111111111109</v>
      </c>
      <c r="J71" s="465">
        <f t="shared" si="11"/>
        <v>5</v>
      </c>
      <c r="K71" s="117">
        <f t="shared" si="12"/>
        <v>1</v>
      </c>
      <c r="L71" s="138">
        <f t="shared" si="13"/>
        <v>5</v>
      </c>
      <c r="M71" s="151"/>
      <c r="N71" s="191"/>
      <c r="O71" s="191"/>
      <c r="P71" s="191"/>
      <c r="Q71" s="191"/>
      <c r="R71" s="191"/>
      <c r="S71" s="191"/>
      <c r="T71" s="206">
        <v>5</v>
      </c>
      <c r="U71" s="191"/>
      <c r="V71" s="731"/>
      <c r="W71" s="730"/>
      <c r="X71" s="191"/>
      <c r="Y71" s="191"/>
      <c r="Z71" s="191"/>
      <c r="AA71" s="354"/>
      <c r="AB71" s="749"/>
      <c r="AC71" s="142"/>
      <c r="AD71" s="374"/>
      <c r="AE71" s="356"/>
      <c r="AF71" s="355"/>
      <c r="AG71" s="355"/>
      <c r="AH71" s="355"/>
      <c r="AI71" s="355">
        <v>0.81736111111111109</v>
      </c>
      <c r="AJ71" s="355"/>
      <c r="AK71" s="727"/>
      <c r="AL71" s="747"/>
      <c r="AM71" s="355"/>
      <c r="AN71" s="356"/>
      <c r="AO71" s="355"/>
      <c r="AP71" s="132"/>
      <c r="AQ71" s="729"/>
    </row>
    <row r="72" spans="1:43" ht="12.9" customHeight="1" x14ac:dyDescent="0.3">
      <c r="A72" s="123">
        <v>24</v>
      </c>
      <c r="B72" s="201" t="s">
        <v>69</v>
      </c>
      <c r="C72" s="588" t="s">
        <v>650</v>
      </c>
      <c r="D72" s="187">
        <v>1972</v>
      </c>
      <c r="E72" s="199">
        <f t="shared" si="10"/>
        <v>47</v>
      </c>
      <c r="F72" s="211" t="s">
        <v>50</v>
      </c>
      <c r="G72" s="330" t="s">
        <v>626</v>
      </c>
      <c r="H72" s="499">
        <v>11</v>
      </c>
      <c r="I72" s="352">
        <f>MIN(AB72:AB72:AP72)</f>
        <v>0.7944444444444444</v>
      </c>
      <c r="J72" s="465">
        <f t="shared" si="11"/>
        <v>4</v>
      </c>
      <c r="K72" s="117">
        <f t="shared" si="12"/>
        <v>1</v>
      </c>
      <c r="L72" s="138">
        <f t="shared" si="13"/>
        <v>4</v>
      </c>
      <c r="M72" s="151"/>
      <c r="N72" s="191"/>
      <c r="O72" s="191"/>
      <c r="P72" s="191"/>
      <c r="Q72" s="191"/>
      <c r="R72" s="191"/>
      <c r="S72" s="191"/>
      <c r="T72" s="191"/>
      <c r="U72" s="206">
        <v>4</v>
      </c>
      <c r="V72" s="731"/>
      <c r="W72" s="730"/>
      <c r="X72" s="191"/>
      <c r="Y72" s="191"/>
      <c r="Z72" s="191"/>
      <c r="AA72" s="354"/>
      <c r="AB72" s="749"/>
      <c r="AC72" s="143"/>
      <c r="AD72" s="355"/>
      <c r="AE72" s="356"/>
      <c r="AF72" s="355"/>
      <c r="AG72" s="355"/>
      <c r="AH72" s="355"/>
      <c r="AI72" s="355"/>
      <c r="AJ72" s="355">
        <v>0.7944444444444444</v>
      </c>
      <c r="AK72" s="763"/>
      <c r="AL72" s="747"/>
      <c r="AM72" s="355"/>
      <c r="AN72" s="356"/>
      <c r="AO72" s="355"/>
      <c r="AP72" s="132"/>
      <c r="AQ72" s="729"/>
    </row>
    <row r="73" spans="1:43" ht="12.9" customHeight="1" x14ac:dyDescent="0.3">
      <c r="A73" s="123">
        <v>25</v>
      </c>
      <c r="B73" s="216" t="s">
        <v>69</v>
      </c>
      <c r="C73" s="574" t="s">
        <v>285</v>
      </c>
      <c r="D73" s="208">
        <v>1970</v>
      </c>
      <c r="E73" s="199">
        <f t="shared" si="10"/>
        <v>49</v>
      </c>
      <c r="F73" s="222" t="s">
        <v>45</v>
      </c>
      <c r="G73" s="330"/>
      <c r="H73" s="351">
        <v>21</v>
      </c>
      <c r="I73" s="352">
        <f>MIN(AB73:AB73:AP73)</f>
        <v>0.84722222222222221</v>
      </c>
      <c r="J73" s="465">
        <f t="shared" si="11"/>
        <v>4</v>
      </c>
      <c r="K73" s="117">
        <f t="shared" si="12"/>
        <v>1</v>
      </c>
      <c r="L73" s="138">
        <f t="shared" si="13"/>
        <v>4</v>
      </c>
      <c r="M73" s="151"/>
      <c r="N73" s="191"/>
      <c r="O73" s="191"/>
      <c r="P73" s="191"/>
      <c r="Q73" s="191"/>
      <c r="R73" s="191"/>
      <c r="S73" s="191"/>
      <c r="T73" s="191"/>
      <c r="U73" s="191"/>
      <c r="V73" s="731"/>
      <c r="W73" s="732">
        <v>4</v>
      </c>
      <c r="X73" s="191"/>
      <c r="Y73" s="191"/>
      <c r="Z73" s="191"/>
      <c r="AA73" s="354"/>
      <c r="AB73" s="749"/>
      <c r="AC73" s="142"/>
      <c r="AD73" s="374"/>
      <c r="AE73" s="356"/>
      <c r="AF73" s="355"/>
      <c r="AG73" s="355"/>
      <c r="AH73" s="355"/>
      <c r="AI73" s="355"/>
      <c r="AJ73" s="355"/>
      <c r="AK73" s="727"/>
      <c r="AL73" s="747">
        <v>0.84722222222222221</v>
      </c>
      <c r="AM73" s="355"/>
      <c r="AN73" s="356"/>
      <c r="AO73" s="355"/>
      <c r="AP73" s="132"/>
      <c r="AQ73" s="729"/>
    </row>
    <row r="74" spans="1:43" ht="12.9" customHeight="1" x14ac:dyDescent="0.3">
      <c r="A74" s="123">
        <v>26</v>
      </c>
      <c r="B74" s="201" t="s">
        <v>69</v>
      </c>
      <c r="C74" s="590" t="s">
        <v>389</v>
      </c>
      <c r="D74" s="198">
        <v>1976</v>
      </c>
      <c r="E74" s="199">
        <f t="shared" si="10"/>
        <v>43</v>
      </c>
      <c r="F74" s="211" t="s">
        <v>390</v>
      </c>
      <c r="G74" s="330" t="s">
        <v>44</v>
      </c>
      <c r="H74" s="499">
        <v>32</v>
      </c>
      <c r="I74" s="764" t="s">
        <v>627</v>
      </c>
      <c r="J74" s="465">
        <f t="shared" si="11"/>
        <v>4</v>
      </c>
      <c r="K74" s="117">
        <f t="shared" si="12"/>
        <v>4</v>
      </c>
      <c r="L74" s="138">
        <f t="shared" si="13"/>
        <v>4</v>
      </c>
      <c r="M74" s="150">
        <v>1</v>
      </c>
      <c r="N74" s="191"/>
      <c r="O74" s="206">
        <v>1</v>
      </c>
      <c r="P74" s="191"/>
      <c r="Q74" s="206">
        <v>1</v>
      </c>
      <c r="R74" s="191"/>
      <c r="S74" s="191"/>
      <c r="T74" s="191"/>
      <c r="U74" s="206">
        <v>1</v>
      </c>
      <c r="V74" s="731"/>
      <c r="W74" s="730"/>
      <c r="X74" s="191"/>
      <c r="Y74" s="191"/>
      <c r="Z74" s="191"/>
      <c r="AA74" s="354"/>
      <c r="AB74" s="506" t="s">
        <v>391</v>
      </c>
      <c r="AC74" s="142"/>
      <c r="AD74" s="374" t="s">
        <v>477</v>
      </c>
      <c r="AE74" s="356"/>
      <c r="AF74" s="374" t="s">
        <v>545</v>
      </c>
      <c r="AG74" s="355"/>
      <c r="AH74" s="355"/>
      <c r="AI74" s="355"/>
      <c r="AJ74" s="374" t="s">
        <v>627</v>
      </c>
      <c r="AK74" s="727"/>
      <c r="AL74" s="747"/>
      <c r="AM74" s="355"/>
      <c r="AN74" s="356"/>
      <c r="AO74" s="355"/>
      <c r="AP74" s="132"/>
      <c r="AQ74" s="729"/>
    </row>
    <row r="75" spans="1:43" ht="12.9" customHeight="1" x14ac:dyDescent="0.3">
      <c r="A75" s="123">
        <v>27</v>
      </c>
      <c r="B75" s="216" t="s">
        <v>69</v>
      </c>
      <c r="C75" s="592" t="s">
        <v>651</v>
      </c>
      <c r="D75" s="502">
        <v>1977</v>
      </c>
      <c r="E75" s="199">
        <f t="shared" si="10"/>
        <v>42</v>
      </c>
      <c r="F75" s="218" t="s">
        <v>425</v>
      </c>
      <c r="G75" s="330"/>
      <c r="H75" s="351">
        <v>27</v>
      </c>
      <c r="I75" s="352">
        <f>MIN(AB75:AB75:AP75)</f>
        <v>0.87569444444444444</v>
      </c>
      <c r="J75" s="465">
        <f t="shared" si="11"/>
        <v>3</v>
      </c>
      <c r="K75" s="117">
        <f t="shared" si="12"/>
        <v>3</v>
      </c>
      <c r="L75" s="138">
        <f t="shared" si="13"/>
        <v>3</v>
      </c>
      <c r="M75" s="495"/>
      <c r="N75" s="492"/>
      <c r="O75" s="492"/>
      <c r="P75" s="492"/>
      <c r="Q75" s="492"/>
      <c r="R75" s="492"/>
      <c r="S75" s="492"/>
      <c r="T75" s="492"/>
      <c r="U75" s="492"/>
      <c r="V75" s="723">
        <v>1</v>
      </c>
      <c r="W75" s="732">
        <v>1</v>
      </c>
      <c r="X75" s="206">
        <v>1</v>
      </c>
      <c r="Y75" s="492"/>
      <c r="Z75" s="492"/>
      <c r="AA75" s="496"/>
      <c r="AB75" s="765"/>
      <c r="AC75" s="503"/>
      <c r="AD75" s="490"/>
      <c r="AE75" s="498"/>
      <c r="AF75" s="490"/>
      <c r="AG75" s="490"/>
      <c r="AH75" s="490"/>
      <c r="AI75" s="490"/>
      <c r="AJ75" s="490"/>
      <c r="AK75" s="766">
        <v>0.88611111111111107</v>
      </c>
      <c r="AL75" s="747">
        <v>0.90763888888888899</v>
      </c>
      <c r="AM75" s="355">
        <v>0.87569444444444444</v>
      </c>
      <c r="AN75" s="356"/>
      <c r="AO75" s="355"/>
      <c r="AP75" s="132"/>
      <c r="AQ75" s="729"/>
    </row>
    <row r="76" spans="1:43" ht="12.9" customHeight="1" x14ac:dyDescent="0.3">
      <c r="A76" s="123">
        <v>28</v>
      </c>
      <c r="B76" s="201" t="s">
        <v>69</v>
      </c>
      <c r="C76" s="591" t="s">
        <v>518</v>
      </c>
      <c r="D76" s="198">
        <v>1998</v>
      </c>
      <c r="E76" s="199">
        <f t="shared" si="10"/>
        <v>21</v>
      </c>
      <c r="F76" s="393" t="s">
        <v>519</v>
      </c>
      <c r="G76" s="330" t="s">
        <v>534</v>
      </c>
      <c r="H76" s="351">
        <v>30</v>
      </c>
      <c r="I76" s="767" t="s">
        <v>628</v>
      </c>
      <c r="J76" s="465">
        <f t="shared" si="11"/>
        <v>2</v>
      </c>
      <c r="K76" s="117">
        <f t="shared" si="12"/>
        <v>2</v>
      </c>
      <c r="L76" s="138">
        <f t="shared" si="13"/>
        <v>2</v>
      </c>
      <c r="M76" s="151"/>
      <c r="N76" s="191"/>
      <c r="O76" s="191"/>
      <c r="P76" s="206">
        <v>1</v>
      </c>
      <c r="Q76" s="191"/>
      <c r="R76" s="191"/>
      <c r="S76" s="191"/>
      <c r="T76" s="191"/>
      <c r="U76" s="206">
        <v>1</v>
      </c>
      <c r="V76" s="731"/>
      <c r="W76" s="730"/>
      <c r="X76" s="191"/>
      <c r="Y76" s="191"/>
      <c r="Z76" s="191"/>
      <c r="AA76" s="354"/>
      <c r="AB76" s="749"/>
      <c r="AC76" s="143"/>
      <c r="AD76" s="355"/>
      <c r="AE76" s="358" t="s">
        <v>520</v>
      </c>
      <c r="AF76" s="355"/>
      <c r="AG76" s="355"/>
      <c r="AH76" s="355"/>
      <c r="AI76" s="356"/>
      <c r="AJ76" s="374" t="s">
        <v>628</v>
      </c>
      <c r="AK76" s="727"/>
      <c r="AL76" s="747"/>
      <c r="AM76" s="355"/>
      <c r="AN76" s="356"/>
      <c r="AO76" s="355"/>
      <c r="AP76" s="130"/>
      <c r="AQ76" s="729"/>
    </row>
    <row r="77" spans="1:43" ht="12.9" customHeight="1" x14ac:dyDescent="0.3">
      <c r="A77" s="123">
        <v>29</v>
      </c>
      <c r="B77" s="216" t="s">
        <v>69</v>
      </c>
      <c r="C77" s="591" t="s">
        <v>509</v>
      </c>
      <c r="D77" s="198">
        <v>1973</v>
      </c>
      <c r="E77" s="199">
        <f t="shared" si="10"/>
        <v>46</v>
      </c>
      <c r="F77" s="393" t="s">
        <v>43</v>
      </c>
      <c r="G77" s="330"/>
      <c r="H77" s="499">
        <v>23</v>
      </c>
      <c r="I77" s="352">
        <f>MIN(AB77:AB77:AP77)</f>
        <v>0.84930555555555554</v>
      </c>
      <c r="J77" s="465">
        <f t="shared" si="11"/>
        <v>1</v>
      </c>
      <c r="K77" s="117">
        <f t="shared" si="12"/>
        <v>1</v>
      </c>
      <c r="L77" s="138">
        <f t="shared" si="13"/>
        <v>1</v>
      </c>
      <c r="M77" s="151"/>
      <c r="N77" s="191"/>
      <c r="O77" s="191"/>
      <c r="P77" s="206">
        <v>1</v>
      </c>
      <c r="Q77" s="191"/>
      <c r="R77" s="191"/>
      <c r="S77" s="191"/>
      <c r="T77" s="191"/>
      <c r="U77" s="191"/>
      <c r="V77" s="731"/>
      <c r="W77" s="730"/>
      <c r="X77" s="191"/>
      <c r="Y77" s="191"/>
      <c r="Z77" s="191"/>
      <c r="AA77" s="354"/>
      <c r="AB77" s="749"/>
      <c r="AC77" s="143"/>
      <c r="AD77" s="355"/>
      <c r="AE77" s="356">
        <v>0.84930555555555554</v>
      </c>
      <c r="AF77" s="355"/>
      <c r="AG77" s="355"/>
      <c r="AH77" s="356"/>
      <c r="AI77" s="356"/>
      <c r="AJ77" s="355"/>
      <c r="AK77" s="763"/>
      <c r="AL77" s="747"/>
      <c r="AM77" s="355"/>
      <c r="AN77" s="356"/>
      <c r="AO77" s="355"/>
      <c r="AP77" s="130"/>
      <c r="AQ77" s="729"/>
    </row>
    <row r="78" spans="1:43" ht="12.9" customHeight="1" x14ac:dyDescent="0.3">
      <c r="A78" s="123">
        <v>30</v>
      </c>
      <c r="B78" s="201" t="s">
        <v>69</v>
      </c>
      <c r="C78" s="588" t="s">
        <v>684</v>
      </c>
      <c r="D78" s="198">
        <v>1973</v>
      </c>
      <c r="E78" s="187">
        <f t="shared" si="10"/>
        <v>46</v>
      </c>
      <c r="F78" s="396" t="s">
        <v>685</v>
      </c>
      <c r="G78" s="330"/>
      <c r="H78" s="499">
        <v>28</v>
      </c>
      <c r="I78" s="352">
        <f>MIN(AB78:AB78:AP78)</f>
        <v>0.87986111111111109</v>
      </c>
      <c r="J78" s="465">
        <f t="shared" si="11"/>
        <v>1</v>
      </c>
      <c r="K78" s="117">
        <f t="shared" si="12"/>
        <v>1</v>
      </c>
      <c r="L78" s="138">
        <f t="shared" si="13"/>
        <v>1</v>
      </c>
      <c r="M78" s="151"/>
      <c r="N78" s="368"/>
      <c r="O78" s="191"/>
      <c r="P78" s="191"/>
      <c r="Q78" s="463"/>
      <c r="R78" s="191"/>
      <c r="S78" s="191"/>
      <c r="T78" s="191"/>
      <c r="U78" s="191"/>
      <c r="V78" s="731"/>
      <c r="W78" s="730"/>
      <c r="X78" s="206">
        <v>1</v>
      </c>
      <c r="Y78" s="191"/>
      <c r="Z78" s="191"/>
      <c r="AA78" s="354"/>
      <c r="AB78" s="749"/>
      <c r="AC78" s="143"/>
      <c r="AD78" s="355"/>
      <c r="AE78" s="356"/>
      <c r="AF78" s="539"/>
      <c r="AG78" s="355"/>
      <c r="AH78" s="355"/>
      <c r="AI78" s="140"/>
      <c r="AJ78" s="355"/>
      <c r="AK78" s="727"/>
      <c r="AL78" s="747"/>
      <c r="AM78" s="355">
        <v>0.87986111111111109</v>
      </c>
      <c r="AN78" s="356"/>
      <c r="AO78" s="355"/>
      <c r="AP78" s="130"/>
      <c r="AQ78" s="729"/>
    </row>
    <row r="79" spans="1:43" ht="12.9" customHeight="1" x14ac:dyDescent="0.3">
      <c r="A79" s="123">
        <v>31</v>
      </c>
      <c r="B79" s="216" t="s">
        <v>69</v>
      </c>
      <c r="C79" s="591" t="s">
        <v>686</v>
      </c>
      <c r="D79" s="198">
        <v>1978</v>
      </c>
      <c r="E79" s="187">
        <f t="shared" si="10"/>
        <v>41</v>
      </c>
      <c r="F79" s="219" t="s">
        <v>43</v>
      </c>
      <c r="G79" s="330" t="s">
        <v>697</v>
      </c>
      <c r="H79" s="499">
        <v>29</v>
      </c>
      <c r="I79" s="352">
        <f>MIN(AB79:AB79:AP79)</f>
        <v>0.95277777777777783</v>
      </c>
      <c r="J79" s="465">
        <f t="shared" si="11"/>
        <v>1</v>
      </c>
      <c r="K79" s="117">
        <f t="shared" si="12"/>
        <v>1</v>
      </c>
      <c r="L79" s="138">
        <f t="shared" si="13"/>
        <v>1</v>
      </c>
      <c r="M79" s="151"/>
      <c r="N79" s="191"/>
      <c r="O79" s="368"/>
      <c r="P79" s="191"/>
      <c r="Q79" s="191"/>
      <c r="R79" s="191"/>
      <c r="S79" s="191"/>
      <c r="T79" s="191"/>
      <c r="U79" s="191"/>
      <c r="V79" s="731"/>
      <c r="W79" s="730"/>
      <c r="X79" s="206">
        <v>1</v>
      </c>
      <c r="Y79" s="191"/>
      <c r="Z79" s="191"/>
      <c r="AA79" s="354"/>
      <c r="AB79" s="749"/>
      <c r="AC79" s="143"/>
      <c r="AD79" s="355"/>
      <c r="AE79" s="355"/>
      <c r="AF79" s="355"/>
      <c r="AG79" s="355"/>
      <c r="AH79" s="355"/>
      <c r="AI79" s="355"/>
      <c r="AJ79" s="355"/>
      <c r="AK79" s="727"/>
      <c r="AL79" s="747"/>
      <c r="AM79" s="355">
        <v>0.95277777777777783</v>
      </c>
      <c r="AN79" s="355"/>
      <c r="AO79" s="355"/>
      <c r="AP79" s="130"/>
      <c r="AQ79" s="729"/>
    </row>
    <row r="80" spans="1:43" ht="12.9" customHeight="1" x14ac:dyDescent="0.3">
      <c r="A80" s="123">
        <v>32</v>
      </c>
      <c r="B80" s="201" t="s">
        <v>69</v>
      </c>
      <c r="C80" s="574" t="s">
        <v>474</v>
      </c>
      <c r="D80" s="208">
        <v>1970</v>
      </c>
      <c r="E80" s="199">
        <f t="shared" si="10"/>
        <v>49</v>
      </c>
      <c r="F80" s="209" t="s">
        <v>43</v>
      </c>
      <c r="G80" s="330" t="s">
        <v>501</v>
      </c>
      <c r="H80" s="499">
        <v>31</v>
      </c>
      <c r="I80" s="764" t="s">
        <v>475</v>
      </c>
      <c r="J80" s="465">
        <f t="shared" si="11"/>
        <v>1</v>
      </c>
      <c r="K80" s="117">
        <f t="shared" si="12"/>
        <v>1</v>
      </c>
      <c r="L80" s="138">
        <f t="shared" si="13"/>
        <v>1</v>
      </c>
      <c r="M80" s="151"/>
      <c r="N80" s="191"/>
      <c r="O80" s="206">
        <v>1</v>
      </c>
      <c r="P80" s="191"/>
      <c r="Q80" s="191"/>
      <c r="R80" s="191"/>
      <c r="S80" s="191"/>
      <c r="T80" s="191"/>
      <c r="U80" s="191"/>
      <c r="V80" s="731"/>
      <c r="W80" s="730"/>
      <c r="X80" s="191"/>
      <c r="Y80" s="191"/>
      <c r="Z80" s="191"/>
      <c r="AA80" s="354"/>
      <c r="AB80" s="749"/>
      <c r="AC80" s="142"/>
      <c r="AD80" s="374" t="s">
        <v>475</v>
      </c>
      <c r="AE80" s="356"/>
      <c r="AF80" s="355"/>
      <c r="AG80" s="355"/>
      <c r="AH80" s="356"/>
      <c r="AI80" s="356"/>
      <c r="AJ80" s="355"/>
      <c r="AK80" s="763"/>
      <c r="AL80" s="747"/>
      <c r="AM80" s="355"/>
      <c r="AN80" s="355"/>
      <c r="AO80" s="355"/>
      <c r="AP80" s="130"/>
      <c r="AQ80" s="729"/>
    </row>
    <row r="81" spans="1:43" ht="12.9" customHeight="1" x14ac:dyDescent="0.3">
      <c r="A81" s="123">
        <v>33</v>
      </c>
      <c r="B81" s="216" t="s">
        <v>69</v>
      </c>
      <c r="C81" s="574" t="s">
        <v>481</v>
      </c>
      <c r="D81" s="208">
        <v>1977</v>
      </c>
      <c r="E81" s="199">
        <f t="shared" si="10"/>
        <v>42</v>
      </c>
      <c r="F81" s="209" t="s">
        <v>63</v>
      </c>
      <c r="G81" s="330"/>
      <c r="H81" s="351">
        <v>33</v>
      </c>
      <c r="I81" s="768" t="s">
        <v>482</v>
      </c>
      <c r="J81" s="465">
        <f t="shared" si="11"/>
        <v>1</v>
      </c>
      <c r="K81" s="117">
        <f t="shared" si="12"/>
        <v>1</v>
      </c>
      <c r="L81" s="138">
        <f t="shared" si="13"/>
        <v>1</v>
      </c>
      <c r="M81" s="151"/>
      <c r="N81" s="191"/>
      <c r="O81" s="206">
        <v>1</v>
      </c>
      <c r="P81" s="191"/>
      <c r="Q81" s="191"/>
      <c r="R81" s="191"/>
      <c r="S81" s="191"/>
      <c r="T81" s="191"/>
      <c r="U81" s="191"/>
      <c r="V81" s="731"/>
      <c r="W81" s="730"/>
      <c r="X81" s="191"/>
      <c r="Y81" s="191"/>
      <c r="Z81" s="191"/>
      <c r="AA81" s="354"/>
      <c r="AB81" s="749"/>
      <c r="AC81" s="142"/>
      <c r="AD81" s="374" t="s">
        <v>482</v>
      </c>
      <c r="AE81" s="356"/>
      <c r="AF81" s="356"/>
      <c r="AG81" s="355"/>
      <c r="AH81" s="355"/>
      <c r="AI81" s="355"/>
      <c r="AJ81" s="355"/>
      <c r="AK81" s="727"/>
      <c r="AL81" s="741"/>
      <c r="AM81" s="355"/>
      <c r="AN81" s="355"/>
      <c r="AO81" s="356"/>
      <c r="AP81" s="132"/>
      <c r="AQ81" s="729"/>
    </row>
    <row r="82" spans="1:43" ht="12.9" customHeight="1" x14ac:dyDescent="0.3">
      <c r="A82" s="123">
        <v>34</v>
      </c>
      <c r="B82" s="201" t="s">
        <v>69</v>
      </c>
      <c r="C82" s="591" t="s">
        <v>525</v>
      </c>
      <c r="D82" s="198">
        <v>1972</v>
      </c>
      <c r="E82" s="199">
        <f t="shared" si="10"/>
        <v>47</v>
      </c>
      <c r="F82" s="393" t="s">
        <v>526</v>
      </c>
      <c r="G82" s="330"/>
      <c r="H82" s="499">
        <v>34</v>
      </c>
      <c r="I82" s="767" t="s">
        <v>230</v>
      </c>
      <c r="J82" s="465">
        <f t="shared" si="11"/>
        <v>1</v>
      </c>
      <c r="K82" s="117">
        <f t="shared" si="12"/>
        <v>1</v>
      </c>
      <c r="L82" s="138">
        <f t="shared" si="13"/>
        <v>1</v>
      </c>
      <c r="M82" s="151"/>
      <c r="N82" s="191"/>
      <c r="O82" s="191"/>
      <c r="P82" s="206">
        <v>1</v>
      </c>
      <c r="Q82" s="191"/>
      <c r="R82" s="191"/>
      <c r="S82" s="191"/>
      <c r="T82" s="191"/>
      <c r="U82" s="191"/>
      <c r="V82" s="731"/>
      <c r="W82" s="730"/>
      <c r="X82" s="191"/>
      <c r="Y82" s="191"/>
      <c r="Z82" s="191"/>
      <c r="AA82" s="354"/>
      <c r="AB82" s="749"/>
      <c r="AC82" s="143"/>
      <c r="AD82" s="355"/>
      <c r="AE82" s="358" t="s">
        <v>230</v>
      </c>
      <c r="AF82" s="358"/>
      <c r="AG82" s="355"/>
      <c r="AH82" s="355"/>
      <c r="AI82" s="355"/>
      <c r="AJ82" s="355"/>
      <c r="AK82" s="523"/>
      <c r="AL82" s="747"/>
      <c r="AM82" s="355"/>
      <c r="AN82" s="355"/>
      <c r="AO82" s="356"/>
      <c r="AP82" s="133"/>
      <c r="AQ82" s="729"/>
    </row>
    <row r="83" spans="1:43" ht="12.9" customHeight="1" x14ac:dyDescent="0.3">
      <c r="A83" s="123">
        <v>35</v>
      </c>
      <c r="B83" s="216" t="s">
        <v>69</v>
      </c>
      <c r="C83" s="590" t="s">
        <v>79</v>
      </c>
      <c r="D83" s="198">
        <v>1973</v>
      </c>
      <c r="E83" s="199">
        <f t="shared" si="10"/>
        <v>46</v>
      </c>
      <c r="F83" s="212" t="s">
        <v>46</v>
      </c>
      <c r="G83" s="330"/>
      <c r="H83" s="499">
        <v>35</v>
      </c>
      <c r="I83" s="764" t="s">
        <v>451</v>
      </c>
      <c r="J83" s="465">
        <f t="shared" si="11"/>
        <v>1</v>
      </c>
      <c r="K83" s="117">
        <f t="shared" si="12"/>
        <v>1</v>
      </c>
      <c r="L83" s="138">
        <f t="shared" si="13"/>
        <v>1</v>
      </c>
      <c r="M83" s="151"/>
      <c r="N83" s="191"/>
      <c r="O83" s="191"/>
      <c r="P83" s="191"/>
      <c r="Q83" s="191"/>
      <c r="R83" s="191"/>
      <c r="S83" s="191"/>
      <c r="T83" s="206">
        <v>1</v>
      </c>
      <c r="U83" s="191"/>
      <c r="V83" s="731"/>
      <c r="W83" s="730"/>
      <c r="X83" s="191"/>
      <c r="Y83" s="191"/>
      <c r="Z83" s="191"/>
      <c r="AA83" s="354"/>
      <c r="AB83" s="506"/>
      <c r="AC83" s="142"/>
      <c r="AD83" s="360"/>
      <c r="AE83" s="356"/>
      <c r="AF83" s="374"/>
      <c r="AG83" s="355"/>
      <c r="AH83" s="355"/>
      <c r="AI83" s="374" t="s">
        <v>451</v>
      </c>
      <c r="AJ83" s="355"/>
      <c r="AK83" s="727"/>
      <c r="AL83" s="747"/>
      <c r="AM83" s="355"/>
      <c r="AN83" s="355"/>
      <c r="AO83" s="356"/>
      <c r="AP83" s="133"/>
      <c r="AQ83" s="729"/>
    </row>
    <row r="84" spans="1:43" ht="12.9" customHeight="1" thickBot="1" x14ac:dyDescent="0.35">
      <c r="A84" s="363">
        <v>35</v>
      </c>
      <c r="B84" s="167" t="s">
        <v>69</v>
      </c>
      <c r="C84" s="584" t="s">
        <v>267</v>
      </c>
      <c r="D84" s="126"/>
      <c r="E84" s="159"/>
      <c r="F84" s="128"/>
      <c r="G84" s="129"/>
      <c r="H84" s="125"/>
      <c r="I84" s="364"/>
      <c r="J84" s="365"/>
      <c r="K84" s="467"/>
      <c r="L84" s="161"/>
      <c r="M84" s="404">
        <f t="shared" ref="M84:AA84" si="14">COUNTIF(M48:M83,"&gt;-1")</f>
        <v>13</v>
      </c>
      <c r="N84" s="405">
        <f t="shared" si="14"/>
        <v>9</v>
      </c>
      <c r="O84" s="405">
        <f t="shared" si="14"/>
        <v>14</v>
      </c>
      <c r="P84" s="742">
        <f t="shared" si="14"/>
        <v>18</v>
      </c>
      <c r="Q84" s="405">
        <f t="shared" si="14"/>
        <v>14</v>
      </c>
      <c r="R84" s="405">
        <f t="shared" si="14"/>
        <v>8</v>
      </c>
      <c r="S84" s="405">
        <f t="shared" si="14"/>
        <v>15</v>
      </c>
      <c r="T84" s="405">
        <f t="shared" si="14"/>
        <v>13</v>
      </c>
      <c r="U84" s="405">
        <f t="shared" si="14"/>
        <v>17</v>
      </c>
      <c r="V84" s="743">
        <f t="shared" si="14"/>
        <v>11</v>
      </c>
      <c r="W84" s="744">
        <f t="shared" si="14"/>
        <v>10</v>
      </c>
      <c r="X84" s="405">
        <f t="shared" si="14"/>
        <v>13</v>
      </c>
      <c r="Y84" s="405">
        <f t="shared" si="14"/>
        <v>7</v>
      </c>
      <c r="Z84" s="405">
        <f t="shared" si="14"/>
        <v>8</v>
      </c>
      <c r="AA84" s="406">
        <f t="shared" si="14"/>
        <v>10</v>
      </c>
      <c r="AB84" s="508"/>
      <c r="AC84" s="146"/>
      <c r="AD84" s="136"/>
      <c r="AE84" s="135"/>
      <c r="AF84" s="135"/>
      <c r="AG84" s="135"/>
      <c r="AH84" s="135"/>
      <c r="AI84" s="135"/>
      <c r="AJ84" s="135"/>
      <c r="AK84" s="525"/>
      <c r="AL84" s="745"/>
      <c r="AM84" s="135"/>
      <c r="AN84" s="135"/>
      <c r="AO84" s="135"/>
      <c r="AP84" s="137"/>
      <c r="AQ84" s="729"/>
    </row>
    <row r="85" spans="1:43" ht="12.9" customHeight="1" x14ac:dyDescent="0.3">
      <c r="A85" s="153" t="s">
        <v>0</v>
      </c>
      <c r="B85" s="116" t="s">
        <v>1</v>
      </c>
      <c r="C85" s="585" t="s">
        <v>2</v>
      </c>
      <c r="D85" s="116" t="s">
        <v>3</v>
      </c>
      <c r="E85" s="154" t="s">
        <v>379</v>
      </c>
      <c r="F85" s="155" t="s">
        <v>5</v>
      </c>
      <c r="G85" s="156" t="s">
        <v>6</v>
      </c>
      <c r="H85" s="156" t="s">
        <v>357</v>
      </c>
      <c r="I85" s="366" t="s">
        <v>7</v>
      </c>
      <c r="J85" s="367" t="s">
        <v>8</v>
      </c>
      <c r="K85" s="469" t="s">
        <v>9</v>
      </c>
      <c r="L85" s="157" t="s">
        <v>10</v>
      </c>
      <c r="M85" s="147" t="s">
        <v>11</v>
      </c>
      <c r="N85" s="148" t="s">
        <v>12</v>
      </c>
      <c r="O85" s="148" t="s">
        <v>13</v>
      </c>
      <c r="P85" s="148" t="s">
        <v>14</v>
      </c>
      <c r="Q85" s="148" t="s">
        <v>15</v>
      </c>
      <c r="R85" s="148" t="s">
        <v>16</v>
      </c>
      <c r="S85" s="148" t="s">
        <v>17</v>
      </c>
      <c r="T85" s="148" t="s">
        <v>18</v>
      </c>
      <c r="U85" s="148" t="s">
        <v>19</v>
      </c>
      <c r="V85" s="711" t="s">
        <v>20</v>
      </c>
      <c r="W85" s="712" t="s">
        <v>21</v>
      </c>
      <c r="X85" s="148" t="s">
        <v>22</v>
      </c>
      <c r="Y85" s="148" t="s">
        <v>23</v>
      </c>
      <c r="Z85" s="148" t="s">
        <v>24</v>
      </c>
      <c r="AA85" s="349" t="s">
        <v>25</v>
      </c>
      <c r="AB85" s="713" t="s">
        <v>26</v>
      </c>
      <c r="AC85" s="714" t="s">
        <v>27</v>
      </c>
      <c r="AD85" s="715" t="s">
        <v>28</v>
      </c>
      <c r="AE85" s="715" t="s">
        <v>29</v>
      </c>
      <c r="AF85" s="715" t="s">
        <v>30</v>
      </c>
      <c r="AG85" s="715" t="s">
        <v>31</v>
      </c>
      <c r="AH85" s="715" t="s">
        <v>32</v>
      </c>
      <c r="AI85" s="715" t="s">
        <v>33</v>
      </c>
      <c r="AJ85" s="715" t="s">
        <v>34</v>
      </c>
      <c r="AK85" s="716" t="s">
        <v>35</v>
      </c>
      <c r="AL85" s="717" t="s">
        <v>36</v>
      </c>
      <c r="AM85" s="715" t="s">
        <v>37</v>
      </c>
      <c r="AN85" s="715" t="s">
        <v>38</v>
      </c>
      <c r="AO85" s="715" t="s">
        <v>39</v>
      </c>
      <c r="AP85" s="718" t="s">
        <v>40</v>
      </c>
      <c r="AQ85" s="729"/>
    </row>
    <row r="86" spans="1:43" ht="12.9" customHeight="1" x14ac:dyDescent="0.3">
      <c r="A86" s="719">
        <v>1</v>
      </c>
      <c r="B86" s="720" t="s">
        <v>84</v>
      </c>
      <c r="C86" s="746" t="s">
        <v>85</v>
      </c>
      <c r="D86" s="187">
        <v>1964</v>
      </c>
      <c r="E86" s="199">
        <f t="shared" ref="E86:E99" si="15">SUM(2019-D86)</f>
        <v>55</v>
      </c>
      <c r="F86" s="212" t="s">
        <v>46</v>
      </c>
      <c r="G86" s="330"/>
      <c r="H86" s="375">
        <v>4</v>
      </c>
      <c r="I86" s="352">
        <f>MIN(AB86:AB86:AP86)</f>
        <v>0.78472222222222221</v>
      </c>
      <c r="J86" s="465">
        <f t="shared" ref="J86:J99" si="16">IF(COUNTIF(M86:AA86,"&gt;=0")&lt;11,SUM(M86:AA86),SUM(LARGE(M86:AA86,1),LARGE(M86:AA86,2),LARGE(M86:AA86,3),LARGE(M86:AA86,4),LARGE(M86:AA86,5),LARGE(M86:AA86,6),LARGE(M86:AA86,7),LARGE(M86:AA86,8),LARGE(M86:AA86,9),LARGE(M86:AA86,10)))</f>
        <v>96</v>
      </c>
      <c r="K86" s="722">
        <f t="shared" ref="K86:K99" si="17">SUM(COUNTIF(M86:AA86,"&gt;-1"))</f>
        <v>14</v>
      </c>
      <c r="L86" s="139">
        <f t="shared" ref="L86:L99" si="18">SUM(M86:AA86)</f>
        <v>131</v>
      </c>
      <c r="M86" s="149">
        <v>10</v>
      </c>
      <c r="N86" s="769">
        <v>9</v>
      </c>
      <c r="O86" s="769">
        <v>9</v>
      </c>
      <c r="P86" s="587">
        <v>9</v>
      </c>
      <c r="Q86" s="206">
        <v>9</v>
      </c>
      <c r="R86" s="206">
        <v>9</v>
      </c>
      <c r="S86" s="203">
        <v>10</v>
      </c>
      <c r="T86" s="206">
        <v>9</v>
      </c>
      <c r="U86" s="587">
        <v>8</v>
      </c>
      <c r="V86" s="737">
        <v>10</v>
      </c>
      <c r="W86" s="724">
        <v>10</v>
      </c>
      <c r="X86" s="206">
        <v>9</v>
      </c>
      <c r="Y86" s="191"/>
      <c r="Z86" s="203">
        <v>10</v>
      </c>
      <c r="AA86" s="625">
        <v>10</v>
      </c>
      <c r="AB86" s="749">
        <v>0.80833333333333324</v>
      </c>
      <c r="AC86" s="143">
        <v>0.78472222222222221</v>
      </c>
      <c r="AD86" s="356">
        <v>0.78819444444444453</v>
      </c>
      <c r="AE86" s="356">
        <v>0.78888888888888886</v>
      </c>
      <c r="AF86" s="356">
        <v>0.79791666666666661</v>
      </c>
      <c r="AG86" s="356">
        <v>0.78680555555555554</v>
      </c>
      <c r="AH86" s="356">
        <v>0.80902777777777779</v>
      </c>
      <c r="AI86" s="355">
        <v>0.79652777777777783</v>
      </c>
      <c r="AJ86" s="355">
        <v>0.84583333333333333</v>
      </c>
      <c r="AK86" s="523">
        <v>0.80972222222222223</v>
      </c>
      <c r="AL86" s="728">
        <v>0.81388888888888899</v>
      </c>
      <c r="AM86" s="356">
        <v>0.7909722222222223</v>
      </c>
      <c r="AN86" s="355"/>
      <c r="AO86" s="356">
        <v>0.81111111111111101</v>
      </c>
      <c r="AP86" s="132">
        <v>0.82152777777777775</v>
      </c>
      <c r="AQ86" s="729"/>
    </row>
    <row r="87" spans="1:43" ht="12.9" customHeight="1" x14ac:dyDescent="0.3">
      <c r="A87" s="719">
        <v>2</v>
      </c>
      <c r="B87" s="720" t="s">
        <v>84</v>
      </c>
      <c r="C87" s="721" t="s">
        <v>393</v>
      </c>
      <c r="D87" s="208">
        <v>1965</v>
      </c>
      <c r="E87" s="199">
        <f t="shared" si="15"/>
        <v>54</v>
      </c>
      <c r="F87" s="220" t="s">
        <v>53</v>
      </c>
      <c r="G87" s="330"/>
      <c r="H87" s="375">
        <v>5</v>
      </c>
      <c r="I87" s="352">
        <f>MIN(AB87:AB87:AP87)</f>
        <v>0.8256944444444444</v>
      </c>
      <c r="J87" s="465">
        <f t="shared" si="16"/>
        <v>84</v>
      </c>
      <c r="K87" s="722">
        <f t="shared" si="17"/>
        <v>11</v>
      </c>
      <c r="L87" s="138">
        <f t="shared" si="18"/>
        <v>91</v>
      </c>
      <c r="M87" s="150">
        <v>9</v>
      </c>
      <c r="N87" s="770">
        <v>8</v>
      </c>
      <c r="O87" s="770">
        <v>8</v>
      </c>
      <c r="P87" s="191"/>
      <c r="Q87" s="206">
        <v>8</v>
      </c>
      <c r="R87" s="206">
        <v>8</v>
      </c>
      <c r="S87" s="206">
        <v>9</v>
      </c>
      <c r="T87" s="206">
        <v>8</v>
      </c>
      <c r="U87" s="587">
        <v>7</v>
      </c>
      <c r="V87" s="723">
        <v>9</v>
      </c>
      <c r="W87" s="732">
        <v>9</v>
      </c>
      <c r="X87" s="206">
        <v>8</v>
      </c>
      <c r="Y87" s="191"/>
      <c r="Z87" s="191"/>
      <c r="AA87" s="354"/>
      <c r="AB87" s="505">
        <v>0.85972222222222217</v>
      </c>
      <c r="AC87" s="143">
        <v>0.8256944444444444</v>
      </c>
      <c r="AD87" s="355">
        <v>0.83472222222222225</v>
      </c>
      <c r="AE87" s="356"/>
      <c r="AF87" s="355">
        <v>0.84375</v>
      </c>
      <c r="AG87" s="356">
        <v>0.84583333333333333</v>
      </c>
      <c r="AH87" s="355">
        <v>0.83888888888888891</v>
      </c>
      <c r="AI87" s="355">
        <v>0.8354166666666667</v>
      </c>
      <c r="AJ87" s="355">
        <v>0.85277777777777775</v>
      </c>
      <c r="AK87" s="523">
        <v>0.85763888888888884</v>
      </c>
      <c r="AL87" s="747">
        <v>0.83819444444444446</v>
      </c>
      <c r="AM87" s="356">
        <v>0.84444444444444444</v>
      </c>
      <c r="AN87" s="356"/>
      <c r="AO87" s="355"/>
      <c r="AP87" s="131"/>
      <c r="AQ87" s="729"/>
    </row>
    <row r="88" spans="1:43" ht="12.9" customHeight="1" x14ac:dyDescent="0.3">
      <c r="A88" s="719">
        <v>3</v>
      </c>
      <c r="B88" s="720" t="s">
        <v>84</v>
      </c>
      <c r="C88" s="721" t="s">
        <v>78</v>
      </c>
      <c r="D88" s="208">
        <v>1968</v>
      </c>
      <c r="E88" s="199">
        <f t="shared" si="15"/>
        <v>51</v>
      </c>
      <c r="F88" s="212" t="s">
        <v>46</v>
      </c>
      <c r="G88" s="330"/>
      <c r="H88" s="375">
        <v>10</v>
      </c>
      <c r="I88" s="352">
        <f>MIN(AB88:AB88:AP88)</f>
        <v>0.95208333333333339</v>
      </c>
      <c r="J88" s="465">
        <f t="shared" si="16"/>
        <v>67</v>
      </c>
      <c r="K88" s="722">
        <f t="shared" si="17"/>
        <v>10</v>
      </c>
      <c r="L88" s="138">
        <f t="shared" si="18"/>
        <v>67</v>
      </c>
      <c r="M88" s="150">
        <v>7</v>
      </c>
      <c r="N88" s="206">
        <v>7</v>
      </c>
      <c r="O88" s="206">
        <v>6</v>
      </c>
      <c r="P88" s="191"/>
      <c r="Q88" s="206">
        <v>4</v>
      </c>
      <c r="R88" s="206">
        <v>6</v>
      </c>
      <c r="S88" s="191"/>
      <c r="T88" s="191"/>
      <c r="U88" s="191"/>
      <c r="V88" s="723">
        <v>8</v>
      </c>
      <c r="W88" s="732">
        <v>8</v>
      </c>
      <c r="X88" s="206">
        <v>7</v>
      </c>
      <c r="Y88" s="191"/>
      <c r="Z88" s="206">
        <v>8</v>
      </c>
      <c r="AA88" s="725">
        <v>6</v>
      </c>
      <c r="AB88" s="506" t="s">
        <v>351</v>
      </c>
      <c r="AC88" s="143">
        <v>0.99236111111111114</v>
      </c>
      <c r="AD88" s="360" t="s">
        <v>478</v>
      </c>
      <c r="AE88" s="142"/>
      <c r="AF88" s="360" t="s">
        <v>549</v>
      </c>
      <c r="AG88" s="360" t="s">
        <v>569</v>
      </c>
      <c r="AH88" s="141"/>
      <c r="AI88" s="142"/>
      <c r="AJ88" s="141"/>
      <c r="AK88" s="771">
        <v>0.98333333333333339</v>
      </c>
      <c r="AL88" s="728">
        <v>0.95208333333333339</v>
      </c>
      <c r="AM88" s="374" t="s">
        <v>566</v>
      </c>
      <c r="AN88" s="358"/>
      <c r="AO88" s="355">
        <v>0.97569444444444453</v>
      </c>
      <c r="AP88" s="131" t="s">
        <v>729</v>
      </c>
      <c r="AQ88" s="729"/>
    </row>
    <row r="89" spans="1:43" ht="12.9" customHeight="1" x14ac:dyDescent="0.3">
      <c r="A89" s="123">
        <v>4</v>
      </c>
      <c r="B89" s="216" t="s">
        <v>84</v>
      </c>
      <c r="C89" s="574" t="s">
        <v>349</v>
      </c>
      <c r="D89" s="208">
        <v>1963</v>
      </c>
      <c r="E89" s="199">
        <f t="shared" si="15"/>
        <v>56</v>
      </c>
      <c r="F89" s="211" t="s">
        <v>350</v>
      </c>
      <c r="G89" s="330"/>
      <c r="H89" s="375">
        <v>12</v>
      </c>
      <c r="I89" s="772" t="s">
        <v>204</v>
      </c>
      <c r="J89" s="465">
        <f t="shared" si="16"/>
        <v>61</v>
      </c>
      <c r="K89" s="722">
        <f t="shared" si="17"/>
        <v>11</v>
      </c>
      <c r="L89" s="138">
        <f t="shared" si="18"/>
        <v>65</v>
      </c>
      <c r="M89" s="150">
        <v>5</v>
      </c>
      <c r="N89" s="206">
        <v>6</v>
      </c>
      <c r="O89" s="206">
        <v>5</v>
      </c>
      <c r="P89" s="206">
        <v>7</v>
      </c>
      <c r="Q89" s="206">
        <v>5</v>
      </c>
      <c r="R89" s="587">
        <v>4</v>
      </c>
      <c r="S89" s="206">
        <v>7</v>
      </c>
      <c r="T89" s="206">
        <v>7</v>
      </c>
      <c r="U89" s="206">
        <v>6</v>
      </c>
      <c r="V89" s="723">
        <v>7</v>
      </c>
      <c r="W89" s="730"/>
      <c r="X89" s="206">
        <v>6</v>
      </c>
      <c r="Y89" s="191"/>
      <c r="Z89" s="191"/>
      <c r="AA89" s="354"/>
      <c r="AB89" s="506" t="s">
        <v>376</v>
      </c>
      <c r="AC89" s="360" t="s">
        <v>450</v>
      </c>
      <c r="AD89" s="360" t="s">
        <v>484</v>
      </c>
      <c r="AE89" s="360" t="s">
        <v>228</v>
      </c>
      <c r="AF89" s="374" t="s">
        <v>548</v>
      </c>
      <c r="AG89" s="374" t="s">
        <v>549</v>
      </c>
      <c r="AH89" s="374" t="s">
        <v>593</v>
      </c>
      <c r="AI89" s="374" t="s">
        <v>614</v>
      </c>
      <c r="AJ89" s="374" t="s">
        <v>204</v>
      </c>
      <c r="AK89" s="773" t="s">
        <v>652</v>
      </c>
      <c r="AL89" s="728"/>
      <c r="AM89" s="374" t="s">
        <v>688</v>
      </c>
      <c r="AN89" s="358"/>
      <c r="AO89" s="355"/>
      <c r="AP89" s="130"/>
      <c r="AQ89" s="729"/>
    </row>
    <row r="90" spans="1:43" ht="12.9" customHeight="1" x14ac:dyDescent="0.3">
      <c r="A90" s="123">
        <v>5</v>
      </c>
      <c r="B90" s="216" t="s">
        <v>84</v>
      </c>
      <c r="C90" s="576" t="s">
        <v>89</v>
      </c>
      <c r="D90" s="208">
        <v>1966</v>
      </c>
      <c r="E90" s="187">
        <f t="shared" si="15"/>
        <v>53</v>
      </c>
      <c r="F90" s="211" t="s">
        <v>428</v>
      </c>
      <c r="G90" s="330"/>
      <c r="H90" s="375">
        <v>3</v>
      </c>
      <c r="I90" s="352">
        <f>MIN(AB90:AB90:AP90)</f>
        <v>0.74305555555555547</v>
      </c>
      <c r="J90" s="465">
        <f t="shared" si="16"/>
        <v>59</v>
      </c>
      <c r="K90" s="117">
        <f t="shared" si="17"/>
        <v>6</v>
      </c>
      <c r="L90" s="138">
        <f t="shared" si="18"/>
        <v>59</v>
      </c>
      <c r="M90" s="151"/>
      <c r="N90" s="191"/>
      <c r="O90" s="203">
        <v>10</v>
      </c>
      <c r="P90" s="203">
        <v>10</v>
      </c>
      <c r="Q90" s="191"/>
      <c r="R90" s="191"/>
      <c r="S90" s="191"/>
      <c r="T90" s="203">
        <v>10</v>
      </c>
      <c r="U90" s="206">
        <v>9</v>
      </c>
      <c r="V90" s="731"/>
      <c r="W90" s="730"/>
      <c r="X90" s="203">
        <v>10</v>
      </c>
      <c r="Y90" s="203">
        <v>10</v>
      </c>
      <c r="Z90" s="191"/>
      <c r="AA90" s="354"/>
      <c r="AB90" s="506"/>
      <c r="AC90" s="142"/>
      <c r="AD90" s="356">
        <v>0.75763888888888886</v>
      </c>
      <c r="AE90" s="356">
        <v>0.74305555555555547</v>
      </c>
      <c r="AF90" s="358"/>
      <c r="AG90" s="358"/>
      <c r="AH90" s="358"/>
      <c r="AI90" s="355">
        <v>0.76458333333333339</v>
      </c>
      <c r="AJ90" s="355">
        <v>0.75624999999999998</v>
      </c>
      <c r="AK90" s="523"/>
      <c r="AL90" s="728"/>
      <c r="AM90" s="356">
        <v>0.7583333333333333</v>
      </c>
      <c r="AN90" s="356">
        <v>0.75416666666666676</v>
      </c>
      <c r="AO90" s="355"/>
      <c r="AP90" s="130"/>
      <c r="AQ90" s="729"/>
    </row>
    <row r="91" spans="1:43" s="4" customFormat="1" ht="12.9" customHeight="1" x14ac:dyDescent="0.3">
      <c r="A91" s="123">
        <v>6</v>
      </c>
      <c r="B91" s="201" t="s">
        <v>84</v>
      </c>
      <c r="C91" s="576" t="s">
        <v>76</v>
      </c>
      <c r="D91" s="208">
        <v>1967</v>
      </c>
      <c r="E91" s="199">
        <f t="shared" si="15"/>
        <v>52</v>
      </c>
      <c r="F91" s="220" t="s">
        <v>53</v>
      </c>
      <c r="G91" s="330"/>
      <c r="H91" s="375">
        <v>13</v>
      </c>
      <c r="I91" s="764" t="s">
        <v>571</v>
      </c>
      <c r="J91" s="465">
        <f t="shared" si="16"/>
        <v>54</v>
      </c>
      <c r="K91" s="722">
        <f t="shared" si="17"/>
        <v>10</v>
      </c>
      <c r="L91" s="138">
        <f t="shared" si="18"/>
        <v>54</v>
      </c>
      <c r="M91" s="150">
        <v>4</v>
      </c>
      <c r="N91" s="191"/>
      <c r="O91" s="206">
        <v>4</v>
      </c>
      <c r="P91" s="191"/>
      <c r="Q91" s="206">
        <v>3</v>
      </c>
      <c r="R91" s="206">
        <v>5</v>
      </c>
      <c r="S91" s="191"/>
      <c r="T91" s="206">
        <v>6</v>
      </c>
      <c r="U91" s="206">
        <v>5</v>
      </c>
      <c r="V91" s="723">
        <v>6</v>
      </c>
      <c r="W91" s="732">
        <v>7</v>
      </c>
      <c r="X91" s="191"/>
      <c r="Y91" s="191"/>
      <c r="Z91" s="206">
        <v>7</v>
      </c>
      <c r="AA91" s="725">
        <v>7</v>
      </c>
      <c r="AB91" s="506" t="s">
        <v>394</v>
      </c>
      <c r="AC91" s="142"/>
      <c r="AD91" s="358" t="s">
        <v>485</v>
      </c>
      <c r="AE91" s="356"/>
      <c r="AF91" s="358" t="s">
        <v>551</v>
      </c>
      <c r="AG91" s="358" t="s">
        <v>572</v>
      </c>
      <c r="AH91" s="358"/>
      <c r="AI91" s="358" t="s">
        <v>548</v>
      </c>
      <c r="AJ91" s="358" t="s">
        <v>578</v>
      </c>
      <c r="AK91" s="524" t="s">
        <v>579</v>
      </c>
      <c r="AL91" s="741" t="s">
        <v>673</v>
      </c>
      <c r="AM91" s="358"/>
      <c r="AN91" s="358"/>
      <c r="AO91" s="358" t="s">
        <v>61</v>
      </c>
      <c r="AP91" s="131" t="s">
        <v>571</v>
      </c>
      <c r="AQ91" s="729"/>
    </row>
    <row r="92" spans="1:43" ht="12.9" customHeight="1" x14ac:dyDescent="0.3">
      <c r="A92" s="123">
        <v>7</v>
      </c>
      <c r="B92" s="201" t="s">
        <v>84</v>
      </c>
      <c r="C92" s="576" t="s">
        <v>88</v>
      </c>
      <c r="D92" s="208">
        <v>1962</v>
      </c>
      <c r="E92" s="199">
        <f t="shared" si="15"/>
        <v>57</v>
      </c>
      <c r="F92" s="220" t="s">
        <v>53</v>
      </c>
      <c r="G92" s="330"/>
      <c r="H92" s="375">
        <v>9</v>
      </c>
      <c r="I92" s="352">
        <f>MIN(AB92:AB92:AP92)</f>
        <v>0.9458333333333333</v>
      </c>
      <c r="J92" s="465">
        <f t="shared" si="16"/>
        <v>52</v>
      </c>
      <c r="K92" s="117">
        <f t="shared" si="17"/>
        <v>8</v>
      </c>
      <c r="L92" s="138">
        <f t="shared" si="18"/>
        <v>52</v>
      </c>
      <c r="M92" s="150">
        <v>8</v>
      </c>
      <c r="N92" s="191"/>
      <c r="O92" s="191"/>
      <c r="P92" s="206">
        <v>8</v>
      </c>
      <c r="Q92" s="206">
        <v>6</v>
      </c>
      <c r="R92" s="206">
        <v>7</v>
      </c>
      <c r="S92" s="206">
        <v>8</v>
      </c>
      <c r="T92" s="191"/>
      <c r="U92" s="191"/>
      <c r="V92" s="731"/>
      <c r="W92" s="732">
        <v>6</v>
      </c>
      <c r="X92" s="206">
        <v>5</v>
      </c>
      <c r="Y92" s="191"/>
      <c r="Z92" s="191"/>
      <c r="AA92" s="725">
        <v>4</v>
      </c>
      <c r="AB92" s="505">
        <v>0.97222222222222221</v>
      </c>
      <c r="AC92" s="142"/>
      <c r="AD92" s="356"/>
      <c r="AE92" s="356">
        <v>0.95763888888888893</v>
      </c>
      <c r="AF92" s="356">
        <v>0.9458333333333333</v>
      </c>
      <c r="AG92" s="356">
        <v>0.96111111111111114</v>
      </c>
      <c r="AH92" s="356">
        <v>0.97916666666666663</v>
      </c>
      <c r="AI92" s="356"/>
      <c r="AJ92" s="358"/>
      <c r="AK92" s="523"/>
      <c r="AL92" s="741" t="s">
        <v>678</v>
      </c>
      <c r="AM92" s="358" t="s">
        <v>692</v>
      </c>
      <c r="AN92" s="358"/>
      <c r="AO92" s="358"/>
      <c r="AP92" s="131" t="s">
        <v>755</v>
      </c>
      <c r="AQ92" s="729"/>
    </row>
    <row r="93" spans="1:43" ht="12.9" customHeight="1" x14ac:dyDescent="0.3">
      <c r="A93" s="123">
        <v>8</v>
      </c>
      <c r="B93" s="201" t="s">
        <v>84</v>
      </c>
      <c r="C93" s="576" t="s">
        <v>528</v>
      </c>
      <c r="D93" s="208">
        <v>1960</v>
      </c>
      <c r="E93" s="199">
        <f t="shared" si="15"/>
        <v>59</v>
      </c>
      <c r="F93" s="394" t="s">
        <v>48</v>
      </c>
      <c r="G93" s="330"/>
      <c r="H93" s="375">
        <v>14</v>
      </c>
      <c r="I93" s="767" t="s">
        <v>629</v>
      </c>
      <c r="J93" s="465">
        <f t="shared" si="16"/>
        <v>39</v>
      </c>
      <c r="K93" s="117">
        <f t="shared" si="17"/>
        <v>7</v>
      </c>
      <c r="L93" s="138">
        <f t="shared" si="18"/>
        <v>39</v>
      </c>
      <c r="M93" s="151"/>
      <c r="N93" s="191"/>
      <c r="O93" s="191"/>
      <c r="P93" s="206">
        <v>6</v>
      </c>
      <c r="Q93" s="191"/>
      <c r="R93" s="206">
        <v>3</v>
      </c>
      <c r="S93" s="206">
        <v>6</v>
      </c>
      <c r="T93" s="191"/>
      <c r="U93" s="206">
        <v>4</v>
      </c>
      <c r="V93" s="731"/>
      <c r="W93" s="730"/>
      <c r="X93" s="191"/>
      <c r="Y93" s="206">
        <v>9</v>
      </c>
      <c r="Z93" s="206">
        <v>6</v>
      </c>
      <c r="AA93" s="725">
        <v>5</v>
      </c>
      <c r="AB93" s="506"/>
      <c r="AC93" s="143"/>
      <c r="AD93" s="355"/>
      <c r="AE93" s="360" t="s">
        <v>376</v>
      </c>
      <c r="AF93" s="356"/>
      <c r="AG93" s="358" t="s">
        <v>580</v>
      </c>
      <c r="AH93" s="358" t="s">
        <v>598</v>
      </c>
      <c r="AI93" s="356"/>
      <c r="AJ93" s="358" t="s">
        <v>629</v>
      </c>
      <c r="AK93" s="523"/>
      <c r="AL93" s="741"/>
      <c r="AM93" s="358"/>
      <c r="AN93" s="358" t="s">
        <v>583</v>
      </c>
      <c r="AO93" s="358" t="s">
        <v>726</v>
      </c>
      <c r="AP93" s="131" t="s">
        <v>451</v>
      </c>
      <c r="AQ93" s="729"/>
    </row>
    <row r="94" spans="1:43" ht="12.9" customHeight="1" x14ac:dyDescent="0.3">
      <c r="A94" s="123">
        <v>9</v>
      </c>
      <c r="B94" s="201" t="s">
        <v>84</v>
      </c>
      <c r="C94" s="574" t="s">
        <v>90</v>
      </c>
      <c r="D94" s="208">
        <v>1963</v>
      </c>
      <c r="E94" s="199">
        <f t="shared" si="15"/>
        <v>56</v>
      </c>
      <c r="F94" s="504" t="s">
        <v>45</v>
      </c>
      <c r="G94" s="330"/>
      <c r="H94" s="471">
        <v>1</v>
      </c>
      <c r="I94" s="352">
        <f>MIN(AB94:AB94:AP94)</f>
        <v>0.73333333333333339</v>
      </c>
      <c r="J94" s="465">
        <f t="shared" si="16"/>
        <v>20</v>
      </c>
      <c r="K94" s="117">
        <f t="shared" si="17"/>
        <v>2</v>
      </c>
      <c r="L94" s="138">
        <f t="shared" si="18"/>
        <v>20</v>
      </c>
      <c r="M94" s="151"/>
      <c r="N94" s="203">
        <v>10</v>
      </c>
      <c r="O94" s="191"/>
      <c r="P94" s="191"/>
      <c r="Q94" s="203">
        <v>10</v>
      </c>
      <c r="R94" s="191"/>
      <c r="S94" s="191"/>
      <c r="T94" s="191"/>
      <c r="U94" s="191"/>
      <c r="V94" s="731"/>
      <c r="W94" s="730"/>
      <c r="X94" s="191"/>
      <c r="Y94" s="191"/>
      <c r="Z94" s="191"/>
      <c r="AA94" s="354"/>
      <c r="AB94" s="506"/>
      <c r="AC94" s="143">
        <v>0.7416666666666667</v>
      </c>
      <c r="AD94" s="355"/>
      <c r="AE94" s="142"/>
      <c r="AF94" s="441">
        <v>0.73333333333333339</v>
      </c>
      <c r="AG94" s="358"/>
      <c r="AH94" s="358"/>
      <c r="AI94" s="358"/>
      <c r="AJ94" s="358"/>
      <c r="AK94" s="523"/>
      <c r="AL94" s="741"/>
      <c r="AM94" s="358"/>
      <c r="AN94" s="358"/>
      <c r="AO94" s="355"/>
      <c r="AP94" s="130"/>
      <c r="AQ94" s="729"/>
    </row>
    <row r="95" spans="1:43" ht="12.9" customHeight="1" x14ac:dyDescent="0.3">
      <c r="A95" s="123">
        <v>10</v>
      </c>
      <c r="B95" s="201" t="s">
        <v>84</v>
      </c>
      <c r="C95" s="576" t="s">
        <v>564</v>
      </c>
      <c r="D95" s="208">
        <v>1962</v>
      </c>
      <c r="E95" s="187">
        <f t="shared" si="15"/>
        <v>57</v>
      </c>
      <c r="F95" s="396" t="s">
        <v>50</v>
      </c>
      <c r="G95" s="330"/>
      <c r="H95" s="375">
        <v>2</v>
      </c>
      <c r="I95" s="352">
        <f>MIN(AB95:AB95:AP95)</f>
        <v>0.7402777777777777</v>
      </c>
      <c r="J95" s="465">
        <f t="shared" si="16"/>
        <v>20</v>
      </c>
      <c r="K95" s="117">
        <f t="shared" si="17"/>
        <v>2</v>
      </c>
      <c r="L95" s="138">
        <f t="shared" si="18"/>
        <v>20</v>
      </c>
      <c r="M95" s="151"/>
      <c r="N95" s="191"/>
      <c r="O95" s="191"/>
      <c r="P95" s="191"/>
      <c r="Q95" s="191"/>
      <c r="R95" s="203">
        <v>10</v>
      </c>
      <c r="S95" s="191"/>
      <c r="T95" s="191"/>
      <c r="U95" s="203">
        <v>10</v>
      </c>
      <c r="V95" s="731"/>
      <c r="W95" s="730"/>
      <c r="X95" s="191"/>
      <c r="Y95" s="191"/>
      <c r="Z95" s="191"/>
      <c r="AA95" s="354"/>
      <c r="AB95" s="774"/>
      <c r="AC95" s="356"/>
      <c r="AD95" s="356"/>
      <c r="AE95" s="142"/>
      <c r="AF95" s="358"/>
      <c r="AG95" s="356">
        <v>0.7402777777777777</v>
      </c>
      <c r="AH95" s="355"/>
      <c r="AI95" s="356"/>
      <c r="AJ95" s="356">
        <v>0.74097222222222225</v>
      </c>
      <c r="AK95" s="523"/>
      <c r="AL95" s="741"/>
      <c r="AM95" s="358"/>
      <c r="AN95" s="358"/>
      <c r="AO95" s="355"/>
      <c r="AP95" s="131"/>
      <c r="AQ95" s="729"/>
    </row>
    <row r="96" spans="1:43" ht="12.9" customHeight="1" x14ac:dyDescent="0.3">
      <c r="A96" s="123">
        <v>11</v>
      </c>
      <c r="B96" s="201" t="s">
        <v>84</v>
      </c>
      <c r="C96" s="574" t="s">
        <v>727</v>
      </c>
      <c r="D96" s="208">
        <v>1966</v>
      </c>
      <c r="E96" s="187">
        <f t="shared" si="15"/>
        <v>53</v>
      </c>
      <c r="F96" s="211" t="s">
        <v>636</v>
      </c>
      <c r="G96" s="330" t="s">
        <v>725</v>
      </c>
      <c r="H96" s="375">
        <v>6</v>
      </c>
      <c r="I96" s="362">
        <f>MIN(AB96:AB96:AP96)</f>
        <v>0.84791666666666676</v>
      </c>
      <c r="J96" s="465">
        <f t="shared" si="16"/>
        <v>18</v>
      </c>
      <c r="K96" s="117">
        <f t="shared" si="17"/>
        <v>2</v>
      </c>
      <c r="L96" s="138">
        <f t="shared" si="18"/>
        <v>18</v>
      </c>
      <c r="M96" s="151"/>
      <c r="N96" s="191"/>
      <c r="O96" s="191"/>
      <c r="P96" s="191"/>
      <c r="Q96" s="191"/>
      <c r="R96" s="191"/>
      <c r="S96" s="191"/>
      <c r="T96" s="191"/>
      <c r="U96" s="191"/>
      <c r="V96" s="731"/>
      <c r="W96" s="730"/>
      <c r="X96" s="191"/>
      <c r="Y96" s="191"/>
      <c r="Z96" s="206">
        <v>9</v>
      </c>
      <c r="AA96" s="725">
        <v>9</v>
      </c>
      <c r="AB96" s="774"/>
      <c r="AC96" s="378"/>
      <c r="AD96" s="374"/>
      <c r="AE96" s="356"/>
      <c r="AF96" s="374"/>
      <c r="AG96" s="374"/>
      <c r="AH96" s="358"/>
      <c r="AI96" s="356"/>
      <c r="AJ96" s="358"/>
      <c r="AK96" s="523"/>
      <c r="AL96" s="728"/>
      <c r="AM96" s="374"/>
      <c r="AN96" s="358"/>
      <c r="AO96" s="355">
        <v>0.84791666666666676</v>
      </c>
      <c r="AP96" s="130">
        <v>0.86041666666666661</v>
      </c>
      <c r="AQ96" s="729"/>
    </row>
    <row r="97" spans="1:43" ht="12.9" customHeight="1" x14ac:dyDescent="0.3">
      <c r="A97" s="123">
        <v>12</v>
      </c>
      <c r="B97" s="201" t="s">
        <v>84</v>
      </c>
      <c r="C97" s="574" t="s">
        <v>91</v>
      </c>
      <c r="D97" s="208">
        <v>1965</v>
      </c>
      <c r="E97" s="199">
        <f t="shared" si="15"/>
        <v>54</v>
      </c>
      <c r="F97" s="211" t="s">
        <v>43</v>
      </c>
      <c r="G97" s="330"/>
      <c r="H97" s="375">
        <v>11</v>
      </c>
      <c r="I97" s="768" t="s">
        <v>470</v>
      </c>
      <c r="J97" s="465">
        <f t="shared" si="16"/>
        <v>13</v>
      </c>
      <c r="K97" s="117">
        <f t="shared" si="17"/>
        <v>2</v>
      </c>
      <c r="L97" s="138">
        <f t="shared" si="18"/>
        <v>13</v>
      </c>
      <c r="M97" s="150">
        <v>6</v>
      </c>
      <c r="N97" s="191"/>
      <c r="O97" s="206">
        <v>7</v>
      </c>
      <c r="P97" s="191"/>
      <c r="Q97" s="191"/>
      <c r="R97" s="191"/>
      <c r="S97" s="191"/>
      <c r="T97" s="191"/>
      <c r="U97" s="191"/>
      <c r="V97" s="731"/>
      <c r="W97" s="730"/>
      <c r="X97" s="191"/>
      <c r="Y97" s="191"/>
      <c r="Z97" s="191"/>
      <c r="AA97" s="354"/>
      <c r="AB97" s="774" t="s">
        <v>223</v>
      </c>
      <c r="AC97" s="356"/>
      <c r="AD97" s="358" t="s">
        <v>470</v>
      </c>
      <c r="AE97" s="358"/>
      <c r="AF97" s="356"/>
      <c r="AG97" s="356"/>
      <c r="AH97" s="355"/>
      <c r="AI97" s="356"/>
      <c r="AJ97" s="358"/>
      <c r="AK97" s="523"/>
      <c r="AL97" s="728"/>
      <c r="AM97" s="356"/>
      <c r="AN97" s="358"/>
      <c r="AO97" s="355"/>
      <c r="AP97" s="131"/>
      <c r="AQ97" s="729"/>
    </row>
    <row r="98" spans="1:43" ht="12.9" customHeight="1" x14ac:dyDescent="0.3">
      <c r="A98" s="123">
        <v>13</v>
      </c>
      <c r="B98" s="201" t="s">
        <v>84</v>
      </c>
      <c r="C98" s="574" t="s">
        <v>740</v>
      </c>
      <c r="D98" s="208">
        <v>1968</v>
      </c>
      <c r="E98" s="199">
        <f t="shared" si="15"/>
        <v>51</v>
      </c>
      <c r="F98" s="224" t="s">
        <v>741</v>
      </c>
      <c r="G98" s="330"/>
      <c r="H98" s="775">
        <v>7</v>
      </c>
      <c r="I98" s="362">
        <f>MIN(AB98:AB98:AP98)</f>
        <v>0.88263888888888886</v>
      </c>
      <c r="J98" s="465">
        <f t="shared" si="16"/>
        <v>8</v>
      </c>
      <c r="K98" s="117">
        <f t="shared" si="17"/>
        <v>1</v>
      </c>
      <c r="L98" s="138">
        <f t="shared" si="18"/>
        <v>8</v>
      </c>
      <c r="M98" s="151"/>
      <c r="N98" s="191"/>
      <c r="O98" s="191"/>
      <c r="P98" s="191"/>
      <c r="Q98" s="191"/>
      <c r="R98" s="191"/>
      <c r="S98" s="191"/>
      <c r="T98" s="191"/>
      <c r="U98" s="191"/>
      <c r="V98" s="731"/>
      <c r="W98" s="730"/>
      <c r="X98" s="191"/>
      <c r="Y98" s="191"/>
      <c r="Z98" s="191"/>
      <c r="AA98" s="725">
        <v>8</v>
      </c>
      <c r="AB98" s="506"/>
      <c r="AC98" s="143"/>
      <c r="AD98" s="355"/>
      <c r="AE98" s="356"/>
      <c r="AF98" s="355"/>
      <c r="AG98" s="358"/>
      <c r="AH98" s="358"/>
      <c r="AI98" s="358"/>
      <c r="AJ98" s="358"/>
      <c r="AK98" s="523"/>
      <c r="AL98" s="741"/>
      <c r="AM98" s="358"/>
      <c r="AN98" s="358"/>
      <c r="AO98" s="355"/>
      <c r="AP98" s="130">
        <v>0.88263888888888886</v>
      </c>
      <c r="AQ98" s="729"/>
    </row>
    <row r="99" spans="1:43" ht="12.9" customHeight="1" x14ac:dyDescent="0.3">
      <c r="A99" s="123">
        <v>14</v>
      </c>
      <c r="B99" s="201" t="s">
        <v>84</v>
      </c>
      <c r="C99" s="574" t="s">
        <v>542</v>
      </c>
      <c r="D99" s="208">
        <v>1968</v>
      </c>
      <c r="E99" s="199">
        <f t="shared" si="15"/>
        <v>51</v>
      </c>
      <c r="F99" s="220" t="s">
        <v>53</v>
      </c>
      <c r="G99" s="330"/>
      <c r="H99" s="375">
        <v>8</v>
      </c>
      <c r="I99" s="352">
        <f>MIN(AB99:AB99:AP99)</f>
        <v>0.91180555555555554</v>
      </c>
      <c r="J99" s="465">
        <f t="shared" si="16"/>
        <v>7</v>
      </c>
      <c r="K99" s="117">
        <f t="shared" si="17"/>
        <v>1</v>
      </c>
      <c r="L99" s="138">
        <f t="shared" si="18"/>
        <v>7</v>
      </c>
      <c r="M99" s="151"/>
      <c r="N99" s="191"/>
      <c r="O99" s="191"/>
      <c r="P99" s="191"/>
      <c r="Q99" s="206">
        <v>7</v>
      </c>
      <c r="R99" s="191"/>
      <c r="S99" s="191"/>
      <c r="T99" s="191"/>
      <c r="U99" s="191"/>
      <c r="V99" s="731"/>
      <c r="W99" s="730"/>
      <c r="X99" s="191"/>
      <c r="Y99" s="191"/>
      <c r="Z99" s="191"/>
      <c r="AA99" s="354"/>
      <c r="AB99" s="506"/>
      <c r="AC99" s="143"/>
      <c r="AD99" s="355"/>
      <c r="AE99" s="356"/>
      <c r="AF99" s="355">
        <v>0.91180555555555554</v>
      </c>
      <c r="AG99" s="358"/>
      <c r="AH99" s="355"/>
      <c r="AI99" s="356"/>
      <c r="AJ99" s="358"/>
      <c r="AK99" s="523"/>
      <c r="AL99" s="728"/>
      <c r="AM99" s="356"/>
      <c r="AN99" s="358"/>
      <c r="AO99" s="355"/>
      <c r="AP99" s="130"/>
      <c r="AQ99" s="729"/>
    </row>
    <row r="100" spans="1:43" ht="12.9" customHeight="1" thickBot="1" x14ac:dyDescent="0.35">
      <c r="A100" s="370">
        <v>14</v>
      </c>
      <c r="B100" s="111" t="s">
        <v>84</v>
      </c>
      <c r="C100" s="589" t="s">
        <v>268</v>
      </c>
      <c r="D100" s="112"/>
      <c r="E100" s="113"/>
      <c r="F100" s="162"/>
      <c r="G100" s="163"/>
      <c r="H100" s="111"/>
      <c r="I100" s="371"/>
      <c r="J100" s="372"/>
      <c r="K100" s="470"/>
      <c r="L100" s="164"/>
      <c r="M100" s="472">
        <f t="shared" ref="M100:AA100" si="19">COUNTIF(M86:M99,"&gt;-1")</f>
        <v>7</v>
      </c>
      <c r="N100" s="473">
        <f t="shared" si="19"/>
        <v>5</v>
      </c>
      <c r="O100" s="473">
        <f t="shared" si="19"/>
        <v>7</v>
      </c>
      <c r="P100" s="473">
        <f t="shared" si="19"/>
        <v>5</v>
      </c>
      <c r="Q100" s="751">
        <f t="shared" si="19"/>
        <v>8</v>
      </c>
      <c r="R100" s="473">
        <f t="shared" si="19"/>
        <v>8</v>
      </c>
      <c r="S100" s="473">
        <f t="shared" si="19"/>
        <v>5</v>
      </c>
      <c r="T100" s="473">
        <f t="shared" si="19"/>
        <v>5</v>
      </c>
      <c r="U100" s="473">
        <f t="shared" si="19"/>
        <v>7</v>
      </c>
      <c r="V100" s="752">
        <f t="shared" si="19"/>
        <v>5</v>
      </c>
      <c r="W100" s="753">
        <f t="shared" si="19"/>
        <v>5</v>
      </c>
      <c r="X100" s="473">
        <f t="shared" si="19"/>
        <v>6</v>
      </c>
      <c r="Y100" s="473">
        <f t="shared" si="19"/>
        <v>2</v>
      </c>
      <c r="Z100" s="473">
        <f t="shared" si="19"/>
        <v>5</v>
      </c>
      <c r="AA100" s="474">
        <f t="shared" si="19"/>
        <v>7</v>
      </c>
      <c r="AB100" s="754"/>
      <c r="AC100" s="165"/>
      <c r="AD100" s="115"/>
      <c r="AE100" s="114"/>
      <c r="AF100" s="114"/>
      <c r="AG100" s="114"/>
      <c r="AH100" s="114"/>
      <c r="AI100" s="114"/>
      <c r="AJ100" s="114"/>
      <c r="AK100" s="755"/>
      <c r="AL100" s="756"/>
      <c r="AM100" s="114"/>
      <c r="AN100" s="114"/>
      <c r="AO100" s="114"/>
      <c r="AP100" s="166"/>
      <c r="AQ100" s="729"/>
    </row>
    <row r="101" spans="1:43" ht="12.9" customHeight="1" x14ac:dyDescent="0.3">
      <c r="A101" s="173" t="s">
        <v>0</v>
      </c>
      <c r="B101" s="174" t="s">
        <v>1</v>
      </c>
      <c r="C101" s="572" t="s">
        <v>2</v>
      </c>
      <c r="D101" s="119" t="s">
        <v>3</v>
      </c>
      <c r="E101" s="120" t="s">
        <v>379</v>
      </c>
      <c r="F101" s="121" t="s">
        <v>5</v>
      </c>
      <c r="G101" s="175" t="s">
        <v>6</v>
      </c>
      <c r="H101" s="176" t="s">
        <v>357</v>
      </c>
      <c r="I101" s="347" t="s">
        <v>7</v>
      </c>
      <c r="J101" s="376" t="s">
        <v>8</v>
      </c>
      <c r="K101" s="475" t="s">
        <v>9</v>
      </c>
      <c r="L101" s="177" t="s">
        <v>10</v>
      </c>
      <c r="M101" s="147" t="s">
        <v>11</v>
      </c>
      <c r="N101" s="148" t="s">
        <v>12</v>
      </c>
      <c r="O101" s="148" t="s">
        <v>13</v>
      </c>
      <c r="P101" s="148" t="s">
        <v>14</v>
      </c>
      <c r="Q101" s="148" t="s">
        <v>15</v>
      </c>
      <c r="R101" s="148" t="s">
        <v>16</v>
      </c>
      <c r="S101" s="148" t="s">
        <v>17</v>
      </c>
      <c r="T101" s="148" t="s">
        <v>18</v>
      </c>
      <c r="U101" s="148" t="s">
        <v>19</v>
      </c>
      <c r="V101" s="711" t="s">
        <v>20</v>
      </c>
      <c r="W101" s="712" t="s">
        <v>21</v>
      </c>
      <c r="X101" s="148" t="s">
        <v>22</v>
      </c>
      <c r="Y101" s="148" t="s">
        <v>23</v>
      </c>
      <c r="Z101" s="148" t="s">
        <v>24</v>
      </c>
      <c r="AA101" s="349" t="s">
        <v>25</v>
      </c>
      <c r="AB101" s="713" t="s">
        <v>26</v>
      </c>
      <c r="AC101" s="714" t="s">
        <v>27</v>
      </c>
      <c r="AD101" s="715" t="s">
        <v>28</v>
      </c>
      <c r="AE101" s="715" t="s">
        <v>29</v>
      </c>
      <c r="AF101" s="715" t="s">
        <v>30</v>
      </c>
      <c r="AG101" s="715" t="s">
        <v>31</v>
      </c>
      <c r="AH101" s="715" t="s">
        <v>32</v>
      </c>
      <c r="AI101" s="715" t="s">
        <v>33</v>
      </c>
      <c r="AJ101" s="715" t="s">
        <v>34</v>
      </c>
      <c r="AK101" s="716" t="s">
        <v>35</v>
      </c>
      <c r="AL101" s="717" t="s">
        <v>36</v>
      </c>
      <c r="AM101" s="715" t="s">
        <v>37</v>
      </c>
      <c r="AN101" s="715" t="s">
        <v>38</v>
      </c>
      <c r="AO101" s="715" t="s">
        <v>39</v>
      </c>
      <c r="AP101" s="718" t="s">
        <v>40</v>
      </c>
      <c r="AQ101" s="729"/>
    </row>
    <row r="102" spans="1:43" ht="12.9" customHeight="1" x14ac:dyDescent="0.3">
      <c r="A102" s="719">
        <v>1</v>
      </c>
      <c r="B102" s="720" t="s">
        <v>94</v>
      </c>
      <c r="C102" s="748" t="s">
        <v>184</v>
      </c>
      <c r="D102" s="198">
        <v>1958</v>
      </c>
      <c r="E102" s="199">
        <f>SUM(2019-D102)</f>
        <v>61</v>
      </c>
      <c r="F102" s="211" t="s">
        <v>86</v>
      </c>
      <c r="G102" s="330"/>
      <c r="H102" s="466">
        <v>1</v>
      </c>
      <c r="I102" s="352">
        <f>MIN(AB102:AB102:AP102)</f>
        <v>0.83194444444444438</v>
      </c>
      <c r="J102" s="757">
        <f>IF(COUNTIF(M102:AA102,"&gt;=0")&lt;11,SUM(M102:AA102),SUM(LARGE(M102:AA102,1),LARGE(M102:AA102,2),LARGE(M102:AA102,3),LARGE(M102:AA102,4),LARGE(M102:AA102,5),LARGE(M102:AA102,6),LARGE(M102:AA102,7),LARGE(M102:AA102,8),LARGE(M102:AA102,9),LARGE(M102:AA102,10)))</f>
        <v>100</v>
      </c>
      <c r="K102" s="722">
        <f>SUM(COUNTIF(M102:AA102,"&gt;-1"))</f>
        <v>14</v>
      </c>
      <c r="L102" s="138">
        <f>SUM(M102:AA102)</f>
        <v>138</v>
      </c>
      <c r="M102" s="149">
        <v>10</v>
      </c>
      <c r="N102" s="203">
        <v>10</v>
      </c>
      <c r="O102" s="203">
        <v>10</v>
      </c>
      <c r="P102" s="203">
        <v>10</v>
      </c>
      <c r="Q102" s="203">
        <v>10</v>
      </c>
      <c r="R102" s="203">
        <v>10</v>
      </c>
      <c r="S102" s="203">
        <v>10</v>
      </c>
      <c r="T102" s="203">
        <v>10</v>
      </c>
      <c r="U102" s="587">
        <v>8</v>
      </c>
      <c r="V102" s="731"/>
      <c r="W102" s="724">
        <v>10</v>
      </c>
      <c r="X102" s="203">
        <v>10</v>
      </c>
      <c r="Y102" s="203">
        <v>10</v>
      </c>
      <c r="Z102" s="203">
        <v>10</v>
      </c>
      <c r="AA102" s="625">
        <v>10</v>
      </c>
      <c r="AB102" s="505">
        <v>0.84583333333333333</v>
      </c>
      <c r="AC102" s="141" t="s">
        <v>430</v>
      </c>
      <c r="AD102" s="442">
        <v>0.83194444444444438</v>
      </c>
      <c r="AE102" s="356">
        <v>0.85486111111111107</v>
      </c>
      <c r="AF102" s="356">
        <v>0.84722222222222221</v>
      </c>
      <c r="AG102" s="355">
        <v>0.84722222222222221</v>
      </c>
      <c r="AH102" s="355">
        <v>0.88958333333333339</v>
      </c>
      <c r="AI102" s="355">
        <v>0.87222222222222223</v>
      </c>
      <c r="AJ102" s="358" t="s">
        <v>630</v>
      </c>
      <c r="AK102" s="523"/>
      <c r="AL102" s="747">
        <v>0.90972222222222221</v>
      </c>
      <c r="AM102" s="356">
        <v>0.91319444444444453</v>
      </c>
      <c r="AN102" s="356">
        <v>0.90555555555555556</v>
      </c>
      <c r="AO102" s="356">
        <v>0.93263888888888891</v>
      </c>
      <c r="AP102" s="132">
        <v>0.93333333333333324</v>
      </c>
      <c r="AQ102" s="729"/>
    </row>
    <row r="103" spans="1:43" ht="12.9" customHeight="1" x14ac:dyDescent="0.3">
      <c r="A103" s="719">
        <v>2</v>
      </c>
      <c r="B103" s="720" t="s">
        <v>94</v>
      </c>
      <c r="C103" s="748" t="s">
        <v>371</v>
      </c>
      <c r="D103" s="198">
        <v>1955</v>
      </c>
      <c r="E103" s="199">
        <f>SUM(2019-D103)</f>
        <v>64</v>
      </c>
      <c r="F103" s="211" t="s">
        <v>50</v>
      </c>
      <c r="G103" s="330"/>
      <c r="H103" s="375">
        <v>3</v>
      </c>
      <c r="I103" s="362">
        <f>MIN(AB103:AB103:AP103)</f>
        <v>0.9590277777777777</v>
      </c>
      <c r="J103" s="465">
        <f>IF(COUNTIF(M103:AA103,"&gt;=0")&lt;11,SUM(M103:AA103),SUM(LARGE(M103:AA103,1),LARGE(M103:AA103,2),LARGE(M103:AA103,3),LARGE(M103:AA103,4),LARGE(M103:AA103,5),LARGE(M103:AA103,6),LARGE(M103:AA103,7),LARGE(M103:AA103,8),LARGE(M103:AA103,9),LARGE(M103:AA103,10)))</f>
        <v>90</v>
      </c>
      <c r="K103" s="722">
        <f>SUM(COUNTIF(M103:AA103,"&gt;-1"))</f>
        <v>11</v>
      </c>
      <c r="L103" s="138">
        <f>SUM(M103:AA103)</f>
        <v>98</v>
      </c>
      <c r="M103" s="150">
        <v>9</v>
      </c>
      <c r="N103" s="191"/>
      <c r="O103" s="587">
        <v>8</v>
      </c>
      <c r="P103" s="206">
        <v>9</v>
      </c>
      <c r="Q103" s="206">
        <v>9</v>
      </c>
      <c r="R103" s="206">
        <v>8</v>
      </c>
      <c r="S103" s="191"/>
      <c r="T103" s="206">
        <v>9</v>
      </c>
      <c r="U103" s="206">
        <v>9</v>
      </c>
      <c r="V103" s="737">
        <v>10</v>
      </c>
      <c r="W103" s="730"/>
      <c r="X103" s="206">
        <v>9</v>
      </c>
      <c r="Y103" s="191"/>
      <c r="Z103" s="206">
        <v>9</v>
      </c>
      <c r="AA103" s="725">
        <v>9</v>
      </c>
      <c r="AB103" s="505">
        <v>0.99513888888888891</v>
      </c>
      <c r="AC103" s="141"/>
      <c r="AD103" s="360" t="s">
        <v>434</v>
      </c>
      <c r="AE103" s="142">
        <v>0.9770833333333333</v>
      </c>
      <c r="AF103" s="141" t="s">
        <v>544</v>
      </c>
      <c r="AG103" s="358" t="s">
        <v>473</v>
      </c>
      <c r="AH103" s="356"/>
      <c r="AI103" s="356">
        <v>0.97569444444444453</v>
      </c>
      <c r="AJ103" s="356">
        <v>0.98055555555555562</v>
      </c>
      <c r="AK103" s="523">
        <v>0.97916666666666663</v>
      </c>
      <c r="AL103" s="747"/>
      <c r="AM103" s="356">
        <v>0.98125000000000007</v>
      </c>
      <c r="AN103" s="356"/>
      <c r="AO103" s="356">
        <v>0.98611111111111116</v>
      </c>
      <c r="AP103" s="132">
        <v>0.9590277777777777</v>
      </c>
      <c r="AQ103" s="729"/>
    </row>
    <row r="104" spans="1:43" ht="12.9" customHeight="1" x14ac:dyDescent="0.3">
      <c r="A104" s="719">
        <v>3</v>
      </c>
      <c r="B104" s="720" t="s">
        <v>94</v>
      </c>
      <c r="C104" s="746" t="s">
        <v>95</v>
      </c>
      <c r="D104" s="187">
        <v>1955</v>
      </c>
      <c r="E104" s="199">
        <f>SUM(2019-D104)</f>
        <v>64</v>
      </c>
      <c r="F104" s="197" t="s">
        <v>469</v>
      </c>
      <c r="G104" s="330"/>
      <c r="H104" s="351">
        <v>2</v>
      </c>
      <c r="I104" s="352">
        <f>MIN(AB104:AB104:AP104)</f>
        <v>0.95000000000000007</v>
      </c>
      <c r="J104" s="465">
        <f>IF(COUNTIF(M104:AA104,"&gt;=0")&lt;11,SUM(M104:AA104),SUM(LARGE(M104:AA104,1),LARGE(M104:AA104,2),LARGE(M104:AA104,3),LARGE(M104:AA104,4),LARGE(M104:AA104,5),LARGE(M104:AA104,6),LARGE(M104:AA104,7),LARGE(M104:AA104,8),LARGE(M104:AA104,9),LARGE(M104:AA104,10)))</f>
        <v>77</v>
      </c>
      <c r="K104" s="117">
        <f>SUM(COUNTIF(M104:AA104,"&gt;-1"))</f>
        <v>9</v>
      </c>
      <c r="L104" s="138">
        <f>SUM(M104:AA104)</f>
        <v>77</v>
      </c>
      <c r="M104" s="152"/>
      <c r="N104" s="191"/>
      <c r="O104" s="206">
        <v>9</v>
      </c>
      <c r="P104" s="206">
        <v>8</v>
      </c>
      <c r="Q104" s="191"/>
      <c r="R104" s="206">
        <v>9</v>
      </c>
      <c r="S104" s="191"/>
      <c r="T104" s="206">
        <v>8</v>
      </c>
      <c r="U104" s="203">
        <v>10</v>
      </c>
      <c r="V104" s="760"/>
      <c r="W104" s="732">
        <v>9</v>
      </c>
      <c r="X104" s="206">
        <v>8</v>
      </c>
      <c r="Y104" s="191"/>
      <c r="Z104" s="206">
        <v>8</v>
      </c>
      <c r="AA104" s="725">
        <v>8</v>
      </c>
      <c r="AB104" s="507"/>
      <c r="AC104" s="141"/>
      <c r="AD104" s="142">
        <v>0.99861111111111101</v>
      </c>
      <c r="AE104" s="374" t="s">
        <v>220</v>
      </c>
      <c r="AF104" s="358"/>
      <c r="AG104" s="355">
        <v>0.97013888888888899</v>
      </c>
      <c r="AH104" s="358"/>
      <c r="AI104" s="374" t="s">
        <v>609</v>
      </c>
      <c r="AJ104" s="356">
        <v>0.95000000000000007</v>
      </c>
      <c r="AK104" s="524"/>
      <c r="AL104" s="741" t="s">
        <v>661</v>
      </c>
      <c r="AM104" s="358" t="s">
        <v>687</v>
      </c>
      <c r="AN104" s="358"/>
      <c r="AO104" s="374" t="s">
        <v>566</v>
      </c>
      <c r="AP104" s="132">
        <v>0.98402777777777783</v>
      </c>
      <c r="AQ104" s="729"/>
    </row>
    <row r="105" spans="1:43" ht="12.9" customHeight="1" x14ac:dyDescent="0.3">
      <c r="A105" s="124">
        <v>4</v>
      </c>
      <c r="B105" s="216" t="s">
        <v>94</v>
      </c>
      <c r="C105" s="591" t="s">
        <v>103</v>
      </c>
      <c r="D105" s="198">
        <v>1953</v>
      </c>
      <c r="E105" s="199">
        <f>SUM(2019-D105)</f>
        <v>66</v>
      </c>
      <c r="F105" s="212" t="s">
        <v>46</v>
      </c>
      <c r="G105" s="330"/>
      <c r="H105" s="351">
        <v>4</v>
      </c>
      <c r="I105" s="776" t="s">
        <v>555</v>
      </c>
      <c r="J105" s="465">
        <f>IF(COUNTIF(M105:AA105,"&gt;=0")&lt;11,SUM(M105:AA105),SUM(LARGE(M105:AA105,1),LARGE(M105:AA105,2),LARGE(M105:AA105,3),LARGE(M105:AA105,4),LARGE(M105:AA105,5),LARGE(M105:AA105,6),LARGE(M105:AA105,7),LARGE(M105:AA105,8),LARGE(M105:AA105,9),LARGE(M105:AA105,10)))</f>
        <v>69</v>
      </c>
      <c r="K105" s="117">
        <f>SUM(COUNTIF(M105:AA105,"&gt;-1"))</f>
        <v>9</v>
      </c>
      <c r="L105" s="138">
        <f>SUM(M105:AA105)</f>
        <v>69</v>
      </c>
      <c r="M105" s="150">
        <v>8</v>
      </c>
      <c r="N105" s="206">
        <v>9</v>
      </c>
      <c r="O105" s="206">
        <v>7</v>
      </c>
      <c r="P105" s="206">
        <v>7</v>
      </c>
      <c r="Q105" s="206">
        <v>8</v>
      </c>
      <c r="R105" s="368"/>
      <c r="S105" s="191"/>
      <c r="T105" s="191"/>
      <c r="U105" s="206">
        <v>7</v>
      </c>
      <c r="V105" s="723">
        <v>9</v>
      </c>
      <c r="W105" s="730"/>
      <c r="X105" s="206">
        <v>7</v>
      </c>
      <c r="Y105" s="191"/>
      <c r="Z105" s="206">
        <v>7</v>
      </c>
      <c r="AA105" s="354"/>
      <c r="AB105" s="506" t="s">
        <v>243</v>
      </c>
      <c r="AC105" s="141" t="s">
        <v>456</v>
      </c>
      <c r="AD105" s="358" t="s">
        <v>497</v>
      </c>
      <c r="AE105" s="141" t="s">
        <v>530</v>
      </c>
      <c r="AF105" s="358" t="s">
        <v>555</v>
      </c>
      <c r="AG105" s="356"/>
      <c r="AH105" s="358"/>
      <c r="AI105" s="142"/>
      <c r="AJ105" s="358" t="s">
        <v>631</v>
      </c>
      <c r="AK105" s="524" t="s">
        <v>653</v>
      </c>
      <c r="AL105" s="747"/>
      <c r="AM105" s="358" t="s">
        <v>693</v>
      </c>
      <c r="AN105" s="356"/>
      <c r="AO105" s="141" t="s">
        <v>728</v>
      </c>
      <c r="AP105" s="131"/>
      <c r="AQ105" s="729"/>
    </row>
    <row r="106" spans="1:43" ht="12.9" customHeight="1" thickBot="1" x14ac:dyDescent="0.35">
      <c r="A106" s="363">
        <v>4</v>
      </c>
      <c r="B106" s="167" t="s">
        <v>94</v>
      </c>
      <c r="C106" s="584" t="s">
        <v>395</v>
      </c>
      <c r="D106" s="126"/>
      <c r="E106" s="159"/>
      <c r="F106" s="128"/>
      <c r="G106" s="129"/>
      <c r="H106" s="125"/>
      <c r="I106" s="364"/>
      <c r="J106" s="365"/>
      <c r="K106" s="467"/>
      <c r="L106" s="161"/>
      <c r="M106" s="409">
        <f>COUNTIF(M102:M105,"&gt;-1")</f>
        <v>3</v>
      </c>
      <c r="N106" s="410">
        <f t="shared" ref="N106:AA106" si="20">COUNTIF(N102:N105,"&gt;-1")</f>
        <v>2</v>
      </c>
      <c r="O106" s="777">
        <f t="shared" si="20"/>
        <v>4</v>
      </c>
      <c r="P106" s="410">
        <f t="shared" si="20"/>
        <v>4</v>
      </c>
      <c r="Q106" s="410">
        <f t="shared" si="20"/>
        <v>3</v>
      </c>
      <c r="R106" s="410">
        <f t="shared" si="20"/>
        <v>3</v>
      </c>
      <c r="S106" s="410">
        <f t="shared" si="20"/>
        <v>1</v>
      </c>
      <c r="T106" s="410">
        <f t="shared" si="20"/>
        <v>3</v>
      </c>
      <c r="U106" s="410">
        <f t="shared" si="20"/>
        <v>4</v>
      </c>
      <c r="V106" s="778">
        <f t="shared" si="20"/>
        <v>2</v>
      </c>
      <c r="W106" s="779">
        <f t="shared" si="20"/>
        <v>2</v>
      </c>
      <c r="X106" s="410">
        <f t="shared" si="20"/>
        <v>4</v>
      </c>
      <c r="Y106" s="410">
        <f t="shared" si="20"/>
        <v>1</v>
      </c>
      <c r="Z106" s="410">
        <f t="shared" si="20"/>
        <v>4</v>
      </c>
      <c r="AA106" s="411">
        <f t="shared" si="20"/>
        <v>3</v>
      </c>
      <c r="AB106" s="508"/>
      <c r="AC106" s="178"/>
      <c r="AD106" s="136"/>
      <c r="AE106" s="135"/>
      <c r="AF106" s="135"/>
      <c r="AG106" s="135"/>
      <c r="AH106" s="135"/>
      <c r="AI106" s="135"/>
      <c r="AJ106" s="135"/>
      <c r="AK106" s="525"/>
      <c r="AL106" s="745"/>
      <c r="AM106" s="135"/>
      <c r="AN106" s="135"/>
      <c r="AO106" s="135"/>
      <c r="AP106" s="137"/>
      <c r="AQ106" s="729"/>
    </row>
    <row r="107" spans="1:43" ht="12.9" customHeight="1" x14ac:dyDescent="0.3">
      <c r="A107" s="168" t="s">
        <v>0</v>
      </c>
      <c r="B107" s="169" t="s">
        <v>1</v>
      </c>
      <c r="C107" s="585" t="s">
        <v>2</v>
      </c>
      <c r="D107" s="116" t="s">
        <v>3</v>
      </c>
      <c r="E107" s="154" t="s">
        <v>379</v>
      </c>
      <c r="F107" s="155" t="s">
        <v>5</v>
      </c>
      <c r="G107" s="170" t="s">
        <v>6</v>
      </c>
      <c r="H107" s="171" t="s">
        <v>357</v>
      </c>
      <c r="I107" s="366" t="s">
        <v>7</v>
      </c>
      <c r="J107" s="380" t="s">
        <v>8</v>
      </c>
      <c r="K107" s="476" t="s">
        <v>9</v>
      </c>
      <c r="L107" s="172" t="s">
        <v>10</v>
      </c>
      <c r="M107" s="147" t="s">
        <v>11</v>
      </c>
      <c r="N107" s="148" t="s">
        <v>12</v>
      </c>
      <c r="O107" s="148" t="s">
        <v>13</v>
      </c>
      <c r="P107" s="148" t="s">
        <v>14</v>
      </c>
      <c r="Q107" s="148" t="s">
        <v>15</v>
      </c>
      <c r="R107" s="148" t="s">
        <v>16</v>
      </c>
      <c r="S107" s="148" t="s">
        <v>17</v>
      </c>
      <c r="T107" s="148" t="s">
        <v>18</v>
      </c>
      <c r="U107" s="148" t="s">
        <v>19</v>
      </c>
      <c r="V107" s="711" t="s">
        <v>20</v>
      </c>
      <c r="W107" s="712" t="s">
        <v>21</v>
      </c>
      <c r="X107" s="148" t="s">
        <v>22</v>
      </c>
      <c r="Y107" s="148" t="s">
        <v>23</v>
      </c>
      <c r="Z107" s="148" t="s">
        <v>24</v>
      </c>
      <c r="AA107" s="349" t="s">
        <v>25</v>
      </c>
      <c r="AB107" s="713" t="s">
        <v>26</v>
      </c>
      <c r="AC107" s="714" t="s">
        <v>27</v>
      </c>
      <c r="AD107" s="715" t="s">
        <v>28</v>
      </c>
      <c r="AE107" s="715" t="s">
        <v>29</v>
      </c>
      <c r="AF107" s="715" t="s">
        <v>30</v>
      </c>
      <c r="AG107" s="715" t="s">
        <v>31</v>
      </c>
      <c r="AH107" s="715" t="s">
        <v>32</v>
      </c>
      <c r="AI107" s="715" t="s">
        <v>33</v>
      </c>
      <c r="AJ107" s="715" t="s">
        <v>34</v>
      </c>
      <c r="AK107" s="716" t="s">
        <v>35</v>
      </c>
      <c r="AL107" s="717" t="s">
        <v>36</v>
      </c>
      <c r="AM107" s="715" t="s">
        <v>37</v>
      </c>
      <c r="AN107" s="715" t="s">
        <v>38</v>
      </c>
      <c r="AO107" s="715" t="s">
        <v>39</v>
      </c>
      <c r="AP107" s="718" t="s">
        <v>40</v>
      </c>
      <c r="AQ107" s="729"/>
    </row>
    <row r="108" spans="1:43" ht="12.9" customHeight="1" x14ac:dyDescent="0.3">
      <c r="A108" s="719">
        <v>1</v>
      </c>
      <c r="B108" s="720" t="s">
        <v>380</v>
      </c>
      <c r="C108" s="748" t="s">
        <v>96</v>
      </c>
      <c r="D108" s="198">
        <v>1947</v>
      </c>
      <c r="E108" s="199">
        <f t="shared" ref="E108:E113" si="21">SUM(2019-D108)</f>
        <v>72</v>
      </c>
      <c r="F108" s="212" t="s">
        <v>46</v>
      </c>
      <c r="G108" s="330"/>
      <c r="H108" s="375">
        <v>2</v>
      </c>
      <c r="I108" s="352">
        <f>MIN(AB108:AB108:AP108)</f>
        <v>0.95138888888888884</v>
      </c>
      <c r="J108" s="757">
        <f t="shared" ref="J108:J113" si="22">IF(COUNTIF(M108:AA108,"&gt;=0")&lt;11,SUM(M108:AA108),SUM(LARGE(M108:AA108,1),LARGE(M108:AA108,2),LARGE(M108:AA108,3),LARGE(M108:AA108,4),LARGE(M108:AA108,5),LARGE(M108:AA108,6),LARGE(M108:AA108,7),LARGE(M108:AA108,8),LARGE(M108:AA108,9),LARGE(M108:AA108,10)))</f>
        <v>100</v>
      </c>
      <c r="K108" s="537">
        <f t="shared" ref="K108:K113" si="23">SUM(COUNTIF(M108:AA108,"&gt;-1"))</f>
        <v>15</v>
      </c>
      <c r="L108" s="138">
        <f t="shared" ref="L108:L113" si="24">SUM(M108:AA108)</f>
        <v>149</v>
      </c>
      <c r="M108" s="149">
        <v>10</v>
      </c>
      <c r="N108" s="203">
        <v>10</v>
      </c>
      <c r="O108" s="203">
        <v>10</v>
      </c>
      <c r="P108" s="203">
        <v>10</v>
      </c>
      <c r="Q108" s="203">
        <v>10</v>
      </c>
      <c r="R108" s="203">
        <v>10</v>
      </c>
      <c r="S108" s="203">
        <v>10</v>
      </c>
      <c r="T108" s="203">
        <v>10</v>
      </c>
      <c r="U108" s="203">
        <v>10</v>
      </c>
      <c r="V108" s="759">
        <v>9</v>
      </c>
      <c r="W108" s="724">
        <v>10</v>
      </c>
      <c r="X108" s="203">
        <v>10</v>
      </c>
      <c r="Y108" s="203">
        <v>10</v>
      </c>
      <c r="Z108" s="203">
        <v>10</v>
      </c>
      <c r="AA108" s="625">
        <v>10</v>
      </c>
      <c r="AB108" s="505">
        <v>0.97986111111111107</v>
      </c>
      <c r="AC108" s="143">
        <v>0.97222222222222221</v>
      </c>
      <c r="AD108" s="356">
        <v>0.95486111111111116</v>
      </c>
      <c r="AE108" s="356">
        <v>0.95138888888888884</v>
      </c>
      <c r="AF108" s="356">
        <v>0.9902777777777777</v>
      </c>
      <c r="AG108" s="358" t="s">
        <v>566</v>
      </c>
      <c r="AH108" s="358" t="s">
        <v>591</v>
      </c>
      <c r="AI108" s="356">
        <v>0.98819444444444438</v>
      </c>
      <c r="AJ108" s="358" t="s">
        <v>632</v>
      </c>
      <c r="AK108" s="523">
        <v>0.97499999999999998</v>
      </c>
      <c r="AL108" s="741" t="s">
        <v>671</v>
      </c>
      <c r="AM108" s="358" t="s">
        <v>97</v>
      </c>
      <c r="AN108" s="358" t="s">
        <v>700</v>
      </c>
      <c r="AO108" s="523">
        <v>0.9902777777777777</v>
      </c>
      <c r="AP108" s="780" t="s">
        <v>566</v>
      </c>
      <c r="AQ108" s="729"/>
    </row>
    <row r="109" spans="1:43" ht="12.9" customHeight="1" x14ac:dyDescent="0.3">
      <c r="A109" s="719">
        <v>2</v>
      </c>
      <c r="B109" s="720" t="s">
        <v>380</v>
      </c>
      <c r="C109" s="748" t="s">
        <v>104</v>
      </c>
      <c r="D109" s="198">
        <v>1945</v>
      </c>
      <c r="E109" s="199">
        <f t="shared" si="21"/>
        <v>74</v>
      </c>
      <c r="F109" s="225" t="s">
        <v>45</v>
      </c>
      <c r="G109" s="330"/>
      <c r="H109" s="351">
        <v>3</v>
      </c>
      <c r="I109" s="781" t="s">
        <v>521</v>
      </c>
      <c r="J109" s="465">
        <f t="shared" si="22"/>
        <v>89</v>
      </c>
      <c r="K109" s="722">
        <f t="shared" si="23"/>
        <v>10</v>
      </c>
      <c r="L109" s="138">
        <f t="shared" si="24"/>
        <v>89</v>
      </c>
      <c r="M109" s="150">
        <v>9</v>
      </c>
      <c r="N109" s="206">
        <v>9</v>
      </c>
      <c r="O109" s="206">
        <v>9</v>
      </c>
      <c r="P109" s="206">
        <v>9</v>
      </c>
      <c r="Q109" s="191"/>
      <c r="R109" s="206">
        <v>9</v>
      </c>
      <c r="S109" s="206">
        <v>9</v>
      </c>
      <c r="T109" s="206">
        <v>9</v>
      </c>
      <c r="U109" s="191"/>
      <c r="V109" s="731"/>
      <c r="W109" s="732">
        <v>9</v>
      </c>
      <c r="X109" s="191"/>
      <c r="Y109" s="191"/>
      <c r="Z109" s="206">
        <v>8</v>
      </c>
      <c r="AA109" s="725">
        <v>9</v>
      </c>
      <c r="AB109" s="506" t="s">
        <v>236</v>
      </c>
      <c r="AC109" s="141" t="s">
        <v>448</v>
      </c>
      <c r="AD109" s="141" t="s">
        <v>480</v>
      </c>
      <c r="AE109" s="141" t="s">
        <v>521</v>
      </c>
      <c r="AF109" s="378"/>
      <c r="AG109" s="358" t="s">
        <v>447</v>
      </c>
      <c r="AH109" s="358" t="s">
        <v>223</v>
      </c>
      <c r="AI109" s="358" t="s">
        <v>49</v>
      </c>
      <c r="AJ109" s="356"/>
      <c r="AK109" s="523"/>
      <c r="AL109" s="741" t="s">
        <v>675</v>
      </c>
      <c r="AM109" s="358"/>
      <c r="AN109" s="356"/>
      <c r="AO109" s="358" t="s">
        <v>729</v>
      </c>
      <c r="AP109" s="131" t="s">
        <v>748</v>
      </c>
      <c r="AQ109" s="729"/>
    </row>
    <row r="110" spans="1:43" ht="12.9" customHeight="1" x14ac:dyDescent="0.3">
      <c r="A110" s="719">
        <v>3</v>
      </c>
      <c r="B110" s="720" t="s">
        <v>380</v>
      </c>
      <c r="C110" s="748" t="s">
        <v>101</v>
      </c>
      <c r="D110" s="198">
        <v>1945</v>
      </c>
      <c r="E110" s="199">
        <f t="shared" si="21"/>
        <v>74</v>
      </c>
      <c r="F110" s="212" t="s">
        <v>46</v>
      </c>
      <c r="G110" s="330"/>
      <c r="H110" s="351">
        <v>5</v>
      </c>
      <c r="I110" s="781" t="s">
        <v>688</v>
      </c>
      <c r="J110" s="465">
        <f t="shared" si="22"/>
        <v>82</v>
      </c>
      <c r="K110" s="722">
        <f t="shared" si="23"/>
        <v>13</v>
      </c>
      <c r="L110" s="138">
        <f t="shared" si="24"/>
        <v>103</v>
      </c>
      <c r="M110" s="150">
        <v>8</v>
      </c>
      <c r="N110" s="587">
        <v>7</v>
      </c>
      <c r="O110" s="206">
        <v>8</v>
      </c>
      <c r="P110" s="206">
        <v>8</v>
      </c>
      <c r="Q110" s="206">
        <v>9</v>
      </c>
      <c r="R110" s="206">
        <v>8</v>
      </c>
      <c r="S110" s="587">
        <v>7</v>
      </c>
      <c r="T110" s="587">
        <v>7</v>
      </c>
      <c r="U110" s="191"/>
      <c r="V110" s="723">
        <v>8</v>
      </c>
      <c r="W110" s="730"/>
      <c r="X110" s="206">
        <v>9</v>
      </c>
      <c r="Y110" s="206">
        <v>9</v>
      </c>
      <c r="Z110" s="206">
        <v>7</v>
      </c>
      <c r="AA110" s="725">
        <v>8</v>
      </c>
      <c r="AB110" s="506" t="s">
        <v>115</v>
      </c>
      <c r="AC110" s="141" t="s">
        <v>237</v>
      </c>
      <c r="AD110" s="141" t="s">
        <v>487</v>
      </c>
      <c r="AE110" s="141" t="s">
        <v>527</v>
      </c>
      <c r="AF110" s="141" t="s">
        <v>553</v>
      </c>
      <c r="AG110" s="141" t="s">
        <v>552</v>
      </c>
      <c r="AH110" s="141" t="s">
        <v>596</v>
      </c>
      <c r="AI110" s="141" t="s">
        <v>618</v>
      </c>
      <c r="AJ110" s="356"/>
      <c r="AK110" s="782" t="s">
        <v>654</v>
      </c>
      <c r="AL110" s="747"/>
      <c r="AM110" s="141" t="s">
        <v>690</v>
      </c>
      <c r="AN110" s="141" t="s">
        <v>701</v>
      </c>
      <c r="AO110" s="141" t="s">
        <v>688</v>
      </c>
      <c r="AP110" s="780" t="s">
        <v>756</v>
      </c>
      <c r="AQ110" s="729"/>
    </row>
    <row r="111" spans="1:43" ht="12.9" customHeight="1" x14ac:dyDescent="0.3">
      <c r="A111" s="123">
        <v>4</v>
      </c>
      <c r="B111" s="216" t="s">
        <v>380</v>
      </c>
      <c r="C111" s="588" t="s">
        <v>100</v>
      </c>
      <c r="D111" s="187">
        <v>1948</v>
      </c>
      <c r="E111" s="199">
        <f t="shared" si="21"/>
        <v>71</v>
      </c>
      <c r="F111" s="225" t="s">
        <v>45</v>
      </c>
      <c r="G111" s="330"/>
      <c r="H111" s="351">
        <v>4</v>
      </c>
      <c r="I111" s="776" t="s">
        <v>595</v>
      </c>
      <c r="J111" s="465">
        <f t="shared" si="22"/>
        <v>77</v>
      </c>
      <c r="K111" s="722">
        <f t="shared" si="23"/>
        <v>12</v>
      </c>
      <c r="L111" s="138">
        <f t="shared" si="24"/>
        <v>90</v>
      </c>
      <c r="M111" s="586">
        <v>7</v>
      </c>
      <c r="N111" s="206">
        <v>8</v>
      </c>
      <c r="O111" s="206">
        <v>7</v>
      </c>
      <c r="P111" s="206">
        <v>7</v>
      </c>
      <c r="Q111" s="191"/>
      <c r="R111" s="206">
        <v>7</v>
      </c>
      <c r="S111" s="206">
        <v>8</v>
      </c>
      <c r="T111" s="206">
        <v>8</v>
      </c>
      <c r="U111" s="206">
        <v>9</v>
      </c>
      <c r="V111" s="723">
        <v>7</v>
      </c>
      <c r="W111" s="730"/>
      <c r="X111" s="206">
        <v>8</v>
      </c>
      <c r="Y111" s="206">
        <v>8</v>
      </c>
      <c r="Z111" s="587">
        <v>6</v>
      </c>
      <c r="AA111" s="379"/>
      <c r="AB111" s="506" t="s">
        <v>372</v>
      </c>
      <c r="AC111" s="141" t="s">
        <v>452</v>
      </c>
      <c r="AD111" s="141" t="s">
        <v>490</v>
      </c>
      <c r="AE111" s="141" t="s">
        <v>531</v>
      </c>
      <c r="AF111" s="141"/>
      <c r="AG111" s="141" t="s">
        <v>582</v>
      </c>
      <c r="AH111" s="141" t="s">
        <v>595</v>
      </c>
      <c r="AI111" s="141" t="s">
        <v>616</v>
      </c>
      <c r="AJ111" s="141" t="s">
        <v>394</v>
      </c>
      <c r="AK111" s="524" t="s">
        <v>655</v>
      </c>
      <c r="AL111" s="747"/>
      <c r="AM111" s="358" t="s">
        <v>696</v>
      </c>
      <c r="AN111" s="358" t="s">
        <v>702</v>
      </c>
      <c r="AO111" s="141" t="s">
        <v>530</v>
      </c>
      <c r="AP111" s="132"/>
      <c r="AQ111" s="729"/>
    </row>
    <row r="112" spans="1:43" ht="12.9" customHeight="1" x14ac:dyDescent="0.3">
      <c r="A112" s="123">
        <v>5</v>
      </c>
      <c r="B112" s="201" t="s">
        <v>380</v>
      </c>
      <c r="C112" s="575" t="s">
        <v>297</v>
      </c>
      <c r="D112" s="198">
        <v>1948</v>
      </c>
      <c r="E112" s="199">
        <f t="shared" si="21"/>
        <v>71</v>
      </c>
      <c r="F112" s="212" t="s">
        <v>46</v>
      </c>
      <c r="G112" s="330"/>
      <c r="H112" s="351">
        <v>6</v>
      </c>
      <c r="I112" s="781" t="s">
        <v>556</v>
      </c>
      <c r="J112" s="465">
        <f t="shared" si="22"/>
        <v>35</v>
      </c>
      <c r="K112" s="117">
        <f t="shared" si="23"/>
        <v>5</v>
      </c>
      <c r="L112" s="138">
        <f t="shared" si="24"/>
        <v>35</v>
      </c>
      <c r="M112" s="151"/>
      <c r="N112" s="206">
        <v>6</v>
      </c>
      <c r="O112" s="206">
        <v>6</v>
      </c>
      <c r="P112" s="191"/>
      <c r="Q112" s="206">
        <v>8</v>
      </c>
      <c r="R112" s="191"/>
      <c r="S112" s="191"/>
      <c r="T112" s="191"/>
      <c r="U112" s="191"/>
      <c r="V112" s="731"/>
      <c r="W112" s="732">
        <v>8</v>
      </c>
      <c r="X112" s="191"/>
      <c r="Y112" s="206">
        <v>7</v>
      </c>
      <c r="Z112" s="191"/>
      <c r="AA112" s="354"/>
      <c r="AB112" s="507"/>
      <c r="AC112" s="141" t="s">
        <v>458</v>
      </c>
      <c r="AD112" s="141" t="s">
        <v>498</v>
      </c>
      <c r="AE112" s="141"/>
      <c r="AF112" s="358" t="s">
        <v>556</v>
      </c>
      <c r="AG112" s="141"/>
      <c r="AH112" s="141"/>
      <c r="AI112" s="141"/>
      <c r="AJ112" s="141"/>
      <c r="AK112" s="782"/>
      <c r="AL112" s="741" t="s">
        <v>680</v>
      </c>
      <c r="AM112" s="358"/>
      <c r="AN112" s="141" t="s">
        <v>703</v>
      </c>
      <c r="AO112" s="524"/>
      <c r="AP112" s="131"/>
      <c r="AQ112" s="729"/>
    </row>
    <row r="113" spans="1:43" ht="12.9" customHeight="1" x14ac:dyDescent="0.3">
      <c r="A113" s="123">
        <v>6</v>
      </c>
      <c r="B113" s="201" t="s">
        <v>380</v>
      </c>
      <c r="C113" s="575" t="s">
        <v>656</v>
      </c>
      <c r="D113" s="198">
        <v>1949</v>
      </c>
      <c r="E113" s="199">
        <f t="shared" si="21"/>
        <v>70</v>
      </c>
      <c r="F113" s="218" t="s">
        <v>50</v>
      </c>
      <c r="G113" s="330" t="s">
        <v>657</v>
      </c>
      <c r="H113" s="466">
        <v>1</v>
      </c>
      <c r="I113" s="362">
        <f>MIN(AB113:AB113:AP113)</f>
        <v>0.94166666666666676</v>
      </c>
      <c r="J113" s="465">
        <f t="shared" si="22"/>
        <v>19</v>
      </c>
      <c r="K113" s="117">
        <f t="shared" si="23"/>
        <v>2</v>
      </c>
      <c r="L113" s="138">
        <f t="shared" si="24"/>
        <v>19</v>
      </c>
      <c r="M113" s="495"/>
      <c r="N113" s="492"/>
      <c r="O113" s="492"/>
      <c r="P113" s="492"/>
      <c r="Q113" s="492"/>
      <c r="R113" s="492"/>
      <c r="S113" s="492"/>
      <c r="T113" s="492"/>
      <c r="U113" s="191"/>
      <c r="V113" s="737">
        <v>10</v>
      </c>
      <c r="W113" s="730"/>
      <c r="X113" s="191"/>
      <c r="Y113" s="191"/>
      <c r="Z113" s="206">
        <v>9</v>
      </c>
      <c r="AA113" s="354"/>
      <c r="AB113" s="506"/>
      <c r="AC113" s="141"/>
      <c r="AD113" s="141"/>
      <c r="AE113" s="358"/>
      <c r="AF113" s="141"/>
      <c r="AG113" s="358"/>
      <c r="AH113" s="358"/>
      <c r="AI113" s="358"/>
      <c r="AJ113" s="356"/>
      <c r="AK113" s="783">
        <v>0.94166666666666676</v>
      </c>
      <c r="AL113" s="741"/>
      <c r="AM113" s="358"/>
      <c r="AN113" s="358"/>
      <c r="AO113" s="523">
        <v>0.99097222222222225</v>
      </c>
      <c r="AP113" s="131"/>
      <c r="AQ113" s="729"/>
    </row>
    <row r="114" spans="1:43" ht="12.9" customHeight="1" thickBot="1" x14ac:dyDescent="0.35">
      <c r="A114" s="370">
        <v>6</v>
      </c>
      <c r="B114" s="179" t="s">
        <v>380</v>
      </c>
      <c r="C114" s="589" t="s">
        <v>396</v>
      </c>
      <c r="D114" s="112"/>
      <c r="E114" s="113"/>
      <c r="F114" s="162"/>
      <c r="G114" s="163"/>
      <c r="H114" s="111"/>
      <c r="I114" s="371"/>
      <c r="J114" s="372"/>
      <c r="K114" s="470"/>
      <c r="L114" s="164"/>
      <c r="M114" s="404">
        <f t="shared" ref="M114:AA114" si="25">COUNTIF(M108:M113,"&gt;-1")</f>
        <v>4</v>
      </c>
      <c r="N114" s="742">
        <f t="shared" si="25"/>
        <v>5</v>
      </c>
      <c r="O114" s="405">
        <f t="shared" si="25"/>
        <v>5</v>
      </c>
      <c r="P114" s="405">
        <f t="shared" si="25"/>
        <v>4</v>
      </c>
      <c r="Q114" s="405">
        <f t="shared" si="25"/>
        <v>3</v>
      </c>
      <c r="R114" s="405">
        <f t="shared" si="25"/>
        <v>4</v>
      </c>
      <c r="S114" s="405">
        <f t="shared" si="25"/>
        <v>4</v>
      </c>
      <c r="T114" s="405">
        <f t="shared" si="25"/>
        <v>4</v>
      </c>
      <c r="U114" s="405">
        <f t="shared" si="25"/>
        <v>2</v>
      </c>
      <c r="V114" s="743">
        <f t="shared" si="25"/>
        <v>4</v>
      </c>
      <c r="W114" s="744">
        <f t="shared" si="25"/>
        <v>3</v>
      </c>
      <c r="X114" s="405">
        <f t="shared" si="25"/>
        <v>3</v>
      </c>
      <c r="Y114" s="405">
        <f t="shared" si="25"/>
        <v>4</v>
      </c>
      <c r="Z114" s="405">
        <f t="shared" si="25"/>
        <v>5</v>
      </c>
      <c r="AA114" s="406">
        <f t="shared" si="25"/>
        <v>3</v>
      </c>
      <c r="AB114" s="508"/>
      <c r="AC114" s="178"/>
      <c r="AD114" s="136"/>
      <c r="AE114" s="135"/>
      <c r="AF114" s="135"/>
      <c r="AG114" s="135"/>
      <c r="AH114" s="135"/>
      <c r="AI114" s="135"/>
      <c r="AJ114" s="135"/>
      <c r="AK114" s="525"/>
      <c r="AL114" s="745"/>
      <c r="AM114" s="135"/>
      <c r="AN114" s="135"/>
      <c r="AO114" s="525"/>
      <c r="AP114" s="137"/>
      <c r="AQ114" s="729"/>
    </row>
    <row r="115" spans="1:43" ht="12.9" customHeight="1" x14ac:dyDescent="0.3">
      <c r="A115" s="118" t="s">
        <v>0</v>
      </c>
      <c r="B115" s="119" t="s">
        <v>1</v>
      </c>
      <c r="C115" s="572" t="s">
        <v>2</v>
      </c>
      <c r="D115" s="119" t="s">
        <v>3</v>
      </c>
      <c r="E115" s="120" t="s">
        <v>379</v>
      </c>
      <c r="F115" s="121" t="s">
        <v>5</v>
      </c>
      <c r="G115" s="122" t="s">
        <v>6</v>
      </c>
      <c r="H115" s="122" t="s">
        <v>357</v>
      </c>
      <c r="I115" s="347" t="s">
        <v>7</v>
      </c>
      <c r="J115" s="348" t="s">
        <v>8</v>
      </c>
      <c r="K115" s="464" t="s">
        <v>9</v>
      </c>
      <c r="L115" s="158" t="s">
        <v>10</v>
      </c>
      <c r="M115" s="147" t="s">
        <v>11</v>
      </c>
      <c r="N115" s="148" t="s">
        <v>12</v>
      </c>
      <c r="O115" s="148" t="s">
        <v>13</v>
      </c>
      <c r="P115" s="148" t="s">
        <v>14</v>
      </c>
      <c r="Q115" s="148" t="s">
        <v>15</v>
      </c>
      <c r="R115" s="148" t="s">
        <v>16</v>
      </c>
      <c r="S115" s="148" t="s">
        <v>17</v>
      </c>
      <c r="T115" s="148" t="s">
        <v>18</v>
      </c>
      <c r="U115" s="148" t="s">
        <v>19</v>
      </c>
      <c r="V115" s="711" t="s">
        <v>20</v>
      </c>
      <c r="W115" s="712" t="s">
        <v>21</v>
      </c>
      <c r="X115" s="148" t="s">
        <v>22</v>
      </c>
      <c r="Y115" s="148" t="s">
        <v>23</v>
      </c>
      <c r="Z115" s="148" t="s">
        <v>24</v>
      </c>
      <c r="AA115" s="349" t="s">
        <v>25</v>
      </c>
      <c r="AB115" s="713" t="s">
        <v>26</v>
      </c>
      <c r="AC115" s="714" t="s">
        <v>27</v>
      </c>
      <c r="AD115" s="715" t="s">
        <v>28</v>
      </c>
      <c r="AE115" s="715" t="s">
        <v>29</v>
      </c>
      <c r="AF115" s="715" t="s">
        <v>30</v>
      </c>
      <c r="AG115" s="715" t="s">
        <v>31</v>
      </c>
      <c r="AH115" s="715" t="s">
        <v>32</v>
      </c>
      <c r="AI115" s="715" t="s">
        <v>33</v>
      </c>
      <c r="AJ115" s="715" t="s">
        <v>34</v>
      </c>
      <c r="AK115" s="716" t="s">
        <v>35</v>
      </c>
      <c r="AL115" s="717" t="s">
        <v>36</v>
      </c>
      <c r="AM115" s="715" t="s">
        <v>37</v>
      </c>
      <c r="AN115" s="715" t="s">
        <v>38</v>
      </c>
      <c r="AO115" s="715" t="s">
        <v>39</v>
      </c>
      <c r="AP115" s="718" t="s">
        <v>40</v>
      </c>
      <c r="AQ115" s="729"/>
    </row>
    <row r="116" spans="1:43" ht="12.9" customHeight="1" x14ac:dyDescent="0.3">
      <c r="A116" s="719">
        <v>1</v>
      </c>
      <c r="B116" s="720" t="s">
        <v>110</v>
      </c>
      <c r="C116" s="721" t="s">
        <v>398</v>
      </c>
      <c r="D116" s="208">
        <v>1993</v>
      </c>
      <c r="E116" s="199">
        <f t="shared" ref="E116:E139" si="26">SUM(2019-D116)</f>
        <v>26</v>
      </c>
      <c r="F116" s="212" t="s">
        <v>46</v>
      </c>
      <c r="G116" s="330"/>
      <c r="H116" s="477">
        <v>5</v>
      </c>
      <c r="I116" s="352">
        <f>MIN(AB116:AB116:AP116)</f>
        <v>0.82430555555555562</v>
      </c>
      <c r="J116" s="465">
        <f t="shared" ref="J116:J139" si="27">IF(COUNTIF(M116:AA116,"&gt;=0")&lt;11,SUM(M116:AA116),SUM(LARGE(M116:AA116,1),LARGE(M116:AA116,2),LARGE(M116:AA116,3),LARGE(M116:AA116,4),LARGE(M116:AA116,5),LARGE(M116:AA116,6),LARGE(M116:AA116,7),LARGE(M116:AA116,8),LARGE(M116:AA116,9),LARGE(M116:AA116,10)))</f>
        <v>93</v>
      </c>
      <c r="K116" s="722">
        <f t="shared" ref="K116:K139" si="28">SUM(COUNTIF(M116:AA116,"&gt;-1"))</f>
        <v>10</v>
      </c>
      <c r="L116" s="138">
        <f t="shared" ref="L116:L139" si="29">SUM(M116:AA116)</f>
        <v>93</v>
      </c>
      <c r="M116" s="150">
        <v>9</v>
      </c>
      <c r="N116" s="206">
        <v>9</v>
      </c>
      <c r="O116" s="191"/>
      <c r="P116" s="191"/>
      <c r="Q116" s="203">
        <v>10</v>
      </c>
      <c r="R116" s="203">
        <v>10</v>
      </c>
      <c r="S116" s="206">
        <v>9</v>
      </c>
      <c r="T116" s="206">
        <v>8</v>
      </c>
      <c r="U116" s="206">
        <v>9</v>
      </c>
      <c r="V116" s="737">
        <v>10</v>
      </c>
      <c r="W116" s="724">
        <v>10</v>
      </c>
      <c r="X116" s="206">
        <v>9</v>
      </c>
      <c r="Y116" s="191"/>
      <c r="Z116" s="368"/>
      <c r="AA116" s="354"/>
      <c r="AB116" s="505">
        <v>0.88611111111111107</v>
      </c>
      <c r="AC116" s="142">
        <v>0.8652777777777777</v>
      </c>
      <c r="AD116" s="378"/>
      <c r="AE116" s="381"/>
      <c r="AF116" s="356">
        <v>0.87291666666666667</v>
      </c>
      <c r="AG116" s="356">
        <v>0.83680555555555547</v>
      </c>
      <c r="AH116" s="381">
        <v>0.84027777777777779</v>
      </c>
      <c r="AI116" s="381">
        <v>0.84861111111111109</v>
      </c>
      <c r="AJ116" s="381">
        <v>0.83263888888888893</v>
      </c>
      <c r="AK116" s="784">
        <v>0.82500000000000007</v>
      </c>
      <c r="AL116" s="785">
        <v>0.82430555555555562</v>
      </c>
      <c r="AM116" s="381">
        <v>0.83194444444444438</v>
      </c>
      <c r="AN116" s="381"/>
      <c r="AO116" s="381"/>
      <c r="AP116" s="134"/>
      <c r="AQ116" s="729"/>
    </row>
    <row r="117" spans="1:43" ht="12.9" customHeight="1" x14ac:dyDescent="0.3">
      <c r="A117" s="719">
        <v>2</v>
      </c>
      <c r="B117" s="720" t="s">
        <v>110</v>
      </c>
      <c r="C117" s="748" t="s">
        <v>214</v>
      </c>
      <c r="D117" s="198">
        <v>1992</v>
      </c>
      <c r="E117" s="199">
        <f t="shared" si="26"/>
        <v>27</v>
      </c>
      <c r="F117" s="211" t="s">
        <v>399</v>
      </c>
      <c r="G117" s="330"/>
      <c r="H117" s="477">
        <v>7</v>
      </c>
      <c r="I117" s="352">
        <f>MIN(AB117:AB117:AP117)</f>
        <v>0.87777777777777777</v>
      </c>
      <c r="J117" s="465">
        <f t="shared" si="27"/>
        <v>71</v>
      </c>
      <c r="K117" s="117">
        <f t="shared" si="28"/>
        <v>9</v>
      </c>
      <c r="L117" s="138">
        <f t="shared" si="29"/>
        <v>71</v>
      </c>
      <c r="M117" s="150">
        <v>8</v>
      </c>
      <c r="N117" s="206">
        <v>8</v>
      </c>
      <c r="O117" s="206">
        <v>9</v>
      </c>
      <c r="P117" s="191"/>
      <c r="Q117" s="206">
        <v>8</v>
      </c>
      <c r="R117" s="206">
        <v>9</v>
      </c>
      <c r="S117" s="206">
        <v>8</v>
      </c>
      <c r="T117" s="206">
        <v>6</v>
      </c>
      <c r="U117" s="191"/>
      <c r="V117" s="731"/>
      <c r="W117" s="732">
        <v>8</v>
      </c>
      <c r="X117" s="206">
        <v>7</v>
      </c>
      <c r="Y117" s="191"/>
      <c r="Z117" s="191"/>
      <c r="AA117" s="354"/>
      <c r="AB117" s="749">
        <v>0.90277777777777779</v>
      </c>
      <c r="AC117" s="143">
        <v>0.88124999999999998</v>
      </c>
      <c r="AD117" s="378">
        <v>0.89861111111111114</v>
      </c>
      <c r="AE117" s="381"/>
      <c r="AF117" s="356">
        <v>0.89513888888888893</v>
      </c>
      <c r="AG117" s="381">
        <v>0.87777777777777777</v>
      </c>
      <c r="AH117" s="381">
        <v>0.8965277777777777</v>
      </c>
      <c r="AI117" s="381">
        <v>0.89583333333333337</v>
      </c>
      <c r="AJ117" s="381"/>
      <c r="AK117" s="784"/>
      <c r="AL117" s="785">
        <v>0.99236111111111114</v>
      </c>
      <c r="AM117" s="381">
        <v>0.96388888888888891</v>
      </c>
      <c r="AN117" s="381"/>
      <c r="AO117" s="381"/>
      <c r="AP117" s="134"/>
      <c r="AQ117" s="729"/>
    </row>
    <row r="118" spans="1:43" ht="12.9" customHeight="1" x14ac:dyDescent="0.3">
      <c r="A118" s="719">
        <v>3</v>
      </c>
      <c r="B118" s="720" t="s">
        <v>110</v>
      </c>
      <c r="C118" s="748" t="s">
        <v>122</v>
      </c>
      <c r="D118" s="198">
        <v>1988</v>
      </c>
      <c r="E118" s="199">
        <f t="shared" si="26"/>
        <v>31</v>
      </c>
      <c r="F118" s="220" t="s">
        <v>53</v>
      </c>
      <c r="G118" s="330"/>
      <c r="H118" s="375">
        <v>3</v>
      </c>
      <c r="I118" s="352">
        <f>MIN(AB118:AB118:AP118)</f>
        <v>0.81111111111111101</v>
      </c>
      <c r="J118" s="465">
        <f t="shared" si="27"/>
        <v>70</v>
      </c>
      <c r="K118" s="117">
        <f t="shared" si="28"/>
        <v>7</v>
      </c>
      <c r="L118" s="138">
        <f t="shared" si="29"/>
        <v>70</v>
      </c>
      <c r="M118" s="149">
        <v>10</v>
      </c>
      <c r="N118" s="203">
        <v>10</v>
      </c>
      <c r="O118" s="191"/>
      <c r="P118" s="191"/>
      <c r="Q118" s="191"/>
      <c r="R118" s="191"/>
      <c r="S118" s="203">
        <v>10</v>
      </c>
      <c r="T118" s="191"/>
      <c r="U118" s="191"/>
      <c r="V118" s="731"/>
      <c r="W118" s="730"/>
      <c r="X118" s="203">
        <v>10</v>
      </c>
      <c r="Y118" s="203">
        <v>10</v>
      </c>
      <c r="Z118" s="203">
        <v>10</v>
      </c>
      <c r="AA118" s="625">
        <v>10</v>
      </c>
      <c r="AB118" s="505">
        <v>0.83888888888888891</v>
      </c>
      <c r="AC118" s="142">
        <v>0.8208333333333333</v>
      </c>
      <c r="AD118" s="378"/>
      <c r="AE118" s="378"/>
      <c r="AF118" s="381"/>
      <c r="AG118" s="381"/>
      <c r="AH118" s="381">
        <v>0.81111111111111101</v>
      </c>
      <c r="AI118" s="381"/>
      <c r="AJ118" s="381"/>
      <c r="AK118" s="524"/>
      <c r="AL118" s="785"/>
      <c r="AM118" s="381">
        <v>0.82152777777777775</v>
      </c>
      <c r="AN118" s="381">
        <v>0.83958333333333324</v>
      </c>
      <c r="AO118" s="381">
        <v>0.8256944444444444</v>
      </c>
      <c r="AP118" s="134">
        <v>0.83124999999999993</v>
      </c>
      <c r="AQ118" s="729"/>
    </row>
    <row r="119" spans="1:43" ht="12.9" customHeight="1" x14ac:dyDescent="0.3">
      <c r="A119" s="124">
        <v>4</v>
      </c>
      <c r="B119" s="216" t="s">
        <v>110</v>
      </c>
      <c r="C119" s="591" t="s">
        <v>111</v>
      </c>
      <c r="D119" s="198">
        <v>2001</v>
      </c>
      <c r="E119" s="199">
        <f t="shared" si="26"/>
        <v>18</v>
      </c>
      <c r="F119" s="220" t="s">
        <v>53</v>
      </c>
      <c r="G119" s="330"/>
      <c r="H119" s="477">
        <v>19</v>
      </c>
      <c r="I119" s="382" t="s">
        <v>522</v>
      </c>
      <c r="J119" s="465">
        <f t="shared" si="27"/>
        <v>67</v>
      </c>
      <c r="K119" s="537">
        <f t="shared" si="28"/>
        <v>15</v>
      </c>
      <c r="L119" s="138">
        <f t="shared" si="29"/>
        <v>82</v>
      </c>
      <c r="M119" s="586">
        <v>2</v>
      </c>
      <c r="N119" s="587">
        <v>5</v>
      </c>
      <c r="O119" s="206">
        <v>7</v>
      </c>
      <c r="P119" s="206">
        <v>8</v>
      </c>
      <c r="Q119" s="206">
        <v>6</v>
      </c>
      <c r="R119" s="206">
        <v>7</v>
      </c>
      <c r="S119" s="587">
        <v>4</v>
      </c>
      <c r="T119" s="587">
        <v>1</v>
      </c>
      <c r="U119" s="206">
        <v>6</v>
      </c>
      <c r="V119" s="723">
        <v>7</v>
      </c>
      <c r="W119" s="758">
        <v>3</v>
      </c>
      <c r="X119" s="206">
        <v>5</v>
      </c>
      <c r="Y119" s="206">
        <v>7</v>
      </c>
      <c r="Z119" s="206">
        <v>8</v>
      </c>
      <c r="AA119" s="725">
        <v>6</v>
      </c>
      <c r="AB119" s="507" t="s">
        <v>402</v>
      </c>
      <c r="AC119" s="141" t="s">
        <v>449</v>
      </c>
      <c r="AD119" s="358" t="s">
        <v>483</v>
      </c>
      <c r="AE119" s="358" t="s">
        <v>522</v>
      </c>
      <c r="AF119" s="358" t="s">
        <v>550</v>
      </c>
      <c r="AG119" s="358" t="s">
        <v>581</v>
      </c>
      <c r="AH119" s="358" t="s">
        <v>102</v>
      </c>
      <c r="AI119" s="358" t="s">
        <v>483</v>
      </c>
      <c r="AJ119" s="358" t="s">
        <v>633</v>
      </c>
      <c r="AK119" s="524" t="s">
        <v>658</v>
      </c>
      <c r="AL119" s="741" t="s">
        <v>679</v>
      </c>
      <c r="AM119" s="381" t="s">
        <v>694</v>
      </c>
      <c r="AN119" s="358" t="s">
        <v>704</v>
      </c>
      <c r="AO119" s="358" t="s">
        <v>730</v>
      </c>
      <c r="AP119" s="131" t="s">
        <v>749</v>
      </c>
      <c r="AQ119" s="729"/>
    </row>
    <row r="120" spans="1:43" ht="12.9" customHeight="1" x14ac:dyDescent="0.3">
      <c r="A120" s="123">
        <v>5</v>
      </c>
      <c r="B120" s="201" t="s">
        <v>110</v>
      </c>
      <c r="C120" s="591" t="s">
        <v>120</v>
      </c>
      <c r="D120" s="198">
        <v>1985</v>
      </c>
      <c r="E120" s="199">
        <f t="shared" si="26"/>
        <v>34</v>
      </c>
      <c r="F120" s="211" t="s">
        <v>121</v>
      </c>
      <c r="G120" s="330"/>
      <c r="H120" s="375">
        <v>9</v>
      </c>
      <c r="I120" s="362">
        <f>MIN(AB120:AB120:AP120)</f>
        <v>0.91249999999999998</v>
      </c>
      <c r="J120" s="465">
        <f t="shared" si="27"/>
        <v>60</v>
      </c>
      <c r="K120" s="117">
        <f t="shared" si="28"/>
        <v>8</v>
      </c>
      <c r="L120" s="138">
        <f t="shared" si="29"/>
        <v>60</v>
      </c>
      <c r="M120" s="150">
        <v>4</v>
      </c>
      <c r="N120" s="191"/>
      <c r="O120" s="191"/>
      <c r="P120" s="191"/>
      <c r="Q120" s="191"/>
      <c r="R120" s="191"/>
      <c r="S120" s="191"/>
      <c r="T120" s="206">
        <v>4</v>
      </c>
      <c r="U120" s="191"/>
      <c r="V120" s="723">
        <v>9</v>
      </c>
      <c r="W120" s="732">
        <v>9</v>
      </c>
      <c r="X120" s="206">
        <v>8</v>
      </c>
      <c r="Y120" s="206">
        <v>9</v>
      </c>
      <c r="Z120" s="206">
        <v>9</v>
      </c>
      <c r="AA120" s="725">
        <v>8</v>
      </c>
      <c r="AB120" s="749">
        <v>0.99513888888888891</v>
      </c>
      <c r="AC120" s="143"/>
      <c r="AD120" s="378"/>
      <c r="AE120" s="356"/>
      <c r="AF120" s="144"/>
      <c r="AG120" s="144"/>
      <c r="AH120" s="381"/>
      <c r="AI120" s="381">
        <v>0.95763888888888893</v>
      </c>
      <c r="AJ120" s="381"/>
      <c r="AK120" s="784">
        <v>0.91249999999999998</v>
      </c>
      <c r="AL120" s="785">
        <v>0.94236111111111109</v>
      </c>
      <c r="AM120" s="381">
        <v>0.94305555555555554</v>
      </c>
      <c r="AN120" s="381">
        <v>0.95000000000000007</v>
      </c>
      <c r="AO120" s="381">
        <v>0.92569444444444438</v>
      </c>
      <c r="AP120" s="131" t="s">
        <v>610</v>
      </c>
      <c r="AQ120" s="729"/>
    </row>
    <row r="121" spans="1:43" ht="12.9" customHeight="1" x14ac:dyDescent="0.3">
      <c r="A121" s="124">
        <v>6</v>
      </c>
      <c r="B121" s="216" t="s">
        <v>110</v>
      </c>
      <c r="C121" s="575" t="s">
        <v>373</v>
      </c>
      <c r="D121" s="198">
        <v>2001</v>
      </c>
      <c r="E121" s="199">
        <f t="shared" si="26"/>
        <v>18</v>
      </c>
      <c r="F121" s="212" t="s">
        <v>46</v>
      </c>
      <c r="G121" s="330"/>
      <c r="H121" s="375">
        <v>21</v>
      </c>
      <c r="I121" s="382" t="s">
        <v>674</v>
      </c>
      <c r="J121" s="465">
        <f t="shared" si="27"/>
        <v>58</v>
      </c>
      <c r="K121" s="722">
        <f t="shared" si="28"/>
        <v>13</v>
      </c>
      <c r="L121" s="138">
        <f t="shared" si="29"/>
        <v>64</v>
      </c>
      <c r="M121" s="586">
        <v>1</v>
      </c>
      <c r="N121" s="587">
        <v>4</v>
      </c>
      <c r="O121" s="206">
        <v>6</v>
      </c>
      <c r="P121" s="206">
        <v>7</v>
      </c>
      <c r="Q121" s="206">
        <v>5</v>
      </c>
      <c r="R121" s="206">
        <v>6</v>
      </c>
      <c r="S121" s="191"/>
      <c r="T121" s="587">
        <v>1</v>
      </c>
      <c r="U121" s="206">
        <v>5</v>
      </c>
      <c r="V121" s="723">
        <v>6</v>
      </c>
      <c r="W121" s="732">
        <v>4</v>
      </c>
      <c r="X121" s="191"/>
      <c r="Y121" s="206">
        <v>8</v>
      </c>
      <c r="Z121" s="206">
        <v>6</v>
      </c>
      <c r="AA121" s="725">
        <v>5</v>
      </c>
      <c r="AB121" s="507" t="s">
        <v>403</v>
      </c>
      <c r="AC121" s="141" t="s">
        <v>453</v>
      </c>
      <c r="AD121" s="358" t="s">
        <v>491</v>
      </c>
      <c r="AE121" s="358" t="s">
        <v>529</v>
      </c>
      <c r="AF121" s="358" t="s">
        <v>554</v>
      </c>
      <c r="AG121" s="358" t="s">
        <v>583</v>
      </c>
      <c r="AH121" s="381"/>
      <c r="AI121" s="358" t="s">
        <v>617</v>
      </c>
      <c r="AJ121" s="358" t="s">
        <v>582</v>
      </c>
      <c r="AK121" s="524" t="s">
        <v>659</v>
      </c>
      <c r="AL121" s="741" t="s">
        <v>674</v>
      </c>
      <c r="AM121" s="381"/>
      <c r="AN121" s="358" t="s">
        <v>581</v>
      </c>
      <c r="AO121" s="358" t="s">
        <v>582</v>
      </c>
      <c r="AP121" s="131" t="s">
        <v>751</v>
      </c>
      <c r="AQ121" s="729"/>
    </row>
    <row r="122" spans="1:43" ht="12.9" customHeight="1" x14ac:dyDescent="0.3">
      <c r="A122" s="123">
        <v>7</v>
      </c>
      <c r="B122" s="201" t="s">
        <v>110</v>
      </c>
      <c r="C122" s="575" t="s">
        <v>440</v>
      </c>
      <c r="D122" s="198">
        <v>1990</v>
      </c>
      <c r="E122" s="199">
        <f t="shared" si="26"/>
        <v>29</v>
      </c>
      <c r="F122" s="223" t="s">
        <v>52</v>
      </c>
      <c r="G122" s="330"/>
      <c r="H122" s="375">
        <v>15</v>
      </c>
      <c r="I122" s="382" t="s">
        <v>543</v>
      </c>
      <c r="J122" s="465">
        <f t="shared" si="27"/>
        <v>31</v>
      </c>
      <c r="K122" s="117">
        <f t="shared" si="28"/>
        <v>5</v>
      </c>
      <c r="L122" s="138">
        <f t="shared" si="29"/>
        <v>31</v>
      </c>
      <c r="M122" s="151"/>
      <c r="N122" s="206">
        <v>6</v>
      </c>
      <c r="O122" s="191"/>
      <c r="P122" s="206">
        <v>9</v>
      </c>
      <c r="Q122" s="206">
        <v>7</v>
      </c>
      <c r="R122" s="368"/>
      <c r="S122" s="206">
        <v>7</v>
      </c>
      <c r="T122" s="206">
        <v>2</v>
      </c>
      <c r="U122" s="191"/>
      <c r="V122" s="731"/>
      <c r="W122" s="730"/>
      <c r="X122" s="191"/>
      <c r="Y122" s="191"/>
      <c r="Z122" s="191"/>
      <c r="AA122" s="354"/>
      <c r="AB122" s="749"/>
      <c r="AC122" s="141" t="s">
        <v>441</v>
      </c>
      <c r="AD122" s="358"/>
      <c r="AE122" s="358" t="s">
        <v>517</v>
      </c>
      <c r="AF122" s="358" t="s">
        <v>543</v>
      </c>
      <c r="AG122" s="381"/>
      <c r="AH122" s="358" t="s">
        <v>568</v>
      </c>
      <c r="AI122" s="358" t="s">
        <v>613</v>
      </c>
      <c r="AJ122" s="381"/>
      <c r="AK122" s="784"/>
      <c r="AL122" s="785"/>
      <c r="AM122" s="381"/>
      <c r="AN122" s="381"/>
      <c r="AO122" s="381"/>
      <c r="AP122" s="134"/>
      <c r="AQ122" s="729"/>
    </row>
    <row r="123" spans="1:43" ht="12.9" customHeight="1" x14ac:dyDescent="0.3">
      <c r="A123" s="124">
        <v>8</v>
      </c>
      <c r="B123" s="216" t="s">
        <v>110</v>
      </c>
      <c r="C123" s="575" t="s">
        <v>259</v>
      </c>
      <c r="D123" s="198">
        <v>2001</v>
      </c>
      <c r="E123" s="199">
        <f t="shared" si="26"/>
        <v>18</v>
      </c>
      <c r="F123" s="211" t="s">
        <v>48</v>
      </c>
      <c r="G123" s="330"/>
      <c r="H123" s="375">
        <v>6</v>
      </c>
      <c r="I123" s="352">
        <f>MIN(AB123:AB123:AP123)</f>
        <v>0.85972222222222217</v>
      </c>
      <c r="J123" s="465">
        <f t="shared" si="27"/>
        <v>30</v>
      </c>
      <c r="K123" s="117">
        <f t="shared" si="28"/>
        <v>4</v>
      </c>
      <c r="L123" s="138">
        <f t="shared" si="29"/>
        <v>30</v>
      </c>
      <c r="M123" s="150">
        <v>6</v>
      </c>
      <c r="N123" s="191"/>
      <c r="O123" s="206">
        <v>8</v>
      </c>
      <c r="P123" s="191"/>
      <c r="Q123" s="206">
        <v>9</v>
      </c>
      <c r="R123" s="191"/>
      <c r="S123" s="191"/>
      <c r="T123" s="206">
        <v>7</v>
      </c>
      <c r="U123" s="191"/>
      <c r="V123" s="731"/>
      <c r="W123" s="730"/>
      <c r="X123" s="191"/>
      <c r="Y123" s="191"/>
      <c r="Z123" s="191"/>
      <c r="AA123" s="354"/>
      <c r="AB123" s="749">
        <v>0.9375</v>
      </c>
      <c r="AC123" s="143"/>
      <c r="AD123" s="378">
        <v>0.90555555555555556</v>
      </c>
      <c r="AE123" s="378"/>
      <c r="AF123" s="381">
        <v>0.88680555555555562</v>
      </c>
      <c r="AG123" s="381"/>
      <c r="AH123" s="358"/>
      <c r="AI123" s="381">
        <v>0.85972222222222217</v>
      </c>
      <c r="AJ123" s="381"/>
      <c r="AK123" s="524"/>
      <c r="AL123" s="785"/>
      <c r="AM123" s="381"/>
      <c r="AN123" s="381"/>
      <c r="AO123" s="381"/>
      <c r="AP123" s="134"/>
      <c r="AQ123" s="729"/>
    </row>
    <row r="124" spans="1:43" ht="12.9" customHeight="1" x14ac:dyDescent="0.3">
      <c r="A124" s="123">
        <v>9</v>
      </c>
      <c r="B124" s="201" t="s">
        <v>110</v>
      </c>
      <c r="C124" s="591" t="s">
        <v>363</v>
      </c>
      <c r="D124" s="198">
        <v>1985</v>
      </c>
      <c r="E124" s="199">
        <f t="shared" si="26"/>
        <v>34</v>
      </c>
      <c r="F124" s="218" t="s">
        <v>119</v>
      </c>
      <c r="G124" s="330"/>
      <c r="H124" s="477">
        <v>16</v>
      </c>
      <c r="I124" s="382" t="s">
        <v>98</v>
      </c>
      <c r="J124" s="465">
        <f t="shared" si="27"/>
        <v>30</v>
      </c>
      <c r="K124" s="117">
        <f t="shared" si="28"/>
        <v>5</v>
      </c>
      <c r="L124" s="138">
        <f t="shared" si="29"/>
        <v>30</v>
      </c>
      <c r="M124" s="150">
        <v>3</v>
      </c>
      <c r="N124" s="191"/>
      <c r="O124" s="191"/>
      <c r="P124" s="203">
        <v>10</v>
      </c>
      <c r="Q124" s="191"/>
      <c r="R124" s="191"/>
      <c r="S124" s="206">
        <v>6</v>
      </c>
      <c r="T124" s="191"/>
      <c r="U124" s="191"/>
      <c r="V124" s="731"/>
      <c r="W124" s="732">
        <v>5</v>
      </c>
      <c r="X124" s="206">
        <v>6</v>
      </c>
      <c r="Y124" s="191"/>
      <c r="Z124" s="191"/>
      <c r="AA124" s="354"/>
      <c r="AB124" s="507" t="s">
        <v>401</v>
      </c>
      <c r="AC124" s="143"/>
      <c r="AD124" s="358"/>
      <c r="AE124" s="358" t="s">
        <v>98</v>
      </c>
      <c r="AF124" s="381"/>
      <c r="AG124" s="381"/>
      <c r="AH124" s="358" t="s">
        <v>592</v>
      </c>
      <c r="AI124" s="381"/>
      <c r="AJ124" s="381"/>
      <c r="AK124" s="524"/>
      <c r="AL124" s="741" t="s">
        <v>621</v>
      </c>
      <c r="AM124" s="358" t="s">
        <v>524</v>
      </c>
      <c r="AN124" s="381"/>
      <c r="AO124" s="381"/>
      <c r="AP124" s="134"/>
      <c r="AQ124" s="729"/>
    </row>
    <row r="125" spans="1:43" s="4" customFormat="1" ht="12.9" customHeight="1" x14ac:dyDescent="0.3">
      <c r="A125" s="124">
        <v>10</v>
      </c>
      <c r="B125" s="216" t="s">
        <v>110</v>
      </c>
      <c r="C125" s="575" t="s">
        <v>637</v>
      </c>
      <c r="D125" s="198">
        <v>1995</v>
      </c>
      <c r="E125" s="199">
        <f t="shared" si="26"/>
        <v>24</v>
      </c>
      <c r="F125" s="223" t="s">
        <v>638</v>
      </c>
      <c r="G125" s="330" t="s">
        <v>626</v>
      </c>
      <c r="H125" s="477">
        <v>14</v>
      </c>
      <c r="I125" s="352">
        <f>MIN(AB125:AB125:AP125)</f>
        <v>0.99305555555555547</v>
      </c>
      <c r="J125" s="465">
        <f t="shared" si="27"/>
        <v>23</v>
      </c>
      <c r="K125" s="117">
        <f t="shared" si="28"/>
        <v>3</v>
      </c>
      <c r="L125" s="138">
        <f t="shared" si="29"/>
        <v>23</v>
      </c>
      <c r="M125" s="151"/>
      <c r="N125" s="191"/>
      <c r="O125" s="191"/>
      <c r="P125" s="191"/>
      <c r="Q125" s="191"/>
      <c r="R125" s="368"/>
      <c r="S125" s="191"/>
      <c r="T125" s="191"/>
      <c r="U125" s="206">
        <v>8</v>
      </c>
      <c r="V125" s="723">
        <v>8</v>
      </c>
      <c r="W125" s="732">
        <v>7</v>
      </c>
      <c r="X125" s="191"/>
      <c r="Y125" s="191"/>
      <c r="Z125" s="191"/>
      <c r="AA125" s="354"/>
      <c r="AB125" s="749"/>
      <c r="AC125" s="144"/>
      <c r="AD125" s="378"/>
      <c r="AE125" s="356"/>
      <c r="AF125" s="381"/>
      <c r="AG125" s="381"/>
      <c r="AH125" s="381"/>
      <c r="AI125" s="381"/>
      <c r="AJ125" s="358" t="s">
        <v>431</v>
      </c>
      <c r="AK125" s="524" t="s">
        <v>660</v>
      </c>
      <c r="AL125" s="785">
        <v>0.99305555555555547</v>
      </c>
      <c r="AM125" s="381"/>
      <c r="AN125" s="381"/>
      <c r="AO125" s="381"/>
      <c r="AP125" s="134"/>
      <c r="AQ125" s="729"/>
    </row>
    <row r="126" spans="1:43" ht="12.9" customHeight="1" x14ac:dyDescent="0.3">
      <c r="A126" s="123">
        <v>11</v>
      </c>
      <c r="B126" s="201" t="s">
        <v>110</v>
      </c>
      <c r="C126" s="575" t="s">
        <v>114</v>
      </c>
      <c r="D126" s="198">
        <v>2000</v>
      </c>
      <c r="E126" s="199">
        <f t="shared" si="26"/>
        <v>19</v>
      </c>
      <c r="F126" s="223" t="s">
        <v>400</v>
      </c>
      <c r="G126" s="330"/>
      <c r="H126" s="477">
        <v>8</v>
      </c>
      <c r="I126" s="352">
        <f>MIN(AB126:AB126:AP126)</f>
        <v>0.88263888888888886</v>
      </c>
      <c r="J126" s="465">
        <f t="shared" si="27"/>
        <v>22</v>
      </c>
      <c r="K126" s="117">
        <f t="shared" si="28"/>
        <v>3</v>
      </c>
      <c r="L126" s="138">
        <f t="shared" si="29"/>
        <v>22</v>
      </c>
      <c r="M126" s="150">
        <v>5</v>
      </c>
      <c r="N126" s="206">
        <v>7</v>
      </c>
      <c r="O126" s="203">
        <v>10</v>
      </c>
      <c r="P126" s="191"/>
      <c r="Q126" s="191"/>
      <c r="R126" s="368"/>
      <c r="S126" s="191"/>
      <c r="T126" s="191"/>
      <c r="U126" s="191"/>
      <c r="V126" s="731"/>
      <c r="W126" s="730"/>
      <c r="X126" s="191"/>
      <c r="Y126" s="191"/>
      <c r="Z126" s="191"/>
      <c r="AA126" s="354"/>
      <c r="AB126" s="749">
        <v>0.95486111111111116</v>
      </c>
      <c r="AC126" s="144">
        <v>0.90138888888888891</v>
      </c>
      <c r="AD126" s="378">
        <v>0.88263888888888886</v>
      </c>
      <c r="AE126" s="356"/>
      <c r="AF126" s="381"/>
      <c r="AG126" s="381"/>
      <c r="AH126" s="381"/>
      <c r="AI126" s="381"/>
      <c r="AJ126" s="381"/>
      <c r="AK126" s="524"/>
      <c r="AL126" s="785"/>
      <c r="AM126" s="381"/>
      <c r="AN126" s="381"/>
      <c r="AO126" s="381"/>
      <c r="AP126" s="134"/>
      <c r="AQ126" s="729"/>
    </row>
    <row r="127" spans="1:43" ht="12.9" customHeight="1" x14ac:dyDescent="0.3">
      <c r="A127" s="124">
        <v>12</v>
      </c>
      <c r="B127" s="216" t="s">
        <v>110</v>
      </c>
      <c r="C127" s="575" t="s">
        <v>494</v>
      </c>
      <c r="D127" s="198">
        <v>1993</v>
      </c>
      <c r="E127" s="199">
        <f t="shared" si="26"/>
        <v>26</v>
      </c>
      <c r="F127" s="211" t="s">
        <v>495</v>
      </c>
      <c r="G127" s="330" t="s">
        <v>501</v>
      </c>
      <c r="H127" s="477">
        <v>23</v>
      </c>
      <c r="I127" s="382" t="s">
        <v>113</v>
      </c>
      <c r="J127" s="465">
        <f t="shared" si="27"/>
        <v>17</v>
      </c>
      <c r="K127" s="117">
        <f t="shared" si="28"/>
        <v>3</v>
      </c>
      <c r="L127" s="138">
        <f t="shared" si="29"/>
        <v>17</v>
      </c>
      <c r="M127" s="151"/>
      <c r="N127" s="368"/>
      <c r="O127" s="206">
        <v>5</v>
      </c>
      <c r="P127" s="191"/>
      <c r="Q127" s="191"/>
      <c r="R127" s="206">
        <v>5</v>
      </c>
      <c r="S127" s="191"/>
      <c r="T127" s="191"/>
      <c r="U127" s="191"/>
      <c r="V127" s="731"/>
      <c r="W127" s="730"/>
      <c r="X127" s="191"/>
      <c r="Y127" s="191"/>
      <c r="Z127" s="206">
        <v>7</v>
      </c>
      <c r="AA127" s="354"/>
      <c r="AB127" s="507"/>
      <c r="AC127" s="144"/>
      <c r="AD127" s="358" t="s">
        <v>496</v>
      </c>
      <c r="AE127" s="358"/>
      <c r="AF127" s="381"/>
      <c r="AG127" s="358" t="s">
        <v>584</v>
      </c>
      <c r="AH127" s="381"/>
      <c r="AI127" s="381"/>
      <c r="AJ127" s="381"/>
      <c r="AK127" s="524"/>
      <c r="AL127" s="785"/>
      <c r="AM127" s="381"/>
      <c r="AN127" s="381"/>
      <c r="AO127" s="358" t="s">
        <v>113</v>
      </c>
      <c r="AP127" s="134"/>
      <c r="AQ127" s="729"/>
    </row>
    <row r="128" spans="1:43" ht="12.9" customHeight="1" x14ac:dyDescent="0.3">
      <c r="A128" s="123">
        <v>13</v>
      </c>
      <c r="B128" s="201" t="s">
        <v>110</v>
      </c>
      <c r="C128" s="575" t="s">
        <v>454</v>
      </c>
      <c r="D128" s="198">
        <v>1985</v>
      </c>
      <c r="E128" s="199">
        <f t="shared" si="26"/>
        <v>34</v>
      </c>
      <c r="F128" s="210" t="s">
        <v>53</v>
      </c>
      <c r="G128" s="330"/>
      <c r="H128" s="375">
        <v>24</v>
      </c>
      <c r="I128" s="382" t="s">
        <v>731</v>
      </c>
      <c r="J128" s="465">
        <f t="shared" si="27"/>
        <v>17</v>
      </c>
      <c r="K128" s="117">
        <f t="shared" si="28"/>
        <v>4</v>
      </c>
      <c r="L128" s="138">
        <f t="shared" si="29"/>
        <v>17</v>
      </c>
      <c r="M128" s="151"/>
      <c r="N128" s="206">
        <v>3</v>
      </c>
      <c r="O128" s="191"/>
      <c r="P128" s="191"/>
      <c r="Q128" s="191"/>
      <c r="R128" s="368"/>
      <c r="S128" s="191"/>
      <c r="T128" s="191"/>
      <c r="U128" s="191"/>
      <c r="V128" s="731"/>
      <c r="W128" s="730"/>
      <c r="X128" s="191"/>
      <c r="Y128" s="206">
        <v>6</v>
      </c>
      <c r="Z128" s="206">
        <v>5</v>
      </c>
      <c r="AA128" s="725">
        <v>3</v>
      </c>
      <c r="AB128" s="749"/>
      <c r="AC128" s="141" t="s">
        <v>455</v>
      </c>
      <c r="AD128" s="358"/>
      <c r="AE128" s="356"/>
      <c r="AF128" s="381"/>
      <c r="AG128" s="381"/>
      <c r="AH128" s="381"/>
      <c r="AI128" s="381"/>
      <c r="AJ128" s="381"/>
      <c r="AK128" s="784"/>
      <c r="AL128" s="741"/>
      <c r="AM128" s="381"/>
      <c r="AN128" s="358" t="s">
        <v>705</v>
      </c>
      <c r="AO128" s="358" t="s">
        <v>731</v>
      </c>
      <c r="AP128" s="131" t="s">
        <v>754</v>
      </c>
      <c r="AQ128" s="729"/>
    </row>
    <row r="129" spans="1:43" ht="12.9" customHeight="1" x14ac:dyDescent="0.3">
      <c r="A129" s="124">
        <v>14</v>
      </c>
      <c r="B129" s="216" t="s">
        <v>110</v>
      </c>
      <c r="C129" s="575" t="s">
        <v>672</v>
      </c>
      <c r="D129" s="198">
        <v>1993</v>
      </c>
      <c r="E129" s="199">
        <f t="shared" si="26"/>
        <v>26</v>
      </c>
      <c r="F129" s="393" t="s">
        <v>50</v>
      </c>
      <c r="G129" s="330" t="s">
        <v>681</v>
      </c>
      <c r="H129" s="375">
        <v>18</v>
      </c>
      <c r="I129" s="382" t="s">
        <v>747</v>
      </c>
      <c r="J129" s="465">
        <f t="shared" si="27"/>
        <v>13</v>
      </c>
      <c r="K129" s="117">
        <f t="shared" si="28"/>
        <v>2</v>
      </c>
      <c r="L129" s="138">
        <f t="shared" si="29"/>
        <v>13</v>
      </c>
      <c r="M129" s="151"/>
      <c r="N129" s="191"/>
      <c r="O129" s="191"/>
      <c r="P129" s="191"/>
      <c r="Q129" s="191"/>
      <c r="R129" s="191"/>
      <c r="S129" s="191"/>
      <c r="T129" s="191"/>
      <c r="U129" s="191"/>
      <c r="V129" s="731"/>
      <c r="W129" s="732">
        <v>6</v>
      </c>
      <c r="X129" s="191"/>
      <c r="Y129" s="191"/>
      <c r="Z129" s="191"/>
      <c r="AA129" s="725">
        <v>7</v>
      </c>
      <c r="AB129" s="507"/>
      <c r="AC129" s="141"/>
      <c r="AD129" s="358"/>
      <c r="AE129" s="358"/>
      <c r="AF129" s="358"/>
      <c r="AG129" s="358"/>
      <c r="AH129" s="381"/>
      <c r="AI129" s="381"/>
      <c r="AJ129" s="381"/>
      <c r="AK129" s="524"/>
      <c r="AL129" s="741" t="s">
        <v>658</v>
      </c>
      <c r="AM129" s="381"/>
      <c r="AN129" s="381"/>
      <c r="AO129" s="381"/>
      <c r="AP129" s="131" t="s">
        <v>747</v>
      </c>
      <c r="AQ129" s="729"/>
    </row>
    <row r="130" spans="1:43" ht="12.9" customHeight="1" x14ac:dyDescent="0.3">
      <c r="A130" s="123">
        <v>15</v>
      </c>
      <c r="B130" s="201" t="s">
        <v>110</v>
      </c>
      <c r="C130" s="591" t="s">
        <v>620</v>
      </c>
      <c r="D130" s="198">
        <v>1993</v>
      </c>
      <c r="E130" s="199">
        <f t="shared" si="26"/>
        <v>26</v>
      </c>
      <c r="F130" s="218" t="s">
        <v>577</v>
      </c>
      <c r="G130" s="330"/>
      <c r="H130" s="477">
        <v>20</v>
      </c>
      <c r="I130" s="382" t="s">
        <v>634</v>
      </c>
      <c r="J130" s="465">
        <f t="shared" si="27"/>
        <v>13</v>
      </c>
      <c r="K130" s="117">
        <f t="shared" si="28"/>
        <v>2</v>
      </c>
      <c r="L130" s="138">
        <f t="shared" si="29"/>
        <v>13</v>
      </c>
      <c r="M130" s="151"/>
      <c r="N130" s="191"/>
      <c r="O130" s="191"/>
      <c r="P130" s="191"/>
      <c r="Q130" s="191"/>
      <c r="R130" s="206">
        <v>8</v>
      </c>
      <c r="S130" s="206">
        <v>5</v>
      </c>
      <c r="T130" s="191"/>
      <c r="U130" s="191"/>
      <c r="V130" s="731"/>
      <c r="W130" s="730"/>
      <c r="X130" s="191"/>
      <c r="Y130" s="191"/>
      <c r="Z130" s="191"/>
      <c r="AA130" s="354"/>
      <c r="AB130" s="507"/>
      <c r="AC130" s="143"/>
      <c r="AD130" s="358"/>
      <c r="AE130" s="358"/>
      <c r="AF130" s="381"/>
      <c r="AG130" s="358" t="s">
        <v>578</v>
      </c>
      <c r="AH130" s="358" t="s">
        <v>634</v>
      </c>
      <c r="AI130" s="381"/>
      <c r="AJ130" s="381"/>
      <c r="AK130" s="524"/>
      <c r="AL130" s="785"/>
      <c r="AM130" s="381"/>
      <c r="AN130" s="381"/>
      <c r="AO130" s="381"/>
      <c r="AP130" s="134"/>
      <c r="AQ130" s="729"/>
    </row>
    <row r="131" spans="1:43" ht="12.9" customHeight="1" x14ac:dyDescent="0.3">
      <c r="A131" s="124">
        <v>16</v>
      </c>
      <c r="B131" s="216" t="s">
        <v>110</v>
      </c>
      <c r="C131" s="575" t="s">
        <v>635</v>
      </c>
      <c r="D131" s="198">
        <v>1998</v>
      </c>
      <c r="E131" s="199">
        <f t="shared" si="26"/>
        <v>21</v>
      </c>
      <c r="F131" s="223" t="s">
        <v>636</v>
      </c>
      <c r="G131" s="330" t="s">
        <v>626</v>
      </c>
      <c r="H131" s="478">
        <v>1</v>
      </c>
      <c r="I131" s="362">
        <f>MIN(AB131:AB131:AP131)</f>
        <v>0.6972222222222223</v>
      </c>
      <c r="J131" s="465">
        <f t="shared" si="27"/>
        <v>10</v>
      </c>
      <c r="K131" s="117">
        <f t="shared" si="28"/>
        <v>1</v>
      </c>
      <c r="L131" s="138">
        <f t="shared" si="29"/>
        <v>10</v>
      </c>
      <c r="M131" s="151"/>
      <c r="N131" s="191"/>
      <c r="O131" s="191"/>
      <c r="P131" s="191"/>
      <c r="Q131" s="191"/>
      <c r="R131" s="368"/>
      <c r="S131" s="191"/>
      <c r="T131" s="191"/>
      <c r="U131" s="203">
        <v>10</v>
      </c>
      <c r="V131" s="731"/>
      <c r="W131" s="730"/>
      <c r="X131" s="191"/>
      <c r="Y131" s="191"/>
      <c r="Z131" s="191"/>
      <c r="AA131" s="354"/>
      <c r="AB131" s="749"/>
      <c r="AC131" s="144"/>
      <c r="AD131" s="378"/>
      <c r="AE131" s="356"/>
      <c r="AF131" s="381"/>
      <c r="AG131" s="381"/>
      <c r="AH131" s="381"/>
      <c r="AI131" s="381"/>
      <c r="AJ131" s="453">
        <v>0.6972222222222223</v>
      </c>
      <c r="AK131" s="524"/>
      <c r="AL131" s="785"/>
      <c r="AM131" s="381"/>
      <c r="AN131" s="381"/>
      <c r="AO131" s="381"/>
      <c r="AP131" s="134"/>
      <c r="AQ131" s="729"/>
    </row>
    <row r="132" spans="1:43" ht="12.9" customHeight="1" x14ac:dyDescent="0.3">
      <c r="A132" s="123">
        <v>17</v>
      </c>
      <c r="B132" s="201" t="s">
        <v>110</v>
      </c>
      <c r="C132" s="575" t="s">
        <v>323</v>
      </c>
      <c r="D132" s="198">
        <v>2001</v>
      </c>
      <c r="E132" s="199">
        <f t="shared" si="26"/>
        <v>18</v>
      </c>
      <c r="F132" s="393" t="s">
        <v>515</v>
      </c>
      <c r="G132" s="330"/>
      <c r="H132" s="477">
        <v>2</v>
      </c>
      <c r="I132" s="352">
        <f>MIN(AB132:AB132:AP132)</f>
        <v>0.79027777777777775</v>
      </c>
      <c r="J132" s="465">
        <f t="shared" si="27"/>
        <v>10</v>
      </c>
      <c r="K132" s="117">
        <f t="shared" si="28"/>
        <v>1</v>
      </c>
      <c r="L132" s="138">
        <f t="shared" si="29"/>
        <v>10</v>
      </c>
      <c r="M132" s="151"/>
      <c r="N132" s="191"/>
      <c r="O132" s="191"/>
      <c r="P132" s="191"/>
      <c r="Q132" s="191"/>
      <c r="R132" s="191"/>
      <c r="S132" s="191"/>
      <c r="T132" s="203">
        <v>10</v>
      </c>
      <c r="U132" s="191"/>
      <c r="V132" s="731"/>
      <c r="W132" s="730"/>
      <c r="X132" s="191"/>
      <c r="Y132" s="191"/>
      <c r="Z132" s="191"/>
      <c r="AA132" s="354"/>
      <c r="AB132" s="507"/>
      <c r="AC132" s="141"/>
      <c r="AD132" s="358"/>
      <c r="AE132" s="358"/>
      <c r="AF132" s="358"/>
      <c r="AG132" s="358"/>
      <c r="AH132" s="381"/>
      <c r="AI132" s="381">
        <v>0.79027777777777775</v>
      </c>
      <c r="AJ132" s="381"/>
      <c r="AK132" s="524"/>
      <c r="AL132" s="785"/>
      <c r="AM132" s="381"/>
      <c r="AN132" s="381"/>
      <c r="AO132" s="381"/>
      <c r="AP132" s="134"/>
      <c r="AQ132" s="729"/>
    </row>
    <row r="133" spans="1:43" ht="12.9" customHeight="1" x14ac:dyDescent="0.3">
      <c r="A133" s="124">
        <v>18</v>
      </c>
      <c r="B133" s="216" t="s">
        <v>110</v>
      </c>
      <c r="C133" s="575" t="s">
        <v>606</v>
      </c>
      <c r="D133" s="198">
        <v>2004</v>
      </c>
      <c r="E133" s="199">
        <f t="shared" si="26"/>
        <v>15</v>
      </c>
      <c r="F133" s="393" t="s">
        <v>515</v>
      </c>
      <c r="G133" s="330"/>
      <c r="H133" s="477">
        <v>4</v>
      </c>
      <c r="I133" s="362">
        <f>MIN(AB133:AB133:AP133)</f>
        <v>0.81180555555555556</v>
      </c>
      <c r="J133" s="465">
        <f t="shared" si="27"/>
        <v>9</v>
      </c>
      <c r="K133" s="117">
        <f t="shared" si="28"/>
        <v>1</v>
      </c>
      <c r="L133" s="138">
        <f t="shared" si="29"/>
        <v>9</v>
      </c>
      <c r="M133" s="151"/>
      <c r="N133" s="191"/>
      <c r="O133" s="191"/>
      <c r="P133" s="191"/>
      <c r="Q133" s="191"/>
      <c r="R133" s="191"/>
      <c r="S133" s="191"/>
      <c r="T133" s="206">
        <v>9</v>
      </c>
      <c r="U133" s="191"/>
      <c r="V133" s="731"/>
      <c r="W133" s="730"/>
      <c r="X133" s="191"/>
      <c r="Y133" s="191"/>
      <c r="Z133" s="191"/>
      <c r="AA133" s="354"/>
      <c r="AB133" s="507"/>
      <c r="AC133" s="141"/>
      <c r="AD133" s="141"/>
      <c r="AE133" s="141"/>
      <c r="AF133" s="358"/>
      <c r="AG133" s="358"/>
      <c r="AH133" s="144"/>
      <c r="AI133" s="381">
        <v>0.81180555555555556</v>
      </c>
      <c r="AJ133" s="381"/>
      <c r="AK133" s="524"/>
      <c r="AL133" s="785"/>
      <c r="AM133" s="381"/>
      <c r="AN133" s="381"/>
      <c r="AO133" s="378"/>
      <c r="AP133" s="134"/>
      <c r="AQ133" s="729"/>
    </row>
    <row r="134" spans="1:43" ht="12.9" customHeight="1" x14ac:dyDescent="0.3">
      <c r="A134" s="123">
        <v>19</v>
      </c>
      <c r="B134" s="201" t="s">
        <v>110</v>
      </c>
      <c r="C134" s="591" t="s">
        <v>742</v>
      </c>
      <c r="D134" s="198">
        <v>2003</v>
      </c>
      <c r="E134" s="187">
        <f t="shared" si="26"/>
        <v>16</v>
      </c>
      <c r="F134" s="219" t="s">
        <v>743</v>
      </c>
      <c r="G134" s="330"/>
      <c r="H134" s="477">
        <v>10</v>
      </c>
      <c r="I134" s="352">
        <f>MIN(AB134:AB134:AP134)</f>
        <v>0.91249999999999998</v>
      </c>
      <c r="J134" s="465">
        <f t="shared" si="27"/>
        <v>9</v>
      </c>
      <c r="K134" s="117">
        <f t="shared" si="28"/>
        <v>1</v>
      </c>
      <c r="L134" s="138">
        <f t="shared" si="29"/>
        <v>9</v>
      </c>
      <c r="M134" s="151"/>
      <c r="N134" s="191"/>
      <c r="O134" s="191"/>
      <c r="P134" s="191"/>
      <c r="Q134" s="191"/>
      <c r="R134" s="191"/>
      <c r="S134" s="191"/>
      <c r="T134" s="191"/>
      <c r="U134" s="191"/>
      <c r="V134" s="731"/>
      <c r="W134" s="730"/>
      <c r="X134" s="191"/>
      <c r="Y134" s="191"/>
      <c r="Z134" s="191"/>
      <c r="AA134" s="725">
        <v>9</v>
      </c>
      <c r="AB134" s="507"/>
      <c r="AC134" s="143"/>
      <c r="AD134" s="141"/>
      <c r="AE134" s="141"/>
      <c r="AF134" s="381"/>
      <c r="AG134" s="381"/>
      <c r="AH134" s="141"/>
      <c r="AI134" s="381"/>
      <c r="AJ134" s="381"/>
      <c r="AK134" s="524"/>
      <c r="AL134" s="741"/>
      <c r="AM134" s="358"/>
      <c r="AN134" s="381"/>
      <c r="AO134" s="381"/>
      <c r="AP134" s="134">
        <v>0.91249999999999998</v>
      </c>
      <c r="AQ134" s="729"/>
    </row>
    <row r="135" spans="1:43" ht="12.9" customHeight="1" x14ac:dyDescent="0.3">
      <c r="A135" s="124">
        <v>20</v>
      </c>
      <c r="B135" s="216" t="s">
        <v>110</v>
      </c>
      <c r="C135" s="576" t="s">
        <v>361</v>
      </c>
      <c r="D135" s="208">
        <v>1988</v>
      </c>
      <c r="E135" s="199">
        <f t="shared" si="26"/>
        <v>31</v>
      </c>
      <c r="F135" s="211" t="s">
        <v>362</v>
      </c>
      <c r="G135" s="330"/>
      <c r="H135" s="477">
        <v>11</v>
      </c>
      <c r="I135" s="362">
        <f>MIN(AB135:AB135:AP135)</f>
        <v>0.91527777777777775</v>
      </c>
      <c r="J135" s="465">
        <f t="shared" si="27"/>
        <v>7</v>
      </c>
      <c r="K135" s="117">
        <f t="shared" si="28"/>
        <v>1</v>
      </c>
      <c r="L135" s="138">
        <f t="shared" si="29"/>
        <v>7</v>
      </c>
      <c r="M135" s="150">
        <v>7</v>
      </c>
      <c r="N135" s="191"/>
      <c r="O135" s="191"/>
      <c r="P135" s="191"/>
      <c r="Q135" s="191"/>
      <c r="R135" s="191"/>
      <c r="S135" s="191"/>
      <c r="T135" s="191"/>
      <c r="U135" s="191"/>
      <c r="V135" s="731"/>
      <c r="W135" s="730"/>
      <c r="X135" s="191"/>
      <c r="Y135" s="191"/>
      <c r="Z135" s="191"/>
      <c r="AA135" s="354"/>
      <c r="AB135" s="505">
        <v>0.91527777777777775</v>
      </c>
      <c r="AC135" s="141"/>
      <c r="AD135" s="143"/>
      <c r="AE135" s="142"/>
      <c r="AF135" s="358"/>
      <c r="AG135" s="358"/>
      <c r="AH135" s="381"/>
      <c r="AI135" s="358"/>
      <c r="AJ135" s="381"/>
      <c r="AK135" s="784"/>
      <c r="AL135" s="785"/>
      <c r="AM135" s="381"/>
      <c r="AN135" s="381"/>
      <c r="AO135" s="378"/>
      <c r="AP135" s="134"/>
      <c r="AQ135" s="729"/>
    </row>
    <row r="136" spans="1:43" ht="12.9" customHeight="1" x14ac:dyDescent="0.3">
      <c r="A136" s="123">
        <v>21</v>
      </c>
      <c r="B136" s="201" t="s">
        <v>110</v>
      </c>
      <c r="C136" s="575" t="s">
        <v>639</v>
      </c>
      <c r="D136" s="198">
        <v>1987</v>
      </c>
      <c r="E136" s="199">
        <f t="shared" si="26"/>
        <v>32</v>
      </c>
      <c r="F136" s="223" t="s">
        <v>589</v>
      </c>
      <c r="G136" s="330" t="s">
        <v>626</v>
      </c>
      <c r="H136" s="477">
        <v>17</v>
      </c>
      <c r="I136" s="382" t="s">
        <v>640</v>
      </c>
      <c r="J136" s="465">
        <f t="shared" si="27"/>
        <v>7</v>
      </c>
      <c r="K136" s="117">
        <f t="shared" si="28"/>
        <v>1</v>
      </c>
      <c r="L136" s="138">
        <f t="shared" si="29"/>
        <v>7</v>
      </c>
      <c r="M136" s="151"/>
      <c r="N136" s="191"/>
      <c r="O136" s="191"/>
      <c r="P136" s="191"/>
      <c r="Q136" s="191"/>
      <c r="R136" s="368"/>
      <c r="S136" s="191"/>
      <c r="T136" s="191"/>
      <c r="U136" s="206">
        <v>7</v>
      </c>
      <c r="V136" s="731"/>
      <c r="W136" s="730"/>
      <c r="X136" s="191"/>
      <c r="Y136" s="191"/>
      <c r="Z136" s="191"/>
      <c r="AA136" s="354"/>
      <c r="AB136" s="749"/>
      <c r="AC136" s="144"/>
      <c r="AD136" s="378"/>
      <c r="AE136" s="356"/>
      <c r="AF136" s="381"/>
      <c r="AG136" s="381"/>
      <c r="AH136" s="381"/>
      <c r="AI136" s="381"/>
      <c r="AJ136" s="358" t="s">
        <v>640</v>
      </c>
      <c r="AK136" s="784"/>
      <c r="AL136" s="785"/>
      <c r="AM136" s="381"/>
      <c r="AN136" s="381"/>
      <c r="AO136" s="358"/>
      <c r="AP136" s="134"/>
      <c r="AQ136" s="729"/>
    </row>
    <row r="137" spans="1:43" ht="12.9" customHeight="1" x14ac:dyDescent="0.3">
      <c r="A137" s="124">
        <v>22</v>
      </c>
      <c r="B137" s="216" t="s">
        <v>110</v>
      </c>
      <c r="C137" s="575" t="s">
        <v>607</v>
      </c>
      <c r="D137" s="198">
        <v>2003</v>
      </c>
      <c r="E137" s="199">
        <f t="shared" si="26"/>
        <v>16</v>
      </c>
      <c r="F137" s="393" t="s">
        <v>515</v>
      </c>
      <c r="G137" s="330"/>
      <c r="H137" s="375">
        <v>12</v>
      </c>
      <c r="I137" s="362">
        <f>MIN(AB137:AB137:AP137)</f>
        <v>0.9555555555555556</v>
      </c>
      <c r="J137" s="465">
        <f t="shared" si="27"/>
        <v>4</v>
      </c>
      <c r="K137" s="117">
        <f t="shared" si="28"/>
        <v>1</v>
      </c>
      <c r="L137" s="138">
        <f t="shared" si="29"/>
        <v>4</v>
      </c>
      <c r="M137" s="151"/>
      <c r="N137" s="191"/>
      <c r="O137" s="191"/>
      <c r="P137" s="191"/>
      <c r="Q137" s="191"/>
      <c r="R137" s="191"/>
      <c r="S137" s="191"/>
      <c r="T137" s="206">
        <v>4</v>
      </c>
      <c r="U137" s="191"/>
      <c r="V137" s="731"/>
      <c r="W137" s="730"/>
      <c r="X137" s="191"/>
      <c r="Y137" s="191"/>
      <c r="Z137" s="191"/>
      <c r="AA137" s="354"/>
      <c r="AB137" s="507"/>
      <c r="AC137" s="141"/>
      <c r="AD137" s="358"/>
      <c r="AE137" s="358"/>
      <c r="AF137" s="358"/>
      <c r="AG137" s="358"/>
      <c r="AH137" s="381"/>
      <c r="AI137" s="381">
        <v>0.9555555555555556</v>
      </c>
      <c r="AJ137" s="358"/>
      <c r="AK137" s="524"/>
      <c r="AL137" s="785"/>
      <c r="AM137" s="381"/>
      <c r="AN137" s="358"/>
      <c r="AO137" s="381"/>
      <c r="AP137" s="134"/>
      <c r="AQ137" s="729"/>
    </row>
    <row r="138" spans="1:43" ht="12.9" customHeight="1" x14ac:dyDescent="0.3">
      <c r="A138" s="123">
        <v>23</v>
      </c>
      <c r="B138" s="201" t="s">
        <v>110</v>
      </c>
      <c r="C138" s="575" t="s">
        <v>752</v>
      </c>
      <c r="D138" s="198">
        <v>1987</v>
      </c>
      <c r="E138" s="199">
        <f t="shared" si="26"/>
        <v>32</v>
      </c>
      <c r="F138" s="223"/>
      <c r="G138" s="213" t="s">
        <v>757</v>
      </c>
      <c r="H138" s="477">
        <v>22</v>
      </c>
      <c r="I138" s="377" t="s">
        <v>751</v>
      </c>
      <c r="J138" s="465">
        <f t="shared" si="27"/>
        <v>4</v>
      </c>
      <c r="K138" s="573">
        <f t="shared" si="28"/>
        <v>1</v>
      </c>
      <c r="L138" s="138">
        <f t="shared" si="29"/>
        <v>4</v>
      </c>
      <c r="M138" s="151"/>
      <c r="N138" s="191"/>
      <c r="O138" s="191"/>
      <c r="P138" s="191"/>
      <c r="Q138" s="191"/>
      <c r="R138" s="368"/>
      <c r="S138" s="191"/>
      <c r="T138" s="191"/>
      <c r="U138" s="191"/>
      <c r="V138" s="731"/>
      <c r="W138" s="730"/>
      <c r="X138" s="191"/>
      <c r="Y138" s="191"/>
      <c r="Z138" s="191"/>
      <c r="AA138" s="725">
        <v>4</v>
      </c>
      <c r="AB138" s="749"/>
      <c r="AC138" s="144"/>
      <c r="AD138" s="378"/>
      <c r="AE138" s="142"/>
      <c r="AF138" s="381"/>
      <c r="AG138" s="381"/>
      <c r="AH138" s="381"/>
      <c r="AI138" s="381"/>
      <c r="AJ138" s="381"/>
      <c r="AK138" s="524"/>
      <c r="AL138" s="785"/>
      <c r="AM138" s="381"/>
      <c r="AN138" s="381"/>
      <c r="AO138" s="381"/>
      <c r="AP138" s="131" t="s">
        <v>751</v>
      </c>
      <c r="AQ138" s="729"/>
    </row>
    <row r="139" spans="1:43" ht="12.9" customHeight="1" x14ac:dyDescent="0.3">
      <c r="A139" s="124">
        <v>24</v>
      </c>
      <c r="B139" s="216" t="s">
        <v>110</v>
      </c>
      <c r="C139" s="575" t="s">
        <v>608</v>
      </c>
      <c r="D139" s="198">
        <v>2004</v>
      </c>
      <c r="E139" s="199">
        <f t="shared" si="26"/>
        <v>15</v>
      </c>
      <c r="F139" s="393" t="s">
        <v>515</v>
      </c>
      <c r="G139" s="330"/>
      <c r="H139" s="477">
        <v>13</v>
      </c>
      <c r="I139" s="362">
        <f>MIN(AB139:AB139:AP139)</f>
        <v>0.9604166666666667</v>
      </c>
      <c r="J139" s="465">
        <f t="shared" si="27"/>
        <v>3</v>
      </c>
      <c r="K139" s="117">
        <f t="shared" si="28"/>
        <v>1</v>
      </c>
      <c r="L139" s="138">
        <f t="shared" si="29"/>
        <v>3</v>
      </c>
      <c r="M139" s="151"/>
      <c r="N139" s="191"/>
      <c r="O139" s="191"/>
      <c r="P139" s="191"/>
      <c r="Q139" s="191"/>
      <c r="R139" s="191"/>
      <c r="S139" s="191"/>
      <c r="T139" s="206">
        <v>3</v>
      </c>
      <c r="U139" s="191"/>
      <c r="V139" s="731"/>
      <c r="W139" s="730"/>
      <c r="X139" s="191"/>
      <c r="Y139" s="191"/>
      <c r="Z139" s="191"/>
      <c r="AA139" s="354"/>
      <c r="AB139" s="507"/>
      <c r="AC139" s="141"/>
      <c r="AD139" s="141"/>
      <c r="AE139" s="358"/>
      <c r="AF139" s="358"/>
      <c r="AG139" s="358"/>
      <c r="AH139" s="381"/>
      <c r="AI139" s="381">
        <v>0.9604166666666667</v>
      </c>
      <c r="AJ139" s="358"/>
      <c r="AK139" s="524"/>
      <c r="AL139" s="741"/>
      <c r="AM139" s="381"/>
      <c r="AN139" s="141"/>
      <c r="AO139" s="358"/>
      <c r="AP139" s="134"/>
      <c r="AQ139" s="729"/>
    </row>
    <row r="140" spans="1:43" ht="12.9" customHeight="1" thickBot="1" x14ac:dyDescent="0.35">
      <c r="A140" s="363">
        <v>24</v>
      </c>
      <c r="B140" s="167" t="s">
        <v>110</v>
      </c>
      <c r="C140" s="593" t="s">
        <v>269</v>
      </c>
      <c r="D140" s="126"/>
      <c r="E140" s="159"/>
      <c r="F140" s="128" t="s">
        <v>123</v>
      </c>
      <c r="G140" s="129"/>
      <c r="H140" s="125"/>
      <c r="I140" s="364"/>
      <c r="J140" s="365"/>
      <c r="K140" s="467"/>
      <c r="L140" s="161"/>
      <c r="M140" s="404">
        <f>COUNTIF(M116:M139,"&gt;-1")</f>
        <v>10</v>
      </c>
      <c r="N140" s="405">
        <f t="shared" ref="N140:AA140" si="30">COUNTIF(N116:N139,"&gt;-1")</f>
        <v>8</v>
      </c>
      <c r="O140" s="405">
        <f t="shared" si="30"/>
        <v>6</v>
      </c>
      <c r="P140" s="405">
        <f t="shared" si="30"/>
        <v>4</v>
      </c>
      <c r="Q140" s="405">
        <f t="shared" si="30"/>
        <v>6</v>
      </c>
      <c r="R140" s="405">
        <f t="shared" si="30"/>
        <v>6</v>
      </c>
      <c r="S140" s="405">
        <f t="shared" si="30"/>
        <v>7</v>
      </c>
      <c r="T140" s="742">
        <f t="shared" si="30"/>
        <v>11</v>
      </c>
      <c r="U140" s="405">
        <f t="shared" si="30"/>
        <v>6</v>
      </c>
      <c r="V140" s="743">
        <f t="shared" si="30"/>
        <v>5</v>
      </c>
      <c r="W140" s="744">
        <f t="shared" si="30"/>
        <v>8</v>
      </c>
      <c r="X140" s="405">
        <f t="shared" si="30"/>
        <v>6</v>
      </c>
      <c r="Y140" s="405">
        <f t="shared" si="30"/>
        <v>5</v>
      </c>
      <c r="Z140" s="405">
        <f t="shared" si="30"/>
        <v>6</v>
      </c>
      <c r="AA140" s="406">
        <f t="shared" si="30"/>
        <v>8</v>
      </c>
      <c r="AB140" s="508"/>
      <c r="AC140" s="146"/>
      <c r="AD140" s="136"/>
      <c r="AE140" s="135"/>
      <c r="AF140" s="135"/>
      <c r="AG140" s="135"/>
      <c r="AH140" s="135"/>
      <c r="AI140" s="135"/>
      <c r="AJ140" s="135"/>
      <c r="AK140" s="525"/>
      <c r="AL140" s="745"/>
      <c r="AM140" s="135"/>
      <c r="AN140" s="135"/>
      <c r="AO140" s="135"/>
      <c r="AP140" s="137"/>
      <c r="AQ140" s="729"/>
    </row>
    <row r="141" spans="1:43" ht="12.9" customHeight="1" x14ac:dyDescent="0.3">
      <c r="A141" s="153" t="s">
        <v>0</v>
      </c>
      <c r="B141" s="116" t="s">
        <v>1</v>
      </c>
      <c r="C141" s="585" t="s">
        <v>2</v>
      </c>
      <c r="D141" s="116" t="s">
        <v>3</v>
      </c>
      <c r="E141" s="154" t="s">
        <v>379</v>
      </c>
      <c r="F141" s="155" t="s">
        <v>5</v>
      </c>
      <c r="G141" s="156" t="s">
        <v>6</v>
      </c>
      <c r="H141" s="156" t="s">
        <v>357</v>
      </c>
      <c r="I141" s="366" t="s">
        <v>7</v>
      </c>
      <c r="J141" s="367" t="s">
        <v>8</v>
      </c>
      <c r="K141" s="469" t="s">
        <v>9</v>
      </c>
      <c r="L141" s="157" t="s">
        <v>10</v>
      </c>
      <c r="M141" s="147" t="s">
        <v>11</v>
      </c>
      <c r="N141" s="148" t="s">
        <v>12</v>
      </c>
      <c r="O141" s="148" t="s">
        <v>13</v>
      </c>
      <c r="P141" s="148" t="s">
        <v>14</v>
      </c>
      <c r="Q141" s="148" t="s">
        <v>15</v>
      </c>
      <c r="R141" s="148" t="s">
        <v>16</v>
      </c>
      <c r="S141" s="148" t="s">
        <v>17</v>
      </c>
      <c r="T141" s="148" t="s">
        <v>18</v>
      </c>
      <c r="U141" s="148" t="s">
        <v>19</v>
      </c>
      <c r="V141" s="711" t="s">
        <v>20</v>
      </c>
      <c r="W141" s="712" t="s">
        <v>21</v>
      </c>
      <c r="X141" s="148" t="s">
        <v>22</v>
      </c>
      <c r="Y141" s="148" t="s">
        <v>23</v>
      </c>
      <c r="Z141" s="148" t="s">
        <v>24</v>
      </c>
      <c r="AA141" s="349" t="s">
        <v>25</v>
      </c>
      <c r="AB141" s="713" t="s">
        <v>26</v>
      </c>
      <c r="AC141" s="714" t="s">
        <v>27</v>
      </c>
      <c r="AD141" s="715" t="s">
        <v>28</v>
      </c>
      <c r="AE141" s="715" t="s">
        <v>29</v>
      </c>
      <c r="AF141" s="715" t="s">
        <v>30</v>
      </c>
      <c r="AG141" s="715" t="s">
        <v>31</v>
      </c>
      <c r="AH141" s="715" t="s">
        <v>32</v>
      </c>
      <c r="AI141" s="715" t="s">
        <v>33</v>
      </c>
      <c r="AJ141" s="715" t="s">
        <v>34</v>
      </c>
      <c r="AK141" s="716" t="s">
        <v>35</v>
      </c>
      <c r="AL141" s="717" t="s">
        <v>36</v>
      </c>
      <c r="AM141" s="715" t="s">
        <v>37</v>
      </c>
      <c r="AN141" s="715" t="s">
        <v>38</v>
      </c>
      <c r="AO141" s="715" t="s">
        <v>39</v>
      </c>
      <c r="AP141" s="718" t="s">
        <v>40</v>
      </c>
      <c r="AQ141" s="729"/>
    </row>
    <row r="142" spans="1:43" ht="12.9" customHeight="1" x14ac:dyDescent="0.3">
      <c r="A142" s="719">
        <v>1</v>
      </c>
      <c r="B142" s="720" t="s">
        <v>124</v>
      </c>
      <c r="C142" s="748" t="s">
        <v>126</v>
      </c>
      <c r="D142" s="198">
        <v>1975</v>
      </c>
      <c r="E142" s="199">
        <f t="shared" ref="E142:E167" si="31">SUM(2019-D142)</f>
        <v>44</v>
      </c>
      <c r="F142" s="212" t="s">
        <v>46</v>
      </c>
      <c r="G142" s="330"/>
      <c r="H142" s="471">
        <v>1</v>
      </c>
      <c r="I142" s="352">
        <f>MIN(AB142:AB142:AP142)</f>
        <v>0.8125</v>
      </c>
      <c r="J142" s="465">
        <f t="shared" ref="J142:J167" si="32">IF(COUNTIF(M142:AA142,"&gt;=0")&lt;11,SUM(M142:AA142),SUM(LARGE(M142:AA142,1),LARGE(M142:AA142,2),LARGE(M142:AA142,3),LARGE(M142:AA142,4),LARGE(M142:AA142,5),LARGE(M142:AA142,6),LARGE(M142:AA142,7),LARGE(M142:AA142,8),LARGE(M142:AA142,9),LARGE(M142:AA142,10)))</f>
        <v>98</v>
      </c>
      <c r="K142" s="722">
        <f t="shared" ref="K142:K167" si="33">SUM(COUNTIF(M142:AA142,"&gt;-1"))</f>
        <v>14</v>
      </c>
      <c r="L142" s="138">
        <f t="shared" ref="L142:L167" si="34">SUM(M142:AA142)</f>
        <v>132</v>
      </c>
      <c r="M142" s="586">
        <v>9</v>
      </c>
      <c r="N142" s="587">
        <v>9</v>
      </c>
      <c r="O142" s="206">
        <v>9</v>
      </c>
      <c r="P142" s="587">
        <v>8</v>
      </c>
      <c r="Q142" s="203">
        <v>10</v>
      </c>
      <c r="R142" s="587">
        <v>8</v>
      </c>
      <c r="S142" s="203">
        <v>10</v>
      </c>
      <c r="T142" s="203">
        <v>10</v>
      </c>
      <c r="U142" s="206">
        <v>9</v>
      </c>
      <c r="V142" s="731"/>
      <c r="W142" s="724">
        <v>10</v>
      </c>
      <c r="X142" s="203">
        <v>10</v>
      </c>
      <c r="Y142" s="203">
        <v>10</v>
      </c>
      <c r="Z142" s="203">
        <v>10</v>
      </c>
      <c r="AA142" s="625">
        <v>10</v>
      </c>
      <c r="AB142" s="749">
        <v>0.84791666666666676</v>
      </c>
      <c r="AC142" s="142">
        <v>0.82916666666666661</v>
      </c>
      <c r="AD142" s="356">
        <v>0.8305555555555556</v>
      </c>
      <c r="AE142" s="356">
        <v>0.84930555555555554</v>
      </c>
      <c r="AF142" s="441">
        <v>0.8125</v>
      </c>
      <c r="AG142" s="355">
        <v>0.8569444444444444</v>
      </c>
      <c r="AH142" s="355">
        <v>0.81874999999999998</v>
      </c>
      <c r="AI142" s="355">
        <v>0.8305555555555556</v>
      </c>
      <c r="AJ142" s="356">
        <v>0.82638888888888884</v>
      </c>
      <c r="AK142" s="727"/>
      <c r="AL142" s="747">
        <v>0.8520833333333333</v>
      </c>
      <c r="AM142" s="356">
        <v>0.83819444444444446</v>
      </c>
      <c r="AN142" s="355">
        <v>0.82777777777777783</v>
      </c>
      <c r="AO142" s="355">
        <v>0.83680555555555547</v>
      </c>
      <c r="AP142" s="132">
        <v>0.84097222222222223</v>
      </c>
      <c r="AQ142" s="729"/>
    </row>
    <row r="143" spans="1:43" ht="12.9" customHeight="1" x14ac:dyDescent="0.3">
      <c r="A143" s="719">
        <v>2</v>
      </c>
      <c r="B143" s="720" t="s">
        <v>124</v>
      </c>
      <c r="C143" s="748" t="s">
        <v>125</v>
      </c>
      <c r="D143" s="198">
        <v>1977</v>
      </c>
      <c r="E143" s="199">
        <f t="shared" si="31"/>
        <v>42</v>
      </c>
      <c r="F143" s="212" t="s">
        <v>46</v>
      </c>
      <c r="G143" s="330"/>
      <c r="H143" s="375">
        <v>2</v>
      </c>
      <c r="I143" s="352">
        <f>MIN(AB143:AB143:AP143)</f>
        <v>0.8208333333333333</v>
      </c>
      <c r="J143" s="465">
        <f t="shared" si="32"/>
        <v>95</v>
      </c>
      <c r="K143" s="722">
        <f t="shared" si="33"/>
        <v>14</v>
      </c>
      <c r="L143" s="138">
        <f t="shared" si="34"/>
        <v>124</v>
      </c>
      <c r="M143" s="149">
        <v>10</v>
      </c>
      <c r="N143" s="203">
        <v>10</v>
      </c>
      <c r="O143" s="203">
        <v>10</v>
      </c>
      <c r="P143" s="203">
        <v>10</v>
      </c>
      <c r="Q143" s="206">
        <v>9</v>
      </c>
      <c r="R143" s="206">
        <v>9</v>
      </c>
      <c r="S143" s="587">
        <v>8</v>
      </c>
      <c r="T143" s="206">
        <v>9</v>
      </c>
      <c r="U143" s="203">
        <v>10</v>
      </c>
      <c r="V143" s="737">
        <v>10</v>
      </c>
      <c r="W143" s="730"/>
      <c r="X143" s="587">
        <v>7</v>
      </c>
      <c r="Y143" s="587">
        <v>7</v>
      </c>
      <c r="Z143" s="206">
        <v>8</v>
      </c>
      <c r="AA143" s="786">
        <v>7</v>
      </c>
      <c r="AB143" s="749">
        <v>0.84305555555555556</v>
      </c>
      <c r="AC143" s="142">
        <v>0.8208333333333333</v>
      </c>
      <c r="AD143" s="355">
        <v>0.82708333333333339</v>
      </c>
      <c r="AE143" s="356">
        <v>0.82847222222222217</v>
      </c>
      <c r="AF143" s="356">
        <v>0.83611111111111114</v>
      </c>
      <c r="AG143" s="356">
        <v>0.8354166666666667</v>
      </c>
      <c r="AH143" s="355">
        <v>0.84722222222222221</v>
      </c>
      <c r="AI143" s="356">
        <v>0.83750000000000002</v>
      </c>
      <c r="AJ143" s="355">
        <v>0.82500000000000007</v>
      </c>
      <c r="AK143" s="523">
        <v>0.84513888888888899</v>
      </c>
      <c r="AL143" s="728"/>
      <c r="AM143" s="356">
        <v>0.9</v>
      </c>
      <c r="AN143" s="356">
        <v>0.87777777777777777</v>
      </c>
      <c r="AO143" s="356">
        <v>0.87222222222222223</v>
      </c>
      <c r="AP143" s="130">
        <v>0.87708333333333333</v>
      </c>
      <c r="AQ143" s="729"/>
    </row>
    <row r="144" spans="1:43" ht="12.9" customHeight="1" x14ac:dyDescent="0.3">
      <c r="A144" s="719">
        <v>3</v>
      </c>
      <c r="B144" s="720" t="s">
        <v>124</v>
      </c>
      <c r="C144" s="748" t="s">
        <v>127</v>
      </c>
      <c r="D144" s="198">
        <v>1979</v>
      </c>
      <c r="E144" s="199">
        <f t="shared" si="31"/>
        <v>40</v>
      </c>
      <c r="F144" s="210" t="s">
        <v>53</v>
      </c>
      <c r="G144" s="330"/>
      <c r="H144" s="375">
        <v>3</v>
      </c>
      <c r="I144" s="352">
        <f>MIN(AB144:AB144:AP144)</f>
        <v>0.83194444444444438</v>
      </c>
      <c r="J144" s="465">
        <f t="shared" si="32"/>
        <v>90</v>
      </c>
      <c r="K144" s="722">
        <f t="shared" si="33"/>
        <v>14</v>
      </c>
      <c r="L144" s="138">
        <f t="shared" si="34"/>
        <v>122</v>
      </c>
      <c r="M144" s="586">
        <v>8</v>
      </c>
      <c r="N144" s="587">
        <v>8</v>
      </c>
      <c r="O144" s="587">
        <v>8</v>
      </c>
      <c r="P144" s="206">
        <v>9</v>
      </c>
      <c r="Q144" s="587">
        <v>8</v>
      </c>
      <c r="R144" s="203">
        <v>10</v>
      </c>
      <c r="S144" s="206">
        <v>9</v>
      </c>
      <c r="T144" s="191"/>
      <c r="U144" s="206">
        <v>8</v>
      </c>
      <c r="V144" s="723">
        <v>9</v>
      </c>
      <c r="W144" s="732">
        <v>9</v>
      </c>
      <c r="X144" s="206">
        <v>9</v>
      </c>
      <c r="Y144" s="206">
        <v>9</v>
      </c>
      <c r="Z144" s="206">
        <v>9</v>
      </c>
      <c r="AA144" s="725">
        <v>9</v>
      </c>
      <c r="AB144" s="749">
        <v>0.86249999999999993</v>
      </c>
      <c r="AC144" s="143">
        <v>0.84236111111111101</v>
      </c>
      <c r="AD144" s="378">
        <v>0.83819444444444446</v>
      </c>
      <c r="AE144" s="355">
        <v>0.83333333333333337</v>
      </c>
      <c r="AF144" s="355">
        <v>0.8520833333333333</v>
      </c>
      <c r="AG144" s="355">
        <v>0.83194444444444438</v>
      </c>
      <c r="AH144" s="356">
        <v>0.83263888888888893</v>
      </c>
      <c r="AI144" s="356"/>
      <c r="AJ144" s="355">
        <v>0.84861111111111109</v>
      </c>
      <c r="AK144" s="727">
        <v>0.85416666666666663</v>
      </c>
      <c r="AL144" s="747">
        <v>0.875</v>
      </c>
      <c r="AM144" s="356">
        <v>0.86041666666666661</v>
      </c>
      <c r="AN144" s="355">
        <v>0.84027777777777779</v>
      </c>
      <c r="AO144" s="356">
        <v>0.8520833333333333</v>
      </c>
      <c r="AP144" s="130">
        <v>0.84444444444444444</v>
      </c>
      <c r="AQ144" s="729"/>
    </row>
    <row r="145" spans="1:43" ht="12.9" customHeight="1" x14ac:dyDescent="0.3">
      <c r="A145" s="124">
        <v>4</v>
      </c>
      <c r="B145" s="216" t="s">
        <v>124</v>
      </c>
      <c r="C145" s="591" t="s">
        <v>325</v>
      </c>
      <c r="D145" s="198">
        <v>1975</v>
      </c>
      <c r="E145" s="199">
        <f t="shared" si="31"/>
        <v>44</v>
      </c>
      <c r="F145" s="212" t="s">
        <v>46</v>
      </c>
      <c r="G145" s="330"/>
      <c r="H145" s="375">
        <v>5</v>
      </c>
      <c r="I145" s="352">
        <f>MIN(AB145:AB145:AP145)</f>
        <v>0.86041666666666661</v>
      </c>
      <c r="J145" s="465">
        <f t="shared" si="32"/>
        <v>75</v>
      </c>
      <c r="K145" s="722">
        <f t="shared" si="33"/>
        <v>14</v>
      </c>
      <c r="L145" s="138">
        <f t="shared" si="34"/>
        <v>101</v>
      </c>
      <c r="M145" s="150">
        <v>7</v>
      </c>
      <c r="N145" s="587">
        <v>7</v>
      </c>
      <c r="O145" s="587">
        <v>7</v>
      </c>
      <c r="P145" s="206">
        <v>7</v>
      </c>
      <c r="Q145" s="587">
        <v>6</v>
      </c>
      <c r="R145" s="191"/>
      <c r="S145" s="206">
        <v>7</v>
      </c>
      <c r="T145" s="206">
        <v>8</v>
      </c>
      <c r="U145" s="206">
        <v>7</v>
      </c>
      <c r="V145" s="723">
        <v>8</v>
      </c>
      <c r="W145" s="732">
        <v>8</v>
      </c>
      <c r="X145" s="206">
        <v>8</v>
      </c>
      <c r="Y145" s="206">
        <v>8</v>
      </c>
      <c r="Z145" s="206">
        <v>7</v>
      </c>
      <c r="AA145" s="786">
        <v>6</v>
      </c>
      <c r="AB145" s="749">
        <v>0.92986111111111114</v>
      </c>
      <c r="AC145" s="143">
        <v>0.90208333333333324</v>
      </c>
      <c r="AD145" s="355">
        <v>0.89583333333333337</v>
      </c>
      <c r="AE145" s="356">
        <v>0.8847222222222223</v>
      </c>
      <c r="AF145" s="355">
        <v>0.88958333333333339</v>
      </c>
      <c r="AG145" s="356"/>
      <c r="AH145" s="355">
        <v>0.88055555555555554</v>
      </c>
      <c r="AI145" s="355">
        <v>0.88611111111111107</v>
      </c>
      <c r="AJ145" s="356">
        <v>0.88888888888888884</v>
      </c>
      <c r="AK145" s="523">
        <v>0.89374999999999993</v>
      </c>
      <c r="AL145" s="728">
        <v>0.89236111111111116</v>
      </c>
      <c r="AM145" s="356">
        <v>0.87638888888888899</v>
      </c>
      <c r="AN145" s="355">
        <v>0.86041666666666661</v>
      </c>
      <c r="AO145" s="356">
        <v>0.88194444444444453</v>
      </c>
      <c r="AP145" s="130">
        <v>0.88541666666666663</v>
      </c>
      <c r="AQ145" s="729"/>
    </row>
    <row r="146" spans="1:43" ht="12.9" customHeight="1" x14ac:dyDescent="0.3">
      <c r="A146" s="123">
        <v>5</v>
      </c>
      <c r="B146" s="201" t="s">
        <v>124</v>
      </c>
      <c r="C146" s="591" t="s">
        <v>128</v>
      </c>
      <c r="D146" s="198">
        <v>1973</v>
      </c>
      <c r="E146" s="199">
        <f t="shared" si="31"/>
        <v>46</v>
      </c>
      <c r="F146" s="211" t="s">
        <v>428</v>
      </c>
      <c r="G146" s="330"/>
      <c r="H146" s="375">
        <v>6</v>
      </c>
      <c r="I146" s="362">
        <f>MIN(AB146:AB146:AP146)</f>
        <v>0.8847222222222223</v>
      </c>
      <c r="J146" s="465">
        <f t="shared" si="32"/>
        <v>64</v>
      </c>
      <c r="K146" s="722">
        <f t="shared" si="33"/>
        <v>12</v>
      </c>
      <c r="L146" s="138">
        <f t="shared" si="34"/>
        <v>75</v>
      </c>
      <c r="M146" s="151"/>
      <c r="N146" s="587">
        <v>6</v>
      </c>
      <c r="O146" s="587">
        <v>6</v>
      </c>
      <c r="P146" s="206">
        <v>6</v>
      </c>
      <c r="Q146" s="587">
        <v>5</v>
      </c>
      <c r="R146" s="206">
        <v>7</v>
      </c>
      <c r="S146" s="206">
        <v>6</v>
      </c>
      <c r="T146" s="206">
        <v>7</v>
      </c>
      <c r="U146" s="206">
        <v>6</v>
      </c>
      <c r="V146" s="723">
        <v>7</v>
      </c>
      <c r="W146" s="732">
        <v>7</v>
      </c>
      <c r="X146" s="206">
        <v>6</v>
      </c>
      <c r="Y146" s="206">
        <v>6</v>
      </c>
      <c r="Z146" s="191"/>
      <c r="AA146" s="354"/>
      <c r="AB146" s="507"/>
      <c r="AC146" s="143">
        <v>0.90763888888888899</v>
      </c>
      <c r="AD146" s="142">
        <v>0.90555555555555556</v>
      </c>
      <c r="AE146" s="356">
        <v>0.90277777777777779</v>
      </c>
      <c r="AF146" s="356">
        <v>0.9145833333333333</v>
      </c>
      <c r="AG146" s="356">
        <v>0.91388888888888886</v>
      </c>
      <c r="AH146" s="356">
        <v>0.91875000000000007</v>
      </c>
      <c r="AI146" s="356">
        <v>0.90555555555555556</v>
      </c>
      <c r="AJ146" s="356">
        <v>0.94374999999999998</v>
      </c>
      <c r="AK146" s="727">
        <v>0.93402777777777779</v>
      </c>
      <c r="AL146" s="728">
        <v>0.90208333333333324</v>
      </c>
      <c r="AM146" s="356">
        <v>0.90833333333333333</v>
      </c>
      <c r="AN146" s="355">
        <v>0.8847222222222223</v>
      </c>
      <c r="AO146" s="521"/>
      <c r="AP146" s="130"/>
      <c r="AQ146" s="729"/>
    </row>
    <row r="147" spans="1:43" ht="12.9" customHeight="1" x14ac:dyDescent="0.3">
      <c r="A147" s="123">
        <v>6</v>
      </c>
      <c r="B147" s="201" t="s">
        <v>124</v>
      </c>
      <c r="C147" s="591" t="s">
        <v>140</v>
      </c>
      <c r="D147" s="187">
        <v>1979</v>
      </c>
      <c r="E147" s="199">
        <f t="shared" si="31"/>
        <v>40</v>
      </c>
      <c r="F147" s="218" t="s">
        <v>82</v>
      </c>
      <c r="G147" s="330"/>
      <c r="H147" s="375">
        <v>7</v>
      </c>
      <c r="I147" s="352">
        <f>MIN(AB147:AB147:AP147)</f>
        <v>0.92708333333333337</v>
      </c>
      <c r="J147" s="465">
        <f t="shared" si="32"/>
        <v>50</v>
      </c>
      <c r="K147" s="722">
        <f t="shared" si="33"/>
        <v>11</v>
      </c>
      <c r="L147" s="138">
        <f t="shared" si="34"/>
        <v>54</v>
      </c>
      <c r="M147" s="150">
        <v>6</v>
      </c>
      <c r="N147" s="191"/>
      <c r="O147" s="206">
        <v>5</v>
      </c>
      <c r="P147" s="191"/>
      <c r="Q147" s="587">
        <v>4</v>
      </c>
      <c r="R147" s="206">
        <v>6</v>
      </c>
      <c r="S147" s="206">
        <v>5</v>
      </c>
      <c r="T147" s="206">
        <v>6</v>
      </c>
      <c r="U147" s="191"/>
      <c r="V147" s="723">
        <v>5</v>
      </c>
      <c r="W147" s="732">
        <v>4</v>
      </c>
      <c r="X147" s="206">
        <v>5</v>
      </c>
      <c r="Y147" s="206">
        <v>4</v>
      </c>
      <c r="Z147" s="191"/>
      <c r="AA147" s="725">
        <v>4</v>
      </c>
      <c r="AB147" s="749">
        <v>0.99513888888888891</v>
      </c>
      <c r="AC147" s="141"/>
      <c r="AD147" s="356">
        <v>0.95277777777777783</v>
      </c>
      <c r="AE147" s="356"/>
      <c r="AF147" s="356">
        <v>0.94097222222222221</v>
      </c>
      <c r="AG147" s="356">
        <v>0.9458333333333333</v>
      </c>
      <c r="AH147" s="355">
        <v>0.92708333333333337</v>
      </c>
      <c r="AI147" s="355">
        <v>0.94374999999999998</v>
      </c>
      <c r="AJ147" s="358"/>
      <c r="AK147" s="727">
        <v>0.96458333333333324</v>
      </c>
      <c r="AL147" s="728">
        <v>0.9868055555555556</v>
      </c>
      <c r="AM147" s="356">
        <v>0.95347222222222217</v>
      </c>
      <c r="AN147" s="356">
        <v>0.97291666666666676</v>
      </c>
      <c r="AO147" s="356"/>
      <c r="AP147" s="131" t="s">
        <v>744</v>
      </c>
      <c r="AQ147" s="729"/>
    </row>
    <row r="148" spans="1:43" ht="12.9" customHeight="1" x14ac:dyDescent="0.3">
      <c r="A148" s="123">
        <v>7</v>
      </c>
      <c r="B148" s="201" t="s">
        <v>124</v>
      </c>
      <c r="C148" s="591" t="s">
        <v>429</v>
      </c>
      <c r="D148" s="198">
        <v>1974</v>
      </c>
      <c r="E148" s="199">
        <f t="shared" si="31"/>
        <v>45</v>
      </c>
      <c r="F148" s="210" t="s">
        <v>53</v>
      </c>
      <c r="G148" s="330"/>
      <c r="H148" s="375">
        <v>9</v>
      </c>
      <c r="I148" s="352">
        <f>MIN(AB148:AB148:AP148)</f>
        <v>0.93958333333333333</v>
      </c>
      <c r="J148" s="465">
        <f t="shared" si="32"/>
        <v>39</v>
      </c>
      <c r="K148" s="117">
        <f t="shared" si="33"/>
        <v>9</v>
      </c>
      <c r="L148" s="138">
        <f t="shared" si="34"/>
        <v>39</v>
      </c>
      <c r="M148" s="151"/>
      <c r="N148" s="206">
        <v>5</v>
      </c>
      <c r="O148" s="206">
        <v>4</v>
      </c>
      <c r="P148" s="206">
        <v>5</v>
      </c>
      <c r="Q148" s="206">
        <v>3</v>
      </c>
      <c r="R148" s="206">
        <v>5</v>
      </c>
      <c r="S148" s="368"/>
      <c r="T148" s="191"/>
      <c r="U148" s="191"/>
      <c r="V148" s="723">
        <v>4</v>
      </c>
      <c r="W148" s="732">
        <v>5</v>
      </c>
      <c r="X148" s="206">
        <v>3</v>
      </c>
      <c r="Y148" s="206">
        <v>5</v>
      </c>
      <c r="Z148" s="191"/>
      <c r="AA148" s="354"/>
      <c r="AB148" s="507"/>
      <c r="AC148" s="143">
        <v>0.97916666666666663</v>
      </c>
      <c r="AD148" s="358" t="s">
        <v>502</v>
      </c>
      <c r="AE148" s="356">
        <v>0.93958333333333333</v>
      </c>
      <c r="AF148" s="355">
        <v>0.95972222222222225</v>
      </c>
      <c r="AG148" s="356">
        <v>0.95416666666666661</v>
      </c>
      <c r="AH148" s="355"/>
      <c r="AI148" s="356"/>
      <c r="AJ148" s="356"/>
      <c r="AK148" s="727">
        <v>0.99097222222222225</v>
      </c>
      <c r="AL148" s="728">
        <v>0.9770833333333333</v>
      </c>
      <c r="AM148" s="355">
        <v>0.97430555555555554</v>
      </c>
      <c r="AN148" s="355">
        <v>0.96597222222222223</v>
      </c>
      <c r="AO148" s="358"/>
      <c r="AP148" s="130"/>
      <c r="AQ148" s="729"/>
    </row>
    <row r="149" spans="1:43" ht="12.9" customHeight="1" x14ac:dyDescent="0.3">
      <c r="A149" s="123">
        <v>8</v>
      </c>
      <c r="B149" s="201" t="s">
        <v>124</v>
      </c>
      <c r="C149" s="591" t="s">
        <v>433</v>
      </c>
      <c r="D149" s="187">
        <v>1973</v>
      </c>
      <c r="E149" s="199">
        <f t="shared" si="31"/>
        <v>46</v>
      </c>
      <c r="F149" s="225" t="s">
        <v>45</v>
      </c>
      <c r="G149" s="330"/>
      <c r="H149" s="375">
        <v>10</v>
      </c>
      <c r="I149" s="352">
        <f>MIN(AB149:AB149:AP149)</f>
        <v>0.96527777777777779</v>
      </c>
      <c r="J149" s="465">
        <f t="shared" si="32"/>
        <v>36</v>
      </c>
      <c r="K149" s="722">
        <f t="shared" si="33"/>
        <v>10</v>
      </c>
      <c r="L149" s="138">
        <f t="shared" si="34"/>
        <v>36</v>
      </c>
      <c r="M149" s="150">
        <v>3</v>
      </c>
      <c r="N149" s="206">
        <v>2</v>
      </c>
      <c r="O149" s="206">
        <v>1</v>
      </c>
      <c r="P149" s="191"/>
      <c r="Q149" s="206">
        <v>2</v>
      </c>
      <c r="R149" s="206">
        <v>4</v>
      </c>
      <c r="S149" s="206">
        <v>4</v>
      </c>
      <c r="T149" s="191"/>
      <c r="U149" s="206">
        <v>5</v>
      </c>
      <c r="V149" s="731"/>
      <c r="W149" s="732">
        <v>6</v>
      </c>
      <c r="X149" s="191"/>
      <c r="Y149" s="206">
        <v>3</v>
      </c>
      <c r="Z149" s="206">
        <v>6</v>
      </c>
      <c r="AA149" s="354"/>
      <c r="AB149" s="507" t="s">
        <v>105</v>
      </c>
      <c r="AC149" s="141" t="s">
        <v>434</v>
      </c>
      <c r="AD149" s="358" t="s">
        <v>472</v>
      </c>
      <c r="AE149" s="358"/>
      <c r="AF149" s="356">
        <v>0.98958333333333337</v>
      </c>
      <c r="AG149" s="356">
        <v>0.98263888888888884</v>
      </c>
      <c r="AH149" s="356">
        <v>0.96736111111111101</v>
      </c>
      <c r="AI149" s="356"/>
      <c r="AJ149" s="355">
        <v>0.9902777777777777</v>
      </c>
      <c r="AK149" s="727"/>
      <c r="AL149" s="728">
        <v>0.97222222222222221</v>
      </c>
      <c r="AM149" s="356"/>
      <c r="AN149" s="355">
        <v>0.9784722222222223</v>
      </c>
      <c r="AO149" s="356">
        <v>0.96527777777777779</v>
      </c>
      <c r="AP149" s="130"/>
      <c r="AQ149" s="729"/>
    </row>
    <row r="150" spans="1:43" ht="12.9" customHeight="1" x14ac:dyDescent="0.3">
      <c r="A150" s="123">
        <v>9</v>
      </c>
      <c r="B150" s="201" t="s">
        <v>124</v>
      </c>
      <c r="C150" s="590" t="s">
        <v>131</v>
      </c>
      <c r="D150" s="187">
        <v>1973</v>
      </c>
      <c r="E150" s="199">
        <f t="shared" si="31"/>
        <v>46</v>
      </c>
      <c r="F150" s="212" t="s">
        <v>46</v>
      </c>
      <c r="G150" s="330"/>
      <c r="H150" s="375">
        <v>15</v>
      </c>
      <c r="I150" s="362">
        <f>MIN(AB150:AB150:AP150)</f>
        <v>0.9916666666666667</v>
      </c>
      <c r="J150" s="465">
        <f t="shared" si="32"/>
        <v>32</v>
      </c>
      <c r="K150" s="537">
        <f t="shared" si="33"/>
        <v>15</v>
      </c>
      <c r="L150" s="138">
        <f t="shared" si="34"/>
        <v>39</v>
      </c>
      <c r="M150" s="150">
        <v>5</v>
      </c>
      <c r="N150" s="206">
        <v>4</v>
      </c>
      <c r="O150" s="587">
        <v>2</v>
      </c>
      <c r="P150" s="206">
        <v>2</v>
      </c>
      <c r="Q150" s="587">
        <v>1</v>
      </c>
      <c r="R150" s="206">
        <v>3</v>
      </c>
      <c r="S150" s="206">
        <v>2</v>
      </c>
      <c r="T150" s="206">
        <v>4</v>
      </c>
      <c r="U150" s="206">
        <v>2</v>
      </c>
      <c r="V150" s="723">
        <v>3</v>
      </c>
      <c r="W150" s="732">
        <v>2</v>
      </c>
      <c r="X150" s="587">
        <v>1</v>
      </c>
      <c r="Y150" s="587">
        <v>1</v>
      </c>
      <c r="Z150" s="206">
        <v>5</v>
      </c>
      <c r="AA150" s="725">
        <v>2</v>
      </c>
      <c r="AB150" s="507" t="s">
        <v>224</v>
      </c>
      <c r="AC150" s="141" t="s">
        <v>431</v>
      </c>
      <c r="AD150" s="141" t="s">
        <v>471</v>
      </c>
      <c r="AE150" s="358" t="s">
        <v>431</v>
      </c>
      <c r="AF150" s="356">
        <v>0.99791666666666667</v>
      </c>
      <c r="AG150" s="358" t="s">
        <v>567</v>
      </c>
      <c r="AH150" s="358" t="s">
        <v>470</v>
      </c>
      <c r="AI150" s="358" t="s">
        <v>477</v>
      </c>
      <c r="AJ150" s="358" t="s">
        <v>105</v>
      </c>
      <c r="AK150" s="524" t="s">
        <v>661</v>
      </c>
      <c r="AL150" s="728">
        <v>0.99722222222222223</v>
      </c>
      <c r="AM150" s="358" t="s">
        <v>545</v>
      </c>
      <c r="AN150" s="358" t="s">
        <v>472</v>
      </c>
      <c r="AO150" s="381">
        <v>0.9916666666666667</v>
      </c>
      <c r="AP150" s="131" t="s">
        <v>746</v>
      </c>
      <c r="AQ150" s="729"/>
    </row>
    <row r="151" spans="1:43" ht="12.9" customHeight="1" x14ac:dyDescent="0.3">
      <c r="A151" s="123">
        <v>10</v>
      </c>
      <c r="B151" s="201" t="s">
        <v>124</v>
      </c>
      <c r="C151" s="591" t="s">
        <v>142</v>
      </c>
      <c r="D151" s="198">
        <v>1972</v>
      </c>
      <c r="E151" s="199">
        <f t="shared" si="31"/>
        <v>47</v>
      </c>
      <c r="F151" s="223" t="s">
        <v>43</v>
      </c>
      <c r="G151" s="330"/>
      <c r="H151" s="375">
        <v>11</v>
      </c>
      <c r="I151" s="362">
        <f>MIN(AB151:AB151:AP151)</f>
        <v>0.96597222222222223</v>
      </c>
      <c r="J151" s="465">
        <f t="shared" si="32"/>
        <v>30</v>
      </c>
      <c r="K151" s="722">
        <f t="shared" si="33"/>
        <v>14</v>
      </c>
      <c r="L151" s="138">
        <f t="shared" si="34"/>
        <v>34</v>
      </c>
      <c r="M151" s="150">
        <v>2</v>
      </c>
      <c r="N151" s="587">
        <v>1</v>
      </c>
      <c r="O151" s="587">
        <v>1</v>
      </c>
      <c r="P151" s="587">
        <v>1</v>
      </c>
      <c r="Q151" s="587">
        <v>1</v>
      </c>
      <c r="R151" s="206">
        <v>1</v>
      </c>
      <c r="S151" s="206">
        <v>1</v>
      </c>
      <c r="T151" s="206">
        <v>5</v>
      </c>
      <c r="U151" s="206">
        <v>4</v>
      </c>
      <c r="V151" s="731"/>
      <c r="W151" s="732">
        <v>3</v>
      </c>
      <c r="X151" s="206">
        <v>4</v>
      </c>
      <c r="Y151" s="206">
        <v>1</v>
      </c>
      <c r="Z151" s="206">
        <v>4</v>
      </c>
      <c r="AA151" s="725">
        <v>5</v>
      </c>
      <c r="AB151" s="507" t="s">
        <v>187</v>
      </c>
      <c r="AC151" s="141" t="s">
        <v>435</v>
      </c>
      <c r="AD151" s="358" t="s">
        <v>473</v>
      </c>
      <c r="AE151" s="358" t="s">
        <v>64</v>
      </c>
      <c r="AF151" s="358" t="s">
        <v>520</v>
      </c>
      <c r="AG151" s="358" t="s">
        <v>570</v>
      </c>
      <c r="AH151" s="358" t="s">
        <v>590</v>
      </c>
      <c r="AI151" s="358" t="s">
        <v>610</v>
      </c>
      <c r="AJ151" s="355">
        <v>0.99791666666666667</v>
      </c>
      <c r="AK151" s="727"/>
      <c r="AL151" s="728">
        <v>0.98958333333333337</v>
      </c>
      <c r="AM151" s="356">
        <v>0.96597222222222223</v>
      </c>
      <c r="AN151" s="358" t="s">
        <v>706</v>
      </c>
      <c r="AO151" s="358" t="s">
        <v>732</v>
      </c>
      <c r="AP151" s="130">
        <v>0.98749999999999993</v>
      </c>
      <c r="AQ151" s="729"/>
    </row>
    <row r="152" spans="1:43" ht="12.9" customHeight="1" x14ac:dyDescent="0.3">
      <c r="A152" s="123">
        <v>11</v>
      </c>
      <c r="B152" s="201" t="s">
        <v>124</v>
      </c>
      <c r="C152" s="591" t="s">
        <v>540</v>
      </c>
      <c r="D152" s="198">
        <v>1977</v>
      </c>
      <c r="E152" s="199">
        <f t="shared" si="31"/>
        <v>42</v>
      </c>
      <c r="F152" s="223" t="s">
        <v>541</v>
      </c>
      <c r="G152" s="330" t="s">
        <v>558</v>
      </c>
      <c r="H152" s="375">
        <v>4</v>
      </c>
      <c r="I152" s="362">
        <f>MIN(AB152:AB152:AP152)</f>
        <v>0.85625000000000007</v>
      </c>
      <c r="J152" s="465">
        <f t="shared" si="32"/>
        <v>15</v>
      </c>
      <c r="K152" s="117">
        <f t="shared" si="33"/>
        <v>2</v>
      </c>
      <c r="L152" s="138">
        <f t="shared" si="34"/>
        <v>15</v>
      </c>
      <c r="M152" s="151"/>
      <c r="N152" s="191"/>
      <c r="O152" s="191"/>
      <c r="P152" s="191"/>
      <c r="Q152" s="206">
        <v>7</v>
      </c>
      <c r="R152" s="368"/>
      <c r="S152" s="368"/>
      <c r="T152" s="191"/>
      <c r="U152" s="191"/>
      <c r="V152" s="731"/>
      <c r="W152" s="730"/>
      <c r="X152" s="191"/>
      <c r="Y152" s="191"/>
      <c r="Z152" s="191"/>
      <c r="AA152" s="725">
        <v>8</v>
      </c>
      <c r="AB152" s="507"/>
      <c r="AC152" s="141"/>
      <c r="AD152" s="141"/>
      <c r="AE152" s="141"/>
      <c r="AF152" s="356">
        <v>0.85625000000000007</v>
      </c>
      <c r="AG152" s="358"/>
      <c r="AH152" s="358"/>
      <c r="AI152" s="356"/>
      <c r="AJ152" s="355"/>
      <c r="AK152" s="727"/>
      <c r="AL152" s="741"/>
      <c r="AM152" s="356"/>
      <c r="AN152" s="355"/>
      <c r="AO152" s="358"/>
      <c r="AP152" s="130">
        <v>0.87152777777777779</v>
      </c>
      <c r="AQ152" s="729"/>
    </row>
    <row r="153" spans="1:43" ht="12.9" customHeight="1" x14ac:dyDescent="0.3">
      <c r="A153" s="123">
        <v>12</v>
      </c>
      <c r="B153" s="201" t="s">
        <v>124</v>
      </c>
      <c r="C153" s="591" t="s">
        <v>130</v>
      </c>
      <c r="D153" s="187">
        <v>1976</v>
      </c>
      <c r="E153" s="199">
        <f t="shared" si="31"/>
        <v>43</v>
      </c>
      <c r="F153" s="479" t="s">
        <v>400</v>
      </c>
      <c r="G153" s="330"/>
      <c r="H153" s="375">
        <v>14</v>
      </c>
      <c r="I153" s="352">
        <f>MIN(AB153:AB153:AP153)</f>
        <v>0.98333333333333339</v>
      </c>
      <c r="J153" s="465">
        <f t="shared" si="32"/>
        <v>15</v>
      </c>
      <c r="K153" s="117">
        <f t="shared" si="33"/>
        <v>5</v>
      </c>
      <c r="L153" s="138">
        <f t="shared" si="34"/>
        <v>15</v>
      </c>
      <c r="M153" s="150">
        <v>4</v>
      </c>
      <c r="N153" s="206">
        <v>3</v>
      </c>
      <c r="O153" s="206">
        <v>3</v>
      </c>
      <c r="P153" s="191"/>
      <c r="Q153" s="191"/>
      <c r="R153" s="191"/>
      <c r="S153" s="206">
        <v>3</v>
      </c>
      <c r="T153" s="191"/>
      <c r="U153" s="191"/>
      <c r="V153" s="731"/>
      <c r="W153" s="730"/>
      <c r="X153" s="191"/>
      <c r="Y153" s="206">
        <v>2</v>
      </c>
      <c r="Z153" s="191"/>
      <c r="AA153" s="354"/>
      <c r="AB153" s="507" t="s">
        <v>99</v>
      </c>
      <c r="AC153" s="141" t="s">
        <v>432</v>
      </c>
      <c r="AD153" s="140">
        <v>0.99375000000000002</v>
      </c>
      <c r="AE153" s="356"/>
      <c r="AF153" s="358"/>
      <c r="AG153" s="358"/>
      <c r="AH153" s="356">
        <v>0.98611111111111116</v>
      </c>
      <c r="AI153" s="356"/>
      <c r="AJ153" s="355"/>
      <c r="AK153" s="727"/>
      <c r="AL153" s="741"/>
      <c r="AM153" s="356"/>
      <c r="AN153" s="355">
        <v>0.98333333333333339</v>
      </c>
      <c r="AO153" s="358"/>
      <c r="AP153" s="130"/>
      <c r="AQ153" s="729"/>
    </row>
    <row r="154" spans="1:43" ht="12.9" customHeight="1" x14ac:dyDescent="0.3">
      <c r="A154" s="123">
        <v>13</v>
      </c>
      <c r="B154" s="201" t="s">
        <v>124</v>
      </c>
      <c r="C154" s="591" t="s">
        <v>134</v>
      </c>
      <c r="D154" s="187">
        <v>1973</v>
      </c>
      <c r="E154" s="199">
        <f t="shared" si="31"/>
        <v>46</v>
      </c>
      <c r="F154" s="220" t="s">
        <v>53</v>
      </c>
      <c r="G154" s="330"/>
      <c r="H154" s="375">
        <v>23</v>
      </c>
      <c r="I154" s="776" t="s">
        <v>579</v>
      </c>
      <c r="J154" s="465">
        <f t="shared" si="32"/>
        <v>14</v>
      </c>
      <c r="K154" s="537">
        <f t="shared" si="33"/>
        <v>15</v>
      </c>
      <c r="L154" s="138">
        <f t="shared" si="34"/>
        <v>19</v>
      </c>
      <c r="M154" s="586">
        <v>1</v>
      </c>
      <c r="N154" s="587">
        <v>1</v>
      </c>
      <c r="O154" s="587">
        <v>1</v>
      </c>
      <c r="P154" s="587">
        <v>1</v>
      </c>
      <c r="Q154" s="587">
        <v>1</v>
      </c>
      <c r="R154" s="206">
        <v>1</v>
      </c>
      <c r="S154" s="206">
        <v>1</v>
      </c>
      <c r="T154" s="206">
        <v>3</v>
      </c>
      <c r="U154" s="206">
        <v>1</v>
      </c>
      <c r="V154" s="723">
        <v>2</v>
      </c>
      <c r="W154" s="732">
        <v>1</v>
      </c>
      <c r="X154" s="206">
        <v>1</v>
      </c>
      <c r="Y154" s="206">
        <v>1</v>
      </c>
      <c r="Z154" s="206">
        <v>2</v>
      </c>
      <c r="AA154" s="725">
        <v>1</v>
      </c>
      <c r="AB154" s="507" t="s">
        <v>405</v>
      </c>
      <c r="AC154" s="141" t="s">
        <v>451</v>
      </c>
      <c r="AD154" s="141" t="s">
        <v>486</v>
      </c>
      <c r="AE154" s="141" t="s">
        <v>486</v>
      </c>
      <c r="AF154" s="358" t="s">
        <v>552</v>
      </c>
      <c r="AG154" s="358" t="s">
        <v>579</v>
      </c>
      <c r="AH154" s="358" t="s">
        <v>597</v>
      </c>
      <c r="AI154" s="358" t="s">
        <v>615</v>
      </c>
      <c r="AJ154" s="358" t="s">
        <v>394</v>
      </c>
      <c r="AK154" s="524" t="s">
        <v>662</v>
      </c>
      <c r="AL154" s="741" t="s">
        <v>676</v>
      </c>
      <c r="AM154" s="358" t="s">
        <v>691</v>
      </c>
      <c r="AN154" s="358" t="s">
        <v>450</v>
      </c>
      <c r="AO154" s="358" t="s">
        <v>733</v>
      </c>
      <c r="AP154" s="131" t="s">
        <v>753</v>
      </c>
      <c r="AQ154" s="729"/>
    </row>
    <row r="155" spans="1:43" ht="12.9" customHeight="1" x14ac:dyDescent="0.3">
      <c r="A155" s="123">
        <v>14</v>
      </c>
      <c r="B155" s="201" t="s">
        <v>124</v>
      </c>
      <c r="C155" s="575" t="s">
        <v>516</v>
      </c>
      <c r="D155" s="198">
        <v>1984</v>
      </c>
      <c r="E155" s="199">
        <f t="shared" si="31"/>
        <v>35</v>
      </c>
      <c r="F155" s="632" t="s">
        <v>43</v>
      </c>
      <c r="G155" s="330"/>
      <c r="H155" s="375">
        <v>8</v>
      </c>
      <c r="I155" s="352">
        <f>MIN(AB155:AB155:AP155)</f>
        <v>0.9375</v>
      </c>
      <c r="J155" s="465">
        <f t="shared" si="32"/>
        <v>10</v>
      </c>
      <c r="K155" s="117">
        <f t="shared" si="33"/>
        <v>2</v>
      </c>
      <c r="L155" s="138">
        <f t="shared" si="34"/>
        <v>10</v>
      </c>
      <c r="M155" s="151"/>
      <c r="N155" s="191"/>
      <c r="O155" s="191"/>
      <c r="P155" s="206">
        <v>4</v>
      </c>
      <c r="Q155" s="368"/>
      <c r="R155" s="368"/>
      <c r="S155" s="368"/>
      <c r="T155" s="191"/>
      <c r="U155" s="191"/>
      <c r="V155" s="723">
        <v>6</v>
      </c>
      <c r="W155" s="730"/>
      <c r="X155" s="191"/>
      <c r="Y155" s="191"/>
      <c r="Z155" s="191"/>
      <c r="AA155" s="354"/>
      <c r="AB155" s="507"/>
      <c r="AC155" s="141"/>
      <c r="AD155" s="141"/>
      <c r="AE155" s="142">
        <v>0.95347222222222217</v>
      </c>
      <c r="AF155" s="358"/>
      <c r="AG155" s="358"/>
      <c r="AH155" s="358"/>
      <c r="AI155" s="356"/>
      <c r="AJ155" s="355"/>
      <c r="AK155" s="727">
        <v>0.9375</v>
      </c>
      <c r="AL155" s="741"/>
      <c r="AM155" s="356"/>
      <c r="AN155" s="355"/>
      <c r="AO155" s="358"/>
      <c r="AP155" s="130"/>
      <c r="AQ155" s="729"/>
    </row>
    <row r="156" spans="1:43" s="4" customFormat="1" ht="12.9" customHeight="1" x14ac:dyDescent="0.3">
      <c r="A156" s="123">
        <v>15</v>
      </c>
      <c r="B156" s="201" t="s">
        <v>124</v>
      </c>
      <c r="C156" s="591" t="s">
        <v>436</v>
      </c>
      <c r="D156" s="198">
        <v>1975</v>
      </c>
      <c r="E156" s="199">
        <f t="shared" si="31"/>
        <v>44</v>
      </c>
      <c r="F156" s="479" t="s">
        <v>52</v>
      </c>
      <c r="G156" s="330"/>
      <c r="H156" s="375">
        <v>12</v>
      </c>
      <c r="I156" s="352">
        <f>MIN(AB156:AB156:AP156)</f>
        <v>0.96736111111111101</v>
      </c>
      <c r="J156" s="465">
        <f t="shared" si="32"/>
        <v>8</v>
      </c>
      <c r="K156" s="117">
        <f t="shared" si="33"/>
        <v>4</v>
      </c>
      <c r="L156" s="138">
        <f t="shared" si="34"/>
        <v>8</v>
      </c>
      <c r="M156" s="151"/>
      <c r="N156" s="206">
        <v>1</v>
      </c>
      <c r="O156" s="206">
        <v>1</v>
      </c>
      <c r="P156" s="206">
        <v>3</v>
      </c>
      <c r="Q156" s="368"/>
      <c r="R156" s="368"/>
      <c r="S156" s="368"/>
      <c r="T156" s="191"/>
      <c r="U156" s="206">
        <v>3</v>
      </c>
      <c r="V156" s="731"/>
      <c r="W156" s="730"/>
      <c r="X156" s="191"/>
      <c r="Y156" s="191"/>
      <c r="Z156" s="191"/>
      <c r="AA156" s="354"/>
      <c r="AB156" s="507"/>
      <c r="AC156" s="141" t="s">
        <v>437</v>
      </c>
      <c r="AD156" s="141" t="s">
        <v>435</v>
      </c>
      <c r="AE156" s="142">
        <v>0.96736111111111101</v>
      </c>
      <c r="AF156" s="358"/>
      <c r="AG156" s="358"/>
      <c r="AH156" s="358"/>
      <c r="AI156" s="356"/>
      <c r="AJ156" s="358" t="s">
        <v>641</v>
      </c>
      <c r="AK156" s="727"/>
      <c r="AL156" s="741"/>
      <c r="AM156" s="356"/>
      <c r="AN156" s="355"/>
      <c r="AO156" s="358"/>
      <c r="AP156" s="130"/>
      <c r="AQ156" s="729"/>
    </row>
    <row r="157" spans="1:43" ht="12.9" customHeight="1" x14ac:dyDescent="0.3">
      <c r="A157" s="123">
        <v>16</v>
      </c>
      <c r="B157" s="201" t="s">
        <v>124</v>
      </c>
      <c r="C157" s="575" t="s">
        <v>669</v>
      </c>
      <c r="D157" s="198">
        <v>1983</v>
      </c>
      <c r="E157" s="199">
        <f t="shared" si="31"/>
        <v>36</v>
      </c>
      <c r="F157" s="632" t="s">
        <v>43</v>
      </c>
      <c r="G157" s="330" t="s">
        <v>681</v>
      </c>
      <c r="H157" s="375">
        <v>13</v>
      </c>
      <c r="I157" s="362">
        <f>MIN(AB157:AB157:AP157)</f>
        <v>0.98263888888888884</v>
      </c>
      <c r="J157" s="465">
        <f t="shared" si="32"/>
        <v>7</v>
      </c>
      <c r="K157" s="117">
        <f t="shared" si="33"/>
        <v>4</v>
      </c>
      <c r="L157" s="138">
        <f t="shared" si="34"/>
        <v>7</v>
      </c>
      <c r="M157" s="151"/>
      <c r="N157" s="191"/>
      <c r="O157" s="191"/>
      <c r="P157" s="191"/>
      <c r="Q157" s="191"/>
      <c r="R157" s="191"/>
      <c r="S157" s="191"/>
      <c r="T157" s="191"/>
      <c r="U157" s="191"/>
      <c r="V157" s="731"/>
      <c r="W157" s="732">
        <v>1</v>
      </c>
      <c r="X157" s="206">
        <v>2</v>
      </c>
      <c r="Y157" s="206">
        <v>1</v>
      </c>
      <c r="Z157" s="191"/>
      <c r="AA157" s="725">
        <v>3</v>
      </c>
      <c r="AB157" s="507"/>
      <c r="AC157" s="141"/>
      <c r="AD157" s="141"/>
      <c r="AE157" s="142"/>
      <c r="AF157" s="358"/>
      <c r="AG157" s="358"/>
      <c r="AH157" s="358"/>
      <c r="AI157" s="356"/>
      <c r="AJ157" s="355"/>
      <c r="AK157" s="727"/>
      <c r="AL157" s="741" t="s">
        <v>670</v>
      </c>
      <c r="AM157" s="355">
        <v>0.98263888888888884</v>
      </c>
      <c r="AN157" s="358" t="s">
        <v>668</v>
      </c>
      <c r="AO157" s="358"/>
      <c r="AP157" s="131" t="s">
        <v>745</v>
      </c>
      <c r="AQ157" s="729"/>
    </row>
    <row r="158" spans="1:43" ht="12.9" customHeight="1" x14ac:dyDescent="0.3">
      <c r="A158" s="123">
        <v>17</v>
      </c>
      <c r="B158" s="201" t="s">
        <v>124</v>
      </c>
      <c r="C158" s="591" t="s">
        <v>404</v>
      </c>
      <c r="D158" s="187">
        <v>1976</v>
      </c>
      <c r="E158" s="199">
        <f t="shared" si="31"/>
        <v>43</v>
      </c>
      <c r="F158" s="197" t="s">
        <v>390</v>
      </c>
      <c r="G158" s="330" t="s">
        <v>44</v>
      </c>
      <c r="H158" s="375">
        <v>18</v>
      </c>
      <c r="I158" s="781" t="s">
        <v>477</v>
      </c>
      <c r="J158" s="465">
        <f t="shared" si="32"/>
        <v>7</v>
      </c>
      <c r="K158" s="117">
        <f t="shared" si="33"/>
        <v>7</v>
      </c>
      <c r="L158" s="138">
        <f t="shared" si="34"/>
        <v>7</v>
      </c>
      <c r="M158" s="150">
        <v>1</v>
      </c>
      <c r="N158" s="206">
        <v>1</v>
      </c>
      <c r="O158" s="206">
        <v>1</v>
      </c>
      <c r="P158" s="206">
        <v>1</v>
      </c>
      <c r="Q158" s="206">
        <v>1</v>
      </c>
      <c r="R158" s="191"/>
      <c r="S158" s="206">
        <v>1</v>
      </c>
      <c r="T158" s="191"/>
      <c r="U158" s="206">
        <v>1</v>
      </c>
      <c r="V158" s="731"/>
      <c r="W158" s="730"/>
      <c r="X158" s="191"/>
      <c r="Y158" s="191"/>
      <c r="Z158" s="191"/>
      <c r="AA158" s="354"/>
      <c r="AB158" s="507" t="s">
        <v>391</v>
      </c>
      <c r="AC158" s="141" t="s">
        <v>442</v>
      </c>
      <c r="AD158" s="141" t="s">
        <v>479</v>
      </c>
      <c r="AE158" s="141" t="s">
        <v>477</v>
      </c>
      <c r="AF158" s="358" t="s">
        <v>547</v>
      </c>
      <c r="AG158" s="358"/>
      <c r="AH158" s="358" t="s">
        <v>594</v>
      </c>
      <c r="AI158" s="356"/>
      <c r="AJ158" s="141" t="s">
        <v>49</v>
      </c>
      <c r="AK158" s="727"/>
      <c r="AL158" s="741"/>
      <c r="AM158" s="356"/>
      <c r="AN158" s="355"/>
      <c r="AO158" s="358"/>
      <c r="AP158" s="130"/>
      <c r="AQ158" s="729"/>
    </row>
    <row r="159" spans="1:43" ht="12.9" customHeight="1" x14ac:dyDescent="0.3">
      <c r="A159" s="123">
        <v>18</v>
      </c>
      <c r="B159" s="201" t="s">
        <v>124</v>
      </c>
      <c r="C159" s="591" t="s">
        <v>443</v>
      </c>
      <c r="D159" s="198">
        <v>1970</v>
      </c>
      <c r="E159" s="199">
        <f t="shared" si="31"/>
        <v>49</v>
      </c>
      <c r="F159" s="212" t="s">
        <v>46</v>
      </c>
      <c r="G159" s="330"/>
      <c r="H159" s="375">
        <v>16</v>
      </c>
      <c r="I159" s="781" t="s">
        <v>568</v>
      </c>
      <c r="J159" s="465">
        <f t="shared" si="32"/>
        <v>5</v>
      </c>
      <c r="K159" s="117">
        <f t="shared" si="33"/>
        <v>4</v>
      </c>
      <c r="L159" s="138">
        <f t="shared" si="34"/>
        <v>5</v>
      </c>
      <c r="M159" s="151"/>
      <c r="N159" s="206">
        <v>1</v>
      </c>
      <c r="O159" s="206">
        <v>1</v>
      </c>
      <c r="P159" s="368"/>
      <c r="Q159" s="206">
        <v>1</v>
      </c>
      <c r="R159" s="206">
        <v>2</v>
      </c>
      <c r="S159" s="368"/>
      <c r="T159" s="191"/>
      <c r="U159" s="191"/>
      <c r="V159" s="731"/>
      <c r="W159" s="730"/>
      <c r="X159" s="191"/>
      <c r="Y159" s="191"/>
      <c r="Z159" s="191"/>
      <c r="AA159" s="354"/>
      <c r="AB159" s="507"/>
      <c r="AC159" s="141" t="s">
        <v>444</v>
      </c>
      <c r="AD159" s="141" t="s">
        <v>476</v>
      </c>
      <c r="AE159" s="142"/>
      <c r="AF159" s="141" t="s">
        <v>546</v>
      </c>
      <c r="AG159" s="141" t="s">
        <v>568</v>
      </c>
      <c r="AH159" s="358"/>
      <c r="AI159" s="356"/>
      <c r="AJ159" s="355"/>
      <c r="AK159" s="727"/>
      <c r="AL159" s="741"/>
      <c r="AM159" s="356"/>
      <c r="AN159" s="355"/>
      <c r="AO159" s="358"/>
      <c r="AP159" s="130"/>
      <c r="AQ159" s="729"/>
    </row>
    <row r="160" spans="1:43" ht="12.9" customHeight="1" x14ac:dyDescent="0.3">
      <c r="A160" s="123">
        <v>19</v>
      </c>
      <c r="B160" s="201" t="s">
        <v>124</v>
      </c>
      <c r="C160" s="591" t="s">
        <v>734</v>
      </c>
      <c r="D160" s="198">
        <v>1978</v>
      </c>
      <c r="E160" s="187">
        <f t="shared" si="31"/>
        <v>41</v>
      </c>
      <c r="F160" s="595" t="s">
        <v>350</v>
      </c>
      <c r="G160" s="330" t="s">
        <v>725</v>
      </c>
      <c r="H160" s="375">
        <v>21</v>
      </c>
      <c r="I160" s="776" t="s">
        <v>735</v>
      </c>
      <c r="J160" s="465">
        <f t="shared" si="32"/>
        <v>4</v>
      </c>
      <c r="K160" s="117">
        <f t="shared" si="33"/>
        <v>2</v>
      </c>
      <c r="L160" s="138">
        <f t="shared" si="34"/>
        <v>4</v>
      </c>
      <c r="M160" s="151"/>
      <c r="N160" s="191"/>
      <c r="O160" s="191"/>
      <c r="P160" s="191"/>
      <c r="Q160" s="368"/>
      <c r="R160" s="368"/>
      <c r="S160" s="368"/>
      <c r="T160" s="191"/>
      <c r="U160" s="191"/>
      <c r="V160" s="731"/>
      <c r="W160" s="730"/>
      <c r="X160" s="191"/>
      <c r="Y160" s="191"/>
      <c r="Z160" s="206">
        <v>3</v>
      </c>
      <c r="AA160" s="725">
        <v>1</v>
      </c>
      <c r="AB160" s="507"/>
      <c r="AC160" s="141"/>
      <c r="AD160" s="141"/>
      <c r="AE160" s="356"/>
      <c r="AF160" s="358"/>
      <c r="AG160" s="358"/>
      <c r="AH160" s="358"/>
      <c r="AI160" s="356"/>
      <c r="AJ160" s="358"/>
      <c r="AK160" s="727"/>
      <c r="AL160" s="741"/>
      <c r="AM160" s="356"/>
      <c r="AN160" s="355"/>
      <c r="AO160" s="358" t="s">
        <v>735</v>
      </c>
      <c r="AP160" s="131" t="s">
        <v>750</v>
      </c>
      <c r="AQ160" s="729"/>
    </row>
    <row r="161" spans="1:43" ht="12.9" customHeight="1" x14ac:dyDescent="0.3">
      <c r="A161" s="123">
        <v>20</v>
      </c>
      <c r="B161" s="201" t="s">
        <v>124</v>
      </c>
      <c r="C161" s="591" t="s">
        <v>378</v>
      </c>
      <c r="D161" s="198">
        <v>1980</v>
      </c>
      <c r="E161" s="199">
        <f t="shared" si="31"/>
        <v>39</v>
      </c>
      <c r="F161" s="211" t="s">
        <v>377</v>
      </c>
      <c r="G161" s="330"/>
      <c r="H161" s="375">
        <v>17</v>
      </c>
      <c r="I161" s="776" t="s">
        <v>520</v>
      </c>
      <c r="J161" s="465">
        <f t="shared" si="32"/>
        <v>2</v>
      </c>
      <c r="K161" s="117">
        <f t="shared" si="33"/>
        <v>2</v>
      </c>
      <c r="L161" s="138">
        <f t="shared" si="34"/>
        <v>2</v>
      </c>
      <c r="M161" s="150">
        <v>1</v>
      </c>
      <c r="N161" s="191"/>
      <c r="O161" s="191"/>
      <c r="P161" s="191"/>
      <c r="Q161" s="191"/>
      <c r="R161" s="206">
        <v>1</v>
      </c>
      <c r="S161" s="191"/>
      <c r="T161" s="191"/>
      <c r="U161" s="191"/>
      <c r="V161" s="731"/>
      <c r="W161" s="730"/>
      <c r="X161" s="191"/>
      <c r="Y161" s="191"/>
      <c r="Z161" s="191"/>
      <c r="AA161" s="354"/>
      <c r="AB161" s="507" t="s">
        <v>351</v>
      </c>
      <c r="AC161" s="141"/>
      <c r="AD161" s="355"/>
      <c r="AE161" s="356"/>
      <c r="AF161" s="358"/>
      <c r="AG161" s="358" t="s">
        <v>520</v>
      </c>
      <c r="AH161" s="356"/>
      <c r="AI161" s="356"/>
      <c r="AJ161" s="355"/>
      <c r="AK161" s="524"/>
      <c r="AL161" s="728"/>
      <c r="AM161" s="356"/>
      <c r="AN161" s="355"/>
      <c r="AO161" s="355"/>
      <c r="AP161" s="132"/>
      <c r="AQ161" s="729"/>
    </row>
    <row r="162" spans="1:43" ht="12.9" customHeight="1" x14ac:dyDescent="0.3">
      <c r="A162" s="123">
        <v>21</v>
      </c>
      <c r="B162" s="201" t="s">
        <v>124</v>
      </c>
      <c r="C162" s="591" t="s">
        <v>707</v>
      </c>
      <c r="D162" s="198">
        <v>1984</v>
      </c>
      <c r="E162" s="199">
        <f t="shared" si="31"/>
        <v>35</v>
      </c>
      <c r="F162" s="223" t="s">
        <v>708</v>
      </c>
      <c r="G162" s="330"/>
      <c r="H162" s="375">
        <v>19</v>
      </c>
      <c r="I162" s="776" t="s">
        <v>614</v>
      </c>
      <c r="J162" s="465">
        <f t="shared" si="32"/>
        <v>1</v>
      </c>
      <c r="K162" s="117">
        <f t="shared" si="33"/>
        <v>1</v>
      </c>
      <c r="L162" s="138">
        <f t="shared" si="34"/>
        <v>1</v>
      </c>
      <c r="M162" s="151"/>
      <c r="N162" s="191"/>
      <c r="O162" s="191"/>
      <c r="P162" s="191"/>
      <c r="Q162" s="368"/>
      <c r="R162" s="368"/>
      <c r="S162" s="368"/>
      <c r="T162" s="191"/>
      <c r="U162" s="191"/>
      <c r="V162" s="731"/>
      <c r="W162" s="730"/>
      <c r="X162" s="191"/>
      <c r="Y162" s="206">
        <v>1</v>
      </c>
      <c r="Z162" s="191"/>
      <c r="AA162" s="354"/>
      <c r="AB162" s="507"/>
      <c r="AC162" s="141"/>
      <c r="AD162" s="358"/>
      <c r="AE162" s="356"/>
      <c r="AF162" s="358"/>
      <c r="AG162" s="358"/>
      <c r="AH162" s="358"/>
      <c r="AI162" s="358"/>
      <c r="AJ162" s="358"/>
      <c r="AK162" s="524"/>
      <c r="AL162" s="741"/>
      <c r="AM162" s="358"/>
      <c r="AN162" s="358" t="s">
        <v>614</v>
      </c>
      <c r="AO162" s="356"/>
      <c r="AP162" s="131"/>
      <c r="AQ162" s="729"/>
    </row>
    <row r="163" spans="1:43" ht="12.9" customHeight="1" x14ac:dyDescent="0.3">
      <c r="A163" s="123">
        <v>22</v>
      </c>
      <c r="B163" s="201" t="s">
        <v>124</v>
      </c>
      <c r="C163" s="591" t="s">
        <v>445</v>
      </c>
      <c r="D163" s="198">
        <v>1978</v>
      </c>
      <c r="E163" s="199">
        <f t="shared" si="31"/>
        <v>41</v>
      </c>
      <c r="F163" s="223" t="s">
        <v>446</v>
      </c>
      <c r="G163" s="330" t="s">
        <v>500</v>
      </c>
      <c r="H163" s="375">
        <v>20</v>
      </c>
      <c r="I163" s="776" t="s">
        <v>447</v>
      </c>
      <c r="J163" s="465">
        <f t="shared" si="32"/>
        <v>1</v>
      </c>
      <c r="K163" s="117">
        <f t="shared" si="33"/>
        <v>1</v>
      </c>
      <c r="L163" s="138">
        <f t="shared" si="34"/>
        <v>1</v>
      </c>
      <c r="M163" s="151"/>
      <c r="N163" s="206">
        <v>1</v>
      </c>
      <c r="O163" s="191"/>
      <c r="P163" s="368"/>
      <c r="Q163" s="368"/>
      <c r="R163" s="368"/>
      <c r="S163" s="368"/>
      <c r="T163" s="191"/>
      <c r="U163" s="191"/>
      <c r="V163" s="731"/>
      <c r="W163" s="730"/>
      <c r="X163" s="191"/>
      <c r="Y163" s="191"/>
      <c r="Z163" s="191"/>
      <c r="AA163" s="354"/>
      <c r="AB163" s="507"/>
      <c r="AC163" s="141" t="s">
        <v>447</v>
      </c>
      <c r="AD163" s="141"/>
      <c r="AE163" s="356"/>
      <c r="AF163" s="358"/>
      <c r="AG163" s="358"/>
      <c r="AH163" s="355"/>
      <c r="AI163" s="355"/>
      <c r="AJ163" s="355"/>
      <c r="AK163" s="523"/>
      <c r="AL163" s="728"/>
      <c r="AM163" s="355"/>
      <c r="AN163" s="355"/>
      <c r="AO163" s="356"/>
      <c r="AP163" s="131"/>
      <c r="AQ163" s="729"/>
    </row>
    <row r="164" spans="1:43" ht="12.9" customHeight="1" x14ac:dyDescent="0.3">
      <c r="A164" s="123">
        <v>23</v>
      </c>
      <c r="B164" s="201" t="s">
        <v>124</v>
      </c>
      <c r="C164" s="591" t="s">
        <v>573</v>
      </c>
      <c r="D164" s="198">
        <v>1981</v>
      </c>
      <c r="E164" s="199">
        <f t="shared" si="31"/>
        <v>38</v>
      </c>
      <c r="F164" s="210" t="s">
        <v>53</v>
      </c>
      <c r="G164" s="330"/>
      <c r="H164" s="375">
        <v>22</v>
      </c>
      <c r="I164" s="776" t="s">
        <v>574</v>
      </c>
      <c r="J164" s="465">
        <f t="shared" si="32"/>
        <v>1</v>
      </c>
      <c r="K164" s="117">
        <f t="shared" si="33"/>
        <v>1</v>
      </c>
      <c r="L164" s="138">
        <f t="shared" si="34"/>
        <v>1</v>
      </c>
      <c r="M164" s="151"/>
      <c r="N164" s="191"/>
      <c r="O164" s="191"/>
      <c r="P164" s="191"/>
      <c r="Q164" s="191"/>
      <c r="R164" s="206">
        <v>1</v>
      </c>
      <c r="S164" s="368"/>
      <c r="T164" s="191"/>
      <c r="U164" s="191"/>
      <c r="V164" s="731"/>
      <c r="W164" s="730"/>
      <c r="X164" s="191"/>
      <c r="Y164" s="191"/>
      <c r="Z164" s="191"/>
      <c r="AA164" s="354"/>
      <c r="AB164" s="507"/>
      <c r="AC164" s="141"/>
      <c r="AD164" s="141"/>
      <c r="AE164" s="358"/>
      <c r="AF164" s="358"/>
      <c r="AG164" s="358" t="s">
        <v>574</v>
      </c>
      <c r="AH164" s="355"/>
      <c r="AI164" s="355"/>
      <c r="AJ164" s="355"/>
      <c r="AK164" s="523"/>
      <c r="AL164" s="728"/>
      <c r="AM164" s="355"/>
      <c r="AN164" s="355"/>
      <c r="AO164" s="358"/>
      <c r="AP164" s="131"/>
      <c r="AQ164" s="729"/>
    </row>
    <row r="165" spans="1:43" ht="12.9" customHeight="1" x14ac:dyDescent="0.3">
      <c r="A165" s="123">
        <v>24</v>
      </c>
      <c r="B165" s="201" t="s">
        <v>124</v>
      </c>
      <c r="C165" s="591" t="s">
        <v>488</v>
      </c>
      <c r="D165" s="198">
        <v>1974</v>
      </c>
      <c r="E165" s="199">
        <f t="shared" si="31"/>
        <v>45</v>
      </c>
      <c r="F165" s="220" t="s">
        <v>53</v>
      </c>
      <c r="G165" s="330"/>
      <c r="H165" s="375">
        <v>24</v>
      </c>
      <c r="I165" s="776" t="s">
        <v>489</v>
      </c>
      <c r="J165" s="465">
        <f t="shared" si="32"/>
        <v>1</v>
      </c>
      <c r="K165" s="117">
        <f t="shared" si="33"/>
        <v>1</v>
      </c>
      <c r="L165" s="138">
        <f t="shared" si="34"/>
        <v>1</v>
      </c>
      <c r="M165" s="151"/>
      <c r="N165" s="191"/>
      <c r="O165" s="206">
        <v>1</v>
      </c>
      <c r="P165" s="368"/>
      <c r="Q165" s="368"/>
      <c r="R165" s="368"/>
      <c r="S165" s="368"/>
      <c r="T165" s="191"/>
      <c r="U165" s="191"/>
      <c r="V165" s="731"/>
      <c r="W165" s="730"/>
      <c r="X165" s="191"/>
      <c r="Y165" s="191"/>
      <c r="Z165" s="191"/>
      <c r="AA165" s="354"/>
      <c r="AB165" s="507"/>
      <c r="AC165" s="141"/>
      <c r="AD165" s="141" t="s">
        <v>489</v>
      </c>
      <c r="AE165" s="356"/>
      <c r="AF165" s="358"/>
      <c r="AG165" s="358"/>
      <c r="AH165" s="358"/>
      <c r="AI165" s="358"/>
      <c r="AJ165" s="358"/>
      <c r="AK165" s="524"/>
      <c r="AL165" s="741"/>
      <c r="AM165" s="358"/>
      <c r="AN165" s="358"/>
      <c r="AO165" s="358"/>
      <c r="AP165" s="131"/>
      <c r="AQ165" s="729"/>
    </row>
    <row r="166" spans="1:43" ht="12.9" customHeight="1" x14ac:dyDescent="0.3">
      <c r="A166" s="123">
        <v>25</v>
      </c>
      <c r="B166" s="201" t="s">
        <v>124</v>
      </c>
      <c r="C166" s="591" t="s">
        <v>492</v>
      </c>
      <c r="D166" s="198">
        <v>1973</v>
      </c>
      <c r="E166" s="199">
        <f t="shared" si="31"/>
        <v>46</v>
      </c>
      <c r="F166" s="211" t="s">
        <v>43</v>
      </c>
      <c r="G166" s="330" t="s">
        <v>501</v>
      </c>
      <c r="H166" s="375">
        <v>25</v>
      </c>
      <c r="I166" s="776" t="s">
        <v>493</v>
      </c>
      <c r="J166" s="465">
        <f t="shared" si="32"/>
        <v>1</v>
      </c>
      <c r="K166" s="117">
        <f t="shared" si="33"/>
        <v>1</v>
      </c>
      <c r="L166" s="138">
        <f t="shared" si="34"/>
        <v>1</v>
      </c>
      <c r="M166" s="151"/>
      <c r="N166" s="191"/>
      <c r="O166" s="206">
        <v>1</v>
      </c>
      <c r="P166" s="191"/>
      <c r="Q166" s="191"/>
      <c r="R166" s="191"/>
      <c r="S166" s="191"/>
      <c r="T166" s="191"/>
      <c r="U166" s="191"/>
      <c r="V166" s="731"/>
      <c r="W166" s="730"/>
      <c r="X166" s="191"/>
      <c r="Y166" s="191"/>
      <c r="Z166" s="191"/>
      <c r="AA166" s="354"/>
      <c r="AB166" s="507"/>
      <c r="AC166" s="141"/>
      <c r="AD166" s="141" t="s">
        <v>493</v>
      </c>
      <c r="AE166" s="356"/>
      <c r="AF166" s="358"/>
      <c r="AG166" s="358"/>
      <c r="AH166" s="358"/>
      <c r="AI166" s="358"/>
      <c r="AJ166" s="358"/>
      <c r="AK166" s="524"/>
      <c r="AL166" s="741"/>
      <c r="AM166" s="358"/>
      <c r="AN166" s="358"/>
      <c r="AO166" s="358"/>
      <c r="AP166" s="131"/>
      <c r="AQ166" s="729"/>
    </row>
    <row r="167" spans="1:43" ht="12.9" customHeight="1" x14ac:dyDescent="0.3">
      <c r="A167" s="123">
        <v>26</v>
      </c>
      <c r="B167" s="201" t="s">
        <v>124</v>
      </c>
      <c r="C167" s="591" t="s">
        <v>532</v>
      </c>
      <c r="D167" s="198">
        <v>1978</v>
      </c>
      <c r="E167" s="199">
        <f t="shared" si="31"/>
        <v>41</v>
      </c>
      <c r="F167" s="223" t="s">
        <v>526</v>
      </c>
      <c r="G167" s="330" t="s">
        <v>534</v>
      </c>
      <c r="H167" s="375">
        <v>26</v>
      </c>
      <c r="I167" s="787" t="s">
        <v>535</v>
      </c>
      <c r="J167" s="465">
        <f t="shared" si="32"/>
        <v>0</v>
      </c>
      <c r="K167" s="117">
        <f t="shared" si="33"/>
        <v>1</v>
      </c>
      <c r="L167" s="138">
        <f t="shared" si="34"/>
        <v>0</v>
      </c>
      <c r="M167" s="151"/>
      <c r="N167" s="191"/>
      <c r="O167" s="191"/>
      <c r="P167" s="400">
        <v>0</v>
      </c>
      <c r="Q167" s="368"/>
      <c r="R167" s="368"/>
      <c r="S167" s="368"/>
      <c r="T167" s="191"/>
      <c r="U167" s="191"/>
      <c r="V167" s="731"/>
      <c r="W167" s="730"/>
      <c r="X167" s="191"/>
      <c r="Y167" s="191"/>
      <c r="Z167" s="191"/>
      <c r="AA167" s="354"/>
      <c r="AB167" s="507"/>
      <c r="AC167" s="141"/>
      <c r="AD167" s="141"/>
      <c r="AE167" s="356" t="s">
        <v>533</v>
      </c>
      <c r="AF167" s="356"/>
      <c r="AG167" s="355"/>
      <c r="AH167" s="356"/>
      <c r="AI167" s="356"/>
      <c r="AJ167" s="355"/>
      <c r="AK167" s="727"/>
      <c r="AL167" s="728"/>
      <c r="AM167" s="356"/>
      <c r="AN167" s="355"/>
      <c r="AO167" s="358"/>
      <c r="AP167" s="132"/>
      <c r="AQ167" s="729"/>
    </row>
    <row r="168" spans="1:43" ht="12.9" customHeight="1" thickBot="1" x14ac:dyDescent="0.35">
      <c r="A168" s="370">
        <v>26</v>
      </c>
      <c r="B168" s="111" t="s">
        <v>124</v>
      </c>
      <c r="C168" s="596" t="s">
        <v>270</v>
      </c>
      <c r="D168" s="112"/>
      <c r="E168" s="113"/>
      <c r="F168" s="162"/>
      <c r="G168" s="163"/>
      <c r="H168" s="111"/>
      <c r="I168" s="371"/>
      <c r="J168" s="372"/>
      <c r="K168" s="470"/>
      <c r="L168" s="164"/>
      <c r="M168" s="472">
        <f t="shared" ref="M168:AA168" si="35">COUNTIF(M142:M167,"&gt;-1")</f>
        <v>12</v>
      </c>
      <c r="N168" s="473">
        <f t="shared" si="35"/>
        <v>15</v>
      </c>
      <c r="O168" s="751">
        <f t="shared" si="35"/>
        <v>17</v>
      </c>
      <c r="P168" s="473">
        <f t="shared" si="35"/>
        <v>13</v>
      </c>
      <c r="Q168" s="473">
        <f t="shared" si="35"/>
        <v>14</v>
      </c>
      <c r="R168" s="473">
        <f t="shared" si="35"/>
        <v>13</v>
      </c>
      <c r="S168" s="473">
        <f t="shared" si="35"/>
        <v>12</v>
      </c>
      <c r="T168" s="473">
        <f t="shared" si="35"/>
        <v>8</v>
      </c>
      <c r="U168" s="473">
        <f t="shared" si="35"/>
        <v>11</v>
      </c>
      <c r="V168" s="752">
        <f t="shared" si="35"/>
        <v>9</v>
      </c>
      <c r="W168" s="753">
        <f t="shared" si="35"/>
        <v>11</v>
      </c>
      <c r="X168" s="473">
        <f t="shared" si="35"/>
        <v>11</v>
      </c>
      <c r="Y168" s="473">
        <f t="shared" si="35"/>
        <v>14</v>
      </c>
      <c r="Z168" s="473">
        <f t="shared" si="35"/>
        <v>9</v>
      </c>
      <c r="AA168" s="474">
        <f t="shared" si="35"/>
        <v>11</v>
      </c>
      <c r="AB168" s="754"/>
      <c r="AC168" s="165"/>
      <c r="AD168" s="115"/>
      <c r="AE168" s="114"/>
      <c r="AF168" s="114"/>
      <c r="AG168" s="114"/>
      <c r="AH168" s="114"/>
      <c r="AI168" s="114"/>
      <c r="AJ168" s="114"/>
      <c r="AK168" s="755"/>
      <c r="AL168" s="756"/>
      <c r="AM168" s="114"/>
      <c r="AN168" s="114"/>
      <c r="AO168" s="114"/>
      <c r="AP168" s="166"/>
      <c r="AQ168" s="729"/>
    </row>
    <row r="169" spans="1:43" ht="12.9" customHeight="1" x14ac:dyDescent="0.3">
      <c r="A169" s="118" t="s">
        <v>0</v>
      </c>
      <c r="B169" s="119" t="s">
        <v>1</v>
      </c>
      <c r="C169" s="572" t="s">
        <v>2</v>
      </c>
      <c r="D169" s="119" t="s">
        <v>3</v>
      </c>
      <c r="E169" s="120" t="s">
        <v>379</v>
      </c>
      <c r="F169" s="121" t="s">
        <v>5</v>
      </c>
      <c r="G169" s="122" t="s">
        <v>6</v>
      </c>
      <c r="H169" s="122" t="s">
        <v>357</v>
      </c>
      <c r="I169" s="347" t="s">
        <v>7</v>
      </c>
      <c r="J169" s="348" t="s">
        <v>8</v>
      </c>
      <c r="K169" s="464" t="s">
        <v>9</v>
      </c>
      <c r="L169" s="158" t="s">
        <v>10</v>
      </c>
      <c r="M169" s="147" t="s">
        <v>11</v>
      </c>
      <c r="N169" s="148" t="s">
        <v>12</v>
      </c>
      <c r="O169" s="148" t="s">
        <v>13</v>
      </c>
      <c r="P169" s="148" t="s">
        <v>14</v>
      </c>
      <c r="Q169" s="148" t="s">
        <v>15</v>
      </c>
      <c r="R169" s="148" t="s">
        <v>16</v>
      </c>
      <c r="S169" s="148" t="s">
        <v>17</v>
      </c>
      <c r="T169" s="148" t="s">
        <v>18</v>
      </c>
      <c r="U169" s="148" t="s">
        <v>19</v>
      </c>
      <c r="V169" s="711" t="s">
        <v>20</v>
      </c>
      <c r="W169" s="712" t="s">
        <v>21</v>
      </c>
      <c r="X169" s="148" t="s">
        <v>22</v>
      </c>
      <c r="Y169" s="148" t="s">
        <v>23</v>
      </c>
      <c r="Z169" s="148" t="s">
        <v>24</v>
      </c>
      <c r="AA169" s="349" t="s">
        <v>25</v>
      </c>
      <c r="AB169" s="713" t="s">
        <v>26</v>
      </c>
      <c r="AC169" s="714" t="s">
        <v>27</v>
      </c>
      <c r="AD169" s="715" t="s">
        <v>28</v>
      </c>
      <c r="AE169" s="715" t="s">
        <v>29</v>
      </c>
      <c r="AF169" s="715" t="s">
        <v>30</v>
      </c>
      <c r="AG169" s="715" t="s">
        <v>31</v>
      </c>
      <c r="AH169" s="715" t="s">
        <v>32</v>
      </c>
      <c r="AI169" s="715" t="s">
        <v>33</v>
      </c>
      <c r="AJ169" s="715" t="s">
        <v>34</v>
      </c>
      <c r="AK169" s="716" t="s">
        <v>35</v>
      </c>
      <c r="AL169" s="717" t="s">
        <v>36</v>
      </c>
      <c r="AM169" s="715" t="s">
        <v>37</v>
      </c>
      <c r="AN169" s="715" t="s">
        <v>38</v>
      </c>
      <c r="AO169" s="715" t="s">
        <v>39</v>
      </c>
      <c r="AP169" s="718" t="s">
        <v>40</v>
      </c>
      <c r="AQ169" s="729"/>
    </row>
    <row r="170" spans="1:43" ht="12.9" customHeight="1" x14ac:dyDescent="0.3">
      <c r="A170" s="719">
        <v>1</v>
      </c>
      <c r="B170" s="720" t="s">
        <v>143</v>
      </c>
      <c r="C170" s="748" t="s">
        <v>132</v>
      </c>
      <c r="D170" s="187">
        <v>1969</v>
      </c>
      <c r="E170" s="199">
        <f>SUM(2019-D170)</f>
        <v>50</v>
      </c>
      <c r="F170" s="223" t="s">
        <v>438</v>
      </c>
      <c r="G170" s="330"/>
      <c r="H170" s="466">
        <v>1</v>
      </c>
      <c r="I170" s="382" t="s">
        <v>133</v>
      </c>
      <c r="J170" s="465">
        <f>IF(COUNTIF(M170:AA170,"&gt;=0")&lt;11,SUM(M170:AA170),SUM(LARGE(M170:AA170,1),LARGE(M170:AA170,2),LARGE(M170:AA170,3),LARGE(M170:AA170,4),LARGE(M170:AA170,5),LARGE(M170:AA170,6),LARGE(M170:AA170,7),LARGE(M170:AA170,8),LARGE(M170:AA170,9),LARGE(M170:AA170,10)))</f>
        <v>70</v>
      </c>
      <c r="K170" s="117">
        <f>SUM(COUNTIF(M170:AA170,"&gt;-1"))</f>
        <v>7</v>
      </c>
      <c r="L170" s="138">
        <f>SUM(M170:AA170)</f>
        <v>70</v>
      </c>
      <c r="M170" s="151"/>
      <c r="N170" s="384">
        <v>10</v>
      </c>
      <c r="O170" s="203">
        <v>10</v>
      </c>
      <c r="P170" s="203">
        <v>10</v>
      </c>
      <c r="Q170" s="203">
        <v>10</v>
      </c>
      <c r="R170" s="452"/>
      <c r="S170" s="191"/>
      <c r="T170" s="384">
        <v>10</v>
      </c>
      <c r="U170" s="191"/>
      <c r="V170" s="731"/>
      <c r="W170" s="724">
        <v>10</v>
      </c>
      <c r="X170" s="191"/>
      <c r="Y170" s="203">
        <v>10</v>
      </c>
      <c r="Z170" s="191"/>
      <c r="AA170" s="354"/>
      <c r="AB170" s="788"/>
      <c r="AC170" s="141" t="s">
        <v>439</v>
      </c>
      <c r="AD170" s="444" t="s">
        <v>133</v>
      </c>
      <c r="AE170" s="141" t="s">
        <v>64</v>
      </c>
      <c r="AF170" s="141" t="s">
        <v>480</v>
      </c>
      <c r="AG170" s="385"/>
      <c r="AH170" s="358"/>
      <c r="AI170" s="141" t="s">
        <v>612</v>
      </c>
      <c r="AJ170" s="358"/>
      <c r="AK170" s="521"/>
      <c r="AL170" s="741" t="s">
        <v>630</v>
      </c>
      <c r="AM170" s="358"/>
      <c r="AN170" s="358" t="s">
        <v>709</v>
      </c>
      <c r="AO170" s="521"/>
      <c r="AP170" s="131"/>
      <c r="AQ170" s="729"/>
    </row>
    <row r="171" spans="1:43" ht="12.9" customHeight="1" x14ac:dyDescent="0.3">
      <c r="A171" s="719">
        <v>2</v>
      </c>
      <c r="B171" s="720" t="s">
        <v>143</v>
      </c>
      <c r="C171" s="721" t="s">
        <v>147</v>
      </c>
      <c r="D171" s="187">
        <v>1963</v>
      </c>
      <c r="E171" s="199">
        <f>SUM(2019-D171)</f>
        <v>56</v>
      </c>
      <c r="F171" s="220" t="s">
        <v>53</v>
      </c>
      <c r="G171" s="330"/>
      <c r="H171" s="375">
        <v>2</v>
      </c>
      <c r="I171" s="383" t="s">
        <v>113</v>
      </c>
      <c r="J171" s="465">
        <f>IF(COUNTIF(M171:AA171,"&gt;=0")&lt;11,SUM(M171:AA171),SUM(LARGE(M171:AA171,1),LARGE(M171:AA171,2),LARGE(M171:AA171,3),LARGE(M171:AA171,4),LARGE(M171:AA171,5),LARGE(M171:AA171,6),LARGE(M171:AA171,7),LARGE(M171:AA171,8),LARGE(M171:AA171,9),LARGE(M171:AA171,10)))</f>
        <v>57</v>
      </c>
      <c r="K171" s="117">
        <f>SUM(COUNTIF(M171:AA171,"&gt;-1"))</f>
        <v>6</v>
      </c>
      <c r="L171" s="138">
        <f>SUM(M171:AA171)</f>
        <v>57</v>
      </c>
      <c r="M171" s="151"/>
      <c r="N171" s="206">
        <v>9</v>
      </c>
      <c r="O171" s="191"/>
      <c r="P171" s="191"/>
      <c r="Q171" s="191"/>
      <c r="R171" s="191"/>
      <c r="S171" s="191"/>
      <c r="T171" s="191"/>
      <c r="U171" s="452"/>
      <c r="V171" s="731"/>
      <c r="W171" s="732">
        <v>9</v>
      </c>
      <c r="X171" s="203">
        <v>10</v>
      </c>
      <c r="Y171" s="206">
        <v>9</v>
      </c>
      <c r="Z171" s="203">
        <v>10</v>
      </c>
      <c r="AA171" s="625">
        <v>10</v>
      </c>
      <c r="AB171" s="507"/>
      <c r="AC171" s="145" t="s">
        <v>457</v>
      </c>
      <c r="AD171" s="141"/>
      <c r="AE171" s="358"/>
      <c r="AF171" s="358"/>
      <c r="AG171" s="385"/>
      <c r="AH171" s="358"/>
      <c r="AI171" s="358"/>
      <c r="AJ171" s="358"/>
      <c r="AK171" s="789"/>
      <c r="AL171" s="741" t="s">
        <v>677</v>
      </c>
      <c r="AM171" s="358" t="s">
        <v>113</v>
      </c>
      <c r="AN171" s="358" t="s">
        <v>710</v>
      </c>
      <c r="AO171" s="358" t="s">
        <v>583</v>
      </c>
      <c r="AP171" s="131" t="s">
        <v>617</v>
      </c>
      <c r="AQ171" s="729"/>
    </row>
    <row r="172" spans="1:43" ht="12.9" customHeight="1" x14ac:dyDescent="0.3">
      <c r="A172" s="719">
        <v>3</v>
      </c>
      <c r="B172" s="720" t="s">
        <v>143</v>
      </c>
      <c r="C172" s="721" t="s">
        <v>231</v>
      </c>
      <c r="D172" s="187">
        <v>1959</v>
      </c>
      <c r="E172" s="199">
        <f>SUM(2019-D172)</f>
        <v>60</v>
      </c>
      <c r="F172" s="223" t="s">
        <v>43</v>
      </c>
      <c r="G172" s="330"/>
      <c r="H172" s="375">
        <v>3</v>
      </c>
      <c r="I172" s="526" t="s">
        <v>150</v>
      </c>
      <c r="J172" s="465">
        <f>IF(COUNTIF(M172:AA172,"&gt;=0")&lt;11,SUM(M172:AA172),SUM(LARGE(M172:AA172,1),LARGE(M172:AA172,2),LARGE(M172:AA172,3),LARGE(M172:AA172,4),LARGE(M172:AA172,5),LARGE(M172:AA172,6),LARGE(M172:AA172,7),LARGE(M172:AA172,8),LARGE(M172:AA172,9),LARGE(M172:AA172,10)))</f>
        <v>57</v>
      </c>
      <c r="K172" s="117">
        <f>SUM(COUNTIF(M172:AA172,"&gt;-1"))</f>
        <v>6</v>
      </c>
      <c r="L172" s="138">
        <f>SUM(M172:AA172)</f>
        <v>57</v>
      </c>
      <c r="M172" s="149">
        <v>10</v>
      </c>
      <c r="N172" s="386"/>
      <c r="O172" s="206">
        <v>9</v>
      </c>
      <c r="P172" s="206">
        <v>9</v>
      </c>
      <c r="Q172" s="206">
        <v>9</v>
      </c>
      <c r="R172" s="191"/>
      <c r="S172" s="191"/>
      <c r="T172" s="191"/>
      <c r="U172" s="203">
        <v>10</v>
      </c>
      <c r="V172" s="737">
        <v>10</v>
      </c>
      <c r="W172" s="730"/>
      <c r="X172" s="191"/>
      <c r="Y172" s="191"/>
      <c r="Z172" s="191"/>
      <c r="AA172" s="354"/>
      <c r="AB172" s="507" t="s">
        <v>150</v>
      </c>
      <c r="AC172" s="145"/>
      <c r="AD172" s="141" t="s">
        <v>150</v>
      </c>
      <c r="AE172" s="358" t="s">
        <v>150</v>
      </c>
      <c r="AF172" s="358" t="s">
        <v>150</v>
      </c>
      <c r="AG172" s="358"/>
      <c r="AH172" s="358"/>
      <c r="AI172" s="358"/>
      <c r="AJ172" s="358" t="s">
        <v>150</v>
      </c>
      <c r="AK172" s="790" t="s">
        <v>150</v>
      </c>
      <c r="AL172" s="741"/>
      <c r="AM172" s="358"/>
      <c r="AN172" s="358"/>
      <c r="AO172" s="358"/>
      <c r="AP172" s="131"/>
      <c r="AQ172" s="729"/>
    </row>
    <row r="173" spans="1:43" ht="12.9" customHeight="1" x14ac:dyDescent="0.3">
      <c r="A173" s="124">
        <v>4</v>
      </c>
      <c r="B173" s="201" t="s">
        <v>143</v>
      </c>
      <c r="C173" s="576" t="s">
        <v>145</v>
      </c>
      <c r="D173" s="187">
        <v>1948</v>
      </c>
      <c r="E173" s="199">
        <f>SUM(2019-D173)</f>
        <v>71</v>
      </c>
      <c r="F173" s="223" t="s">
        <v>43</v>
      </c>
      <c r="G173" s="330"/>
      <c r="H173" s="375">
        <v>4</v>
      </c>
      <c r="I173" s="387" t="s">
        <v>150</v>
      </c>
      <c r="J173" s="465">
        <f>IF(COUNTIF(M173:AA173,"&gt;=0")&lt;11,SUM(M173:AA173),SUM(LARGE(M173:AA173,1),LARGE(M173:AA173,2),LARGE(M173:AA173,3),LARGE(M173:AA173,4),LARGE(M173:AA173,5),LARGE(M173:AA173,6),LARGE(M173:AA173,7),LARGE(M173:AA173,8),LARGE(M173:AA173,9),LARGE(M173:AA173,10)))</f>
        <v>9</v>
      </c>
      <c r="K173" s="117">
        <f>SUM(COUNTIF(M173:AA173,"&gt;-1"))</f>
        <v>1</v>
      </c>
      <c r="L173" s="138">
        <f>SUM(M173:AA173)</f>
        <v>9</v>
      </c>
      <c r="M173" s="151"/>
      <c r="N173" s="463"/>
      <c r="O173" s="191"/>
      <c r="P173" s="191"/>
      <c r="Q173" s="191"/>
      <c r="R173" s="191"/>
      <c r="S173" s="191"/>
      <c r="T173" s="206">
        <v>9</v>
      </c>
      <c r="U173" s="191"/>
      <c r="V173" s="731"/>
      <c r="W173" s="730"/>
      <c r="X173" s="191"/>
      <c r="Y173" s="191"/>
      <c r="Z173" s="191"/>
      <c r="AA173" s="354"/>
      <c r="AB173" s="507"/>
      <c r="AC173" s="145"/>
      <c r="AD173" s="358"/>
      <c r="AE173" s="358"/>
      <c r="AF173" s="358"/>
      <c r="AG173" s="358"/>
      <c r="AH173" s="358"/>
      <c r="AI173" s="358" t="s">
        <v>150</v>
      </c>
      <c r="AJ173" s="358"/>
      <c r="AK173" s="524"/>
      <c r="AL173" s="791"/>
      <c r="AM173" s="358"/>
      <c r="AN173" s="358"/>
      <c r="AO173" s="356"/>
      <c r="AP173" s="131"/>
      <c r="AQ173" s="729"/>
    </row>
    <row r="174" spans="1:43" ht="12.9" customHeight="1" thickBot="1" x14ac:dyDescent="0.35">
      <c r="A174" s="363">
        <v>4</v>
      </c>
      <c r="B174" s="125" t="s">
        <v>143</v>
      </c>
      <c r="C174" s="593" t="s">
        <v>271</v>
      </c>
      <c r="D174" s="126"/>
      <c r="E174" s="127"/>
      <c r="F174" s="128"/>
      <c r="G174" s="129"/>
      <c r="H174" s="125"/>
      <c r="I174" s="364"/>
      <c r="J174" s="365"/>
      <c r="K174" s="467"/>
      <c r="L174" s="161"/>
      <c r="M174" s="409">
        <f>COUNTIF(M170:M173,"&gt;-1")</f>
        <v>1</v>
      </c>
      <c r="N174" s="410">
        <f>COUNTIF(N170:N173,"&gt;-1")</f>
        <v>2</v>
      </c>
      <c r="O174" s="410">
        <f t="shared" ref="O174:AA174" si="36">COUNTIF(O170:O173,"&gt;-1")</f>
        <v>2</v>
      </c>
      <c r="P174" s="410">
        <f t="shared" si="36"/>
        <v>2</v>
      </c>
      <c r="Q174" s="410">
        <f t="shared" si="36"/>
        <v>2</v>
      </c>
      <c r="R174" s="410">
        <f t="shared" si="36"/>
        <v>0</v>
      </c>
      <c r="S174" s="410">
        <f t="shared" si="36"/>
        <v>0</v>
      </c>
      <c r="T174" s="410">
        <f t="shared" si="36"/>
        <v>2</v>
      </c>
      <c r="U174" s="410">
        <f t="shared" si="36"/>
        <v>1</v>
      </c>
      <c r="V174" s="778">
        <f t="shared" si="36"/>
        <v>1</v>
      </c>
      <c r="W174" s="779">
        <f t="shared" si="36"/>
        <v>2</v>
      </c>
      <c r="X174" s="410">
        <f t="shared" si="36"/>
        <v>1</v>
      </c>
      <c r="Y174" s="410">
        <f t="shared" si="36"/>
        <v>2</v>
      </c>
      <c r="Z174" s="410">
        <f t="shared" si="36"/>
        <v>1</v>
      </c>
      <c r="AA174" s="411">
        <f t="shared" si="36"/>
        <v>1</v>
      </c>
      <c r="AB174" s="508"/>
      <c r="AC174" s="146"/>
      <c r="AD174" s="136"/>
      <c r="AE174" s="135"/>
      <c r="AF174" s="135"/>
      <c r="AG174" s="135"/>
      <c r="AH174" s="135"/>
      <c r="AI174" s="135"/>
      <c r="AJ174" s="135"/>
      <c r="AK174" s="525"/>
      <c r="AL174" s="745"/>
      <c r="AM174" s="135"/>
      <c r="AN174" s="135"/>
      <c r="AO174" s="135"/>
      <c r="AP174" s="137"/>
      <c r="AQ174" s="729"/>
    </row>
    <row r="175" spans="1:43" ht="12.75" customHeight="1" thickBot="1" x14ac:dyDescent="0.35"/>
    <row r="176" spans="1:43" ht="12" customHeight="1" x14ac:dyDescent="0.3">
      <c r="A176" s="650" t="s">
        <v>711</v>
      </c>
      <c r="B176" s="651"/>
      <c r="C176" s="651"/>
      <c r="D176" s="651"/>
      <c r="E176" s="651"/>
      <c r="F176" s="652"/>
      <c r="G176" s="551"/>
      <c r="H176" s="552"/>
      <c r="I176" s="656"/>
      <c r="J176" s="657"/>
      <c r="K176" s="792" t="s">
        <v>712</v>
      </c>
      <c r="L176" s="793"/>
      <c r="M176" s="553">
        <v>1</v>
      </c>
      <c r="N176" s="553">
        <v>2</v>
      </c>
      <c r="O176" s="553">
        <v>3</v>
      </c>
      <c r="P176" s="553">
        <v>4</v>
      </c>
      <c r="Q176" s="553">
        <v>5</v>
      </c>
      <c r="R176" s="553">
        <v>6</v>
      </c>
      <c r="S176" s="553">
        <v>7</v>
      </c>
      <c r="T176" s="553">
        <v>8</v>
      </c>
      <c r="U176" s="553">
        <v>9</v>
      </c>
      <c r="V176" s="553">
        <v>10</v>
      </c>
      <c r="W176" s="553">
        <v>11</v>
      </c>
      <c r="X176" s="553">
        <v>12</v>
      </c>
      <c r="Y176" s="553">
        <v>13</v>
      </c>
      <c r="Z176" s="553">
        <v>14</v>
      </c>
      <c r="AA176" s="553">
        <v>15</v>
      </c>
      <c r="AB176" s="658" t="s">
        <v>713</v>
      </c>
      <c r="AC176" s="658"/>
      <c r="AD176" s="649"/>
      <c r="AE176" s="608" t="s">
        <v>41</v>
      </c>
      <c r="AF176" s="608" t="s">
        <v>55</v>
      </c>
      <c r="AG176" s="608" t="s">
        <v>69</v>
      </c>
      <c r="AH176" s="608" t="s">
        <v>84</v>
      </c>
      <c r="AI176" s="554" t="s">
        <v>94</v>
      </c>
      <c r="AJ176" s="554" t="s">
        <v>380</v>
      </c>
      <c r="AK176" s="555" t="s">
        <v>110</v>
      </c>
      <c r="AL176" s="608" t="s">
        <v>124</v>
      </c>
      <c r="AM176" s="608" t="s">
        <v>143</v>
      </c>
      <c r="AN176" s="608" t="s">
        <v>714</v>
      </c>
      <c r="AO176" s="608" t="s">
        <v>715</v>
      </c>
      <c r="AP176" s="556" t="s">
        <v>716</v>
      </c>
    </row>
    <row r="177" spans="1:42" ht="12" customHeight="1" thickBot="1" x14ac:dyDescent="0.35">
      <c r="A177" s="653"/>
      <c r="B177" s="654"/>
      <c r="C177" s="654"/>
      <c r="D177" s="654"/>
      <c r="E177" s="654"/>
      <c r="F177" s="655"/>
      <c r="G177" s="557"/>
      <c r="H177" s="558">
        <f>SUM(M177:AA177)</f>
        <v>537</v>
      </c>
      <c r="I177" s="647" t="s">
        <v>717</v>
      </c>
      <c r="J177" s="647"/>
      <c r="K177" s="794">
        <f>SUM(M177:AA177)/15</f>
        <v>35.799999999999997</v>
      </c>
      <c r="L177" s="795"/>
      <c r="M177" s="559">
        <f t="shared" ref="M177:AA177" si="37">SUM(M23+M47+M84+M100+M106+M114)</f>
        <v>41</v>
      </c>
      <c r="N177" s="559">
        <f t="shared" si="37"/>
        <v>36</v>
      </c>
      <c r="O177" s="559">
        <f t="shared" si="37"/>
        <v>47</v>
      </c>
      <c r="P177" s="559">
        <f t="shared" si="37"/>
        <v>46</v>
      </c>
      <c r="Q177" s="559">
        <f t="shared" si="37"/>
        <v>41</v>
      </c>
      <c r="R177" s="559">
        <f t="shared" si="37"/>
        <v>36</v>
      </c>
      <c r="S177" s="559">
        <f t="shared" si="37"/>
        <v>35</v>
      </c>
      <c r="T177" s="559">
        <f t="shared" si="37"/>
        <v>37</v>
      </c>
      <c r="U177" s="559">
        <f t="shared" si="37"/>
        <v>41</v>
      </c>
      <c r="V177" s="559">
        <f t="shared" si="37"/>
        <v>32</v>
      </c>
      <c r="W177" s="559">
        <f t="shared" si="37"/>
        <v>30</v>
      </c>
      <c r="X177" s="559">
        <f t="shared" si="37"/>
        <v>35</v>
      </c>
      <c r="Y177" s="559">
        <f t="shared" si="37"/>
        <v>22</v>
      </c>
      <c r="Z177" s="559">
        <f t="shared" si="37"/>
        <v>28</v>
      </c>
      <c r="AA177" s="559">
        <f t="shared" si="37"/>
        <v>30</v>
      </c>
      <c r="AB177" s="659" t="s">
        <v>718</v>
      </c>
      <c r="AC177" s="659"/>
      <c r="AD177" s="660"/>
      <c r="AE177" s="608">
        <f>SUM(A23)</f>
        <v>21</v>
      </c>
      <c r="AF177" s="608">
        <f>SUM(A47)</f>
        <v>22</v>
      </c>
      <c r="AG177" s="608">
        <f>SUM(A84)</f>
        <v>35</v>
      </c>
      <c r="AH177" s="608">
        <f>SUM(A100)</f>
        <v>14</v>
      </c>
      <c r="AI177" s="608">
        <f>SUM(A106)</f>
        <v>4</v>
      </c>
      <c r="AJ177" s="560">
        <f>SUM(A114)</f>
        <v>6</v>
      </c>
      <c r="AK177" s="608">
        <f>SUM(A140)</f>
        <v>24</v>
      </c>
      <c r="AL177" s="608">
        <f>SUM(A168)</f>
        <v>26</v>
      </c>
      <c r="AM177" s="608">
        <f>SUM(A174)</f>
        <v>4</v>
      </c>
      <c r="AN177" s="561">
        <f>SUM(AE177:AJ177)</f>
        <v>102</v>
      </c>
      <c r="AO177" s="562">
        <f>SUM(AK177:AM177)</f>
        <v>54</v>
      </c>
      <c r="AP177" s="563">
        <f>SUM(AN177:AO177)</f>
        <v>156</v>
      </c>
    </row>
    <row r="178" spans="1:42" ht="12" customHeight="1" x14ac:dyDescent="0.3">
      <c r="A178" s="641" t="s">
        <v>758</v>
      </c>
      <c r="B178" s="642"/>
      <c r="C178" s="642"/>
      <c r="D178" s="642"/>
      <c r="E178" s="642"/>
      <c r="F178" s="643"/>
      <c r="G178" s="557"/>
      <c r="H178" s="558">
        <f t="shared" ref="H178:H179" si="38">SUM(M178:AA178)</f>
        <v>302</v>
      </c>
      <c r="I178" s="647" t="s">
        <v>719</v>
      </c>
      <c r="J178" s="647"/>
      <c r="K178" s="794">
        <f>SUM(M178:AA178)/15</f>
        <v>20.133333333333333</v>
      </c>
      <c r="L178" s="795"/>
      <c r="M178" s="564">
        <f t="shared" ref="M178:AA178" si="39">SUM(M140+M168+M174)</f>
        <v>23</v>
      </c>
      <c r="N178" s="564">
        <f t="shared" si="39"/>
        <v>25</v>
      </c>
      <c r="O178" s="564">
        <f t="shared" si="39"/>
        <v>25</v>
      </c>
      <c r="P178" s="564">
        <f t="shared" si="39"/>
        <v>19</v>
      </c>
      <c r="Q178" s="564">
        <f t="shared" si="39"/>
        <v>22</v>
      </c>
      <c r="R178" s="564">
        <f t="shared" si="39"/>
        <v>19</v>
      </c>
      <c r="S178" s="564">
        <f t="shared" si="39"/>
        <v>19</v>
      </c>
      <c r="T178" s="564">
        <f t="shared" si="39"/>
        <v>21</v>
      </c>
      <c r="U178" s="564">
        <f t="shared" si="39"/>
        <v>18</v>
      </c>
      <c r="V178" s="564">
        <f t="shared" si="39"/>
        <v>15</v>
      </c>
      <c r="W178" s="564">
        <f t="shared" si="39"/>
        <v>21</v>
      </c>
      <c r="X178" s="564">
        <f t="shared" si="39"/>
        <v>18</v>
      </c>
      <c r="Y178" s="564">
        <f t="shared" si="39"/>
        <v>21</v>
      </c>
      <c r="Z178" s="564">
        <f t="shared" si="39"/>
        <v>16</v>
      </c>
      <c r="AA178" s="564">
        <f t="shared" si="39"/>
        <v>20</v>
      </c>
      <c r="AB178" s="648" t="s">
        <v>720</v>
      </c>
      <c r="AC178" s="648"/>
      <c r="AD178" s="649"/>
      <c r="AE178" s="565">
        <v>7</v>
      </c>
      <c r="AF178" s="565">
        <v>6</v>
      </c>
      <c r="AG178" s="565">
        <v>2</v>
      </c>
      <c r="AH178" s="565">
        <v>4</v>
      </c>
      <c r="AI178" s="565">
        <v>3</v>
      </c>
      <c r="AJ178" s="566">
        <v>2</v>
      </c>
      <c r="AK178" s="565">
        <v>6</v>
      </c>
      <c r="AL178" s="565">
        <v>3</v>
      </c>
      <c r="AM178" s="565">
        <v>3</v>
      </c>
      <c r="AN178" s="608"/>
      <c r="AO178" s="608"/>
      <c r="AP178" s="567"/>
    </row>
    <row r="179" spans="1:42" ht="12" customHeight="1" thickBot="1" x14ac:dyDescent="0.35">
      <c r="A179" s="644"/>
      <c r="B179" s="645"/>
      <c r="C179" s="645"/>
      <c r="D179" s="645"/>
      <c r="E179" s="645"/>
      <c r="F179" s="646"/>
      <c r="G179" s="551"/>
      <c r="H179" s="558">
        <f t="shared" si="38"/>
        <v>839</v>
      </c>
      <c r="I179" s="647" t="s">
        <v>721</v>
      </c>
      <c r="J179" s="647"/>
      <c r="K179" s="794">
        <f>SUM(M179:AA179)/15</f>
        <v>55.93333333333333</v>
      </c>
      <c r="L179" s="795"/>
      <c r="M179" s="568">
        <f>SUM(M177:M178)</f>
        <v>64</v>
      </c>
      <c r="N179" s="568">
        <f t="shared" ref="N179:AA179" si="40">SUM(N177:N178)</f>
        <v>61</v>
      </c>
      <c r="O179" s="568">
        <f t="shared" si="40"/>
        <v>72</v>
      </c>
      <c r="P179" s="568">
        <f t="shared" si="40"/>
        <v>65</v>
      </c>
      <c r="Q179" s="568">
        <f t="shared" si="40"/>
        <v>63</v>
      </c>
      <c r="R179" s="568">
        <f t="shared" si="40"/>
        <v>55</v>
      </c>
      <c r="S179" s="568">
        <f t="shared" si="40"/>
        <v>54</v>
      </c>
      <c r="T179" s="568">
        <f t="shared" si="40"/>
        <v>58</v>
      </c>
      <c r="U179" s="568">
        <f t="shared" si="40"/>
        <v>59</v>
      </c>
      <c r="V179" s="568">
        <f t="shared" si="40"/>
        <v>47</v>
      </c>
      <c r="W179" s="568">
        <f t="shared" si="40"/>
        <v>51</v>
      </c>
      <c r="X179" s="568">
        <f t="shared" si="40"/>
        <v>53</v>
      </c>
      <c r="Y179" s="568">
        <f t="shared" si="40"/>
        <v>43</v>
      </c>
      <c r="Z179" s="568">
        <f t="shared" si="40"/>
        <v>44</v>
      </c>
      <c r="AA179" s="568">
        <f t="shared" si="40"/>
        <v>50</v>
      </c>
      <c r="AB179" s="648" t="s">
        <v>722</v>
      </c>
      <c r="AC179" s="648"/>
      <c r="AD179" s="649"/>
      <c r="AE179" s="569">
        <f>SUM(M23:AA23)/15</f>
        <v>4.5999999999999996</v>
      </c>
      <c r="AF179" s="569">
        <f>SUM(M47:AA47)/15</f>
        <v>6.7333333333333334</v>
      </c>
      <c r="AG179" s="569">
        <f>SUM(M84:AA84)/15</f>
        <v>12</v>
      </c>
      <c r="AH179" s="569">
        <f>SUM(M100:AA100)/15</f>
        <v>5.8</v>
      </c>
      <c r="AI179" s="569">
        <f>SUM(M106:AA106)/15</f>
        <v>2.8666666666666667</v>
      </c>
      <c r="AJ179" s="569">
        <f>SUM(M114:AA114)/15</f>
        <v>3.8</v>
      </c>
      <c r="AK179" s="569">
        <f>SUM(M140:AA140)/15</f>
        <v>6.8</v>
      </c>
      <c r="AL179" s="569">
        <f>SUM(M168:AA168)/15</f>
        <v>12</v>
      </c>
      <c r="AM179" s="569">
        <f>SUM(M174:AA174)/15</f>
        <v>1.3333333333333333</v>
      </c>
      <c r="AN179" s="569"/>
      <c r="AO179" s="569"/>
      <c r="AP179" s="570"/>
    </row>
  </sheetData>
  <mergeCells count="14">
    <mergeCell ref="A178:F179"/>
    <mergeCell ref="I178:J178"/>
    <mergeCell ref="K178:L178"/>
    <mergeCell ref="AB178:AD178"/>
    <mergeCell ref="I179:J179"/>
    <mergeCell ref="K179:L179"/>
    <mergeCell ref="AB179:AD179"/>
    <mergeCell ref="A176:F177"/>
    <mergeCell ref="I176:J176"/>
    <mergeCell ref="K176:L176"/>
    <mergeCell ref="AB176:AD176"/>
    <mergeCell ref="I177:J177"/>
    <mergeCell ref="K177:L177"/>
    <mergeCell ref="AB177:AD177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workbookViewId="0">
      <selection activeCell="N22" sqref="N22"/>
    </sheetView>
  </sheetViews>
  <sheetFormatPr defaultRowHeight="14.4" x14ac:dyDescent="0.3"/>
  <cols>
    <col min="1" max="1" width="3" bestFit="1" customWidth="1"/>
    <col min="2" max="2" width="18" bestFit="1" customWidth="1"/>
    <col min="3" max="3" width="3.88671875" bestFit="1" customWidth="1"/>
    <col min="4" max="4" width="3.33203125" bestFit="1" customWidth="1"/>
    <col min="5" max="5" width="18.88671875" bestFit="1" customWidth="1"/>
    <col min="6" max="6" width="6.21875" customWidth="1"/>
    <col min="7" max="7" width="3.33203125" bestFit="1" customWidth="1"/>
    <col min="8" max="8" width="3.88671875" bestFit="1" customWidth="1"/>
    <col min="9" max="9" width="2.77734375" bestFit="1" customWidth="1"/>
    <col min="10" max="10" width="6.77734375" bestFit="1" customWidth="1"/>
    <col min="11" max="11" width="6.21875" bestFit="1" customWidth="1"/>
  </cols>
  <sheetData>
    <row r="1" spans="1:11" x14ac:dyDescent="0.3">
      <c r="A1" s="664" t="s">
        <v>642</v>
      </c>
      <c r="B1" s="665"/>
      <c r="C1" s="665"/>
      <c r="D1" s="665"/>
      <c r="E1" s="665"/>
      <c r="F1" s="665"/>
      <c r="G1" s="665"/>
      <c r="H1" s="665"/>
      <c r="I1" s="665"/>
      <c r="J1" s="665"/>
      <c r="K1" s="666"/>
    </row>
    <row r="2" spans="1:11" x14ac:dyDescent="0.3">
      <c r="A2" s="412" t="s">
        <v>0</v>
      </c>
      <c r="B2" s="187" t="s">
        <v>2</v>
      </c>
      <c r="C2" s="187" t="s">
        <v>3</v>
      </c>
      <c r="D2" s="188" t="s">
        <v>379</v>
      </c>
      <c r="E2" s="189" t="s">
        <v>5</v>
      </c>
      <c r="F2" s="435" t="s">
        <v>248</v>
      </c>
      <c r="G2" s="191" t="s">
        <v>1</v>
      </c>
      <c r="H2" s="192" t="s">
        <v>503</v>
      </c>
      <c r="I2" s="193" t="s">
        <v>10</v>
      </c>
      <c r="J2" s="436" t="s">
        <v>250</v>
      </c>
      <c r="K2" s="413" t="s">
        <v>251</v>
      </c>
    </row>
    <row r="3" spans="1:11" x14ac:dyDescent="0.3">
      <c r="A3" s="414">
        <v>1</v>
      </c>
      <c r="B3" s="197" t="s">
        <v>623</v>
      </c>
      <c r="C3" s="198">
        <v>1982</v>
      </c>
      <c r="D3" s="199"/>
      <c r="E3" s="212" t="s">
        <v>46</v>
      </c>
      <c r="F3" s="480">
        <v>0.65833333333333333</v>
      </c>
      <c r="G3" s="201" t="s">
        <v>55</v>
      </c>
      <c r="H3" s="201">
        <v>1</v>
      </c>
      <c r="I3" s="203">
        <v>10</v>
      </c>
      <c r="J3" s="330"/>
      <c r="K3" s="416">
        <f t="shared" ref="K3:K59" si="0">SUM(F3/4.53)</f>
        <v>0.14532744665194997</v>
      </c>
    </row>
    <row r="4" spans="1:11" x14ac:dyDescent="0.3">
      <c r="A4" s="414">
        <v>2</v>
      </c>
      <c r="B4" s="219" t="s">
        <v>80</v>
      </c>
      <c r="C4" s="198">
        <v>1973</v>
      </c>
      <c r="D4" s="199">
        <v>46</v>
      </c>
      <c r="E4" s="211" t="s">
        <v>428</v>
      </c>
      <c r="F4" s="480">
        <v>0.69374999999999998</v>
      </c>
      <c r="G4" s="216" t="s">
        <v>69</v>
      </c>
      <c r="H4" s="216">
        <v>1</v>
      </c>
      <c r="I4" s="203">
        <v>10</v>
      </c>
      <c r="J4" s="330"/>
      <c r="K4" s="416">
        <f t="shared" si="0"/>
        <v>0.15314569536423839</v>
      </c>
    </row>
    <row r="5" spans="1:11" x14ac:dyDescent="0.3">
      <c r="A5" s="414">
        <v>3</v>
      </c>
      <c r="B5" s="211" t="s">
        <v>635</v>
      </c>
      <c r="C5" s="198">
        <v>1998</v>
      </c>
      <c r="D5" s="199">
        <v>21</v>
      </c>
      <c r="E5" s="223" t="s">
        <v>636</v>
      </c>
      <c r="F5" s="481">
        <v>0.6972222222222223</v>
      </c>
      <c r="G5" s="201" t="s">
        <v>110</v>
      </c>
      <c r="H5" s="216">
        <v>1</v>
      </c>
      <c r="I5" s="203">
        <v>10</v>
      </c>
      <c r="J5" s="482" t="s">
        <v>643</v>
      </c>
      <c r="K5" s="416">
        <f t="shared" si="0"/>
        <v>0.1539121903360314</v>
      </c>
    </row>
    <row r="6" spans="1:11" x14ac:dyDescent="0.3">
      <c r="A6" s="414">
        <v>4</v>
      </c>
      <c r="B6" s="207" t="s">
        <v>253</v>
      </c>
      <c r="C6" s="208">
        <v>1978</v>
      </c>
      <c r="D6" s="199">
        <v>41</v>
      </c>
      <c r="E6" s="209" t="s">
        <v>254</v>
      </c>
      <c r="F6" s="480">
        <v>0.70694444444444438</v>
      </c>
      <c r="G6" s="216" t="s">
        <v>69</v>
      </c>
      <c r="H6" s="216">
        <v>2</v>
      </c>
      <c r="I6" s="206">
        <v>9</v>
      </c>
      <c r="J6" s="330"/>
      <c r="K6" s="416">
        <f t="shared" si="0"/>
        <v>0.15605837625705174</v>
      </c>
    </row>
    <row r="7" spans="1:11" x14ac:dyDescent="0.3">
      <c r="A7" s="414">
        <v>5</v>
      </c>
      <c r="B7" s="197" t="s">
        <v>70</v>
      </c>
      <c r="C7" s="187">
        <v>1972</v>
      </c>
      <c r="D7" s="199">
        <v>47</v>
      </c>
      <c r="E7" s="210" t="s">
        <v>53</v>
      </c>
      <c r="F7" s="480">
        <v>0.71527777777777779</v>
      </c>
      <c r="G7" s="216" t="s">
        <v>69</v>
      </c>
      <c r="H7" s="216">
        <v>3</v>
      </c>
      <c r="I7" s="206">
        <v>8</v>
      </c>
      <c r="J7" s="330"/>
      <c r="K7" s="416">
        <f t="shared" si="0"/>
        <v>0.15789796418935492</v>
      </c>
    </row>
    <row r="8" spans="1:11" x14ac:dyDescent="0.3">
      <c r="A8" s="414">
        <v>6</v>
      </c>
      <c r="B8" s="211" t="s">
        <v>56</v>
      </c>
      <c r="C8" s="198">
        <v>1980</v>
      </c>
      <c r="D8" s="199">
        <v>39</v>
      </c>
      <c r="E8" s="212" t="s">
        <v>46</v>
      </c>
      <c r="F8" s="483">
        <v>0.71666666666666667</v>
      </c>
      <c r="G8" s="201" t="s">
        <v>55</v>
      </c>
      <c r="H8" s="216">
        <v>2</v>
      </c>
      <c r="I8" s="206">
        <v>9</v>
      </c>
      <c r="J8" s="330"/>
      <c r="K8" s="416">
        <f t="shared" si="0"/>
        <v>0.15820456217807211</v>
      </c>
    </row>
    <row r="9" spans="1:11" x14ac:dyDescent="0.3">
      <c r="A9" s="414">
        <v>7</v>
      </c>
      <c r="B9" s="197" t="s">
        <v>386</v>
      </c>
      <c r="C9" s="187">
        <v>1977</v>
      </c>
      <c r="D9" s="199">
        <v>42</v>
      </c>
      <c r="E9" s="210" t="s">
        <v>53</v>
      </c>
      <c r="F9" s="480">
        <v>0.72430555555555554</v>
      </c>
      <c r="G9" s="216" t="s">
        <v>69</v>
      </c>
      <c r="H9" s="201">
        <v>4</v>
      </c>
      <c r="I9" s="206">
        <v>7</v>
      </c>
      <c r="J9" s="330" t="s">
        <v>7</v>
      </c>
      <c r="K9" s="416">
        <f t="shared" si="0"/>
        <v>0.15989085111601667</v>
      </c>
    </row>
    <row r="10" spans="1:11" x14ac:dyDescent="0.3">
      <c r="A10" s="414">
        <v>8</v>
      </c>
      <c r="B10" s="214" t="s">
        <v>622</v>
      </c>
      <c r="C10" s="208">
        <v>1981</v>
      </c>
      <c r="D10" s="199">
        <v>38</v>
      </c>
      <c r="E10" s="218" t="s">
        <v>604</v>
      </c>
      <c r="F10" s="483">
        <v>0.73125000000000007</v>
      </c>
      <c r="G10" s="201" t="s">
        <v>55</v>
      </c>
      <c r="H10" s="216">
        <v>3</v>
      </c>
      <c r="I10" s="206">
        <v>8</v>
      </c>
      <c r="J10" s="330"/>
      <c r="K10" s="416">
        <f t="shared" si="0"/>
        <v>0.16142384105960267</v>
      </c>
    </row>
    <row r="11" spans="1:11" x14ac:dyDescent="0.3">
      <c r="A11" s="414">
        <v>9</v>
      </c>
      <c r="B11" s="207" t="s">
        <v>564</v>
      </c>
      <c r="C11" s="208">
        <v>1962</v>
      </c>
      <c r="D11" s="187">
        <v>57</v>
      </c>
      <c r="E11" s="211" t="s">
        <v>50</v>
      </c>
      <c r="F11" s="483">
        <v>0.74097222222222225</v>
      </c>
      <c r="G11" s="201" t="s">
        <v>84</v>
      </c>
      <c r="H11" s="201">
        <v>1</v>
      </c>
      <c r="I11" s="203">
        <v>10</v>
      </c>
      <c r="J11" s="330"/>
      <c r="K11" s="416">
        <f t="shared" si="0"/>
        <v>0.16357002698062301</v>
      </c>
    </row>
    <row r="12" spans="1:11" x14ac:dyDescent="0.3">
      <c r="A12" s="414">
        <v>10</v>
      </c>
      <c r="B12" s="197" t="s">
        <v>65</v>
      </c>
      <c r="C12" s="198">
        <v>1985</v>
      </c>
      <c r="D12" s="199">
        <v>34</v>
      </c>
      <c r="E12" s="200" t="s">
        <v>416</v>
      </c>
      <c r="F12" s="480">
        <v>0.75069444444444444</v>
      </c>
      <c r="G12" s="201" t="s">
        <v>55</v>
      </c>
      <c r="H12" s="216">
        <v>4</v>
      </c>
      <c r="I12" s="206">
        <v>7</v>
      </c>
      <c r="J12" s="330"/>
      <c r="K12" s="416">
        <f t="shared" si="0"/>
        <v>0.16571621290164334</v>
      </c>
    </row>
    <row r="13" spans="1:11" x14ac:dyDescent="0.3">
      <c r="A13" s="414">
        <v>11</v>
      </c>
      <c r="B13" s="207" t="s">
        <v>89</v>
      </c>
      <c r="C13" s="208">
        <v>1966</v>
      </c>
      <c r="D13" s="187">
        <v>53</v>
      </c>
      <c r="E13" s="211" t="s">
        <v>43</v>
      </c>
      <c r="F13" s="480">
        <v>0.75624999999999998</v>
      </c>
      <c r="G13" s="201" t="s">
        <v>84</v>
      </c>
      <c r="H13" s="201">
        <v>2</v>
      </c>
      <c r="I13" s="206">
        <v>9</v>
      </c>
      <c r="J13" s="330"/>
      <c r="K13" s="416">
        <f t="shared" si="0"/>
        <v>0.16694260485651213</v>
      </c>
    </row>
    <row r="14" spans="1:11" x14ac:dyDescent="0.3">
      <c r="A14" s="414">
        <v>12</v>
      </c>
      <c r="B14" s="219" t="s">
        <v>418</v>
      </c>
      <c r="C14" s="198">
        <v>1974</v>
      </c>
      <c r="D14" s="199">
        <v>45</v>
      </c>
      <c r="E14" s="211" t="s">
        <v>43</v>
      </c>
      <c r="F14" s="480">
        <v>0.7583333333333333</v>
      </c>
      <c r="G14" s="201" t="s">
        <v>69</v>
      </c>
      <c r="H14" s="216">
        <v>5</v>
      </c>
      <c r="I14" s="206">
        <v>6</v>
      </c>
      <c r="J14" s="330" t="s">
        <v>7</v>
      </c>
      <c r="K14" s="416">
        <f t="shared" si="0"/>
        <v>0.16740250183958791</v>
      </c>
    </row>
    <row r="15" spans="1:11" x14ac:dyDescent="0.3">
      <c r="A15" s="414">
        <v>13</v>
      </c>
      <c r="B15" s="217" t="s">
        <v>565</v>
      </c>
      <c r="C15" s="198">
        <v>1972</v>
      </c>
      <c r="D15" s="199">
        <v>47</v>
      </c>
      <c r="E15" s="209" t="s">
        <v>360</v>
      </c>
      <c r="F15" s="480">
        <v>0.79236111111111107</v>
      </c>
      <c r="G15" s="216" t="s">
        <v>69</v>
      </c>
      <c r="H15" s="201">
        <v>6</v>
      </c>
      <c r="I15" s="206">
        <v>5</v>
      </c>
      <c r="J15" s="330" t="s">
        <v>7</v>
      </c>
      <c r="K15" s="416">
        <f t="shared" si="0"/>
        <v>0.17491415256315918</v>
      </c>
    </row>
    <row r="16" spans="1:11" x14ac:dyDescent="0.3">
      <c r="A16" s="414">
        <v>14</v>
      </c>
      <c r="B16" s="197" t="s">
        <v>625</v>
      </c>
      <c r="C16" s="187">
        <v>1972</v>
      </c>
      <c r="D16" s="199">
        <v>47</v>
      </c>
      <c r="E16" s="211" t="s">
        <v>50</v>
      </c>
      <c r="F16" s="480">
        <v>0.7944444444444444</v>
      </c>
      <c r="G16" s="201" t="s">
        <v>69</v>
      </c>
      <c r="H16" s="201">
        <v>7</v>
      </c>
      <c r="I16" s="206">
        <v>4</v>
      </c>
      <c r="J16" s="330" t="s">
        <v>252</v>
      </c>
      <c r="K16" s="416">
        <f t="shared" si="0"/>
        <v>0.17537404954623495</v>
      </c>
    </row>
    <row r="17" spans="1:11" x14ac:dyDescent="0.3">
      <c r="A17" s="414">
        <v>15</v>
      </c>
      <c r="B17" s="217" t="s">
        <v>71</v>
      </c>
      <c r="C17" s="198">
        <v>1972</v>
      </c>
      <c r="D17" s="199">
        <v>47</v>
      </c>
      <c r="E17" s="218" t="s">
        <v>43</v>
      </c>
      <c r="F17" s="480">
        <v>0.79583333333333339</v>
      </c>
      <c r="G17" s="216" t="s">
        <v>69</v>
      </c>
      <c r="H17" s="216">
        <v>8</v>
      </c>
      <c r="I17" s="206">
        <v>3</v>
      </c>
      <c r="J17" s="330"/>
      <c r="K17" s="416">
        <f t="shared" si="0"/>
        <v>0.17568064753495216</v>
      </c>
    </row>
    <row r="18" spans="1:11" x14ac:dyDescent="0.3">
      <c r="A18" s="414">
        <v>16</v>
      </c>
      <c r="B18" s="217" t="s">
        <v>58</v>
      </c>
      <c r="C18" s="198">
        <v>1977</v>
      </c>
      <c r="D18" s="199">
        <v>42</v>
      </c>
      <c r="E18" s="212" t="s">
        <v>46</v>
      </c>
      <c r="F18" s="480">
        <v>0.7993055555555556</v>
      </c>
      <c r="G18" s="216" t="s">
        <v>69</v>
      </c>
      <c r="H18" s="216">
        <v>9</v>
      </c>
      <c r="I18" s="206">
        <v>2</v>
      </c>
      <c r="J18" s="204" t="s">
        <v>7</v>
      </c>
      <c r="K18" s="416">
        <f t="shared" si="0"/>
        <v>0.17644714250674515</v>
      </c>
    </row>
    <row r="19" spans="1:11" x14ac:dyDescent="0.3">
      <c r="A19" s="414">
        <v>17</v>
      </c>
      <c r="B19" s="217" t="s">
        <v>375</v>
      </c>
      <c r="C19" s="198">
        <v>1977</v>
      </c>
      <c r="D19" s="199">
        <v>42</v>
      </c>
      <c r="E19" s="219" t="s">
        <v>82</v>
      </c>
      <c r="F19" s="480">
        <v>0.81736111111111109</v>
      </c>
      <c r="G19" s="216" t="s">
        <v>69</v>
      </c>
      <c r="H19" s="216">
        <v>10</v>
      </c>
      <c r="I19" s="206">
        <v>1</v>
      </c>
      <c r="J19" s="330"/>
      <c r="K19" s="416">
        <f t="shared" si="0"/>
        <v>0.18043291636006867</v>
      </c>
    </row>
    <row r="20" spans="1:11" x14ac:dyDescent="0.3">
      <c r="A20" s="414">
        <v>18</v>
      </c>
      <c r="B20" s="219" t="s">
        <v>420</v>
      </c>
      <c r="C20" s="198">
        <v>1973</v>
      </c>
      <c r="D20" s="199">
        <v>46</v>
      </c>
      <c r="E20" s="210" t="s">
        <v>53</v>
      </c>
      <c r="F20" s="483">
        <v>0.82361111111111107</v>
      </c>
      <c r="G20" s="201" t="s">
        <v>69</v>
      </c>
      <c r="H20" s="216">
        <v>11</v>
      </c>
      <c r="I20" s="206">
        <v>1</v>
      </c>
      <c r="J20" s="330"/>
      <c r="K20" s="416">
        <f t="shared" si="0"/>
        <v>0.18181260730929602</v>
      </c>
    </row>
    <row r="21" spans="1:11" x14ac:dyDescent="0.3">
      <c r="A21" s="414">
        <v>19</v>
      </c>
      <c r="B21" s="211" t="s">
        <v>125</v>
      </c>
      <c r="C21" s="198">
        <v>1977</v>
      </c>
      <c r="D21" s="199">
        <v>42</v>
      </c>
      <c r="E21" s="212" t="s">
        <v>46</v>
      </c>
      <c r="F21" s="480">
        <v>0.82500000000000007</v>
      </c>
      <c r="G21" s="201" t="s">
        <v>124</v>
      </c>
      <c r="H21" s="201">
        <v>1</v>
      </c>
      <c r="I21" s="203">
        <v>10</v>
      </c>
      <c r="J21" s="330"/>
      <c r="K21" s="416">
        <f t="shared" si="0"/>
        <v>0.18211920529801326</v>
      </c>
    </row>
    <row r="22" spans="1:11" x14ac:dyDescent="0.3">
      <c r="A22" s="414">
        <v>20</v>
      </c>
      <c r="B22" s="211" t="s">
        <v>126</v>
      </c>
      <c r="C22" s="198">
        <v>1975</v>
      </c>
      <c r="D22" s="199">
        <v>44</v>
      </c>
      <c r="E22" s="212" t="s">
        <v>46</v>
      </c>
      <c r="F22" s="483">
        <v>0.82638888888888884</v>
      </c>
      <c r="G22" s="201" t="s">
        <v>124</v>
      </c>
      <c r="H22" s="216">
        <v>2</v>
      </c>
      <c r="I22" s="206">
        <v>9</v>
      </c>
      <c r="J22" s="330"/>
      <c r="K22" s="416">
        <f t="shared" si="0"/>
        <v>0.18242580328673041</v>
      </c>
    </row>
    <row r="23" spans="1:11" x14ac:dyDescent="0.3">
      <c r="A23" s="414">
        <v>21</v>
      </c>
      <c r="B23" s="207" t="s">
        <v>398</v>
      </c>
      <c r="C23" s="208">
        <v>1993</v>
      </c>
      <c r="D23" s="199">
        <v>26</v>
      </c>
      <c r="E23" s="395" t="s">
        <v>46</v>
      </c>
      <c r="F23" s="481">
        <v>0.83263888888888893</v>
      </c>
      <c r="G23" s="201" t="s">
        <v>110</v>
      </c>
      <c r="H23" s="201">
        <v>2</v>
      </c>
      <c r="I23" s="206">
        <v>9</v>
      </c>
      <c r="J23" s="330" t="s">
        <v>7</v>
      </c>
      <c r="K23" s="416">
        <f t="shared" si="0"/>
        <v>0.18380549423595782</v>
      </c>
    </row>
    <row r="24" spans="1:11" x14ac:dyDescent="0.3">
      <c r="A24" s="414">
        <v>22</v>
      </c>
      <c r="B24" s="214" t="s">
        <v>464</v>
      </c>
      <c r="C24" s="208">
        <v>1977</v>
      </c>
      <c r="D24" s="199">
        <v>42</v>
      </c>
      <c r="E24" s="408" t="s">
        <v>53</v>
      </c>
      <c r="F24" s="480">
        <v>0.83263888888888893</v>
      </c>
      <c r="G24" s="216" t="s">
        <v>69</v>
      </c>
      <c r="H24" s="201">
        <v>12</v>
      </c>
      <c r="I24" s="206">
        <v>1</v>
      </c>
      <c r="J24" s="330" t="s">
        <v>7</v>
      </c>
      <c r="K24" s="416">
        <f t="shared" si="0"/>
        <v>0.18380549423595782</v>
      </c>
    </row>
    <row r="25" spans="1:11" x14ac:dyDescent="0.3">
      <c r="A25" s="414">
        <v>23</v>
      </c>
      <c r="B25" s="214" t="s">
        <v>67</v>
      </c>
      <c r="C25" s="208">
        <v>1983</v>
      </c>
      <c r="D25" s="199">
        <v>36</v>
      </c>
      <c r="E25" s="210" t="s">
        <v>53</v>
      </c>
      <c r="F25" s="480">
        <v>0.84097222222222223</v>
      </c>
      <c r="G25" s="201" t="s">
        <v>55</v>
      </c>
      <c r="H25" s="216">
        <v>5</v>
      </c>
      <c r="I25" s="206">
        <v>6</v>
      </c>
      <c r="J25" s="330"/>
      <c r="K25" s="416">
        <f t="shared" si="0"/>
        <v>0.18564508216826098</v>
      </c>
    </row>
    <row r="26" spans="1:11" x14ac:dyDescent="0.3">
      <c r="A26" s="414">
        <v>24</v>
      </c>
      <c r="B26" s="197" t="s">
        <v>85</v>
      </c>
      <c r="C26" s="187">
        <v>1964</v>
      </c>
      <c r="D26" s="199">
        <v>55</v>
      </c>
      <c r="E26" s="212" t="s">
        <v>46</v>
      </c>
      <c r="F26" s="480">
        <v>0.84583333333333333</v>
      </c>
      <c r="G26" s="201" t="s">
        <v>84</v>
      </c>
      <c r="H26" s="201">
        <v>3</v>
      </c>
      <c r="I26" s="206">
        <v>8</v>
      </c>
      <c r="J26" s="204"/>
      <c r="K26" s="416">
        <f t="shared" si="0"/>
        <v>0.18671817512877115</v>
      </c>
    </row>
    <row r="27" spans="1:11" x14ac:dyDescent="0.3">
      <c r="A27" s="414">
        <v>25</v>
      </c>
      <c r="B27" s="214" t="s">
        <v>383</v>
      </c>
      <c r="C27" s="208">
        <v>2004</v>
      </c>
      <c r="D27" s="199">
        <v>15</v>
      </c>
      <c r="E27" s="212" t="s">
        <v>46</v>
      </c>
      <c r="F27" s="480">
        <v>0.84652777777777777</v>
      </c>
      <c r="G27" s="201" t="s">
        <v>41</v>
      </c>
      <c r="H27" s="216">
        <v>1</v>
      </c>
      <c r="I27" s="203">
        <v>10</v>
      </c>
      <c r="J27" s="330"/>
      <c r="K27" s="416">
        <f t="shared" si="0"/>
        <v>0.18687147412312974</v>
      </c>
    </row>
    <row r="28" spans="1:11" x14ac:dyDescent="0.3">
      <c r="A28" s="414">
        <v>26</v>
      </c>
      <c r="B28" s="211" t="s">
        <v>127</v>
      </c>
      <c r="C28" s="198">
        <v>1979</v>
      </c>
      <c r="D28" s="199">
        <v>40</v>
      </c>
      <c r="E28" s="210" t="s">
        <v>53</v>
      </c>
      <c r="F28" s="480">
        <v>0.84861111111111109</v>
      </c>
      <c r="G28" s="201" t="s">
        <v>124</v>
      </c>
      <c r="H28" s="201">
        <v>3</v>
      </c>
      <c r="I28" s="206">
        <v>8</v>
      </c>
      <c r="J28" s="330"/>
      <c r="K28" s="416">
        <f t="shared" si="0"/>
        <v>0.18733137110620554</v>
      </c>
    </row>
    <row r="29" spans="1:11" x14ac:dyDescent="0.3">
      <c r="A29" s="414">
        <v>27</v>
      </c>
      <c r="B29" s="207" t="s">
        <v>393</v>
      </c>
      <c r="C29" s="208">
        <v>1965</v>
      </c>
      <c r="D29" s="199">
        <v>54</v>
      </c>
      <c r="E29" s="220" t="s">
        <v>53</v>
      </c>
      <c r="F29" s="480">
        <v>0.85277777777777775</v>
      </c>
      <c r="G29" s="201" t="s">
        <v>84</v>
      </c>
      <c r="H29" s="201">
        <v>4</v>
      </c>
      <c r="I29" s="206">
        <v>7</v>
      </c>
      <c r="J29" s="330"/>
      <c r="K29" s="416">
        <f t="shared" si="0"/>
        <v>0.18825116507235712</v>
      </c>
    </row>
    <row r="30" spans="1:11" x14ac:dyDescent="0.3">
      <c r="A30" s="414">
        <v>28</v>
      </c>
      <c r="B30" s="214" t="s">
        <v>466</v>
      </c>
      <c r="C30" s="208">
        <v>1972</v>
      </c>
      <c r="D30" s="199">
        <v>47</v>
      </c>
      <c r="E30" s="407" t="s">
        <v>467</v>
      </c>
      <c r="F30" s="480">
        <v>0.85555555555555562</v>
      </c>
      <c r="G30" s="216" t="s">
        <v>69</v>
      </c>
      <c r="H30" s="216">
        <v>13</v>
      </c>
      <c r="I30" s="206">
        <v>1</v>
      </c>
      <c r="J30" s="330"/>
      <c r="K30" s="416">
        <f t="shared" si="0"/>
        <v>0.18886436104979151</v>
      </c>
    </row>
    <row r="31" spans="1:11" x14ac:dyDescent="0.3">
      <c r="A31" s="414">
        <v>29</v>
      </c>
      <c r="B31" s="219" t="s">
        <v>511</v>
      </c>
      <c r="C31" s="198">
        <v>1975</v>
      </c>
      <c r="D31" s="199">
        <v>44</v>
      </c>
      <c r="E31" s="393" t="s">
        <v>43</v>
      </c>
      <c r="F31" s="480">
        <v>0.86944444444444446</v>
      </c>
      <c r="G31" s="216" t="s">
        <v>69</v>
      </c>
      <c r="H31" s="216">
        <v>14</v>
      </c>
      <c r="I31" s="206">
        <v>1</v>
      </c>
      <c r="J31" s="330"/>
      <c r="K31" s="416">
        <f t="shared" si="0"/>
        <v>0.19193034093696346</v>
      </c>
    </row>
    <row r="32" spans="1:11" x14ac:dyDescent="0.3">
      <c r="A32" s="414">
        <v>30</v>
      </c>
      <c r="B32" s="211" t="s">
        <v>260</v>
      </c>
      <c r="C32" s="198">
        <v>1987</v>
      </c>
      <c r="D32" s="199">
        <v>32</v>
      </c>
      <c r="E32" s="221" t="s">
        <v>255</v>
      </c>
      <c r="F32" s="483">
        <v>0.87361111111111101</v>
      </c>
      <c r="G32" s="201" t="s">
        <v>55</v>
      </c>
      <c r="H32" s="201">
        <v>6</v>
      </c>
      <c r="I32" s="206">
        <v>5</v>
      </c>
      <c r="J32" s="330"/>
      <c r="K32" s="416">
        <f t="shared" si="0"/>
        <v>0.19285013490311501</v>
      </c>
    </row>
    <row r="33" spans="1:11" x14ac:dyDescent="0.3">
      <c r="A33" s="414">
        <v>31</v>
      </c>
      <c r="B33" s="214" t="s">
        <v>72</v>
      </c>
      <c r="C33" s="208">
        <v>1970</v>
      </c>
      <c r="D33" s="199">
        <v>49</v>
      </c>
      <c r="E33" s="209" t="s">
        <v>409</v>
      </c>
      <c r="F33" s="484">
        <v>0.87430555555555556</v>
      </c>
      <c r="G33" s="201" t="s">
        <v>69</v>
      </c>
      <c r="H33" s="201">
        <v>15</v>
      </c>
      <c r="I33" s="206">
        <v>1</v>
      </c>
      <c r="J33" s="330"/>
      <c r="K33" s="416">
        <f t="shared" si="0"/>
        <v>0.19300343389747363</v>
      </c>
    </row>
    <row r="34" spans="1:11" x14ac:dyDescent="0.3">
      <c r="A34" s="414">
        <v>32</v>
      </c>
      <c r="B34" s="214" t="s">
        <v>588</v>
      </c>
      <c r="C34" s="208">
        <v>1987</v>
      </c>
      <c r="D34" s="199">
        <v>32</v>
      </c>
      <c r="E34" s="215" t="s">
        <v>589</v>
      </c>
      <c r="F34" s="483">
        <v>0.8847222222222223</v>
      </c>
      <c r="G34" s="201" t="s">
        <v>55</v>
      </c>
      <c r="H34" s="201">
        <v>7</v>
      </c>
      <c r="I34" s="206">
        <v>4</v>
      </c>
      <c r="J34" s="330"/>
      <c r="K34" s="416">
        <f t="shared" si="0"/>
        <v>0.19530291881285258</v>
      </c>
    </row>
    <row r="35" spans="1:11" x14ac:dyDescent="0.3">
      <c r="A35" s="414">
        <v>33</v>
      </c>
      <c r="B35" s="219" t="s">
        <v>325</v>
      </c>
      <c r="C35" s="198">
        <v>1975</v>
      </c>
      <c r="D35" s="199">
        <v>44</v>
      </c>
      <c r="E35" s="395" t="s">
        <v>46</v>
      </c>
      <c r="F35" s="483">
        <v>0.88888888888888884</v>
      </c>
      <c r="G35" s="216" t="s">
        <v>124</v>
      </c>
      <c r="H35" s="201">
        <v>4</v>
      </c>
      <c r="I35" s="206">
        <v>7</v>
      </c>
      <c r="J35" s="330"/>
      <c r="K35" s="416">
        <f t="shared" si="0"/>
        <v>0.19622271277900416</v>
      </c>
    </row>
    <row r="36" spans="1:11" x14ac:dyDescent="0.3">
      <c r="A36" s="414">
        <v>34</v>
      </c>
      <c r="B36" s="214" t="s">
        <v>468</v>
      </c>
      <c r="C36" s="208">
        <v>2004</v>
      </c>
      <c r="D36" s="199">
        <v>15</v>
      </c>
      <c r="E36" s="210" t="s">
        <v>53</v>
      </c>
      <c r="F36" s="483">
        <v>0.9277777777777777</v>
      </c>
      <c r="G36" s="201" t="s">
        <v>41</v>
      </c>
      <c r="H36" s="216">
        <v>2</v>
      </c>
      <c r="I36" s="206">
        <v>9</v>
      </c>
      <c r="J36" s="330" t="s">
        <v>7</v>
      </c>
      <c r="K36" s="416">
        <f t="shared" si="0"/>
        <v>0.20480745646308557</v>
      </c>
    </row>
    <row r="37" spans="1:11" x14ac:dyDescent="0.3">
      <c r="A37" s="414">
        <v>35</v>
      </c>
      <c r="B37" s="219" t="s">
        <v>128</v>
      </c>
      <c r="C37" s="198">
        <v>1973</v>
      </c>
      <c r="D37" s="199">
        <v>46</v>
      </c>
      <c r="E37" s="211" t="s">
        <v>428</v>
      </c>
      <c r="F37" s="483">
        <v>0.94374999999999998</v>
      </c>
      <c r="G37" s="201" t="s">
        <v>124</v>
      </c>
      <c r="H37" s="216">
        <v>5</v>
      </c>
      <c r="I37" s="206">
        <v>6</v>
      </c>
      <c r="J37" s="330"/>
      <c r="K37" s="416">
        <f t="shared" si="0"/>
        <v>0.20833333333333331</v>
      </c>
    </row>
    <row r="38" spans="1:11" x14ac:dyDescent="0.3">
      <c r="A38" s="414">
        <v>36</v>
      </c>
      <c r="B38" s="197" t="s">
        <v>95</v>
      </c>
      <c r="C38" s="187">
        <v>1955</v>
      </c>
      <c r="D38" s="199">
        <v>64</v>
      </c>
      <c r="E38" s="197" t="s">
        <v>469</v>
      </c>
      <c r="F38" s="483">
        <v>0.95000000000000007</v>
      </c>
      <c r="G38" s="216" t="s">
        <v>94</v>
      </c>
      <c r="H38" s="201">
        <v>1</v>
      </c>
      <c r="I38" s="203">
        <v>10</v>
      </c>
      <c r="J38" s="330" t="s">
        <v>7</v>
      </c>
      <c r="K38" s="416">
        <f t="shared" si="0"/>
        <v>0.20971302428256072</v>
      </c>
    </row>
    <row r="39" spans="1:11" x14ac:dyDescent="0.3">
      <c r="A39" s="414">
        <v>37</v>
      </c>
      <c r="B39" s="214" t="s">
        <v>512</v>
      </c>
      <c r="C39" s="208">
        <v>1998</v>
      </c>
      <c r="D39" s="187">
        <v>21</v>
      </c>
      <c r="E39" s="224" t="s">
        <v>513</v>
      </c>
      <c r="F39" s="483">
        <v>0.97986111111111107</v>
      </c>
      <c r="G39" s="201" t="s">
        <v>41</v>
      </c>
      <c r="H39" s="216">
        <v>3</v>
      </c>
      <c r="I39" s="206">
        <v>8</v>
      </c>
      <c r="J39" s="330"/>
      <c r="K39" s="416">
        <f t="shared" si="0"/>
        <v>0.21630488103998036</v>
      </c>
    </row>
    <row r="40" spans="1:11" x14ac:dyDescent="0.3">
      <c r="A40" s="414">
        <v>38</v>
      </c>
      <c r="B40" s="211" t="s">
        <v>371</v>
      </c>
      <c r="C40" s="198">
        <v>1955</v>
      </c>
      <c r="D40" s="199">
        <v>64</v>
      </c>
      <c r="E40" s="211" t="s">
        <v>50</v>
      </c>
      <c r="F40" s="483">
        <v>0.98055555555555562</v>
      </c>
      <c r="G40" s="201" t="s">
        <v>94</v>
      </c>
      <c r="H40" s="201">
        <v>2</v>
      </c>
      <c r="I40" s="206">
        <v>9</v>
      </c>
      <c r="J40" s="330"/>
      <c r="K40" s="416">
        <f t="shared" si="0"/>
        <v>0.21645818003433898</v>
      </c>
    </row>
    <row r="41" spans="1:11" x14ac:dyDescent="0.3">
      <c r="A41" s="414">
        <v>39</v>
      </c>
      <c r="B41" s="219" t="s">
        <v>433</v>
      </c>
      <c r="C41" s="187">
        <v>1973</v>
      </c>
      <c r="D41" s="199">
        <v>46</v>
      </c>
      <c r="E41" s="225" t="s">
        <v>45</v>
      </c>
      <c r="F41" s="480">
        <v>0.9902777777777777</v>
      </c>
      <c r="G41" s="201" t="s">
        <v>124</v>
      </c>
      <c r="H41" s="216">
        <v>6</v>
      </c>
      <c r="I41" s="206">
        <v>5</v>
      </c>
      <c r="J41" s="204"/>
      <c r="K41" s="416">
        <f t="shared" si="0"/>
        <v>0.21860436595535931</v>
      </c>
    </row>
    <row r="42" spans="1:11" x14ac:dyDescent="0.3">
      <c r="A42" s="414">
        <v>40</v>
      </c>
      <c r="B42" s="219" t="s">
        <v>142</v>
      </c>
      <c r="C42" s="198">
        <v>1972</v>
      </c>
      <c r="D42" s="199">
        <v>47</v>
      </c>
      <c r="E42" s="223" t="s">
        <v>43</v>
      </c>
      <c r="F42" s="480">
        <v>0.99791666666666667</v>
      </c>
      <c r="G42" s="201" t="s">
        <v>124</v>
      </c>
      <c r="H42" s="216">
        <v>4</v>
      </c>
      <c r="I42" s="206">
        <v>4</v>
      </c>
      <c r="J42" s="330" t="s">
        <v>7</v>
      </c>
      <c r="K42" s="416">
        <f t="shared" si="0"/>
        <v>0.22029065489330388</v>
      </c>
    </row>
    <row r="43" spans="1:11" x14ac:dyDescent="0.3">
      <c r="A43" s="414">
        <v>41</v>
      </c>
      <c r="B43" s="211" t="s">
        <v>637</v>
      </c>
      <c r="C43" s="198">
        <v>1995</v>
      </c>
      <c r="D43" s="199">
        <v>24</v>
      </c>
      <c r="E43" s="223" t="s">
        <v>638</v>
      </c>
      <c r="F43" s="485" t="s">
        <v>431</v>
      </c>
      <c r="G43" s="216" t="s">
        <v>110</v>
      </c>
      <c r="H43" s="216">
        <v>3</v>
      </c>
      <c r="I43" s="206">
        <v>8</v>
      </c>
      <c r="J43" s="330" t="s">
        <v>252</v>
      </c>
      <c r="K43" s="416">
        <f t="shared" si="0"/>
        <v>0.22075055187637968</v>
      </c>
    </row>
    <row r="44" spans="1:11" x14ac:dyDescent="0.3">
      <c r="A44" s="414">
        <v>42</v>
      </c>
      <c r="B44" s="219" t="s">
        <v>436</v>
      </c>
      <c r="C44" s="198">
        <v>1975</v>
      </c>
      <c r="D44" s="199">
        <v>44</v>
      </c>
      <c r="E44" s="223" t="s">
        <v>52</v>
      </c>
      <c r="F44" s="486" t="s">
        <v>641</v>
      </c>
      <c r="G44" s="201" t="s">
        <v>124</v>
      </c>
      <c r="H44" s="201">
        <v>7</v>
      </c>
      <c r="I44" s="206">
        <v>3</v>
      </c>
      <c r="J44" s="330"/>
      <c r="K44" s="416">
        <f t="shared" si="0"/>
        <v>0.22090385087073824</v>
      </c>
    </row>
    <row r="45" spans="1:11" x14ac:dyDescent="0.3">
      <c r="A45" s="414">
        <v>43</v>
      </c>
      <c r="B45" s="219" t="s">
        <v>518</v>
      </c>
      <c r="C45" s="198">
        <v>1998</v>
      </c>
      <c r="D45" s="199">
        <v>21</v>
      </c>
      <c r="E45" s="393" t="s">
        <v>519</v>
      </c>
      <c r="F45" s="487" t="s">
        <v>628</v>
      </c>
      <c r="G45" s="216" t="s">
        <v>69</v>
      </c>
      <c r="H45" s="201">
        <v>16</v>
      </c>
      <c r="I45" s="206">
        <v>1</v>
      </c>
      <c r="J45" s="330"/>
      <c r="K45" s="416">
        <f t="shared" si="0"/>
        <v>0.22289673779740002</v>
      </c>
    </row>
    <row r="46" spans="1:11" x14ac:dyDescent="0.3">
      <c r="A46" s="414">
        <v>44</v>
      </c>
      <c r="B46" s="217" t="s">
        <v>389</v>
      </c>
      <c r="C46" s="198">
        <v>1976</v>
      </c>
      <c r="D46" s="199">
        <v>43</v>
      </c>
      <c r="E46" s="211" t="s">
        <v>390</v>
      </c>
      <c r="F46" s="487" t="s">
        <v>627</v>
      </c>
      <c r="G46" s="216" t="s">
        <v>69</v>
      </c>
      <c r="H46" s="216">
        <v>17</v>
      </c>
      <c r="I46" s="206">
        <v>1</v>
      </c>
      <c r="J46" s="330" t="s">
        <v>7</v>
      </c>
      <c r="K46" s="416">
        <f t="shared" si="0"/>
        <v>0.23056168751532991</v>
      </c>
    </row>
    <row r="47" spans="1:11" x14ac:dyDescent="0.3">
      <c r="A47" s="414">
        <v>45</v>
      </c>
      <c r="B47" s="217" t="s">
        <v>131</v>
      </c>
      <c r="C47" s="187">
        <v>1973</v>
      </c>
      <c r="D47" s="199">
        <v>46</v>
      </c>
      <c r="E47" s="212" t="s">
        <v>46</v>
      </c>
      <c r="F47" s="486" t="s">
        <v>105</v>
      </c>
      <c r="G47" s="201" t="s">
        <v>124</v>
      </c>
      <c r="H47" s="216">
        <v>8</v>
      </c>
      <c r="I47" s="206">
        <v>2</v>
      </c>
      <c r="J47" s="330"/>
      <c r="K47" s="416">
        <f t="shared" si="0"/>
        <v>0.23255457444199168</v>
      </c>
    </row>
    <row r="48" spans="1:11" x14ac:dyDescent="0.3">
      <c r="A48" s="414">
        <v>46</v>
      </c>
      <c r="B48" s="214" t="s">
        <v>349</v>
      </c>
      <c r="C48" s="208">
        <v>1963</v>
      </c>
      <c r="D48" s="199">
        <v>56</v>
      </c>
      <c r="E48" s="211" t="s">
        <v>350</v>
      </c>
      <c r="F48" s="487" t="s">
        <v>204</v>
      </c>
      <c r="G48" s="201" t="s">
        <v>84</v>
      </c>
      <c r="H48" s="201">
        <v>5</v>
      </c>
      <c r="I48" s="206">
        <v>6</v>
      </c>
      <c r="J48" s="330" t="s">
        <v>7</v>
      </c>
      <c r="K48" s="416">
        <f t="shared" si="0"/>
        <v>0.23393426539121903</v>
      </c>
    </row>
    <row r="49" spans="1:11" x14ac:dyDescent="0.3">
      <c r="A49" s="414">
        <v>47</v>
      </c>
      <c r="B49" s="211" t="s">
        <v>639</v>
      </c>
      <c r="C49" s="198">
        <v>1987</v>
      </c>
      <c r="D49" s="199">
        <v>32</v>
      </c>
      <c r="E49" s="223" t="s">
        <v>589</v>
      </c>
      <c r="F49" s="486" t="s">
        <v>640</v>
      </c>
      <c r="G49" s="216" t="s">
        <v>110</v>
      </c>
      <c r="H49" s="216">
        <v>4</v>
      </c>
      <c r="I49" s="206">
        <v>7</v>
      </c>
      <c r="J49" s="204" t="s">
        <v>252</v>
      </c>
      <c r="K49" s="416">
        <f t="shared" si="0"/>
        <v>0.23439416237429483</v>
      </c>
    </row>
    <row r="50" spans="1:11" x14ac:dyDescent="0.3">
      <c r="A50" s="414">
        <v>48</v>
      </c>
      <c r="B50" s="211" t="s">
        <v>96</v>
      </c>
      <c r="C50" s="198">
        <v>1947</v>
      </c>
      <c r="D50" s="199">
        <v>72</v>
      </c>
      <c r="E50" s="212" t="s">
        <v>46</v>
      </c>
      <c r="F50" s="486" t="s">
        <v>632</v>
      </c>
      <c r="G50" s="201" t="s">
        <v>380</v>
      </c>
      <c r="H50" s="201">
        <v>1</v>
      </c>
      <c r="I50" s="203">
        <v>10</v>
      </c>
      <c r="J50" s="330"/>
      <c r="K50" s="416">
        <f t="shared" si="0"/>
        <v>0.23730684326710816</v>
      </c>
    </row>
    <row r="51" spans="1:11" x14ac:dyDescent="0.3">
      <c r="A51" s="414">
        <v>49</v>
      </c>
      <c r="B51" s="219" t="s">
        <v>404</v>
      </c>
      <c r="C51" s="187">
        <v>1976</v>
      </c>
      <c r="D51" s="199">
        <v>43</v>
      </c>
      <c r="E51" s="197" t="s">
        <v>390</v>
      </c>
      <c r="F51" s="486" t="s">
        <v>49</v>
      </c>
      <c r="G51" s="201" t="s">
        <v>124</v>
      </c>
      <c r="H51" s="201">
        <v>9</v>
      </c>
      <c r="I51" s="206">
        <v>1</v>
      </c>
      <c r="J51" s="330"/>
      <c r="K51" s="416">
        <f t="shared" si="0"/>
        <v>0.24159921510914883</v>
      </c>
    </row>
    <row r="52" spans="1:11" x14ac:dyDescent="0.3">
      <c r="A52" s="414">
        <v>50</v>
      </c>
      <c r="B52" s="211" t="s">
        <v>184</v>
      </c>
      <c r="C52" s="198">
        <v>1958</v>
      </c>
      <c r="D52" s="199">
        <v>61</v>
      </c>
      <c r="E52" s="211" t="s">
        <v>86</v>
      </c>
      <c r="F52" s="486" t="s">
        <v>630</v>
      </c>
      <c r="G52" s="201" t="s">
        <v>94</v>
      </c>
      <c r="H52" s="201">
        <v>3</v>
      </c>
      <c r="I52" s="206">
        <v>8</v>
      </c>
      <c r="J52" s="330"/>
      <c r="K52" s="416">
        <f t="shared" si="0"/>
        <v>0.24865096884964433</v>
      </c>
    </row>
    <row r="53" spans="1:11" x14ac:dyDescent="0.3">
      <c r="A53" s="414">
        <v>51</v>
      </c>
      <c r="B53" s="207" t="s">
        <v>76</v>
      </c>
      <c r="C53" s="208">
        <v>1967</v>
      </c>
      <c r="D53" s="199">
        <v>52</v>
      </c>
      <c r="E53" s="220" t="s">
        <v>53</v>
      </c>
      <c r="F53" s="486" t="s">
        <v>578</v>
      </c>
      <c r="G53" s="201" t="s">
        <v>84</v>
      </c>
      <c r="H53" s="201">
        <v>6</v>
      </c>
      <c r="I53" s="206">
        <v>5</v>
      </c>
      <c r="J53" s="330"/>
      <c r="K53" s="416">
        <f t="shared" si="0"/>
        <v>0.25202354672553345</v>
      </c>
    </row>
    <row r="54" spans="1:11" x14ac:dyDescent="0.3">
      <c r="A54" s="414">
        <v>52</v>
      </c>
      <c r="B54" s="214" t="s">
        <v>523</v>
      </c>
      <c r="C54" s="208">
        <v>1994</v>
      </c>
      <c r="D54" s="187">
        <v>25</v>
      </c>
      <c r="E54" s="390" t="s">
        <v>48</v>
      </c>
      <c r="F54" s="487" t="s">
        <v>621</v>
      </c>
      <c r="G54" s="201" t="s">
        <v>41</v>
      </c>
      <c r="H54" s="201">
        <v>4</v>
      </c>
      <c r="I54" s="206">
        <v>7</v>
      </c>
      <c r="J54" s="330"/>
      <c r="K54" s="416">
        <f t="shared" si="0"/>
        <v>0.25861540348295314</v>
      </c>
    </row>
    <row r="55" spans="1:11" x14ac:dyDescent="0.3">
      <c r="A55" s="414">
        <v>53</v>
      </c>
      <c r="B55" s="219" t="s">
        <v>111</v>
      </c>
      <c r="C55" s="198">
        <v>2001</v>
      </c>
      <c r="D55" s="199">
        <v>18</v>
      </c>
      <c r="E55" s="220" t="s">
        <v>53</v>
      </c>
      <c r="F55" s="486" t="s">
        <v>633</v>
      </c>
      <c r="G55" s="201" t="s">
        <v>110</v>
      </c>
      <c r="H55" s="201">
        <v>5</v>
      </c>
      <c r="I55" s="206">
        <v>6</v>
      </c>
      <c r="J55" s="330"/>
      <c r="K55" s="416">
        <f t="shared" si="0"/>
        <v>0.2599950944321805</v>
      </c>
    </row>
    <row r="56" spans="1:11" x14ac:dyDescent="0.3">
      <c r="A56" s="414">
        <v>54</v>
      </c>
      <c r="B56" s="207" t="s">
        <v>528</v>
      </c>
      <c r="C56" s="208">
        <v>1960</v>
      </c>
      <c r="D56" s="199">
        <v>59</v>
      </c>
      <c r="E56" s="393" t="s">
        <v>48</v>
      </c>
      <c r="F56" s="486" t="s">
        <v>629</v>
      </c>
      <c r="G56" s="201" t="s">
        <v>84</v>
      </c>
      <c r="H56" s="201">
        <v>7</v>
      </c>
      <c r="I56" s="206">
        <v>4</v>
      </c>
      <c r="J56" s="330" t="s">
        <v>7</v>
      </c>
      <c r="K56" s="416">
        <f t="shared" si="0"/>
        <v>0.26336767230806962</v>
      </c>
    </row>
    <row r="57" spans="1:11" x14ac:dyDescent="0.3">
      <c r="A57" s="414">
        <v>55</v>
      </c>
      <c r="B57" s="219" t="s">
        <v>134</v>
      </c>
      <c r="C57" s="187">
        <v>1973</v>
      </c>
      <c r="D57" s="199">
        <v>46</v>
      </c>
      <c r="E57" s="423" t="s">
        <v>53</v>
      </c>
      <c r="F57" s="486" t="s">
        <v>394</v>
      </c>
      <c r="G57" s="201" t="s">
        <v>124</v>
      </c>
      <c r="H57" s="201">
        <v>10</v>
      </c>
      <c r="I57" s="206">
        <v>1</v>
      </c>
      <c r="J57" s="330"/>
      <c r="K57" s="416">
        <f t="shared" si="0"/>
        <v>0.26919303409369633</v>
      </c>
    </row>
    <row r="58" spans="1:11" x14ac:dyDescent="0.3">
      <c r="A58" s="414">
        <v>56</v>
      </c>
      <c r="B58" s="197" t="s">
        <v>100</v>
      </c>
      <c r="C58" s="187">
        <v>1948</v>
      </c>
      <c r="D58" s="199">
        <v>71</v>
      </c>
      <c r="E58" s="225" t="s">
        <v>45</v>
      </c>
      <c r="F58" s="486" t="s">
        <v>394</v>
      </c>
      <c r="G58" s="201" t="s">
        <v>380</v>
      </c>
      <c r="H58" s="201">
        <v>2</v>
      </c>
      <c r="I58" s="206">
        <v>9</v>
      </c>
      <c r="J58" s="330"/>
      <c r="K58" s="416">
        <f t="shared" si="0"/>
        <v>0.26919303409369633</v>
      </c>
    </row>
    <row r="59" spans="1:11" x14ac:dyDescent="0.3">
      <c r="A59" s="414">
        <v>57</v>
      </c>
      <c r="B59" s="211" t="s">
        <v>373</v>
      </c>
      <c r="C59" s="198">
        <v>2001</v>
      </c>
      <c r="D59" s="199">
        <v>18</v>
      </c>
      <c r="E59" s="212" t="s">
        <v>46</v>
      </c>
      <c r="F59" s="486" t="s">
        <v>582</v>
      </c>
      <c r="G59" s="216" t="s">
        <v>110</v>
      </c>
      <c r="H59" s="216">
        <v>6</v>
      </c>
      <c r="I59" s="206">
        <v>5</v>
      </c>
      <c r="J59" s="330"/>
      <c r="K59" s="416">
        <f t="shared" si="0"/>
        <v>0.27011282805984793</v>
      </c>
    </row>
    <row r="60" spans="1:11" x14ac:dyDescent="0.3">
      <c r="A60" s="414">
        <v>58</v>
      </c>
      <c r="B60" s="219" t="s">
        <v>103</v>
      </c>
      <c r="C60" s="198">
        <v>1953</v>
      </c>
      <c r="D60" s="199">
        <v>66</v>
      </c>
      <c r="E60" s="212" t="s">
        <v>46</v>
      </c>
      <c r="F60" s="485" t="s">
        <v>631</v>
      </c>
      <c r="G60" s="201" t="s">
        <v>94</v>
      </c>
      <c r="H60" s="201">
        <v>4</v>
      </c>
      <c r="I60" s="206">
        <v>7</v>
      </c>
      <c r="J60" s="330" t="s">
        <v>262</v>
      </c>
      <c r="K60" s="416" t="s">
        <v>52</v>
      </c>
    </row>
    <row r="61" spans="1:11" x14ac:dyDescent="0.3">
      <c r="A61" s="414">
        <v>59</v>
      </c>
      <c r="B61" s="207" t="s">
        <v>231</v>
      </c>
      <c r="C61" s="187">
        <v>1959</v>
      </c>
      <c r="D61" s="199">
        <v>60</v>
      </c>
      <c r="E61" s="223" t="s">
        <v>43</v>
      </c>
      <c r="F61" s="486" t="s">
        <v>150</v>
      </c>
      <c r="G61" s="201" t="s">
        <v>143</v>
      </c>
      <c r="H61" s="201">
        <v>1</v>
      </c>
      <c r="I61" s="384">
        <v>10</v>
      </c>
      <c r="J61" s="330" t="s">
        <v>262</v>
      </c>
      <c r="K61" s="416" t="s">
        <v>644</v>
      </c>
    </row>
    <row r="62" spans="1:11" x14ac:dyDescent="0.3">
      <c r="H62" s="401"/>
    </row>
  </sheetData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N18" sqref="N18"/>
    </sheetView>
  </sheetViews>
  <sheetFormatPr defaultRowHeight="14.4" x14ac:dyDescent="0.3"/>
  <cols>
    <col min="1" max="1" width="3" bestFit="1" customWidth="1"/>
    <col min="2" max="2" width="18.109375" bestFit="1" customWidth="1"/>
    <col min="3" max="3" width="3.88671875" bestFit="1" customWidth="1"/>
    <col min="4" max="4" width="3.33203125" bestFit="1" customWidth="1"/>
    <col min="5" max="5" width="18.88671875" bestFit="1" customWidth="1"/>
    <col min="6" max="6" width="4.88671875" bestFit="1" customWidth="1"/>
    <col min="7" max="7" width="3.33203125" bestFit="1" customWidth="1"/>
    <col min="8" max="8" width="3.21875" bestFit="1" customWidth="1"/>
    <col min="9" max="9" width="2.77734375" bestFit="1" customWidth="1"/>
    <col min="10" max="10" width="7.21875" bestFit="1" customWidth="1"/>
    <col min="11" max="11" width="6.21875" bestFit="1" customWidth="1"/>
  </cols>
  <sheetData>
    <row r="1" spans="1:11" x14ac:dyDescent="0.3">
      <c r="A1" s="664" t="s">
        <v>663</v>
      </c>
      <c r="B1" s="665"/>
      <c r="C1" s="665"/>
      <c r="D1" s="665"/>
      <c r="E1" s="665"/>
      <c r="F1" s="665"/>
      <c r="G1" s="665"/>
      <c r="H1" s="665"/>
      <c r="I1" s="665"/>
      <c r="J1" s="665"/>
      <c r="K1" s="666"/>
    </row>
    <row r="2" spans="1:11" x14ac:dyDescent="0.3">
      <c r="A2" s="412" t="s">
        <v>0</v>
      </c>
      <c r="B2" s="187" t="s">
        <v>2</v>
      </c>
      <c r="C2" s="187" t="s">
        <v>3</v>
      </c>
      <c r="D2" s="188" t="s">
        <v>379</v>
      </c>
      <c r="E2" s="188" t="s">
        <v>5</v>
      </c>
      <c r="F2" s="190" t="s">
        <v>248</v>
      </c>
      <c r="G2" s="436" t="s">
        <v>1</v>
      </c>
      <c r="H2" s="193" t="s">
        <v>503</v>
      </c>
      <c r="I2" s="193" t="s">
        <v>10</v>
      </c>
      <c r="J2" s="509" t="s">
        <v>250</v>
      </c>
      <c r="K2" s="413" t="s">
        <v>251</v>
      </c>
    </row>
    <row r="3" spans="1:11" x14ac:dyDescent="0.3">
      <c r="A3" s="414">
        <v>1</v>
      </c>
      <c r="B3" s="197" t="s">
        <v>359</v>
      </c>
      <c r="C3" s="198">
        <v>1981</v>
      </c>
      <c r="D3" s="199">
        <v>38</v>
      </c>
      <c r="E3" s="200" t="s">
        <v>43</v>
      </c>
      <c r="F3" s="483">
        <v>0.6694444444444444</v>
      </c>
      <c r="G3" s="201" t="s">
        <v>55</v>
      </c>
      <c r="H3" s="216">
        <v>1</v>
      </c>
      <c r="I3" s="203">
        <v>10</v>
      </c>
      <c r="J3" s="330" t="s">
        <v>664</v>
      </c>
      <c r="K3" s="416">
        <f t="shared" ref="K3:K48" si="0">SUM(F3/4.53)</f>
        <v>0.14778023056168749</v>
      </c>
    </row>
    <row r="4" spans="1:11" x14ac:dyDescent="0.3">
      <c r="A4" s="414">
        <v>2</v>
      </c>
      <c r="B4" s="219" t="s">
        <v>80</v>
      </c>
      <c r="C4" s="198">
        <v>1973</v>
      </c>
      <c r="D4" s="199">
        <v>46</v>
      </c>
      <c r="E4" s="211" t="s">
        <v>428</v>
      </c>
      <c r="F4" s="480">
        <v>0.68263888888888891</v>
      </c>
      <c r="G4" s="216" t="s">
        <v>69</v>
      </c>
      <c r="H4" s="201">
        <v>1</v>
      </c>
      <c r="I4" s="203">
        <v>10</v>
      </c>
      <c r="J4" s="330"/>
      <c r="K4" s="416">
        <f t="shared" si="0"/>
        <v>0.15069291145450087</v>
      </c>
    </row>
    <row r="5" spans="1:11" x14ac:dyDescent="0.3">
      <c r="A5" s="414">
        <v>3</v>
      </c>
      <c r="B5" s="197" t="s">
        <v>70</v>
      </c>
      <c r="C5" s="187">
        <v>1972</v>
      </c>
      <c r="D5" s="199">
        <v>47</v>
      </c>
      <c r="E5" s="210" t="s">
        <v>53</v>
      </c>
      <c r="F5" s="483">
        <v>0.70277777777777783</v>
      </c>
      <c r="G5" s="216" t="s">
        <v>69</v>
      </c>
      <c r="H5" s="216">
        <v>2</v>
      </c>
      <c r="I5" s="206">
        <v>9</v>
      </c>
      <c r="J5" s="330" t="s">
        <v>7</v>
      </c>
      <c r="K5" s="416">
        <f t="shared" si="0"/>
        <v>0.15513858229090016</v>
      </c>
    </row>
    <row r="6" spans="1:11" x14ac:dyDescent="0.3">
      <c r="A6" s="414">
        <v>4</v>
      </c>
      <c r="B6" s="207" t="s">
        <v>645</v>
      </c>
      <c r="C6" s="208">
        <v>1998</v>
      </c>
      <c r="D6" s="199">
        <v>21</v>
      </c>
      <c r="E6" s="510" t="s">
        <v>646</v>
      </c>
      <c r="F6" s="483">
        <v>0.70347222222222217</v>
      </c>
      <c r="G6" s="201" t="s">
        <v>41</v>
      </c>
      <c r="H6" s="201">
        <v>1</v>
      </c>
      <c r="I6" s="203">
        <v>10</v>
      </c>
      <c r="J6" s="330"/>
      <c r="K6" s="416">
        <f t="shared" si="0"/>
        <v>0.15529188128525875</v>
      </c>
    </row>
    <row r="7" spans="1:11" x14ac:dyDescent="0.3">
      <c r="A7" s="414">
        <v>5</v>
      </c>
      <c r="B7" s="211" t="s">
        <v>56</v>
      </c>
      <c r="C7" s="198">
        <v>1980</v>
      </c>
      <c r="D7" s="199">
        <v>39</v>
      </c>
      <c r="E7" s="212" t="s">
        <v>46</v>
      </c>
      <c r="F7" s="480">
        <v>0.72291666666666676</v>
      </c>
      <c r="G7" s="201" t="s">
        <v>55</v>
      </c>
      <c r="H7" s="216">
        <v>2</v>
      </c>
      <c r="I7" s="206">
        <v>9</v>
      </c>
      <c r="J7" s="330"/>
      <c r="K7" s="416">
        <f t="shared" si="0"/>
        <v>0.15958425312729949</v>
      </c>
    </row>
    <row r="8" spans="1:11" x14ac:dyDescent="0.3">
      <c r="A8" s="414">
        <v>6</v>
      </c>
      <c r="B8" s="197" t="s">
        <v>386</v>
      </c>
      <c r="C8" s="187">
        <v>1977</v>
      </c>
      <c r="D8" s="199">
        <v>42</v>
      </c>
      <c r="E8" s="210" t="s">
        <v>53</v>
      </c>
      <c r="F8" s="480">
        <v>0.72777777777777775</v>
      </c>
      <c r="G8" s="216" t="s">
        <v>69</v>
      </c>
      <c r="H8" s="201">
        <v>3</v>
      </c>
      <c r="I8" s="206">
        <v>8</v>
      </c>
      <c r="J8" s="330"/>
      <c r="K8" s="416">
        <f t="shared" si="0"/>
        <v>0.16065734608780965</v>
      </c>
    </row>
    <row r="9" spans="1:11" x14ac:dyDescent="0.3">
      <c r="A9" s="414">
        <v>7</v>
      </c>
      <c r="B9" s="219" t="s">
        <v>418</v>
      </c>
      <c r="C9" s="198">
        <v>1974</v>
      </c>
      <c r="D9" s="199">
        <v>45</v>
      </c>
      <c r="E9" s="211" t="s">
        <v>43</v>
      </c>
      <c r="F9" s="480">
        <v>0.76111111111111107</v>
      </c>
      <c r="G9" s="216" t="s">
        <v>69</v>
      </c>
      <c r="H9" s="201">
        <v>4</v>
      </c>
      <c r="I9" s="206">
        <v>7</v>
      </c>
      <c r="J9" s="330"/>
      <c r="K9" s="416">
        <f t="shared" si="0"/>
        <v>0.1680156978170223</v>
      </c>
    </row>
    <row r="10" spans="1:11" x14ac:dyDescent="0.3">
      <c r="A10" s="414">
        <v>8</v>
      </c>
      <c r="B10" s="197" t="s">
        <v>65</v>
      </c>
      <c r="C10" s="198">
        <v>1985</v>
      </c>
      <c r="D10" s="199">
        <v>34</v>
      </c>
      <c r="E10" s="200" t="s">
        <v>416</v>
      </c>
      <c r="F10" s="483">
        <v>0.77708333333333324</v>
      </c>
      <c r="G10" s="201" t="s">
        <v>55</v>
      </c>
      <c r="H10" s="201">
        <v>3</v>
      </c>
      <c r="I10" s="206">
        <v>8</v>
      </c>
      <c r="J10" s="330"/>
      <c r="K10" s="416">
        <f t="shared" si="0"/>
        <v>0.17154157468727002</v>
      </c>
    </row>
    <row r="11" spans="1:11" x14ac:dyDescent="0.3">
      <c r="A11" s="414">
        <v>9</v>
      </c>
      <c r="B11" s="217" t="s">
        <v>71</v>
      </c>
      <c r="C11" s="198">
        <v>1972</v>
      </c>
      <c r="D11" s="199">
        <v>47</v>
      </c>
      <c r="E11" s="218" t="s">
        <v>43</v>
      </c>
      <c r="F11" s="480">
        <v>0.79027777777777775</v>
      </c>
      <c r="G11" s="216" t="s">
        <v>69</v>
      </c>
      <c r="H11" s="216">
        <v>5</v>
      </c>
      <c r="I11" s="206">
        <v>6</v>
      </c>
      <c r="J11" s="330"/>
      <c r="K11" s="416">
        <f t="shared" si="0"/>
        <v>0.17445425558008337</v>
      </c>
    </row>
    <row r="12" spans="1:11" x14ac:dyDescent="0.3">
      <c r="A12" s="414">
        <v>10</v>
      </c>
      <c r="B12" s="214" t="s">
        <v>538</v>
      </c>
      <c r="C12" s="208">
        <v>1978</v>
      </c>
      <c r="D12" s="199">
        <v>41</v>
      </c>
      <c r="E12" s="209" t="s">
        <v>539</v>
      </c>
      <c r="F12" s="480">
        <v>0.80694444444444446</v>
      </c>
      <c r="G12" s="201" t="s">
        <v>69</v>
      </c>
      <c r="H12" s="216">
        <v>6</v>
      </c>
      <c r="I12" s="206">
        <v>5</v>
      </c>
      <c r="J12" s="330" t="s">
        <v>7</v>
      </c>
      <c r="K12" s="416">
        <f t="shared" si="0"/>
        <v>0.17813343144468971</v>
      </c>
    </row>
    <row r="13" spans="1:11" x14ac:dyDescent="0.3">
      <c r="A13" s="414">
        <v>11</v>
      </c>
      <c r="B13" s="197" t="s">
        <v>85</v>
      </c>
      <c r="C13" s="187">
        <v>1964</v>
      </c>
      <c r="D13" s="199">
        <v>55</v>
      </c>
      <c r="E13" s="212" t="s">
        <v>46</v>
      </c>
      <c r="F13" s="483">
        <v>0.80972222222222223</v>
      </c>
      <c r="G13" s="201" t="s">
        <v>84</v>
      </c>
      <c r="H13" s="201">
        <v>1</v>
      </c>
      <c r="I13" s="203">
        <v>10</v>
      </c>
      <c r="J13" s="330"/>
      <c r="K13" s="416">
        <f t="shared" si="0"/>
        <v>0.1787466274221241</v>
      </c>
    </row>
    <row r="14" spans="1:11" x14ac:dyDescent="0.3">
      <c r="A14" s="414">
        <v>12</v>
      </c>
      <c r="B14" s="219" t="s">
        <v>420</v>
      </c>
      <c r="C14" s="198">
        <v>1973</v>
      </c>
      <c r="D14" s="199">
        <v>46</v>
      </c>
      <c r="E14" s="210" t="s">
        <v>53</v>
      </c>
      <c r="F14" s="480">
        <v>0.82291666666666663</v>
      </c>
      <c r="G14" s="216" t="s">
        <v>69</v>
      </c>
      <c r="H14" s="216">
        <v>7</v>
      </c>
      <c r="I14" s="206">
        <v>4</v>
      </c>
      <c r="J14" s="330"/>
      <c r="K14" s="416">
        <f t="shared" si="0"/>
        <v>0.18165930831493743</v>
      </c>
    </row>
    <row r="15" spans="1:11" x14ac:dyDescent="0.3">
      <c r="A15" s="414">
        <v>13</v>
      </c>
      <c r="B15" s="207" t="s">
        <v>398</v>
      </c>
      <c r="C15" s="208">
        <v>1993</v>
      </c>
      <c r="D15" s="199">
        <v>26</v>
      </c>
      <c r="E15" s="212" t="s">
        <v>46</v>
      </c>
      <c r="F15" s="481">
        <v>0.82500000000000007</v>
      </c>
      <c r="G15" s="201" t="s">
        <v>110</v>
      </c>
      <c r="H15" s="201">
        <v>1</v>
      </c>
      <c r="I15" s="203">
        <v>10</v>
      </c>
      <c r="J15" s="330" t="s">
        <v>408</v>
      </c>
      <c r="K15" s="416">
        <f t="shared" si="0"/>
        <v>0.18211920529801326</v>
      </c>
    </row>
    <row r="16" spans="1:11" x14ac:dyDescent="0.3">
      <c r="A16" s="414">
        <v>14</v>
      </c>
      <c r="B16" s="219" t="s">
        <v>387</v>
      </c>
      <c r="C16" s="198">
        <v>1975</v>
      </c>
      <c r="D16" s="199">
        <v>44</v>
      </c>
      <c r="E16" s="211" t="s">
        <v>388</v>
      </c>
      <c r="F16" s="480">
        <v>0.8340277777777777</v>
      </c>
      <c r="G16" s="201" t="s">
        <v>69</v>
      </c>
      <c r="H16" s="216">
        <v>8</v>
      </c>
      <c r="I16" s="206">
        <v>3</v>
      </c>
      <c r="J16" s="330"/>
      <c r="K16" s="416">
        <f t="shared" si="0"/>
        <v>0.18411209222467498</v>
      </c>
    </row>
    <row r="17" spans="1:11" x14ac:dyDescent="0.3">
      <c r="A17" s="414">
        <v>15</v>
      </c>
      <c r="B17" s="214" t="s">
        <v>424</v>
      </c>
      <c r="C17" s="208">
        <v>1981</v>
      </c>
      <c r="D17" s="199">
        <v>38</v>
      </c>
      <c r="E17" s="218" t="s">
        <v>425</v>
      </c>
      <c r="F17" s="483">
        <v>0.83611111111111114</v>
      </c>
      <c r="G17" s="201" t="s">
        <v>55</v>
      </c>
      <c r="H17" s="216">
        <v>4</v>
      </c>
      <c r="I17" s="206">
        <v>7</v>
      </c>
      <c r="J17" s="330" t="s">
        <v>7</v>
      </c>
      <c r="K17" s="416">
        <f t="shared" si="0"/>
        <v>0.18457198920775078</v>
      </c>
    </row>
    <row r="18" spans="1:11" x14ac:dyDescent="0.3">
      <c r="A18" s="414">
        <v>16</v>
      </c>
      <c r="B18" s="214" t="s">
        <v>383</v>
      </c>
      <c r="C18" s="208">
        <v>2004</v>
      </c>
      <c r="D18" s="199">
        <v>15</v>
      </c>
      <c r="E18" s="212" t="s">
        <v>46</v>
      </c>
      <c r="F18" s="480">
        <v>0.83819444444444446</v>
      </c>
      <c r="G18" s="201" t="s">
        <v>41</v>
      </c>
      <c r="H18" s="216">
        <v>2</v>
      </c>
      <c r="I18" s="206">
        <v>9</v>
      </c>
      <c r="J18" s="330" t="s">
        <v>7</v>
      </c>
      <c r="K18" s="416">
        <f t="shared" si="0"/>
        <v>0.18503188619082658</v>
      </c>
    </row>
    <row r="19" spans="1:11" x14ac:dyDescent="0.3">
      <c r="A19" s="414">
        <v>17</v>
      </c>
      <c r="B19" s="211" t="s">
        <v>125</v>
      </c>
      <c r="C19" s="198">
        <v>1977</v>
      </c>
      <c r="D19" s="199">
        <v>42</v>
      </c>
      <c r="E19" s="212" t="s">
        <v>46</v>
      </c>
      <c r="F19" s="483">
        <v>0.84513888888888899</v>
      </c>
      <c r="G19" s="201" t="s">
        <v>124</v>
      </c>
      <c r="H19" s="201">
        <v>1</v>
      </c>
      <c r="I19" s="203">
        <v>10</v>
      </c>
      <c r="J19" s="330"/>
      <c r="K19" s="416">
        <f t="shared" si="0"/>
        <v>0.18656487613441258</v>
      </c>
    </row>
    <row r="20" spans="1:11" x14ac:dyDescent="0.3">
      <c r="A20" s="414">
        <v>18</v>
      </c>
      <c r="B20" s="493" t="s">
        <v>647</v>
      </c>
      <c r="C20" s="208">
        <v>2000</v>
      </c>
      <c r="D20" s="199">
        <v>18</v>
      </c>
      <c r="E20" s="494" t="s">
        <v>648</v>
      </c>
      <c r="F20" s="483">
        <v>0.85138888888888886</v>
      </c>
      <c r="G20" s="201" t="s">
        <v>41</v>
      </c>
      <c r="H20" s="216">
        <v>3</v>
      </c>
      <c r="I20" s="206">
        <v>8</v>
      </c>
      <c r="J20" s="330"/>
      <c r="K20" s="416">
        <f t="shared" si="0"/>
        <v>0.18794456708363991</v>
      </c>
    </row>
    <row r="21" spans="1:11" x14ac:dyDescent="0.3">
      <c r="A21" s="414">
        <v>19</v>
      </c>
      <c r="B21" s="211" t="s">
        <v>127</v>
      </c>
      <c r="C21" s="198">
        <v>1979</v>
      </c>
      <c r="D21" s="199">
        <v>40</v>
      </c>
      <c r="E21" s="210" t="s">
        <v>53</v>
      </c>
      <c r="F21" s="480">
        <v>0.85416666666666663</v>
      </c>
      <c r="G21" s="201" t="s">
        <v>124</v>
      </c>
      <c r="H21" s="216">
        <v>2</v>
      </c>
      <c r="I21" s="206">
        <v>9</v>
      </c>
      <c r="J21" s="330"/>
      <c r="K21" s="416">
        <f t="shared" si="0"/>
        <v>0.1885577630610743</v>
      </c>
    </row>
    <row r="22" spans="1:11" x14ac:dyDescent="0.3">
      <c r="A22" s="414">
        <v>20</v>
      </c>
      <c r="B22" s="207" t="s">
        <v>393</v>
      </c>
      <c r="C22" s="208">
        <v>1965</v>
      </c>
      <c r="D22" s="199">
        <v>54</v>
      </c>
      <c r="E22" s="423" t="s">
        <v>53</v>
      </c>
      <c r="F22" s="483">
        <v>0.85763888888888884</v>
      </c>
      <c r="G22" s="201" t="s">
        <v>84</v>
      </c>
      <c r="H22" s="216">
        <v>2</v>
      </c>
      <c r="I22" s="206">
        <v>9</v>
      </c>
      <c r="J22" s="330"/>
      <c r="K22" s="416">
        <f t="shared" si="0"/>
        <v>0.18932425803286729</v>
      </c>
    </row>
    <row r="23" spans="1:11" x14ac:dyDescent="0.3">
      <c r="A23" s="414">
        <v>21</v>
      </c>
      <c r="B23" s="214" t="s">
        <v>72</v>
      </c>
      <c r="C23" s="208">
        <v>1970</v>
      </c>
      <c r="D23" s="199">
        <v>49</v>
      </c>
      <c r="E23" s="407" t="s">
        <v>409</v>
      </c>
      <c r="F23" s="480">
        <v>0.86249999999999993</v>
      </c>
      <c r="G23" s="216" t="s">
        <v>69</v>
      </c>
      <c r="H23" s="201">
        <v>9</v>
      </c>
      <c r="I23" s="206">
        <v>2</v>
      </c>
      <c r="J23" s="330"/>
      <c r="K23" s="416">
        <f t="shared" si="0"/>
        <v>0.19039735099337746</v>
      </c>
    </row>
    <row r="24" spans="1:11" x14ac:dyDescent="0.3">
      <c r="A24" s="414">
        <v>22</v>
      </c>
      <c r="B24" s="214" t="s">
        <v>588</v>
      </c>
      <c r="C24" s="208">
        <v>1987</v>
      </c>
      <c r="D24" s="199">
        <v>32</v>
      </c>
      <c r="E24" s="215" t="s">
        <v>589</v>
      </c>
      <c r="F24" s="483">
        <v>0.8652777777777777</v>
      </c>
      <c r="G24" s="201" t="s">
        <v>55</v>
      </c>
      <c r="H24" s="201">
        <v>5</v>
      </c>
      <c r="I24" s="206">
        <v>6</v>
      </c>
      <c r="J24" s="330" t="s">
        <v>7</v>
      </c>
      <c r="K24" s="416">
        <f t="shared" si="0"/>
        <v>0.19101054697081185</v>
      </c>
    </row>
    <row r="25" spans="1:11" x14ac:dyDescent="0.3">
      <c r="A25" s="414">
        <v>23</v>
      </c>
      <c r="B25" s="200" t="s">
        <v>651</v>
      </c>
      <c r="C25" s="502">
        <v>1977</v>
      </c>
      <c r="D25" s="199">
        <v>42</v>
      </c>
      <c r="E25" s="218" t="s">
        <v>425</v>
      </c>
      <c r="F25" s="480">
        <v>0.88611111111111107</v>
      </c>
      <c r="G25" s="216" t="s">
        <v>69</v>
      </c>
      <c r="H25" s="216">
        <v>10</v>
      </c>
      <c r="I25" s="206">
        <v>1</v>
      </c>
      <c r="J25" s="330"/>
      <c r="K25" s="416">
        <f t="shared" si="0"/>
        <v>0.19560951680156977</v>
      </c>
    </row>
    <row r="26" spans="1:11" x14ac:dyDescent="0.3">
      <c r="A26" s="414">
        <v>24</v>
      </c>
      <c r="B26" s="219" t="s">
        <v>325</v>
      </c>
      <c r="C26" s="198">
        <v>1975</v>
      </c>
      <c r="D26" s="199">
        <v>44</v>
      </c>
      <c r="E26" s="212" t="s">
        <v>46</v>
      </c>
      <c r="F26" s="483">
        <v>0.89374999999999993</v>
      </c>
      <c r="G26" s="201" t="s">
        <v>124</v>
      </c>
      <c r="H26" s="216">
        <v>3</v>
      </c>
      <c r="I26" s="206">
        <v>8</v>
      </c>
      <c r="J26" s="330"/>
      <c r="K26" s="416">
        <f t="shared" si="0"/>
        <v>0.19729580573951433</v>
      </c>
    </row>
    <row r="27" spans="1:11" x14ac:dyDescent="0.3">
      <c r="A27" s="414">
        <v>25</v>
      </c>
      <c r="B27" s="219" t="s">
        <v>511</v>
      </c>
      <c r="C27" s="198">
        <v>1975</v>
      </c>
      <c r="D27" s="199">
        <v>44</v>
      </c>
      <c r="E27" s="393" t="s">
        <v>43</v>
      </c>
      <c r="F27" s="480">
        <v>0.8965277777777777</v>
      </c>
      <c r="G27" s="201" t="s">
        <v>69</v>
      </c>
      <c r="H27" s="201">
        <v>11</v>
      </c>
      <c r="I27" s="206">
        <v>1</v>
      </c>
      <c r="J27" s="330"/>
      <c r="K27" s="416">
        <f t="shared" si="0"/>
        <v>0.1979090017169487</v>
      </c>
    </row>
    <row r="28" spans="1:11" x14ac:dyDescent="0.3">
      <c r="A28" s="414">
        <v>26</v>
      </c>
      <c r="B28" s="214" t="s">
        <v>468</v>
      </c>
      <c r="C28" s="208">
        <v>2004</v>
      </c>
      <c r="D28" s="199">
        <v>15</v>
      </c>
      <c r="E28" s="210" t="s">
        <v>53</v>
      </c>
      <c r="F28" s="483">
        <v>0.90486111111111101</v>
      </c>
      <c r="G28" s="201" t="s">
        <v>41</v>
      </c>
      <c r="H28" s="216">
        <v>4</v>
      </c>
      <c r="I28" s="206">
        <v>7</v>
      </c>
      <c r="J28" s="330" t="s">
        <v>7</v>
      </c>
      <c r="K28" s="416">
        <f t="shared" si="0"/>
        <v>0.19974858964925188</v>
      </c>
    </row>
    <row r="29" spans="1:11" x14ac:dyDescent="0.3">
      <c r="A29" s="414">
        <v>27</v>
      </c>
      <c r="B29" s="219" t="s">
        <v>120</v>
      </c>
      <c r="C29" s="198">
        <v>1985</v>
      </c>
      <c r="D29" s="199">
        <v>34</v>
      </c>
      <c r="E29" s="211" t="s">
        <v>121</v>
      </c>
      <c r="F29" s="481">
        <v>0.91249999999999998</v>
      </c>
      <c r="G29" s="201" t="s">
        <v>110</v>
      </c>
      <c r="H29" s="216">
        <v>2</v>
      </c>
      <c r="I29" s="206">
        <v>9</v>
      </c>
      <c r="J29" s="330"/>
      <c r="K29" s="416">
        <f t="shared" si="0"/>
        <v>0.20143487858719644</v>
      </c>
    </row>
    <row r="30" spans="1:11" x14ac:dyDescent="0.3">
      <c r="A30" s="414">
        <v>28</v>
      </c>
      <c r="B30" s="214" t="s">
        <v>461</v>
      </c>
      <c r="C30" s="208">
        <v>1980</v>
      </c>
      <c r="D30" s="199">
        <v>39</v>
      </c>
      <c r="E30" s="210" t="s">
        <v>53</v>
      </c>
      <c r="F30" s="483">
        <v>0.92013888888888884</v>
      </c>
      <c r="G30" s="201" t="s">
        <v>55</v>
      </c>
      <c r="H30" s="216">
        <v>6</v>
      </c>
      <c r="I30" s="206">
        <v>5</v>
      </c>
      <c r="J30" s="330"/>
      <c r="K30" s="416">
        <f t="shared" si="0"/>
        <v>0.20312116752514101</v>
      </c>
    </row>
    <row r="31" spans="1:11" x14ac:dyDescent="0.3">
      <c r="A31" s="414">
        <v>29</v>
      </c>
      <c r="B31" s="219" t="s">
        <v>128</v>
      </c>
      <c r="C31" s="198">
        <v>1973</v>
      </c>
      <c r="D31" s="199">
        <v>46</v>
      </c>
      <c r="E31" s="211" t="s">
        <v>428</v>
      </c>
      <c r="F31" s="480">
        <v>0.93402777777777779</v>
      </c>
      <c r="G31" s="216" t="s">
        <v>124</v>
      </c>
      <c r="H31" s="216">
        <v>4</v>
      </c>
      <c r="I31" s="206">
        <v>7</v>
      </c>
      <c r="J31" s="330"/>
      <c r="K31" s="416">
        <f t="shared" si="0"/>
        <v>0.20618714741231298</v>
      </c>
    </row>
    <row r="32" spans="1:11" x14ac:dyDescent="0.3">
      <c r="A32" s="414">
        <v>30</v>
      </c>
      <c r="B32" s="211" t="s">
        <v>516</v>
      </c>
      <c r="C32" s="198">
        <v>1984</v>
      </c>
      <c r="D32" s="199">
        <v>35</v>
      </c>
      <c r="E32" s="397" t="s">
        <v>43</v>
      </c>
      <c r="F32" s="480">
        <v>0.9375</v>
      </c>
      <c r="G32" s="201" t="s">
        <v>124</v>
      </c>
      <c r="H32" s="201">
        <v>5</v>
      </c>
      <c r="I32" s="206">
        <v>6</v>
      </c>
      <c r="J32" s="330"/>
      <c r="K32" s="416">
        <f t="shared" si="0"/>
        <v>0.20695364238410596</v>
      </c>
    </row>
    <row r="33" spans="1:11" x14ac:dyDescent="0.3">
      <c r="A33" s="414">
        <v>31</v>
      </c>
      <c r="B33" s="211" t="s">
        <v>656</v>
      </c>
      <c r="C33" s="198">
        <v>1949</v>
      </c>
      <c r="D33" s="199">
        <v>70</v>
      </c>
      <c r="E33" s="218" t="s">
        <v>50</v>
      </c>
      <c r="F33" s="511">
        <v>0.94166666666666676</v>
      </c>
      <c r="G33" s="201" t="s">
        <v>380</v>
      </c>
      <c r="H33" s="216">
        <v>1</v>
      </c>
      <c r="I33" s="203">
        <v>10</v>
      </c>
      <c r="J33" s="330" t="s">
        <v>252</v>
      </c>
      <c r="K33" s="416">
        <f t="shared" si="0"/>
        <v>0.20787343635025754</v>
      </c>
    </row>
    <row r="34" spans="1:11" x14ac:dyDescent="0.3">
      <c r="A34" s="414">
        <v>32</v>
      </c>
      <c r="B34" s="219" t="s">
        <v>140</v>
      </c>
      <c r="C34" s="187">
        <v>1979</v>
      </c>
      <c r="D34" s="199">
        <v>40</v>
      </c>
      <c r="E34" s="218" t="s">
        <v>82</v>
      </c>
      <c r="F34" s="512">
        <v>0.96458333333333324</v>
      </c>
      <c r="G34" s="201" t="s">
        <v>124</v>
      </c>
      <c r="H34" s="201">
        <v>6</v>
      </c>
      <c r="I34" s="206">
        <v>5</v>
      </c>
      <c r="J34" s="330"/>
      <c r="K34" s="416">
        <f t="shared" si="0"/>
        <v>0.2129323031640912</v>
      </c>
    </row>
    <row r="35" spans="1:11" x14ac:dyDescent="0.3">
      <c r="A35" s="414">
        <v>33</v>
      </c>
      <c r="B35" s="211" t="s">
        <v>96</v>
      </c>
      <c r="C35" s="198">
        <v>1947</v>
      </c>
      <c r="D35" s="199">
        <v>72</v>
      </c>
      <c r="E35" s="212" t="s">
        <v>46</v>
      </c>
      <c r="F35" s="483">
        <v>0.97499999999999998</v>
      </c>
      <c r="G35" s="201" t="s">
        <v>380</v>
      </c>
      <c r="H35" s="201">
        <v>2</v>
      </c>
      <c r="I35" s="206">
        <v>9</v>
      </c>
      <c r="J35" s="330" t="s">
        <v>7</v>
      </c>
      <c r="K35" s="416">
        <f t="shared" si="0"/>
        <v>0.21523178807947019</v>
      </c>
    </row>
    <row r="36" spans="1:11" x14ac:dyDescent="0.3">
      <c r="A36" s="414">
        <v>34</v>
      </c>
      <c r="B36" s="211" t="s">
        <v>371</v>
      </c>
      <c r="C36" s="198">
        <v>1955</v>
      </c>
      <c r="D36" s="199">
        <v>64</v>
      </c>
      <c r="E36" s="211" t="s">
        <v>50</v>
      </c>
      <c r="F36" s="483">
        <v>0.97916666666666663</v>
      </c>
      <c r="G36" s="201" t="s">
        <v>94</v>
      </c>
      <c r="H36" s="201">
        <v>1</v>
      </c>
      <c r="I36" s="203">
        <v>10</v>
      </c>
      <c r="J36" s="330"/>
      <c r="K36" s="416">
        <f t="shared" si="0"/>
        <v>0.21615158204562177</v>
      </c>
    </row>
    <row r="37" spans="1:11" x14ac:dyDescent="0.3">
      <c r="A37" s="414">
        <v>35</v>
      </c>
      <c r="B37" s="214" t="s">
        <v>78</v>
      </c>
      <c r="C37" s="208">
        <v>1968</v>
      </c>
      <c r="D37" s="199">
        <v>51</v>
      </c>
      <c r="E37" s="212" t="s">
        <v>46</v>
      </c>
      <c r="F37" s="483">
        <v>0.98333333333333339</v>
      </c>
      <c r="G37" s="201" t="s">
        <v>84</v>
      </c>
      <c r="H37" s="201">
        <v>3</v>
      </c>
      <c r="I37" s="206">
        <v>8</v>
      </c>
      <c r="J37" s="330"/>
      <c r="K37" s="416">
        <f t="shared" si="0"/>
        <v>0.21707137601177337</v>
      </c>
    </row>
    <row r="38" spans="1:11" x14ac:dyDescent="0.3">
      <c r="A38" s="414">
        <v>36</v>
      </c>
      <c r="B38" s="219" t="s">
        <v>429</v>
      </c>
      <c r="C38" s="198">
        <v>1974</v>
      </c>
      <c r="D38" s="199">
        <v>45</v>
      </c>
      <c r="E38" s="210" t="s">
        <v>53</v>
      </c>
      <c r="F38" s="512">
        <v>0.99097222222222225</v>
      </c>
      <c r="G38" s="201" t="s">
        <v>124</v>
      </c>
      <c r="H38" s="216">
        <v>7</v>
      </c>
      <c r="I38" s="206">
        <v>4</v>
      </c>
      <c r="J38" s="330"/>
      <c r="K38" s="416">
        <f t="shared" si="0"/>
        <v>0.21875766494971793</v>
      </c>
    </row>
    <row r="39" spans="1:11" x14ac:dyDescent="0.3">
      <c r="A39" s="414">
        <v>37</v>
      </c>
      <c r="B39" s="211" t="s">
        <v>637</v>
      </c>
      <c r="C39" s="198">
        <v>1995</v>
      </c>
      <c r="D39" s="199">
        <v>24</v>
      </c>
      <c r="E39" s="223" t="s">
        <v>638</v>
      </c>
      <c r="F39" s="486" t="s">
        <v>660</v>
      </c>
      <c r="G39" s="201" t="s">
        <v>110</v>
      </c>
      <c r="H39" s="216">
        <v>3</v>
      </c>
      <c r="I39" s="206">
        <v>8</v>
      </c>
      <c r="J39" s="330"/>
      <c r="K39" s="416">
        <f t="shared" si="0"/>
        <v>0.22167034584253126</v>
      </c>
    </row>
    <row r="40" spans="1:11" x14ac:dyDescent="0.3">
      <c r="A40" s="414">
        <v>38</v>
      </c>
      <c r="B40" s="214" t="s">
        <v>349</v>
      </c>
      <c r="C40" s="208">
        <v>1963</v>
      </c>
      <c r="D40" s="199">
        <v>56</v>
      </c>
      <c r="E40" s="211" t="s">
        <v>350</v>
      </c>
      <c r="F40" s="486" t="s">
        <v>652</v>
      </c>
      <c r="G40" s="201" t="s">
        <v>84</v>
      </c>
      <c r="H40" s="216">
        <v>4</v>
      </c>
      <c r="I40" s="206">
        <v>7</v>
      </c>
      <c r="J40" s="330"/>
      <c r="K40" s="416">
        <f t="shared" si="0"/>
        <v>0.23577385332352219</v>
      </c>
    </row>
    <row r="41" spans="1:11" x14ac:dyDescent="0.3">
      <c r="A41" s="414">
        <v>39</v>
      </c>
      <c r="B41" s="217" t="s">
        <v>131</v>
      </c>
      <c r="C41" s="187">
        <v>1973</v>
      </c>
      <c r="D41" s="199">
        <v>46</v>
      </c>
      <c r="E41" s="212" t="s">
        <v>46</v>
      </c>
      <c r="F41" s="486" t="s">
        <v>661</v>
      </c>
      <c r="G41" s="201" t="s">
        <v>124</v>
      </c>
      <c r="H41" s="216">
        <v>8</v>
      </c>
      <c r="I41" s="206">
        <v>3</v>
      </c>
      <c r="J41" s="330"/>
      <c r="K41" s="416">
        <f t="shared" si="0"/>
        <v>0.23776674025018396</v>
      </c>
    </row>
    <row r="42" spans="1:11" x14ac:dyDescent="0.3">
      <c r="A42" s="414">
        <v>40</v>
      </c>
      <c r="B42" s="219" t="s">
        <v>111</v>
      </c>
      <c r="C42" s="198">
        <v>2001</v>
      </c>
      <c r="D42" s="199">
        <v>18</v>
      </c>
      <c r="E42" s="220" t="s">
        <v>53</v>
      </c>
      <c r="F42" s="486" t="s">
        <v>658</v>
      </c>
      <c r="G42" s="216" t="s">
        <v>110</v>
      </c>
      <c r="H42" s="201">
        <v>4</v>
      </c>
      <c r="I42" s="206">
        <v>7</v>
      </c>
      <c r="J42" s="330"/>
      <c r="K42" s="416">
        <f t="shared" si="0"/>
        <v>0.24589158695118959</v>
      </c>
    </row>
    <row r="43" spans="1:11" x14ac:dyDescent="0.3">
      <c r="A43" s="414">
        <v>41</v>
      </c>
      <c r="B43" s="207" t="s">
        <v>76</v>
      </c>
      <c r="C43" s="208">
        <v>1967</v>
      </c>
      <c r="D43" s="199">
        <v>52</v>
      </c>
      <c r="E43" s="220" t="s">
        <v>53</v>
      </c>
      <c r="F43" s="485" t="s">
        <v>579</v>
      </c>
      <c r="G43" s="201" t="s">
        <v>84</v>
      </c>
      <c r="H43" s="201">
        <v>5</v>
      </c>
      <c r="I43" s="206">
        <v>6</v>
      </c>
      <c r="J43" s="330"/>
      <c r="K43" s="416">
        <f t="shared" si="0"/>
        <v>0.25233014471425064</v>
      </c>
    </row>
    <row r="44" spans="1:11" x14ac:dyDescent="0.3">
      <c r="A44" s="414">
        <v>42</v>
      </c>
      <c r="B44" s="211" t="s">
        <v>101</v>
      </c>
      <c r="C44" s="198">
        <v>1945</v>
      </c>
      <c r="D44" s="199">
        <v>74</v>
      </c>
      <c r="E44" s="212" t="s">
        <v>46</v>
      </c>
      <c r="F44" s="486" t="s">
        <v>654</v>
      </c>
      <c r="G44" s="201" t="s">
        <v>380</v>
      </c>
      <c r="H44" s="201">
        <v>3</v>
      </c>
      <c r="I44" s="206">
        <v>8</v>
      </c>
      <c r="J44" s="330"/>
      <c r="K44" s="416">
        <f t="shared" si="0"/>
        <v>0.25692911454500861</v>
      </c>
    </row>
    <row r="45" spans="1:11" x14ac:dyDescent="0.3">
      <c r="A45" s="414">
        <v>43</v>
      </c>
      <c r="B45" s="197" t="s">
        <v>100</v>
      </c>
      <c r="C45" s="187">
        <v>1948</v>
      </c>
      <c r="D45" s="199">
        <v>71</v>
      </c>
      <c r="E45" s="225" t="s">
        <v>45</v>
      </c>
      <c r="F45" s="486" t="s">
        <v>655</v>
      </c>
      <c r="G45" s="201" t="s">
        <v>380</v>
      </c>
      <c r="H45" s="201">
        <v>4</v>
      </c>
      <c r="I45" s="206">
        <v>7</v>
      </c>
      <c r="J45" s="330"/>
      <c r="K45" s="416">
        <f t="shared" si="0"/>
        <v>0.26076158940397354</v>
      </c>
    </row>
    <row r="46" spans="1:11" x14ac:dyDescent="0.3">
      <c r="A46" s="414">
        <v>44</v>
      </c>
      <c r="B46" s="219" t="s">
        <v>134</v>
      </c>
      <c r="C46" s="187">
        <v>1973</v>
      </c>
      <c r="D46" s="199">
        <v>46</v>
      </c>
      <c r="E46" s="220" t="s">
        <v>53</v>
      </c>
      <c r="F46" s="487" t="s">
        <v>662</v>
      </c>
      <c r="G46" s="201" t="s">
        <v>124</v>
      </c>
      <c r="H46" s="201">
        <v>9</v>
      </c>
      <c r="I46" s="206">
        <v>2</v>
      </c>
      <c r="J46" s="330"/>
      <c r="K46" s="416">
        <f t="shared" si="0"/>
        <v>0.26214128035320089</v>
      </c>
    </row>
    <row r="47" spans="1:11" x14ac:dyDescent="0.3">
      <c r="A47" s="414">
        <v>45</v>
      </c>
      <c r="B47" s="211" t="s">
        <v>373</v>
      </c>
      <c r="C47" s="198">
        <v>2001</v>
      </c>
      <c r="D47" s="199">
        <v>18</v>
      </c>
      <c r="E47" s="212" t="s">
        <v>46</v>
      </c>
      <c r="F47" s="486" t="s">
        <v>659</v>
      </c>
      <c r="G47" s="201" t="s">
        <v>110</v>
      </c>
      <c r="H47" s="216">
        <v>5</v>
      </c>
      <c r="I47" s="206">
        <v>6</v>
      </c>
      <c r="J47" s="330"/>
      <c r="K47" s="416">
        <f t="shared" si="0"/>
        <v>0.28053715967623249</v>
      </c>
    </row>
    <row r="48" spans="1:11" x14ac:dyDescent="0.3">
      <c r="A48" s="414">
        <v>46</v>
      </c>
      <c r="B48" s="219" t="s">
        <v>103</v>
      </c>
      <c r="C48" s="198">
        <v>1953</v>
      </c>
      <c r="D48" s="199">
        <v>66</v>
      </c>
      <c r="E48" s="212" t="s">
        <v>46</v>
      </c>
      <c r="F48" s="486" t="s">
        <v>653</v>
      </c>
      <c r="G48" s="201" t="s">
        <v>94</v>
      </c>
      <c r="H48" s="216">
        <v>2</v>
      </c>
      <c r="I48" s="206">
        <v>9</v>
      </c>
      <c r="J48" s="330" t="s">
        <v>665</v>
      </c>
      <c r="K48" s="416">
        <f t="shared" si="0"/>
        <v>0.29985283296541576</v>
      </c>
    </row>
    <row r="49" spans="1:11" x14ac:dyDescent="0.3">
      <c r="A49" s="414">
        <v>47</v>
      </c>
      <c r="B49" s="207" t="s">
        <v>231</v>
      </c>
      <c r="C49" s="187">
        <v>1959</v>
      </c>
      <c r="D49" s="199">
        <v>60</v>
      </c>
      <c r="E49" s="223" t="s">
        <v>43</v>
      </c>
      <c r="F49" s="486" t="s">
        <v>150</v>
      </c>
      <c r="G49" s="201" t="s">
        <v>143</v>
      </c>
      <c r="H49" s="216">
        <v>1</v>
      </c>
      <c r="I49" s="203">
        <v>10</v>
      </c>
      <c r="J49" s="330" t="s">
        <v>665</v>
      </c>
      <c r="K49" s="416" t="s">
        <v>52</v>
      </c>
    </row>
  </sheetData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S17" sqref="S17"/>
    </sheetView>
  </sheetViews>
  <sheetFormatPr defaultRowHeight="14.4" x14ac:dyDescent="0.3"/>
  <cols>
    <col min="1" max="1" width="3" bestFit="1" customWidth="1"/>
    <col min="2" max="2" width="18.109375" style="4" bestFit="1" customWidth="1"/>
    <col min="3" max="3" width="3.88671875" bestFit="1" customWidth="1"/>
    <col min="4" max="4" width="3.33203125" bestFit="1" customWidth="1"/>
    <col min="5" max="5" width="18.88671875" bestFit="1" customWidth="1"/>
    <col min="6" max="6" width="6.6640625" customWidth="1"/>
    <col min="7" max="7" width="3.33203125" bestFit="1" customWidth="1"/>
    <col min="8" max="8" width="3.21875" bestFit="1" customWidth="1"/>
    <col min="9" max="9" width="2.77734375" bestFit="1" customWidth="1"/>
    <col min="10" max="10" width="7.21875" bestFit="1" customWidth="1"/>
    <col min="11" max="11" width="6.21875" bestFit="1" customWidth="1"/>
  </cols>
  <sheetData>
    <row r="1" spans="1:11" x14ac:dyDescent="0.3">
      <c r="A1" s="664" t="s">
        <v>666</v>
      </c>
      <c r="B1" s="665"/>
      <c r="C1" s="665"/>
      <c r="D1" s="665"/>
      <c r="E1" s="665"/>
      <c r="F1" s="665"/>
      <c r="G1" s="665"/>
      <c r="H1" s="665"/>
      <c r="I1" s="665"/>
      <c r="J1" s="665"/>
      <c r="K1" s="666"/>
    </row>
    <row r="2" spans="1:11" x14ac:dyDescent="0.3">
      <c r="A2" s="412" t="s">
        <v>0</v>
      </c>
      <c r="B2" s="187" t="s">
        <v>2</v>
      </c>
      <c r="C2" s="187" t="s">
        <v>3</v>
      </c>
      <c r="D2" s="188" t="s">
        <v>379</v>
      </c>
      <c r="E2" s="188" t="s">
        <v>5</v>
      </c>
      <c r="F2" s="190" t="s">
        <v>248</v>
      </c>
      <c r="G2" s="436" t="s">
        <v>1</v>
      </c>
      <c r="H2" s="193" t="s">
        <v>503</v>
      </c>
      <c r="I2" s="193" t="s">
        <v>10</v>
      </c>
      <c r="J2" s="509" t="s">
        <v>250</v>
      </c>
      <c r="K2" s="413" t="s">
        <v>251</v>
      </c>
    </row>
    <row r="3" spans="1:11" x14ac:dyDescent="0.3">
      <c r="A3" s="414">
        <v>1</v>
      </c>
      <c r="B3" s="197" t="s">
        <v>359</v>
      </c>
      <c r="C3" s="198">
        <v>1981</v>
      </c>
      <c r="D3" s="199">
        <v>38</v>
      </c>
      <c r="E3" s="200" t="s">
        <v>43</v>
      </c>
      <c r="F3" s="513">
        <v>0.65902777777777777</v>
      </c>
      <c r="G3" s="514" t="s">
        <v>55</v>
      </c>
      <c r="H3" s="201">
        <v>1</v>
      </c>
      <c r="I3" s="203">
        <v>10</v>
      </c>
      <c r="J3" s="330" t="s">
        <v>667</v>
      </c>
      <c r="K3" s="416">
        <f t="shared" ref="K3:K16" si="0">SUM(F3/4.53)</f>
        <v>0.14548074564630856</v>
      </c>
    </row>
    <row r="4" spans="1:11" x14ac:dyDescent="0.3">
      <c r="A4" s="414">
        <v>2</v>
      </c>
      <c r="B4" s="219" t="s">
        <v>80</v>
      </c>
      <c r="C4" s="198">
        <v>1973</v>
      </c>
      <c r="D4" s="199">
        <v>46</v>
      </c>
      <c r="E4" s="211" t="s">
        <v>428</v>
      </c>
      <c r="F4" s="513">
        <v>0.69236111111111109</v>
      </c>
      <c r="G4" s="514" t="s">
        <v>69</v>
      </c>
      <c r="H4" s="216">
        <v>1</v>
      </c>
      <c r="I4" s="203">
        <v>10</v>
      </c>
      <c r="J4" s="330"/>
      <c r="K4" s="416">
        <f t="shared" si="0"/>
        <v>0.1528390973755212</v>
      </c>
    </row>
    <row r="5" spans="1:11" x14ac:dyDescent="0.3">
      <c r="A5" s="414">
        <v>3</v>
      </c>
      <c r="B5" s="214" t="s">
        <v>253</v>
      </c>
      <c r="C5" s="208">
        <v>1978</v>
      </c>
      <c r="D5" s="199">
        <v>41</v>
      </c>
      <c r="E5" s="209" t="s">
        <v>254</v>
      </c>
      <c r="F5" s="515">
        <v>0.71319444444444446</v>
      </c>
      <c r="G5" s="514" t="s">
        <v>69</v>
      </c>
      <c r="H5" s="201">
        <v>2</v>
      </c>
      <c r="I5" s="206">
        <v>9</v>
      </c>
      <c r="J5" s="330"/>
      <c r="K5" s="416">
        <f t="shared" si="0"/>
        <v>0.15743806720627912</v>
      </c>
    </row>
    <row r="6" spans="1:11" x14ac:dyDescent="0.3">
      <c r="A6" s="414">
        <v>4</v>
      </c>
      <c r="B6" s="219" t="s">
        <v>56</v>
      </c>
      <c r="C6" s="198">
        <v>1980</v>
      </c>
      <c r="D6" s="199">
        <v>39</v>
      </c>
      <c r="E6" s="212" t="s">
        <v>46</v>
      </c>
      <c r="F6" s="513">
        <v>0.72916666666666663</v>
      </c>
      <c r="G6" s="514" t="s">
        <v>55</v>
      </c>
      <c r="H6" s="216">
        <v>2</v>
      </c>
      <c r="I6" s="206">
        <v>9</v>
      </c>
      <c r="J6" s="330"/>
      <c r="K6" s="416">
        <f t="shared" si="0"/>
        <v>0.16096394407652684</v>
      </c>
    </row>
    <row r="7" spans="1:11" x14ac:dyDescent="0.3">
      <c r="A7" s="414">
        <v>5</v>
      </c>
      <c r="B7" s="197" t="s">
        <v>65</v>
      </c>
      <c r="C7" s="198">
        <v>1985</v>
      </c>
      <c r="D7" s="199">
        <v>34</v>
      </c>
      <c r="E7" s="200" t="s">
        <v>416</v>
      </c>
      <c r="F7" s="513">
        <v>0.74513888888888891</v>
      </c>
      <c r="G7" s="514" t="s">
        <v>55</v>
      </c>
      <c r="H7" s="216">
        <v>3</v>
      </c>
      <c r="I7" s="206">
        <v>8</v>
      </c>
      <c r="J7" s="330"/>
      <c r="K7" s="416">
        <f t="shared" si="0"/>
        <v>0.16448982094677458</v>
      </c>
    </row>
    <row r="8" spans="1:11" x14ac:dyDescent="0.3">
      <c r="A8" s="414">
        <v>6</v>
      </c>
      <c r="B8" s="214" t="s">
        <v>59</v>
      </c>
      <c r="C8" s="208">
        <v>1986</v>
      </c>
      <c r="D8" s="199">
        <v>33</v>
      </c>
      <c r="E8" s="215" t="s">
        <v>358</v>
      </c>
      <c r="F8" s="513">
        <v>0.75</v>
      </c>
      <c r="G8" s="514" t="s">
        <v>55</v>
      </c>
      <c r="H8" s="201">
        <v>4</v>
      </c>
      <c r="I8" s="206">
        <v>7</v>
      </c>
      <c r="J8" s="330" t="s">
        <v>7</v>
      </c>
      <c r="K8" s="416">
        <f t="shared" si="0"/>
        <v>0.16556291390728475</v>
      </c>
    </row>
    <row r="9" spans="1:11" x14ac:dyDescent="0.3">
      <c r="A9" s="414">
        <v>7</v>
      </c>
      <c r="B9" s="217" t="s">
        <v>375</v>
      </c>
      <c r="C9" s="198">
        <v>1977</v>
      </c>
      <c r="D9" s="199">
        <v>42</v>
      </c>
      <c r="E9" s="219" t="s">
        <v>82</v>
      </c>
      <c r="F9" s="513">
        <v>0.79513888888888884</v>
      </c>
      <c r="G9" s="514" t="s">
        <v>69</v>
      </c>
      <c r="H9" s="201">
        <v>3</v>
      </c>
      <c r="I9" s="206">
        <v>8</v>
      </c>
      <c r="J9" s="330"/>
      <c r="K9" s="416">
        <f t="shared" si="0"/>
        <v>0.17552734854059354</v>
      </c>
    </row>
    <row r="10" spans="1:11" x14ac:dyDescent="0.3">
      <c r="A10" s="414">
        <v>8</v>
      </c>
      <c r="B10" s="214" t="s">
        <v>461</v>
      </c>
      <c r="C10" s="208">
        <v>1980</v>
      </c>
      <c r="D10" s="199">
        <v>39</v>
      </c>
      <c r="E10" s="210" t="s">
        <v>53</v>
      </c>
      <c r="F10" s="513">
        <v>0.80208333333333337</v>
      </c>
      <c r="G10" s="514" t="s">
        <v>55</v>
      </c>
      <c r="H10" s="201">
        <v>5</v>
      </c>
      <c r="I10" s="206">
        <v>6</v>
      </c>
      <c r="J10" s="330" t="s">
        <v>7</v>
      </c>
      <c r="K10" s="416">
        <f t="shared" si="0"/>
        <v>0.17706033848417954</v>
      </c>
    </row>
    <row r="11" spans="1:11" x14ac:dyDescent="0.3">
      <c r="A11" s="414">
        <v>9</v>
      </c>
      <c r="B11" s="217" t="s">
        <v>71</v>
      </c>
      <c r="C11" s="198">
        <v>1972</v>
      </c>
      <c r="D11" s="199">
        <v>47</v>
      </c>
      <c r="E11" s="218" t="s">
        <v>43</v>
      </c>
      <c r="F11" s="515">
        <v>0.80347222222222225</v>
      </c>
      <c r="G11" s="514" t="s">
        <v>69</v>
      </c>
      <c r="H11" s="216">
        <v>4</v>
      </c>
      <c r="I11" s="206">
        <v>7</v>
      </c>
      <c r="J11" s="330"/>
      <c r="K11" s="416">
        <f t="shared" si="0"/>
        <v>0.17736693647289672</v>
      </c>
    </row>
    <row r="12" spans="1:11" x14ac:dyDescent="0.3">
      <c r="A12" s="414">
        <v>10</v>
      </c>
      <c r="B12" s="217" t="s">
        <v>58</v>
      </c>
      <c r="C12" s="198">
        <v>1977</v>
      </c>
      <c r="D12" s="199">
        <v>42</v>
      </c>
      <c r="E12" s="212" t="s">
        <v>46</v>
      </c>
      <c r="F12" s="513">
        <v>0.80833333333333324</v>
      </c>
      <c r="G12" s="514" t="s">
        <v>69</v>
      </c>
      <c r="H12" s="216">
        <v>5</v>
      </c>
      <c r="I12" s="206">
        <v>6</v>
      </c>
      <c r="J12" s="330"/>
      <c r="K12" s="416">
        <f t="shared" si="0"/>
        <v>0.17844002943340689</v>
      </c>
    </row>
    <row r="13" spans="1:11" x14ac:dyDescent="0.3">
      <c r="A13" s="414">
        <v>11</v>
      </c>
      <c r="B13" s="217" t="s">
        <v>85</v>
      </c>
      <c r="C13" s="187">
        <v>1964</v>
      </c>
      <c r="D13" s="199">
        <v>55</v>
      </c>
      <c r="E13" s="212" t="s">
        <v>46</v>
      </c>
      <c r="F13" s="515">
        <v>0.81388888888888899</v>
      </c>
      <c r="G13" s="514" t="s">
        <v>84</v>
      </c>
      <c r="H13" s="201">
        <v>1</v>
      </c>
      <c r="I13" s="203">
        <v>10</v>
      </c>
      <c r="J13" s="330"/>
      <c r="K13" s="416">
        <f t="shared" si="0"/>
        <v>0.17966642138827571</v>
      </c>
    </row>
    <row r="14" spans="1:11" x14ac:dyDescent="0.3">
      <c r="A14" s="414">
        <v>12</v>
      </c>
      <c r="B14" s="207" t="s">
        <v>398</v>
      </c>
      <c r="C14" s="208">
        <v>1993</v>
      </c>
      <c r="D14" s="199">
        <v>26</v>
      </c>
      <c r="E14" s="212" t="s">
        <v>46</v>
      </c>
      <c r="F14" s="516">
        <v>0.82430555555555562</v>
      </c>
      <c r="G14" s="517" t="s">
        <v>110</v>
      </c>
      <c r="H14" s="216">
        <v>1</v>
      </c>
      <c r="I14" s="203">
        <v>10</v>
      </c>
      <c r="J14" s="330" t="s">
        <v>415</v>
      </c>
      <c r="K14" s="416">
        <f t="shared" si="0"/>
        <v>0.18196590630365464</v>
      </c>
    </row>
    <row r="15" spans="1:11" x14ac:dyDescent="0.3">
      <c r="A15" s="414">
        <v>13</v>
      </c>
      <c r="B15" s="197" t="s">
        <v>73</v>
      </c>
      <c r="C15" s="198">
        <v>1976</v>
      </c>
      <c r="D15" s="199">
        <v>43</v>
      </c>
      <c r="E15" s="210" t="s">
        <v>53</v>
      </c>
      <c r="F15" s="513">
        <v>0.83124999999999993</v>
      </c>
      <c r="G15" s="514" t="s">
        <v>69</v>
      </c>
      <c r="H15" s="216">
        <v>6</v>
      </c>
      <c r="I15" s="206">
        <v>5</v>
      </c>
      <c r="J15" s="330"/>
      <c r="K15" s="416">
        <f t="shared" si="0"/>
        <v>0.18349889624724058</v>
      </c>
    </row>
    <row r="16" spans="1:11" x14ac:dyDescent="0.3">
      <c r="A16" s="414">
        <v>14</v>
      </c>
      <c r="B16" s="214" t="s">
        <v>424</v>
      </c>
      <c r="C16" s="208">
        <v>1981</v>
      </c>
      <c r="D16" s="199">
        <v>38</v>
      </c>
      <c r="E16" s="218" t="s">
        <v>425</v>
      </c>
      <c r="F16" s="513">
        <v>0.83611111111111114</v>
      </c>
      <c r="G16" s="514" t="s">
        <v>55</v>
      </c>
      <c r="H16" s="201">
        <v>6</v>
      </c>
      <c r="I16" s="206">
        <v>5</v>
      </c>
      <c r="J16" s="330"/>
      <c r="K16" s="416">
        <f t="shared" si="0"/>
        <v>0.18457198920775078</v>
      </c>
    </row>
    <row r="17" spans="1:11" x14ac:dyDescent="0.3">
      <c r="A17" s="414">
        <v>15</v>
      </c>
      <c r="B17" s="207" t="s">
        <v>393</v>
      </c>
      <c r="C17" s="208">
        <v>1965</v>
      </c>
      <c r="D17" s="199">
        <v>54</v>
      </c>
      <c r="E17" s="220" t="s">
        <v>53</v>
      </c>
      <c r="F17" s="513">
        <v>0.83819444444444446</v>
      </c>
      <c r="G17" s="514" t="s">
        <v>84</v>
      </c>
      <c r="H17" s="201">
        <v>2</v>
      </c>
      <c r="I17" s="206">
        <v>9</v>
      </c>
      <c r="J17" s="330"/>
      <c r="K17" s="416">
        <f>SUM(F27/4.53)</f>
        <v>0.2003617856266863</v>
      </c>
    </row>
    <row r="18" spans="1:11" x14ac:dyDescent="0.3">
      <c r="A18" s="414">
        <v>16</v>
      </c>
      <c r="B18" s="214" t="s">
        <v>285</v>
      </c>
      <c r="C18" s="208">
        <v>1970</v>
      </c>
      <c r="D18" s="199">
        <v>49</v>
      </c>
      <c r="E18" s="504" t="s">
        <v>45</v>
      </c>
      <c r="F18" s="513">
        <v>0.84722222222222221</v>
      </c>
      <c r="G18" s="514" t="s">
        <v>69</v>
      </c>
      <c r="H18" s="216">
        <v>7</v>
      </c>
      <c r="I18" s="206">
        <v>4</v>
      </c>
      <c r="J18" s="330"/>
      <c r="K18" s="416">
        <f t="shared" ref="K18:K53" si="1">SUM(F18/4.53)</f>
        <v>0.18702477311748833</v>
      </c>
    </row>
    <row r="19" spans="1:11" x14ac:dyDescent="0.3">
      <c r="A19" s="414">
        <v>17</v>
      </c>
      <c r="B19" s="211" t="s">
        <v>126</v>
      </c>
      <c r="C19" s="198">
        <v>1975</v>
      </c>
      <c r="D19" s="199">
        <v>44</v>
      </c>
      <c r="E19" s="395" t="s">
        <v>46</v>
      </c>
      <c r="F19" s="513">
        <v>0.8520833333333333</v>
      </c>
      <c r="G19" s="517" t="s">
        <v>124</v>
      </c>
      <c r="H19" s="216">
        <v>1</v>
      </c>
      <c r="I19" s="203">
        <v>10</v>
      </c>
      <c r="J19" s="330"/>
      <c r="K19" s="416">
        <f t="shared" si="1"/>
        <v>0.1880978660779985</v>
      </c>
    </row>
    <row r="20" spans="1:11" x14ac:dyDescent="0.3">
      <c r="A20" s="414">
        <v>18</v>
      </c>
      <c r="B20" s="219" t="s">
        <v>387</v>
      </c>
      <c r="C20" s="198">
        <v>1975</v>
      </c>
      <c r="D20" s="199">
        <v>44</v>
      </c>
      <c r="E20" s="396" t="s">
        <v>388</v>
      </c>
      <c r="F20" s="513">
        <v>0.86388888888888893</v>
      </c>
      <c r="G20" s="514" t="s">
        <v>69</v>
      </c>
      <c r="H20" s="216">
        <v>8</v>
      </c>
      <c r="I20" s="206">
        <v>3</v>
      </c>
      <c r="J20" s="330"/>
      <c r="K20" s="416">
        <f t="shared" si="1"/>
        <v>0.19070394898209467</v>
      </c>
    </row>
    <row r="21" spans="1:11" x14ac:dyDescent="0.3">
      <c r="A21" s="414">
        <v>19</v>
      </c>
      <c r="B21" s="214" t="s">
        <v>383</v>
      </c>
      <c r="C21" s="208">
        <v>2004</v>
      </c>
      <c r="D21" s="199">
        <v>15</v>
      </c>
      <c r="E21" s="212" t="s">
        <v>46</v>
      </c>
      <c r="F21" s="515">
        <v>0.87083333333333324</v>
      </c>
      <c r="G21" s="514" t="s">
        <v>41</v>
      </c>
      <c r="H21" s="216">
        <v>1</v>
      </c>
      <c r="I21" s="203">
        <v>10</v>
      </c>
      <c r="J21" s="330"/>
      <c r="K21" s="416">
        <f t="shared" si="1"/>
        <v>0.19223693892568061</v>
      </c>
    </row>
    <row r="22" spans="1:11" x14ac:dyDescent="0.3">
      <c r="A22" s="414">
        <v>20</v>
      </c>
      <c r="B22" s="211" t="s">
        <v>127</v>
      </c>
      <c r="C22" s="198">
        <v>1979</v>
      </c>
      <c r="D22" s="199">
        <v>40</v>
      </c>
      <c r="E22" s="210" t="s">
        <v>53</v>
      </c>
      <c r="F22" s="513">
        <v>0.875</v>
      </c>
      <c r="G22" s="517" t="s">
        <v>124</v>
      </c>
      <c r="H22" s="201">
        <v>2</v>
      </c>
      <c r="I22" s="206">
        <v>9</v>
      </c>
      <c r="J22" s="330"/>
      <c r="K22" s="416">
        <f t="shared" si="1"/>
        <v>0.19315673289183222</v>
      </c>
    </row>
    <row r="23" spans="1:11" x14ac:dyDescent="0.3">
      <c r="A23" s="414">
        <v>21</v>
      </c>
      <c r="B23" s="214" t="s">
        <v>72</v>
      </c>
      <c r="C23" s="208">
        <v>1970</v>
      </c>
      <c r="D23" s="199">
        <v>49</v>
      </c>
      <c r="E23" s="209" t="s">
        <v>409</v>
      </c>
      <c r="F23" s="513">
        <v>0.88611111111111107</v>
      </c>
      <c r="G23" s="514" t="s">
        <v>69</v>
      </c>
      <c r="H23" s="201">
        <v>9</v>
      </c>
      <c r="I23" s="206">
        <v>2</v>
      </c>
      <c r="J23" s="330"/>
      <c r="K23" s="416">
        <f t="shared" si="1"/>
        <v>0.19560951680156977</v>
      </c>
    </row>
    <row r="24" spans="1:11" x14ac:dyDescent="0.3">
      <c r="A24" s="414">
        <v>22</v>
      </c>
      <c r="B24" s="219" t="s">
        <v>325</v>
      </c>
      <c r="C24" s="198">
        <v>1975</v>
      </c>
      <c r="D24" s="199">
        <v>44</v>
      </c>
      <c r="E24" s="212" t="s">
        <v>46</v>
      </c>
      <c r="F24" s="515">
        <v>0.89236111111111116</v>
      </c>
      <c r="G24" s="517" t="s">
        <v>124</v>
      </c>
      <c r="H24" s="201">
        <v>3</v>
      </c>
      <c r="I24" s="206">
        <v>8</v>
      </c>
      <c r="J24" s="330"/>
      <c r="K24" s="416">
        <f t="shared" si="1"/>
        <v>0.19698920775079715</v>
      </c>
    </row>
    <row r="25" spans="1:11" x14ac:dyDescent="0.3">
      <c r="A25" s="414">
        <v>23</v>
      </c>
      <c r="B25" s="214" t="s">
        <v>588</v>
      </c>
      <c r="C25" s="208">
        <v>1987</v>
      </c>
      <c r="D25" s="199">
        <v>32</v>
      </c>
      <c r="E25" s="215" t="s">
        <v>589</v>
      </c>
      <c r="F25" s="513">
        <v>0.89583333333333337</v>
      </c>
      <c r="G25" s="514" t="s">
        <v>55</v>
      </c>
      <c r="H25" s="216">
        <v>7</v>
      </c>
      <c r="I25" s="206">
        <v>4</v>
      </c>
      <c r="J25" s="330"/>
      <c r="K25" s="416">
        <f t="shared" si="1"/>
        <v>0.19775570272259013</v>
      </c>
    </row>
    <row r="26" spans="1:11" x14ac:dyDescent="0.3">
      <c r="A26" s="414">
        <v>24</v>
      </c>
      <c r="B26" s="219" t="s">
        <v>128</v>
      </c>
      <c r="C26" s="198">
        <v>1973</v>
      </c>
      <c r="D26" s="199">
        <v>46</v>
      </c>
      <c r="E26" s="211" t="s">
        <v>428</v>
      </c>
      <c r="F26" s="515">
        <v>0.90208333333333324</v>
      </c>
      <c r="G26" s="517" t="s">
        <v>124</v>
      </c>
      <c r="H26" s="201">
        <v>4</v>
      </c>
      <c r="I26" s="206">
        <v>7</v>
      </c>
      <c r="J26" s="330" t="s">
        <v>7</v>
      </c>
      <c r="K26" s="416">
        <f t="shared" si="1"/>
        <v>0.19913539367181748</v>
      </c>
    </row>
    <row r="27" spans="1:11" x14ac:dyDescent="0.3">
      <c r="A27" s="414">
        <v>25</v>
      </c>
      <c r="B27" s="217" t="s">
        <v>651</v>
      </c>
      <c r="C27" s="502">
        <v>1977</v>
      </c>
      <c r="D27" s="199">
        <v>42</v>
      </c>
      <c r="E27" s="218" t="s">
        <v>425</v>
      </c>
      <c r="F27" s="513">
        <v>0.90763888888888899</v>
      </c>
      <c r="G27" s="514" t="s">
        <v>69</v>
      </c>
      <c r="H27" s="216">
        <v>10</v>
      </c>
      <c r="I27" s="206">
        <v>1</v>
      </c>
      <c r="J27" s="330"/>
      <c r="K27" s="416">
        <f t="shared" si="1"/>
        <v>0.2003617856266863</v>
      </c>
    </row>
    <row r="28" spans="1:11" x14ac:dyDescent="0.3">
      <c r="A28" s="414">
        <v>26</v>
      </c>
      <c r="B28" s="211" t="s">
        <v>184</v>
      </c>
      <c r="C28" s="198">
        <v>1958</v>
      </c>
      <c r="D28" s="199">
        <v>61</v>
      </c>
      <c r="E28" s="211" t="s">
        <v>86</v>
      </c>
      <c r="F28" s="513">
        <v>0.90972222222222221</v>
      </c>
      <c r="G28" s="514" t="s">
        <v>94</v>
      </c>
      <c r="H28" s="216">
        <v>1</v>
      </c>
      <c r="I28" s="203">
        <v>10</v>
      </c>
      <c r="J28" s="330"/>
      <c r="K28" s="416">
        <f t="shared" si="1"/>
        <v>0.20082168260976208</v>
      </c>
    </row>
    <row r="29" spans="1:11" x14ac:dyDescent="0.3">
      <c r="A29" s="414">
        <v>27</v>
      </c>
      <c r="B29" s="207" t="s">
        <v>51</v>
      </c>
      <c r="C29" s="208">
        <v>1994</v>
      </c>
      <c r="D29" s="199">
        <v>25</v>
      </c>
      <c r="E29" s="215" t="s">
        <v>52</v>
      </c>
      <c r="F29" s="515">
        <v>0.91319444444444453</v>
      </c>
      <c r="G29" s="514" t="s">
        <v>41</v>
      </c>
      <c r="H29" s="201">
        <v>2</v>
      </c>
      <c r="I29" s="206">
        <v>9</v>
      </c>
      <c r="J29" s="330"/>
      <c r="K29" s="416">
        <f t="shared" si="1"/>
        <v>0.20158817758155506</v>
      </c>
    </row>
    <row r="30" spans="1:11" x14ac:dyDescent="0.3">
      <c r="A30" s="414">
        <v>28</v>
      </c>
      <c r="B30" s="219" t="s">
        <v>120</v>
      </c>
      <c r="C30" s="198">
        <v>1985</v>
      </c>
      <c r="D30" s="199">
        <v>34</v>
      </c>
      <c r="E30" s="211" t="s">
        <v>121</v>
      </c>
      <c r="F30" s="516">
        <v>0.94236111111111109</v>
      </c>
      <c r="G30" s="517" t="s">
        <v>110</v>
      </c>
      <c r="H30" s="201">
        <v>2</v>
      </c>
      <c r="I30" s="206">
        <v>9</v>
      </c>
      <c r="J30" s="330"/>
      <c r="K30" s="416">
        <f t="shared" si="1"/>
        <v>0.20802673534461613</v>
      </c>
    </row>
    <row r="31" spans="1:11" x14ac:dyDescent="0.3">
      <c r="A31" s="414">
        <v>29</v>
      </c>
      <c r="B31" s="214" t="s">
        <v>78</v>
      </c>
      <c r="C31" s="208">
        <v>1968</v>
      </c>
      <c r="D31" s="199">
        <v>51</v>
      </c>
      <c r="E31" s="212" t="s">
        <v>46</v>
      </c>
      <c r="F31" s="515">
        <v>0.95208333333333339</v>
      </c>
      <c r="G31" s="514" t="s">
        <v>84</v>
      </c>
      <c r="H31" s="216">
        <v>3</v>
      </c>
      <c r="I31" s="206">
        <v>8</v>
      </c>
      <c r="J31" s="330" t="s">
        <v>7</v>
      </c>
      <c r="K31" s="416">
        <f t="shared" si="1"/>
        <v>0.2101729212656365</v>
      </c>
    </row>
    <row r="32" spans="1:11" x14ac:dyDescent="0.3">
      <c r="A32" s="414">
        <v>30</v>
      </c>
      <c r="B32" s="219" t="s">
        <v>433</v>
      </c>
      <c r="C32" s="187">
        <v>1973</v>
      </c>
      <c r="D32" s="199">
        <v>46</v>
      </c>
      <c r="E32" s="225" t="s">
        <v>45</v>
      </c>
      <c r="F32" s="518">
        <v>0.97222222222222221</v>
      </c>
      <c r="G32" s="517" t="s">
        <v>124</v>
      </c>
      <c r="H32" s="216">
        <v>5</v>
      </c>
      <c r="I32" s="206">
        <v>6</v>
      </c>
      <c r="J32" s="330"/>
      <c r="K32" s="416">
        <f t="shared" si="1"/>
        <v>0.21461859210203579</v>
      </c>
    </row>
    <row r="33" spans="1:11" x14ac:dyDescent="0.3">
      <c r="A33" s="414">
        <v>31</v>
      </c>
      <c r="B33" s="219" t="s">
        <v>429</v>
      </c>
      <c r="C33" s="198">
        <v>1974</v>
      </c>
      <c r="D33" s="199">
        <v>45</v>
      </c>
      <c r="E33" s="210" t="s">
        <v>53</v>
      </c>
      <c r="F33" s="515">
        <v>0.9770833333333333</v>
      </c>
      <c r="G33" s="517" t="s">
        <v>124</v>
      </c>
      <c r="H33" s="201">
        <v>6</v>
      </c>
      <c r="I33" s="206">
        <v>5</v>
      </c>
      <c r="J33" s="330"/>
      <c r="K33" s="416">
        <f t="shared" si="1"/>
        <v>0.21569168506254596</v>
      </c>
    </row>
    <row r="34" spans="1:11" x14ac:dyDescent="0.3">
      <c r="A34" s="414">
        <v>32</v>
      </c>
      <c r="B34" s="219" t="s">
        <v>140</v>
      </c>
      <c r="C34" s="187">
        <v>1979</v>
      </c>
      <c r="D34" s="199">
        <v>40</v>
      </c>
      <c r="E34" s="218" t="s">
        <v>82</v>
      </c>
      <c r="F34" s="515">
        <v>0.9868055555555556</v>
      </c>
      <c r="G34" s="517" t="s">
        <v>124</v>
      </c>
      <c r="H34" s="201">
        <v>7</v>
      </c>
      <c r="I34" s="206">
        <v>4</v>
      </c>
      <c r="J34" s="330"/>
      <c r="K34" s="416">
        <f t="shared" si="1"/>
        <v>0.21783787098356636</v>
      </c>
    </row>
    <row r="35" spans="1:11" x14ac:dyDescent="0.3">
      <c r="A35" s="414">
        <v>33</v>
      </c>
      <c r="B35" s="219" t="s">
        <v>142</v>
      </c>
      <c r="C35" s="198">
        <v>1972</v>
      </c>
      <c r="D35" s="199">
        <v>47</v>
      </c>
      <c r="E35" s="223" t="s">
        <v>43</v>
      </c>
      <c r="F35" s="515">
        <v>0.98958333333333337</v>
      </c>
      <c r="G35" s="517" t="s">
        <v>124</v>
      </c>
      <c r="H35" s="201">
        <v>8</v>
      </c>
      <c r="I35" s="206">
        <v>3</v>
      </c>
      <c r="J35" s="330" t="s">
        <v>7</v>
      </c>
      <c r="K35" s="416">
        <f t="shared" si="1"/>
        <v>0.21845106696100072</v>
      </c>
    </row>
    <row r="36" spans="1:11" x14ac:dyDescent="0.3">
      <c r="A36" s="414">
        <v>34</v>
      </c>
      <c r="B36" s="219" t="s">
        <v>214</v>
      </c>
      <c r="C36" s="198">
        <v>1992</v>
      </c>
      <c r="D36" s="199">
        <v>27</v>
      </c>
      <c r="E36" s="211" t="s">
        <v>399</v>
      </c>
      <c r="F36" s="516">
        <v>0.99236111111111114</v>
      </c>
      <c r="G36" s="517" t="s">
        <v>110</v>
      </c>
      <c r="H36" s="201">
        <v>3</v>
      </c>
      <c r="I36" s="206">
        <v>8</v>
      </c>
      <c r="J36" s="330"/>
      <c r="K36" s="416">
        <f t="shared" si="1"/>
        <v>0.21906426293843512</v>
      </c>
    </row>
    <row r="37" spans="1:11" x14ac:dyDescent="0.3">
      <c r="A37" s="414">
        <v>35</v>
      </c>
      <c r="B37" s="211" t="s">
        <v>637</v>
      </c>
      <c r="C37" s="198">
        <v>1995</v>
      </c>
      <c r="D37" s="199">
        <v>24</v>
      </c>
      <c r="E37" s="223" t="s">
        <v>638</v>
      </c>
      <c r="F37" s="516">
        <v>0.99305555555555547</v>
      </c>
      <c r="G37" s="517" t="s">
        <v>110</v>
      </c>
      <c r="H37" s="216">
        <v>4</v>
      </c>
      <c r="I37" s="206">
        <v>7</v>
      </c>
      <c r="J37" s="330"/>
      <c r="K37" s="416">
        <f t="shared" si="1"/>
        <v>0.21921756193279368</v>
      </c>
    </row>
    <row r="38" spans="1:11" x14ac:dyDescent="0.3">
      <c r="A38" s="414">
        <v>36</v>
      </c>
      <c r="B38" s="217" t="s">
        <v>131</v>
      </c>
      <c r="C38" s="187">
        <v>1973</v>
      </c>
      <c r="D38" s="199">
        <v>46</v>
      </c>
      <c r="E38" s="212" t="s">
        <v>46</v>
      </c>
      <c r="F38" s="515">
        <v>0.99722222222222223</v>
      </c>
      <c r="G38" s="517" t="s">
        <v>124</v>
      </c>
      <c r="H38" s="216">
        <v>9</v>
      </c>
      <c r="I38" s="206">
        <v>2</v>
      </c>
      <c r="J38" s="330" t="s">
        <v>7</v>
      </c>
      <c r="K38" s="416">
        <f t="shared" si="1"/>
        <v>0.22013735589894529</v>
      </c>
    </row>
    <row r="39" spans="1:11" x14ac:dyDescent="0.3">
      <c r="A39" s="414">
        <v>37</v>
      </c>
      <c r="B39" s="214" t="s">
        <v>256</v>
      </c>
      <c r="C39" s="208">
        <v>1985</v>
      </c>
      <c r="D39" s="199">
        <v>34</v>
      </c>
      <c r="E39" s="218" t="s">
        <v>257</v>
      </c>
      <c r="F39" s="519" t="s">
        <v>668</v>
      </c>
      <c r="G39" s="514" t="s">
        <v>55</v>
      </c>
      <c r="H39" s="216">
        <v>8</v>
      </c>
      <c r="I39" s="206">
        <v>3</v>
      </c>
      <c r="J39" s="330"/>
      <c r="K39" s="416">
        <f t="shared" si="1"/>
        <v>0.22259013980868284</v>
      </c>
    </row>
    <row r="40" spans="1:11" x14ac:dyDescent="0.3">
      <c r="A40" s="414">
        <v>38</v>
      </c>
      <c r="B40" s="211" t="s">
        <v>669</v>
      </c>
      <c r="C40" s="198">
        <v>1983</v>
      </c>
      <c r="D40" s="199">
        <v>36</v>
      </c>
      <c r="E40" s="397" t="s">
        <v>43</v>
      </c>
      <c r="F40" s="520" t="s">
        <v>670</v>
      </c>
      <c r="G40" s="517" t="s">
        <v>124</v>
      </c>
      <c r="H40" s="216">
        <v>10</v>
      </c>
      <c r="I40" s="206">
        <v>1</v>
      </c>
      <c r="J40" s="330" t="s">
        <v>252</v>
      </c>
      <c r="K40" s="416">
        <f t="shared" si="1"/>
        <v>0.22550282070149619</v>
      </c>
    </row>
    <row r="41" spans="1:11" x14ac:dyDescent="0.3">
      <c r="A41" s="414">
        <v>39</v>
      </c>
      <c r="B41" s="211" t="s">
        <v>96</v>
      </c>
      <c r="C41" s="198">
        <v>1947</v>
      </c>
      <c r="D41" s="199">
        <v>72</v>
      </c>
      <c r="E41" s="212" t="s">
        <v>46</v>
      </c>
      <c r="F41" s="520" t="s">
        <v>671</v>
      </c>
      <c r="G41" s="514" t="s">
        <v>380</v>
      </c>
      <c r="H41" s="216">
        <v>1</v>
      </c>
      <c r="I41" s="203">
        <v>10</v>
      </c>
      <c r="J41" s="330"/>
      <c r="K41" s="416">
        <f t="shared" si="1"/>
        <v>0.2258094186902134</v>
      </c>
    </row>
    <row r="42" spans="1:11" x14ac:dyDescent="0.3">
      <c r="A42" s="414">
        <v>40</v>
      </c>
      <c r="B42" s="197" t="s">
        <v>95</v>
      </c>
      <c r="C42" s="187">
        <v>1955</v>
      </c>
      <c r="D42" s="199">
        <v>64</v>
      </c>
      <c r="E42" s="197" t="s">
        <v>469</v>
      </c>
      <c r="F42" s="520" t="s">
        <v>661</v>
      </c>
      <c r="G42" s="514" t="s">
        <v>94</v>
      </c>
      <c r="H42" s="216">
        <v>2</v>
      </c>
      <c r="I42" s="206">
        <v>9</v>
      </c>
      <c r="J42" s="330"/>
      <c r="K42" s="416">
        <f t="shared" si="1"/>
        <v>0.23776674025018396</v>
      </c>
    </row>
    <row r="43" spans="1:11" x14ac:dyDescent="0.3">
      <c r="A43" s="414">
        <v>41</v>
      </c>
      <c r="B43" s="211" t="s">
        <v>672</v>
      </c>
      <c r="C43" s="198">
        <v>1993</v>
      </c>
      <c r="D43" s="199">
        <v>26</v>
      </c>
      <c r="E43" s="393" t="s">
        <v>50</v>
      </c>
      <c r="F43" s="520" t="s">
        <v>658</v>
      </c>
      <c r="G43" s="517" t="s">
        <v>110</v>
      </c>
      <c r="H43" s="216">
        <v>5</v>
      </c>
      <c r="I43" s="206">
        <v>6</v>
      </c>
      <c r="J43" s="330" t="s">
        <v>252</v>
      </c>
      <c r="K43" s="416">
        <f t="shared" si="1"/>
        <v>0.24589158695118959</v>
      </c>
    </row>
    <row r="44" spans="1:11" x14ac:dyDescent="0.3">
      <c r="A44" s="414">
        <v>42</v>
      </c>
      <c r="B44" s="211" t="s">
        <v>132</v>
      </c>
      <c r="C44" s="187">
        <v>1969</v>
      </c>
      <c r="D44" s="199">
        <v>50</v>
      </c>
      <c r="E44" s="223" t="s">
        <v>438</v>
      </c>
      <c r="F44" s="520" t="s">
        <v>630</v>
      </c>
      <c r="G44" s="517" t="s">
        <v>143</v>
      </c>
      <c r="H44" s="201">
        <v>1</v>
      </c>
      <c r="I44" s="203">
        <v>10</v>
      </c>
      <c r="J44" s="330"/>
      <c r="K44" s="416">
        <f t="shared" si="1"/>
        <v>0.24865096884964433</v>
      </c>
    </row>
    <row r="45" spans="1:11" x14ac:dyDescent="0.3">
      <c r="A45" s="414">
        <v>43</v>
      </c>
      <c r="B45" s="219" t="s">
        <v>363</v>
      </c>
      <c r="C45" s="198">
        <v>1985</v>
      </c>
      <c r="D45" s="199">
        <v>34</v>
      </c>
      <c r="E45" s="218" t="s">
        <v>119</v>
      </c>
      <c r="F45" s="520" t="s">
        <v>621</v>
      </c>
      <c r="G45" s="517" t="s">
        <v>110</v>
      </c>
      <c r="H45" s="216">
        <v>6</v>
      </c>
      <c r="I45" s="206">
        <v>5</v>
      </c>
      <c r="J45" s="330"/>
      <c r="K45" s="416">
        <f t="shared" si="1"/>
        <v>0.25861540348295314</v>
      </c>
    </row>
    <row r="46" spans="1:11" x14ac:dyDescent="0.3">
      <c r="A46" s="414">
        <v>44</v>
      </c>
      <c r="B46" s="207" t="s">
        <v>76</v>
      </c>
      <c r="C46" s="208">
        <v>1967</v>
      </c>
      <c r="D46" s="199">
        <v>52</v>
      </c>
      <c r="E46" s="220" t="s">
        <v>53</v>
      </c>
      <c r="F46" s="520" t="s">
        <v>673</v>
      </c>
      <c r="G46" s="514" t="s">
        <v>84</v>
      </c>
      <c r="H46" s="201">
        <v>4</v>
      </c>
      <c r="I46" s="206">
        <v>7</v>
      </c>
      <c r="J46" s="330"/>
      <c r="K46" s="416">
        <f t="shared" si="1"/>
        <v>0.25938189845474613</v>
      </c>
    </row>
    <row r="47" spans="1:11" x14ac:dyDescent="0.3">
      <c r="A47" s="414">
        <v>45</v>
      </c>
      <c r="B47" s="211" t="s">
        <v>373</v>
      </c>
      <c r="C47" s="198">
        <v>2001</v>
      </c>
      <c r="D47" s="199">
        <v>18</v>
      </c>
      <c r="E47" s="212" t="s">
        <v>46</v>
      </c>
      <c r="F47" s="520" t="s">
        <v>674</v>
      </c>
      <c r="G47" s="517" t="s">
        <v>110</v>
      </c>
      <c r="H47" s="201">
        <v>7</v>
      </c>
      <c r="I47" s="206">
        <v>4</v>
      </c>
      <c r="J47" s="330" t="s">
        <v>7</v>
      </c>
      <c r="K47" s="416">
        <f t="shared" si="1"/>
        <v>0.26382756929114548</v>
      </c>
    </row>
    <row r="48" spans="1:11" x14ac:dyDescent="0.3">
      <c r="A48" s="414">
        <v>46</v>
      </c>
      <c r="B48" s="219" t="s">
        <v>104</v>
      </c>
      <c r="C48" s="198">
        <v>1945</v>
      </c>
      <c r="D48" s="199">
        <v>74</v>
      </c>
      <c r="E48" s="225" t="s">
        <v>45</v>
      </c>
      <c r="F48" s="520" t="s">
        <v>675</v>
      </c>
      <c r="G48" s="514" t="s">
        <v>380</v>
      </c>
      <c r="H48" s="216">
        <v>2</v>
      </c>
      <c r="I48" s="206">
        <v>9</v>
      </c>
      <c r="J48" s="330"/>
      <c r="K48" s="416">
        <f t="shared" si="1"/>
        <v>0.26658695118960019</v>
      </c>
    </row>
    <row r="49" spans="1:11" x14ac:dyDescent="0.3">
      <c r="A49" s="414">
        <v>47</v>
      </c>
      <c r="B49" s="219" t="s">
        <v>134</v>
      </c>
      <c r="C49" s="187">
        <v>1973</v>
      </c>
      <c r="D49" s="199">
        <v>46</v>
      </c>
      <c r="E49" s="220" t="s">
        <v>53</v>
      </c>
      <c r="F49" s="520" t="s">
        <v>676</v>
      </c>
      <c r="G49" s="517" t="s">
        <v>124</v>
      </c>
      <c r="H49" s="216">
        <v>11</v>
      </c>
      <c r="I49" s="206">
        <v>1</v>
      </c>
      <c r="J49" s="330"/>
      <c r="K49" s="416">
        <f t="shared" si="1"/>
        <v>0.27179911699779247</v>
      </c>
    </row>
    <row r="50" spans="1:11" x14ac:dyDescent="0.3">
      <c r="A50" s="414">
        <v>48</v>
      </c>
      <c r="B50" s="207" t="s">
        <v>147</v>
      </c>
      <c r="C50" s="187">
        <v>1963</v>
      </c>
      <c r="D50" s="199">
        <v>56</v>
      </c>
      <c r="E50" s="423" t="s">
        <v>53</v>
      </c>
      <c r="F50" s="520" t="s">
        <v>677</v>
      </c>
      <c r="G50" s="517" t="s">
        <v>143</v>
      </c>
      <c r="H50" s="216">
        <v>2</v>
      </c>
      <c r="I50" s="206">
        <v>9</v>
      </c>
      <c r="J50" s="330"/>
      <c r="K50" s="416">
        <f t="shared" si="1"/>
        <v>0.27915746872700514</v>
      </c>
    </row>
    <row r="51" spans="1:11" x14ac:dyDescent="0.3">
      <c r="A51" s="414">
        <v>49</v>
      </c>
      <c r="B51" s="207" t="s">
        <v>88</v>
      </c>
      <c r="C51" s="208">
        <v>1962</v>
      </c>
      <c r="D51" s="199">
        <v>57</v>
      </c>
      <c r="E51" s="220" t="s">
        <v>53</v>
      </c>
      <c r="F51" s="520" t="s">
        <v>678</v>
      </c>
      <c r="G51" s="514" t="s">
        <v>84</v>
      </c>
      <c r="H51" s="216">
        <v>5</v>
      </c>
      <c r="I51" s="206">
        <v>6</v>
      </c>
      <c r="J51" s="330"/>
      <c r="K51" s="416">
        <f t="shared" si="1"/>
        <v>0.27931076772136371</v>
      </c>
    </row>
    <row r="52" spans="1:11" x14ac:dyDescent="0.3">
      <c r="A52" s="414">
        <v>50</v>
      </c>
      <c r="B52" s="219" t="s">
        <v>111</v>
      </c>
      <c r="C52" s="198">
        <v>2001</v>
      </c>
      <c r="D52" s="199">
        <v>18</v>
      </c>
      <c r="E52" s="220" t="s">
        <v>53</v>
      </c>
      <c r="F52" s="520" t="s">
        <v>679</v>
      </c>
      <c r="G52" s="517" t="s">
        <v>110</v>
      </c>
      <c r="H52" s="201">
        <v>8</v>
      </c>
      <c r="I52" s="206">
        <v>3</v>
      </c>
      <c r="J52" s="330"/>
      <c r="K52" s="416">
        <f t="shared" si="1"/>
        <v>0.28298994358597002</v>
      </c>
    </row>
    <row r="53" spans="1:11" x14ac:dyDescent="0.3">
      <c r="A53" s="414">
        <v>51</v>
      </c>
      <c r="B53" s="211" t="s">
        <v>297</v>
      </c>
      <c r="C53" s="198">
        <v>1948</v>
      </c>
      <c r="D53" s="199">
        <v>71</v>
      </c>
      <c r="E53" s="212" t="s">
        <v>46</v>
      </c>
      <c r="F53" s="520" t="s">
        <v>680</v>
      </c>
      <c r="G53" s="514" t="s">
        <v>380</v>
      </c>
      <c r="H53" s="201">
        <v>3</v>
      </c>
      <c r="I53" s="206">
        <v>8</v>
      </c>
      <c r="J53" s="330"/>
      <c r="K53" s="416">
        <f t="shared" si="1"/>
        <v>0.31487613441255824</v>
      </c>
    </row>
  </sheetData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activeCell="P33" sqref="P33"/>
    </sheetView>
  </sheetViews>
  <sheetFormatPr defaultRowHeight="14.4" x14ac:dyDescent="0.3"/>
  <cols>
    <col min="1" max="1" width="3" bestFit="1" customWidth="1"/>
    <col min="2" max="2" width="18.109375" style="4" bestFit="1" customWidth="1"/>
    <col min="3" max="3" width="3.88671875" bestFit="1" customWidth="1"/>
    <col min="4" max="4" width="3.33203125" bestFit="1" customWidth="1"/>
    <col min="5" max="5" width="18.88671875" bestFit="1" customWidth="1"/>
    <col min="6" max="6" width="6.6640625" customWidth="1"/>
    <col min="7" max="7" width="3.33203125" bestFit="1" customWidth="1"/>
    <col min="8" max="8" width="3.21875" bestFit="1" customWidth="1"/>
    <col min="9" max="9" width="2.77734375" bestFit="1" customWidth="1"/>
    <col min="10" max="10" width="7.21875" bestFit="1" customWidth="1"/>
    <col min="11" max="11" width="6.21875" bestFit="1" customWidth="1"/>
  </cols>
  <sheetData>
    <row r="1" spans="1:11" x14ac:dyDescent="0.3">
      <c r="A1" s="664" t="s">
        <v>682</v>
      </c>
      <c r="B1" s="665"/>
      <c r="C1" s="665"/>
      <c r="D1" s="665"/>
      <c r="E1" s="665"/>
      <c r="F1" s="665"/>
      <c r="G1" s="665"/>
      <c r="H1" s="665"/>
      <c r="I1" s="665"/>
      <c r="J1" s="665"/>
      <c r="K1" s="666"/>
    </row>
    <row r="2" spans="1:11" x14ac:dyDescent="0.3">
      <c r="A2" s="412" t="s">
        <v>0</v>
      </c>
      <c r="B2" s="187" t="s">
        <v>2</v>
      </c>
      <c r="C2" s="187" t="s">
        <v>3</v>
      </c>
      <c r="D2" s="188" t="s">
        <v>379</v>
      </c>
      <c r="E2" s="188" t="s">
        <v>5</v>
      </c>
      <c r="F2" s="190" t="s">
        <v>248</v>
      </c>
      <c r="G2" s="436" t="s">
        <v>1</v>
      </c>
      <c r="H2" s="193" t="s">
        <v>503</v>
      </c>
      <c r="I2" s="193" t="s">
        <v>10</v>
      </c>
      <c r="J2" s="509" t="s">
        <v>250</v>
      </c>
      <c r="K2" s="413" t="s">
        <v>251</v>
      </c>
    </row>
    <row r="3" spans="1:11" x14ac:dyDescent="0.3">
      <c r="A3" s="414">
        <v>1</v>
      </c>
      <c r="B3" s="217" t="s">
        <v>359</v>
      </c>
      <c r="C3" s="198">
        <v>1981</v>
      </c>
      <c r="D3" s="199">
        <v>38</v>
      </c>
      <c r="E3" s="200" t="s">
        <v>43</v>
      </c>
      <c r="F3" s="515">
        <v>0.65763888888888888</v>
      </c>
      <c r="G3" s="201" t="s">
        <v>55</v>
      </c>
      <c r="H3" s="216">
        <v>1</v>
      </c>
      <c r="I3" s="203">
        <v>10</v>
      </c>
      <c r="J3" s="330" t="s">
        <v>683</v>
      </c>
      <c r="K3" s="416">
        <f t="shared" ref="K3:K55" si="0">SUM(F3/4.53)</f>
        <v>0.14517414765759135</v>
      </c>
    </row>
    <row r="4" spans="1:11" x14ac:dyDescent="0.3">
      <c r="A4" s="414">
        <v>2</v>
      </c>
      <c r="B4" s="219" t="s">
        <v>505</v>
      </c>
      <c r="C4" s="198">
        <v>1998</v>
      </c>
      <c r="D4" s="187">
        <v>21</v>
      </c>
      <c r="E4" s="390" t="s">
        <v>48</v>
      </c>
      <c r="F4" s="515">
        <v>0.71458333333333324</v>
      </c>
      <c r="G4" s="201" t="s">
        <v>41</v>
      </c>
      <c r="H4" s="201">
        <v>1</v>
      </c>
      <c r="I4" s="203">
        <v>10</v>
      </c>
      <c r="J4" s="330"/>
      <c r="K4" s="416">
        <f t="shared" si="0"/>
        <v>0.1577446651949963</v>
      </c>
    </row>
    <row r="5" spans="1:11" x14ac:dyDescent="0.3">
      <c r="A5" s="414">
        <v>3</v>
      </c>
      <c r="B5" s="402" t="s">
        <v>253</v>
      </c>
      <c r="C5" s="403">
        <v>1978</v>
      </c>
      <c r="D5" s="488">
        <v>41</v>
      </c>
      <c r="E5" s="527" t="s">
        <v>254</v>
      </c>
      <c r="F5" s="515">
        <v>0.72499999999999998</v>
      </c>
      <c r="G5" s="216" t="s">
        <v>69</v>
      </c>
      <c r="H5" s="216">
        <v>1</v>
      </c>
      <c r="I5" s="203">
        <v>10</v>
      </c>
      <c r="J5" s="330"/>
      <c r="K5" s="416">
        <f t="shared" si="0"/>
        <v>0.16004415011037526</v>
      </c>
    </row>
    <row r="6" spans="1:11" x14ac:dyDescent="0.3">
      <c r="A6" s="414">
        <v>4</v>
      </c>
      <c r="B6" s="214" t="s">
        <v>59</v>
      </c>
      <c r="C6" s="208">
        <v>1986</v>
      </c>
      <c r="D6" s="199">
        <v>33</v>
      </c>
      <c r="E6" s="215" t="s">
        <v>358</v>
      </c>
      <c r="F6" s="513">
        <v>0.75</v>
      </c>
      <c r="G6" s="201" t="s">
        <v>55</v>
      </c>
      <c r="H6" s="201">
        <v>2</v>
      </c>
      <c r="I6" s="206">
        <v>9</v>
      </c>
      <c r="J6" s="330"/>
      <c r="K6" s="416">
        <f t="shared" si="0"/>
        <v>0.16556291390728475</v>
      </c>
    </row>
    <row r="7" spans="1:11" x14ac:dyDescent="0.3">
      <c r="A7" s="414">
        <v>5</v>
      </c>
      <c r="B7" s="214" t="s">
        <v>89</v>
      </c>
      <c r="C7" s="208">
        <v>1966</v>
      </c>
      <c r="D7" s="187">
        <v>53</v>
      </c>
      <c r="E7" s="211" t="s">
        <v>43</v>
      </c>
      <c r="F7" s="513">
        <v>0.7583333333333333</v>
      </c>
      <c r="G7" s="201" t="s">
        <v>84</v>
      </c>
      <c r="H7" s="201">
        <v>1</v>
      </c>
      <c r="I7" s="203">
        <v>10</v>
      </c>
      <c r="J7" s="330"/>
      <c r="K7" s="416">
        <f t="shared" si="0"/>
        <v>0.16740250183958791</v>
      </c>
    </row>
    <row r="8" spans="1:11" x14ac:dyDescent="0.3">
      <c r="A8" s="414">
        <v>6</v>
      </c>
      <c r="B8" s="217" t="s">
        <v>71</v>
      </c>
      <c r="C8" s="198">
        <v>1972</v>
      </c>
      <c r="D8" s="199">
        <v>47</v>
      </c>
      <c r="E8" s="218" t="s">
        <v>43</v>
      </c>
      <c r="F8" s="515">
        <v>0.77708333333333324</v>
      </c>
      <c r="G8" s="216" t="s">
        <v>69</v>
      </c>
      <c r="H8" s="201">
        <v>2</v>
      </c>
      <c r="I8" s="206">
        <v>9</v>
      </c>
      <c r="J8" s="330"/>
      <c r="K8" s="416">
        <f t="shared" si="0"/>
        <v>0.17154157468727002</v>
      </c>
    </row>
    <row r="9" spans="1:11" x14ac:dyDescent="0.3">
      <c r="A9" s="414">
        <v>7</v>
      </c>
      <c r="B9" s="217" t="s">
        <v>386</v>
      </c>
      <c r="C9" s="187">
        <v>1977</v>
      </c>
      <c r="D9" s="199">
        <v>42</v>
      </c>
      <c r="E9" s="210" t="s">
        <v>53</v>
      </c>
      <c r="F9" s="515">
        <v>0.78819444444444453</v>
      </c>
      <c r="G9" s="216" t="s">
        <v>69</v>
      </c>
      <c r="H9" s="216">
        <v>3</v>
      </c>
      <c r="I9" s="206">
        <v>8</v>
      </c>
      <c r="J9" s="330"/>
      <c r="K9" s="416">
        <f t="shared" si="0"/>
        <v>0.17399435859700763</v>
      </c>
    </row>
    <row r="10" spans="1:11" x14ac:dyDescent="0.3">
      <c r="A10" s="414">
        <v>8</v>
      </c>
      <c r="B10" s="217" t="s">
        <v>85</v>
      </c>
      <c r="C10" s="187">
        <v>1964</v>
      </c>
      <c r="D10" s="199">
        <v>55</v>
      </c>
      <c r="E10" s="212" t="s">
        <v>46</v>
      </c>
      <c r="F10" s="513">
        <v>0.7909722222222223</v>
      </c>
      <c r="G10" s="201" t="s">
        <v>84</v>
      </c>
      <c r="H10" s="216">
        <v>2</v>
      </c>
      <c r="I10" s="206">
        <v>9</v>
      </c>
      <c r="J10" s="330"/>
      <c r="K10" s="416">
        <f t="shared" si="0"/>
        <v>0.17460755457444199</v>
      </c>
    </row>
    <row r="11" spans="1:11" x14ac:dyDescent="0.3">
      <c r="A11" s="414">
        <v>9</v>
      </c>
      <c r="B11" s="219" t="s">
        <v>420</v>
      </c>
      <c r="C11" s="198">
        <v>1973</v>
      </c>
      <c r="D11" s="199">
        <v>46</v>
      </c>
      <c r="E11" s="210" t="s">
        <v>53</v>
      </c>
      <c r="F11" s="515">
        <v>0.79305555555555562</v>
      </c>
      <c r="G11" s="201" t="s">
        <v>69</v>
      </c>
      <c r="H11" s="201">
        <v>4</v>
      </c>
      <c r="I11" s="206">
        <v>7</v>
      </c>
      <c r="J11" s="330" t="s">
        <v>7</v>
      </c>
      <c r="K11" s="416">
        <f t="shared" si="0"/>
        <v>0.17506745155751779</v>
      </c>
    </row>
    <row r="12" spans="1:11" x14ac:dyDescent="0.3">
      <c r="A12" s="414">
        <v>10</v>
      </c>
      <c r="B12" s="217" t="s">
        <v>375</v>
      </c>
      <c r="C12" s="198">
        <v>1977</v>
      </c>
      <c r="D12" s="199">
        <v>42</v>
      </c>
      <c r="E12" s="219" t="s">
        <v>82</v>
      </c>
      <c r="F12" s="515">
        <v>0.7993055555555556</v>
      </c>
      <c r="G12" s="216" t="s">
        <v>69</v>
      </c>
      <c r="H12" s="216">
        <v>5</v>
      </c>
      <c r="I12" s="206">
        <v>6</v>
      </c>
      <c r="J12" s="330"/>
      <c r="K12" s="416">
        <f t="shared" si="0"/>
        <v>0.17644714250674515</v>
      </c>
    </row>
    <row r="13" spans="1:11" x14ac:dyDescent="0.3">
      <c r="A13" s="414">
        <v>11</v>
      </c>
      <c r="B13" s="217" t="s">
        <v>58</v>
      </c>
      <c r="C13" s="198">
        <v>1977</v>
      </c>
      <c r="D13" s="199">
        <v>42</v>
      </c>
      <c r="E13" s="212" t="s">
        <v>46</v>
      </c>
      <c r="F13" s="515">
        <v>0.80763888888888891</v>
      </c>
      <c r="G13" s="201" t="s">
        <v>69</v>
      </c>
      <c r="H13" s="216">
        <v>6</v>
      </c>
      <c r="I13" s="206">
        <v>5</v>
      </c>
      <c r="J13" s="330"/>
      <c r="K13" s="416">
        <f t="shared" si="0"/>
        <v>0.1782867304390483</v>
      </c>
    </row>
    <row r="14" spans="1:11" x14ac:dyDescent="0.3">
      <c r="A14" s="414">
        <v>12</v>
      </c>
      <c r="B14" s="219" t="s">
        <v>122</v>
      </c>
      <c r="C14" s="198">
        <v>1988</v>
      </c>
      <c r="D14" s="199">
        <v>31</v>
      </c>
      <c r="E14" s="220" t="s">
        <v>53</v>
      </c>
      <c r="F14" s="516">
        <v>0.82152777777777775</v>
      </c>
      <c r="G14" s="201" t="s">
        <v>110</v>
      </c>
      <c r="H14" s="216">
        <v>1</v>
      </c>
      <c r="I14" s="203">
        <v>10</v>
      </c>
      <c r="J14" s="330" t="s">
        <v>407</v>
      </c>
      <c r="K14" s="416">
        <f t="shared" si="0"/>
        <v>0.18135271032622025</v>
      </c>
    </row>
    <row r="15" spans="1:11" x14ac:dyDescent="0.3">
      <c r="A15" s="414">
        <v>13</v>
      </c>
      <c r="B15" s="214" t="s">
        <v>461</v>
      </c>
      <c r="C15" s="208">
        <v>1980</v>
      </c>
      <c r="D15" s="199">
        <v>39</v>
      </c>
      <c r="E15" s="210" t="s">
        <v>53</v>
      </c>
      <c r="F15" s="513">
        <v>0.82986111111111116</v>
      </c>
      <c r="G15" s="201" t="s">
        <v>55</v>
      </c>
      <c r="H15" s="201">
        <v>3</v>
      </c>
      <c r="I15" s="206">
        <v>8</v>
      </c>
      <c r="J15" s="330"/>
      <c r="K15" s="416">
        <f t="shared" si="0"/>
        <v>0.18319229825852343</v>
      </c>
    </row>
    <row r="16" spans="1:11" x14ac:dyDescent="0.3">
      <c r="A16" s="414">
        <v>14</v>
      </c>
      <c r="B16" s="214" t="s">
        <v>398</v>
      </c>
      <c r="C16" s="208">
        <v>1993</v>
      </c>
      <c r="D16" s="199">
        <v>26</v>
      </c>
      <c r="E16" s="212" t="s">
        <v>46</v>
      </c>
      <c r="F16" s="516">
        <v>0.83194444444444438</v>
      </c>
      <c r="G16" s="201" t="s">
        <v>110</v>
      </c>
      <c r="H16" s="216">
        <v>2</v>
      </c>
      <c r="I16" s="206">
        <v>9</v>
      </c>
      <c r="J16" s="330"/>
      <c r="K16" s="416">
        <f t="shared" si="0"/>
        <v>0.1836521952415992</v>
      </c>
    </row>
    <row r="17" spans="1:11" x14ac:dyDescent="0.3">
      <c r="A17" s="414">
        <v>15</v>
      </c>
      <c r="B17" s="219" t="s">
        <v>126</v>
      </c>
      <c r="C17" s="198">
        <v>1975</v>
      </c>
      <c r="D17" s="199">
        <v>44</v>
      </c>
      <c r="E17" s="212" t="s">
        <v>46</v>
      </c>
      <c r="F17" s="513">
        <v>0.83819444444444446</v>
      </c>
      <c r="G17" s="201" t="s">
        <v>124</v>
      </c>
      <c r="H17" s="216">
        <v>1</v>
      </c>
      <c r="I17" s="203">
        <v>10</v>
      </c>
      <c r="J17" s="330"/>
      <c r="K17" s="416">
        <f t="shared" si="0"/>
        <v>0.18503188619082658</v>
      </c>
    </row>
    <row r="18" spans="1:11" x14ac:dyDescent="0.3">
      <c r="A18" s="414">
        <v>16</v>
      </c>
      <c r="B18" s="214" t="s">
        <v>393</v>
      </c>
      <c r="C18" s="208">
        <v>1965</v>
      </c>
      <c r="D18" s="199">
        <v>54</v>
      </c>
      <c r="E18" s="220" t="s">
        <v>53</v>
      </c>
      <c r="F18" s="513">
        <v>0.84444444444444444</v>
      </c>
      <c r="G18" s="201" t="s">
        <v>84</v>
      </c>
      <c r="H18" s="201">
        <v>3</v>
      </c>
      <c r="I18" s="206">
        <v>8</v>
      </c>
      <c r="J18" s="330"/>
      <c r="K18" s="416">
        <f t="shared" si="0"/>
        <v>0.18641157714005396</v>
      </c>
    </row>
    <row r="19" spans="1:11" x14ac:dyDescent="0.3">
      <c r="A19" s="414">
        <v>17</v>
      </c>
      <c r="B19" s="219" t="s">
        <v>387</v>
      </c>
      <c r="C19" s="198">
        <v>1975</v>
      </c>
      <c r="D19" s="199">
        <v>44</v>
      </c>
      <c r="E19" s="211" t="s">
        <v>388</v>
      </c>
      <c r="F19" s="515">
        <v>0.85</v>
      </c>
      <c r="G19" s="216" t="s">
        <v>69</v>
      </c>
      <c r="H19" s="216">
        <v>7</v>
      </c>
      <c r="I19" s="206">
        <v>4</v>
      </c>
      <c r="J19" s="330"/>
      <c r="K19" s="416">
        <f t="shared" si="0"/>
        <v>0.18763796909492272</v>
      </c>
    </row>
    <row r="20" spans="1:11" x14ac:dyDescent="0.3">
      <c r="A20" s="414">
        <v>18</v>
      </c>
      <c r="B20" s="219" t="s">
        <v>418</v>
      </c>
      <c r="C20" s="198">
        <v>1974</v>
      </c>
      <c r="D20" s="199">
        <v>45</v>
      </c>
      <c r="E20" s="396" t="s">
        <v>43</v>
      </c>
      <c r="F20" s="515">
        <v>0.8569444444444444</v>
      </c>
      <c r="G20" s="201" t="s">
        <v>69</v>
      </c>
      <c r="H20" s="201">
        <v>8</v>
      </c>
      <c r="I20" s="206">
        <v>3</v>
      </c>
      <c r="J20" s="330"/>
      <c r="K20" s="416">
        <f t="shared" si="0"/>
        <v>0.1891709590385087</v>
      </c>
    </row>
    <row r="21" spans="1:11" x14ac:dyDescent="0.3">
      <c r="A21" s="414">
        <v>19</v>
      </c>
      <c r="B21" s="219" t="s">
        <v>127</v>
      </c>
      <c r="C21" s="198">
        <v>1979</v>
      </c>
      <c r="D21" s="199">
        <v>40</v>
      </c>
      <c r="E21" s="210" t="s">
        <v>53</v>
      </c>
      <c r="F21" s="513">
        <v>0.86041666666666661</v>
      </c>
      <c r="G21" s="201" t="s">
        <v>124</v>
      </c>
      <c r="H21" s="201">
        <v>2</v>
      </c>
      <c r="I21" s="206">
        <v>9</v>
      </c>
      <c r="J21" s="330"/>
      <c r="K21" s="416">
        <f t="shared" si="0"/>
        <v>0.18993745401030168</v>
      </c>
    </row>
    <row r="22" spans="1:11" x14ac:dyDescent="0.3">
      <c r="A22" s="414">
        <v>20</v>
      </c>
      <c r="B22" s="219" t="s">
        <v>260</v>
      </c>
      <c r="C22" s="198">
        <v>1987</v>
      </c>
      <c r="D22" s="199">
        <v>32</v>
      </c>
      <c r="E22" s="221" t="s">
        <v>255</v>
      </c>
      <c r="F22" s="513">
        <v>0.86249999999999993</v>
      </c>
      <c r="G22" s="201" t="s">
        <v>55</v>
      </c>
      <c r="H22" s="201">
        <v>4</v>
      </c>
      <c r="I22" s="206">
        <v>7</v>
      </c>
      <c r="J22" s="330"/>
      <c r="K22" s="416">
        <f t="shared" si="0"/>
        <v>0.19039735099337746</v>
      </c>
    </row>
    <row r="23" spans="1:11" x14ac:dyDescent="0.3">
      <c r="A23" s="414">
        <v>21</v>
      </c>
      <c r="B23" s="214" t="s">
        <v>72</v>
      </c>
      <c r="C23" s="208">
        <v>1970</v>
      </c>
      <c r="D23" s="199">
        <v>49</v>
      </c>
      <c r="E23" s="407" t="s">
        <v>409</v>
      </c>
      <c r="F23" s="515">
        <v>0.86388888888888893</v>
      </c>
      <c r="G23" s="201" t="s">
        <v>69</v>
      </c>
      <c r="H23" s="216">
        <v>9</v>
      </c>
      <c r="I23" s="206">
        <v>2</v>
      </c>
      <c r="J23" s="330"/>
      <c r="K23" s="416">
        <f t="shared" si="0"/>
        <v>0.19070394898209467</v>
      </c>
    </row>
    <row r="24" spans="1:11" x14ac:dyDescent="0.3">
      <c r="A24" s="414">
        <v>22</v>
      </c>
      <c r="B24" s="214" t="s">
        <v>422</v>
      </c>
      <c r="C24" s="208">
        <v>1981</v>
      </c>
      <c r="D24" s="199">
        <v>38</v>
      </c>
      <c r="E24" s="210" t="s">
        <v>53</v>
      </c>
      <c r="F24" s="513">
        <v>0.8666666666666667</v>
      </c>
      <c r="G24" s="201" t="s">
        <v>55</v>
      </c>
      <c r="H24" s="216">
        <v>5</v>
      </c>
      <c r="I24" s="206">
        <v>6</v>
      </c>
      <c r="J24" s="330"/>
      <c r="K24" s="416">
        <f t="shared" si="0"/>
        <v>0.19131714495952906</v>
      </c>
    </row>
    <row r="25" spans="1:11" x14ac:dyDescent="0.3">
      <c r="A25" s="414">
        <v>23</v>
      </c>
      <c r="B25" s="214" t="s">
        <v>383</v>
      </c>
      <c r="C25" s="208">
        <v>2004</v>
      </c>
      <c r="D25" s="199">
        <v>15</v>
      </c>
      <c r="E25" s="212" t="s">
        <v>46</v>
      </c>
      <c r="F25" s="515">
        <v>0.86875000000000002</v>
      </c>
      <c r="G25" s="201" t="s">
        <v>41</v>
      </c>
      <c r="H25" s="201">
        <v>2</v>
      </c>
      <c r="I25" s="206">
        <v>9</v>
      </c>
      <c r="J25" s="330"/>
      <c r="K25" s="416">
        <f t="shared" si="0"/>
        <v>0.19177704194260486</v>
      </c>
    </row>
    <row r="26" spans="1:11" x14ac:dyDescent="0.3">
      <c r="A26" s="414">
        <v>24</v>
      </c>
      <c r="B26" s="217" t="s">
        <v>651</v>
      </c>
      <c r="C26" s="502">
        <v>1977</v>
      </c>
      <c r="D26" s="199">
        <v>42</v>
      </c>
      <c r="E26" s="218" t="s">
        <v>425</v>
      </c>
      <c r="F26" s="515">
        <v>0.87569444444444444</v>
      </c>
      <c r="G26" s="216" t="s">
        <v>69</v>
      </c>
      <c r="H26" s="201">
        <v>10</v>
      </c>
      <c r="I26" s="206">
        <v>1</v>
      </c>
      <c r="J26" s="330"/>
      <c r="K26" s="416">
        <f t="shared" si="0"/>
        <v>0.19331003188619081</v>
      </c>
    </row>
    <row r="27" spans="1:11" x14ac:dyDescent="0.3">
      <c r="A27" s="414">
        <v>25</v>
      </c>
      <c r="B27" s="219" t="s">
        <v>325</v>
      </c>
      <c r="C27" s="198">
        <v>1975</v>
      </c>
      <c r="D27" s="199">
        <v>44</v>
      </c>
      <c r="E27" s="212" t="s">
        <v>46</v>
      </c>
      <c r="F27" s="513">
        <v>0.87638888888888899</v>
      </c>
      <c r="G27" s="216" t="s">
        <v>124</v>
      </c>
      <c r="H27" s="201">
        <v>3</v>
      </c>
      <c r="I27" s="206">
        <v>8</v>
      </c>
      <c r="J27" s="330"/>
      <c r="K27" s="416">
        <f t="shared" si="0"/>
        <v>0.19346333088054943</v>
      </c>
    </row>
    <row r="28" spans="1:11" x14ac:dyDescent="0.3">
      <c r="A28" s="414">
        <v>26</v>
      </c>
      <c r="B28" s="217" t="s">
        <v>684</v>
      </c>
      <c r="C28" s="198">
        <v>1973</v>
      </c>
      <c r="D28" s="187">
        <v>46</v>
      </c>
      <c r="E28" s="211" t="s">
        <v>685</v>
      </c>
      <c r="F28" s="515">
        <v>0.87986111111111109</v>
      </c>
      <c r="G28" s="201" t="s">
        <v>69</v>
      </c>
      <c r="H28" s="201">
        <v>11</v>
      </c>
      <c r="I28" s="206">
        <v>1</v>
      </c>
      <c r="J28" s="330"/>
      <c r="K28" s="416">
        <f t="shared" si="0"/>
        <v>0.19422982585234239</v>
      </c>
    </row>
    <row r="29" spans="1:11" x14ac:dyDescent="0.3">
      <c r="A29" s="414">
        <v>27</v>
      </c>
      <c r="B29" s="219" t="s">
        <v>125</v>
      </c>
      <c r="C29" s="198">
        <v>1977</v>
      </c>
      <c r="D29" s="199">
        <v>42</v>
      </c>
      <c r="E29" s="212" t="s">
        <v>46</v>
      </c>
      <c r="F29" s="513">
        <v>0.9</v>
      </c>
      <c r="G29" s="201" t="s">
        <v>124</v>
      </c>
      <c r="H29" s="201">
        <v>4</v>
      </c>
      <c r="I29" s="206">
        <v>7</v>
      </c>
      <c r="J29" s="330"/>
      <c r="K29" s="416">
        <f t="shared" si="0"/>
        <v>0.19867549668874171</v>
      </c>
    </row>
    <row r="30" spans="1:11" x14ac:dyDescent="0.3">
      <c r="A30" s="414">
        <v>28</v>
      </c>
      <c r="B30" s="217" t="s">
        <v>81</v>
      </c>
      <c r="C30" s="198">
        <v>1973</v>
      </c>
      <c r="D30" s="199">
        <v>46</v>
      </c>
      <c r="E30" s="222" t="s">
        <v>45</v>
      </c>
      <c r="F30" s="515">
        <v>0.90486111111111101</v>
      </c>
      <c r="G30" s="201" t="s">
        <v>69</v>
      </c>
      <c r="H30" s="216">
        <v>12</v>
      </c>
      <c r="I30" s="206">
        <v>1</v>
      </c>
      <c r="J30" s="330"/>
      <c r="K30" s="416">
        <f t="shared" si="0"/>
        <v>0.19974858964925188</v>
      </c>
    </row>
    <row r="31" spans="1:11" x14ac:dyDescent="0.3">
      <c r="A31" s="414">
        <v>29</v>
      </c>
      <c r="B31" s="219" t="s">
        <v>128</v>
      </c>
      <c r="C31" s="198">
        <v>1973</v>
      </c>
      <c r="D31" s="199">
        <v>46</v>
      </c>
      <c r="E31" s="211" t="s">
        <v>428</v>
      </c>
      <c r="F31" s="513">
        <v>0.90833333333333333</v>
      </c>
      <c r="G31" s="201" t="s">
        <v>124</v>
      </c>
      <c r="H31" s="216">
        <v>5</v>
      </c>
      <c r="I31" s="206">
        <v>6</v>
      </c>
      <c r="J31" s="330"/>
      <c r="K31" s="416">
        <f t="shared" si="0"/>
        <v>0.20051508462104486</v>
      </c>
    </row>
    <row r="32" spans="1:11" x14ac:dyDescent="0.3">
      <c r="A32" s="414">
        <v>30</v>
      </c>
      <c r="B32" s="219" t="s">
        <v>184</v>
      </c>
      <c r="C32" s="198">
        <v>1958</v>
      </c>
      <c r="D32" s="199">
        <v>61</v>
      </c>
      <c r="E32" s="211" t="s">
        <v>86</v>
      </c>
      <c r="F32" s="513">
        <v>0.91319444444444453</v>
      </c>
      <c r="G32" s="201" t="s">
        <v>94</v>
      </c>
      <c r="H32" s="216">
        <v>1</v>
      </c>
      <c r="I32" s="203">
        <v>10</v>
      </c>
      <c r="J32" s="330"/>
      <c r="K32" s="416">
        <f t="shared" si="0"/>
        <v>0.20158817758155506</v>
      </c>
    </row>
    <row r="33" spans="1:11" x14ac:dyDescent="0.3">
      <c r="A33" s="414">
        <v>31</v>
      </c>
      <c r="B33" s="219" t="s">
        <v>120</v>
      </c>
      <c r="C33" s="198">
        <v>1985</v>
      </c>
      <c r="D33" s="199">
        <v>34</v>
      </c>
      <c r="E33" s="211" t="s">
        <v>121</v>
      </c>
      <c r="F33" s="516">
        <v>0.94305555555555554</v>
      </c>
      <c r="G33" s="216" t="s">
        <v>110</v>
      </c>
      <c r="H33" s="216">
        <v>3</v>
      </c>
      <c r="I33" s="206">
        <v>8</v>
      </c>
      <c r="J33" s="330"/>
      <c r="K33" s="416">
        <f t="shared" si="0"/>
        <v>0.20818003433897472</v>
      </c>
    </row>
    <row r="34" spans="1:11" x14ac:dyDescent="0.3">
      <c r="A34" s="414">
        <v>32</v>
      </c>
      <c r="B34" s="214" t="s">
        <v>468</v>
      </c>
      <c r="C34" s="208">
        <v>2004</v>
      </c>
      <c r="D34" s="199">
        <v>15</v>
      </c>
      <c r="E34" s="210" t="s">
        <v>53</v>
      </c>
      <c r="F34" s="515">
        <v>0.95138888888888884</v>
      </c>
      <c r="G34" s="201" t="s">
        <v>41</v>
      </c>
      <c r="H34" s="216">
        <v>3</v>
      </c>
      <c r="I34" s="206">
        <v>8</v>
      </c>
      <c r="J34" s="330"/>
      <c r="K34" s="416">
        <f t="shared" si="0"/>
        <v>0.21001962227127788</v>
      </c>
    </row>
    <row r="35" spans="1:11" x14ac:dyDescent="0.3">
      <c r="A35" s="414">
        <v>33</v>
      </c>
      <c r="B35" s="219" t="s">
        <v>686</v>
      </c>
      <c r="C35" s="198">
        <v>1978</v>
      </c>
      <c r="D35" s="187">
        <v>41</v>
      </c>
      <c r="E35" s="219" t="s">
        <v>43</v>
      </c>
      <c r="F35" s="515">
        <v>0.95277777777777783</v>
      </c>
      <c r="G35" s="216" t="s">
        <v>69</v>
      </c>
      <c r="H35" s="201">
        <v>13</v>
      </c>
      <c r="I35" s="206">
        <v>1</v>
      </c>
      <c r="J35" s="330" t="s">
        <v>252</v>
      </c>
      <c r="K35" s="416">
        <f t="shared" si="0"/>
        <v>0.21032622025999509</v>
      </c>
    </row>
    <row r="36" spans="1:11" x14ac:dyDescent="0.3">
      <c r="A36" s="414">
        <v>34</v>
      </c>
      <c r="B36" s="219" t="s">
        <v>140</v>
      </c>
      <c r="C36" s="187">
        <v>1979</v>
      </c>
      <c r="D36" s="199">
        <v>40</v>
      </c>
      <c r="E36" s="218" t="s">
        <v>82</v>
      </c>
      <c r="F36" s="513">
        <v>0.95347222222222217</v>
      </c>
      <c r="G36" s="201" t="s">
        <v>124</v>
      </c>
      <c r="H36" s="216">
        <v>6</v>
      </c>
      <c r="I36" s="206">
        <v>5</v>
      </c>
      <c r="J36" s="330"/>
      <c r="K36" s="416">
        <f t="shared" si="0"/>
        <v>0.21047951925435368</v>
      </c>
    </row>
    <row r="37" spans="1:11" x14ac:dyDescent="0.3">
      <c r="A37" s="414">
        <v>35</v>
      </c>
      <c r="B37" s="219" t="s">
        <v>214</v>
      </c>
      <c r="C37" s="198">
        <v>1992</v>
      </c>
      <c r="D37" s="199">
        <v>27</v>
      </c>
      <c r="E37" s="211" t="s">
        <v>399</v>
      </c>
      <c r="F37" s="528">
        <v>0.96388888888888891</v>
      </c>
      <c r="G37" s="201" t="s">
        <v>110</v>
      </c>
      <c r="H37" s="216">
        <v>4</v>
      </c>
      <c r="I37" s="206">
        <v>7</v>
      </c>
      <c r="J37" s="330"/>
      <c r="K37" s="416">
        <f t="shared" si="0"/>
        <v>0.21277900416973264</v>
      </c>
    </row>
    <row r="38" spans="1:11" x14ac:dyDescent="0.3">
      <c r="A38" s="414">
        <v>36</v>
      </c>
      <c r="B38" s="219" t="s">
        <v>142</v>
      </c>
      <c r="C38" s="198">
        <v>1972</v>
      </c>
      <c r="D38" s="199">
        <v>47</v>
      </c>
      <c r="E38" s="223" t="s">
        <v>43</v>
      </c>
      <c r="F38" s="513">
        <v>0.96597222222222223</v>
      </c>
      <c r="G38" s="201" t="s">
        <v>124</v>
      </c>
      <c r="H38" s="201">
        <v>7</v>
      </c>
      <c r="I38" s="206">
        <v>4</v>
      </c>
      <c r="J38" s="330" t="s">
        <v>365</v>
      </c>
      <c r="K38" s="416">
        <f t="shared" si="0"/>
        <v>0.21323890115280844</v>
      </c>
    </row>
    <row r="39" spans="1:11" x14ac:dyDescent="0.3">
      <c r="A39" s="414">
        <v>37</v>
      </c>
      <c r="B39" s="219" t="s">
        <v>429</v>
      </c>
      <c r="C39" s="198">
        <v>1974</v>
      </c>
      <c r="D39" s="199">
        <v>45</v>
      </c>
      <c r="E39" s="210" t="s">
        <v>53</v>
      </c>
      <c r="F39" s="515">
        <v>0.97430555555555554</v>
      </c>
      <c r="G39" s="201" t="s">
        <v>124</v>
      </c>
      <c r="H39" s="216">
        <v>8</v>
      </c>
      <c r="I39" s="206">
        <v>3</v>
      </c>
      <c r="J39" s="330"/>
      <c r="K39" s="416">
        <f t="shared" si="0"/>
        <v>0.2150784890851116</v>
      </c>
    </row>
    <row r="40" spans="1:11" x14ac:dyDescent="0.3">
      <c r="A40" s="414">
        <v>38</v>
      </c>
      <c r="B40" s="219" t="s">
        <v>371</v>
      </c>
      <c r="C40" s="198">
        <v>1955</v>
      </c>
      <c r="D40" s="199">
        <v>64</v>
      </c>
      <c r="E40" s="211" t="s">
        <v>50</v>
      </c>
      <c r="F40" s="513">
        <v>0.98125000000000007</v>
      </c>
      <c r="G40" s="201" t="s">
        <v>94</v>
      </c>
      <c r="H40" s="216">
        <v>2</v>
      </c>
      <c r="I40" s="206">
        <v>9</v>
      </c>
      <c r="J40" s="330"/>
      <c r="K40" s="416">
        <f t="shared" si="0"/>
        <v>0.21661147902869757</v>
      </c>
    </row>
    <row r="41" spans="1:11" x14ac:dyDescent="0.3">
      <c r="A41" s="414">
        <v>39</v>
      </c>
      <c r="B41" s="219" t="s">
        <v>669</v>
      </c>
      <c r="C41" s="198">
        <v>1983</v>
      </c>
      <c r="D41" s="199">
        <v>36</v>
      </c>
      <c r="E41" s="397" t="s">
        <v>43</v>
      </c>
      <c r="F41" s="515">
        <v>0.98263888888888884</v>
      </c>
      <c r="G41" s="201" t="s">
        <v>124</v>
      </c>
      <c r="H41" s="201">
        <v>9</v>
      </c>
      <c r="I41" s="206">
        <v>2</v>
      </c>
      <c r="J41" s="330"/>
      <c r="K41" s="416">
        <f t="shared" si="0"/>
        <v>0.21691807701741475</v>
      </c>
    </row>
    <row r="42" spans="1:11" x14ac:dyDescent="0.3">
      <c r="A42" s="414">
        <v>40</v>
      </c>
      <c r="B42" s="217" t="s">
        <v>95</v>
      </c>
      <c r="C42" s="187">
        <v>1955</v>
      </c>
      <c r="D42" s="199">
        <v>64</v>
      </c>
      <c r="E42" s="197" t="s">
        <v>469</v>
      </c>
      <c r="F42" s="520" t="s">
        <v>687</v>
      </c>
      <c r="G42" s="216" t="s">
        <v>94</v>
      </c>
      <c r="H42" s="201">
        <v>3</v>
      </c>
      <c r="I42" s="206">
        <v>8</v>
      </c>
      <c r="J42" s="330"/>
      <c r="K42" s="416">
        <f t="shared" si="0"/>
        <v>0.21860436595535931</v>
      </c>
    </row>
    <row r="43" spans="1:11" x14ac:dyDescent="0.3">
      <c r="A43" s="414">
        <v>41</v>
      </c>
      <c r="B43" s="214" t="s">
        <v>78</v>
      </c>
      <c r="C43" s="208">
        <v>1968</v>
      </c>
      <c r="D43" s="199">
        <v>51</v>
      </c>
      <c r="E43" s="212" t="s">
        <v>46</v>
      </c>
      <c r="F43" s="519" t="s">
        <v>566</v>
      </c>
      <c r="G43" s="201" t="s">
        <v>84</v>
      </c>
      <c r="H43" s="216">
        <v>4</v>
      </c>
      <c r="I43" s="206">
        <v>7</v>
      </c>
      <c r="J43" s="330"/>
      <c r="K43" s="416">
        <f t="shared" si="0"/>
        <v>0.22213024282560703</v>
      </c>
    </row>
    <row r="44" spans="1:11" x14ac:dyDescent="0.3">
      <c r="A44" s="414">
        <v>42</v>
      </c>
      <c r="B44" s="217" t="s">
        <v>131</v>
      </c>
      <c r="C44" s="187">
        <v>1973</v>
      </c>
      <c r="D44" s="199">
        <v>46</v>
      </c>
      <c r="E44" s="212" t="s">
        <v>46</v>
      </c>
      <c r="F44" s="520" t="s">
        <v>545</v>
      </c>
      <c r="G44" s="201" t="s">
        <v>124</v>
      </c>
      <c r="H44" s="216">
        <v>10</v>
      </c>
      <c r="I44" s="206">
        <v>1</v>
      </c>
      <c r="J44" s="330"/>
      <c r="K44" s="416">
        <f t="shared" si="0"/>
        <v>0.23178807947019867</v>
      </c>
    </row>
    <row r="45" spans="1:11" x14ac:dyDescent="0.3">
      <c r="A45" s="414">
        <v>43</v>
      </c>
      <c r="B45" s="219" t="s">
        <v>363</v>
      </c>
      <c r="C45" s="198">
        <v>1985</v>
      </c>
      <c r="D45" s="199">
        <v>34</v>
      </c>
      <c r="E45" s="218" t="s">
        <v>119</v>
      </c>
      <c r="F45" s="520" t="s">
        <v>524</v>
      </c>
      <c r="G45" s="201" t="s">
        <v>110</v>
      </c>
      <c r="H45" s="216">
        <v>5</v>
      </c>
      <c r="I45" s="206">
        <v>6</v>
      </c>
      <c r="J45" s="330"/>
      <c r="K45" s="416">
        <f t="shared" si="0"/>
        <v>0.24052612214863869</v>
      </c>
    </row>
    <row r="46" spans="1:11" x14ac:dyDescent="0.3">
      <c r="A46" s="414">
        <v>44</v>
      </c>
      <c r="B46" s="219" t="s">
        <v>96</v>
      </c>
      <c r="C46" s="198">
        <v>1947</v>
      </c>
      <c r="D46" s="199">
        <v>72</v>
      </c>
      <c r="E46" s="212" t="s">
        <v>46</v>
      </c>
      <c r="F46" s="520" t="s">
        <v>97</v>
      </c>
      <c r="G46" s="522" t="s">
        <v>380</v>
      </c>
      <c r="H46" s="201">
        <v>1</v>
      </c>
      <c r="I46" s="203">
        <v>10</v>
      </c>
      <c r="J46" s="330"/>
      <c r="K46" s="416">
        <f t="shared" si="0"/>
        <v>0.24083272013735588</v>
      </c>
    </row>
    <row r="47" spans="1:11" x14ac:dyDescent="0.3">
      <c r="A47" s="414">
        <v>45</v>
      </c>
      <c r="B47" s="214" t="s">
        <v>349</v>
      </c>
      <c r="C47" s="208">
        <v>1963</v>
      </c>
      <c r="D47" s="199">
        <v>56</v>
      </c>
      <c r="E47" s="211" t="s">
        <v>350</v>
      </c>
      <c r="F47" s="519" t="s">
        <v>688</v>
      </c>
      <c r="G47" s="201" t="s">
        <v>84</v>
      </c>
      <c r="H47" s="216">
        <v>5</v>
      </c>
      <c r="I47" s="206">
        <v>6</v>
      </c>
      <c r="J47" s="330"/>
      <c r="K47" s="416">
        <f t="shared" si="0"/>
        <v>0.25125705175374052</v>
      </c>
    </row>
    <row r="48" spans="1:11" x14ac:dyDescent="0.3">
      <c r="A48" s="414">
        <v>46</v>
      </c>
      <c r="B48" s="219" t="s">
        <v>689</v>
      </c>
      <c r="C48" s="198">
        <v>2000</v>
      </c>
      <c r="D48" s="187">
        <v>19</v>
      </c>
      <c r="E48" s="529" t="s">
        <v>43</v>
      </c>
      <c r="F48" s="519" t="s">
        <v>485</v>
      </c>
      <c r="G48" s="201" t="s">
        <v>41</v>
      </c>
      <c r="H48" s="216">
        <v>4</v>
      </c>
      <c r="I48" s="206">
        <v>7</v>
      </c>
      <c r="J48" s="330" t="s">
        <v>252</v>
      </c>
      <c r="K48" s="416">
        <f t="shared" si="0"/>
        <v>0.25309663968604368</v>
      </c>
    </row>
    <row r="49" spans="1:11" x14ac:dyDescent="0.3">
      <c r="A49" s="414">
        <v>47</v>
      </c>
      <c r="B49" s="219" t="s">
        <v>101</v>
      </c>
      <c r="C49" s="198">
        <v>1945</v>
      </c>
      <c r="D49" s="199">
        <v>74</v>
      </c>
      <c r="E49" s="212" t="s">
        <v>46</v>
      </c>
      <c r="F49" s="520" t="s">
        <v>690</v>
      </c>
      <c r="G49" s="201" t="s">
        <v>380</v>
      </c>
      <c r="H49" s="201">
        <v>2</v>
      </c>
      <c r="I49" s="206">
        <v>9</v>
      </c>
      <c r="J49" s="330"/>
      <c r="K49" s="416">
        <f t="shared" si="0"/>
        <v>0.26244787834191807</v>
      </c>
    </row>
    <row r="50" spans="1:11" x14ac:dyDescent="0.3">
      <c r="A50" s="414">
        <v>48</v>
      </c>
      <c r="B50" s="219" t="s">
        <v>134</v>
      </c>
      <c r="C50" s="187">
        <v>1973</v>
      </c>
      <c r="D50" s="199">
        <v>46</v>
      </c>
      <c r="E50" s="220" t="s">
        <v>53</v>
      </c>
      <c r="F50" s="520" t="s">
        <v>691</v>
      </c>
      <c r="G50" s="201" t="s">
        <v>124</v>
      </c>
      <c r="H50" s="201">
        <v>11</v>
      </c>
      <c r="I50" s="206">
        <v>1</v>
      </c>
      <c r="J50" s="330"/>
      <c r="K50" s="416">
        <f t="shared" si="0"/>
        <v>0.26290777532499382</v>
      </c>
    </row>
    <row r="51" spans="1:11" x14ac:dyDescent="0.3">
      <c r="A51" s="414">
        <v>49</v>
      </c>
      <c r="B51" s="214" t="s">
        <v>88</v>
      </c>
      <c r="C51" s="208">
        <v>1962</v>
      </c>
      <c r="D51" s="199">
        <v>57</v>
      </c>
      <c r="E51" s="220" t="s">
        <v>53</v>
      </c>
      <c r="F51" s="520" t="s">
        <v>692</v>
      </c>
      <c r="G51" s="201" t="s">
        <v>84</v>
      </c>
      <c r="H51" s="201">
        <v>6</v>
      </c>
      <c r="I51" s="206">
        <v>5</v>
      </c>
      <c r="J51" s="330"/>
      <c r="K51" s="416">
        <f t="shared" si="0"/>
        <v>0.2658204562178072</v>
      </c>
    </row>
    <row r="52" spans="1:11" x14ac:dyDescent="0.3">
      <c r="A52" s="414">
        <v>50</v>
      </c>
      <c r="B52" s="214" t="s">
        <v>147</v>
      </c>
      <c r="C52" s="187">
        <v>1963</v>
      </c>
      <c r="D52" s="199">
        <v>56</v>
      </c>
      <c r="E52" s="220" t="s">
        <v>53</v>
      </c>
      <c r="F52" s="520" t="s">
        <v>113</v>
      </c>
      <c r="G52" s="201" t="s">
        <v>143</v>
      </c>
      <c r="H52" s="201">
        <v>1</v>
      </c>
      <c r="I52" s="203">
        <v>10</v>
      </c>
      <c r="J52" s="330"/>
      <c r="K52" s="416">
        <f t="shared" si="0"/>
        <v>0.26612705420652438</v>
      </c>
    </row>
    <row r="53" spans="1:11" x14ac:dyDescent="0.3">
      <c r="A53" s="414">
        <v>51</v>
      </c>
      <c r="B53" s="219" t="s">
        <v>103</v>
      </c>
      <c r="C53" s="198">
        <v>1953</v>
      </c>
      <c r="D53" s="199">
        <v>66</v>
      </c>
      <c r="E53" s="395" t="s">
        <v>46</v>
      </c>
      <c r="F53" s="520" t="s">
        <v>693</v>
      </c>
      <c r="G53" s="201" t="s">
        <v>94</v>
      </c>
      <c r="H53" s="201">
        <v>4</v>
      </c>
      <c r="I53" s="206">
        <v>7</v>
      </c>
      <c r="J53" s="330" t="s">
        <v>262</v>
      </c>
      <c r="K53" s="416">
        <f t="shared" si="0"/>
        <v>0.29050159430954131</v>
      </c>
    </row>
    <row r="54" spans="1:11" x14ac:dyDescent="0.3">
      <c r="A54" s="414">
        <v>52</v>
      </c>
      <c r="B54" s="219" t="s">
        <v>111</v>
      </c>
      <c r="C54" s="198">
        <v>2001</v>
      </c>
      <c r="D54" s="199">
        <v>18</v>
      </c>
      <c r="E54" s="220" t="s">
        <v>53</v>
      </c>
      <c r="F54" s="516" t="s">
        <v>694</v>
      </c>
      <c r="G54" s="201" t="s">
        <v>110</v>
      </c>
      <c r="H54" s="216">
        <v>6</v>
      </c>
      <c r="I54" s="206">
        <v>5</v>
      </c>
      <c r="J54" s="330" t="s">
        <v>695</v>
      </c>
      <c r="K54" s="416"/>
    </row>
    <row r="55" spans="1:11" ht="15" thickBot="1" x14ac:dyDescent="0.35">
      <c r="A55" s="425">
        <v>53</v>
      </c>
      <c r="B55" s="530" t="s">
        <v>100</v>
      </c>
      <c r="C55" s="427">
        <v>1948</v>
      </c>
      <c r="D55" s="127">
        <v>71</v>
      </c>
      <c r="E55" s="531" t="s">
        <v>45</v>
      </c>
      <c r="F55" s="532" t="s">
        <v>696</v>
      </c>
      <c r="G55" s="430" t="s">
        <v>380</v>
      </c>
      <c r="H55" s="533">
        <v>3</v>
      </c>
      <c r="I55" s="431">
        <v>8</v>
      </c>
      <c r="J55" s="129" t="s">
        <v>262</v>
      </c>
      <c r="K55" s="432">
        <f t="shared" si="0"/>
        <v>0.33051263183713508</v>
      </c>
    </row>
  </sheetData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A3" workbookViewId="0">
      <selection activeCell="N9" sqref="N9"/>
    </sheetView>
  </sheetViews>
  <sheetFormatPr defaultRowHeight="14.4" x14ac:dyDescent="0.3"/>
  <cols>
    <col min="1" max="1" width="3" bestFit="1" customWidth="1"/>
    <col min="2" max="2" width="19.77734375" style="4" customWidth="1"/>
    <col min="3" max="3" width="3.77734375" bestFit="1" customWidth="1"/>
    <col min="4" max="4" width="3.44140625" bestFit="1" customWidth="1"/>
    <col min="5" max="5" width="17" bestFit="1" customWidth="1"/>
    <col min="6" max="6" width="7" style="336" customWidth="1"/>
    <col min="7" max="7" width="3.44140625" bestFit="1" customWidth="1"/>
    <col min="8" max="8" width="3.5546875" bestFit="1" customWidth="1"/>
    <col min="9" max="9" width="2.77734375" bestFit="1" customWidth="1"/>
    <col min="10" max="10" width="6.5546875" bestFit="1" customWidth="1"/>
    <col min="11" max="11" width="6.21875" bestFit="1" customWidth="1"/>
  </cols>
  <sheetData>
    <row r="1" spans="1:11" x14ac:dyDescent="0.3">
      <c r="A1" s="664" t="s">
        <v>723</v>
      </c>
      <c r="B1" s="665"/>
      <c r="C1" s="665"/>
      <c r="D1" s="665"/>
      <c r="E1" s="665"/>
      <c r="F1" s="665"/>
      <c r="G1" s="665"/>
      <c r="H1" s="665"/>
      <c r="I1" s="665"/>
      <c r="J1" s="665"/>
      <c r="K1" s="666"/>
    </row>
    <row r="2" spans="1:11" x14ac:dyDescent="0.3">
      <c r="A2" s="412" t="s">
        <v>0</v>
      </c>
      <c r="B2" s="187" t="s">
        <v>2</v>
      </c>
      <c r="C2" s="187" t="s">
        <v>3</v>
      </c>
      <c r="D2" s="188" t="s">
        <v>379</v>
      </c>
      <c r="E2" s="188" t="s">
        <v>5</v>
      </c>
      <c r="F2" s="190" t="s">
        <v>248</v>
      </c>
      <c r="G2" s="436" t="s">
        <v>1</v>
      </c>
      <c r="H2" s="193" t="s">
        <v>503</v>
      </c>
      <c r="I2" s="193" t="s">
        <v>10</v>
      </c>
      <c r="J2" s="509" t="s">
        <v>250</v>
      </c>
      <c r="K2" s="413" t="s">
        <v>251</v>
      </c>
    </row>
    <row r="3" spans="1:11" x14ac:dyDescent="0.3">
      <c r="A3" s="414">
        <v>1</v>
      </c>
      <c r="B3" s="217" t="s">
        <v>623</v>
      </c>
      <c r="C3" s="198">
        <v>1982</v>
      </c>
      <c r="D3" s="199">
        <v>37</v>
      </c>
      <c r="E3" s="338" t="s">
        <v>46</v>
      </c>
      <c r="F3" s="480">
        <v>0.63958333333333328</v>
      </c>
      <c r="G3" s="216" t="s">
        <v>55</v>
      </c>
      <c r="H3" s="216">
        <v>1</v>
      </c>
      <c r="I3" s="203">
        <v>10</v>
      </c>
      <c r="J3" s="330" t="s">
        <v>365</v>
      </c>
      <c r="K3" s="416">
        <f t="shared" ref="K3:K45" si="0">SUM(F3/4.53)</f>
        <v>0.14118837380426782</v>
      </c>
    </row>
    <row r="4" spans="1:11" x14ac:dyDescent="0.3">
      <c r="A4" s="414">
        <v>2</v>
      </c>
      <c r="B4" s="217" t="s">
        <v>359</v>
      </c>
      <c r="C4" s="198">
        <v>1981</v>
      </c>
      <c r="D4" s="199">
        <v>38</v>
      </c>
      <c r="E4" s="200" t="s">
        <v>43</v>
      </c>
      <c r="F4" s="480">
        <v>0.64513888888888882</v>
      </c>
      <c r="G4" s="216" t="s">
        <v>55</v>
      </c>
      <c r="H4" s="201">
        <v>2</v>
      </c>
      <c r="I4" s="206">
        <v>9</v>
      </c>
      <c r="J4" s="330" t="s">
        <v>7</v>
      </c>
      <c r="K4" s="416">
        <f t="shared" si="0"/>
        <v>0.14241476575913659</v>
      </c>
    </row>
    <row r="5" spans="1:11" x14ac:dyDescent="0.3">
      <c r="A5" s="414">
        <v>3</v>
      </c>
      <c r="B5" s="214" t="s">
        <v>253</v>
      </c>
      <c r="C5" s="208">
        <v>1978</v>
      </c>
      <c r="D5" s="199">
        <v>41</v>
      </c>
      <c r="E5" s="438" t="s">
        <v>254</v>
      </c>
      <c r="F5" s="480">
        <v>0.68819444444444444</v>
      </c>
      <c r="G5" s="216" t="s">
        <v>69</v>
      </c>
      <c r="H5" s="201">
        <v>1</v>
      </c>
      <c r="I5" s="203">
        <v>10</v>
      </c>
      <c r="J5" s="330" t="s">
        <v>365</v>
      </c>
      <c r="K5" s="416">
        <f t="shared" si="0"/>
        <v>0.15191930340936963</v>
      </c>
    </row>
    <row r="6" spans="1:11" x14ac:dyDescent="0.3">
      <c r="A6" s="414">
        <v>4</v>
      </c>
      <c r="B6" s="219" t="s">
        <v>505</v>
      </c>
      <c r="C6" s="198">
        <v>1998</v>
      </c>
      <c r="D6" s="187">
        <v>21</v>
      </c>
      <c r="E6" s="390" t="s">
        <v>48</v>
      </c>
      <c r="F6" s="480">
        <v>0.69652777777777775</v>
      </c>
      <c r="G6" s="216" t="s">
        <v>41</v>
      </c>
      <c r="H6" s="201">
        <v>1</v>
      </c>
      <c r="I6" s="203">
        <v>10</v>
      </c>
      <c r="J6" s="330"/>
      <c r="K6" s="416">
        <f t="shared" si="0"/>
        <v>0.15375889134167278</v>
      </c>
    </row>
    <row r="7" spans="1:11" x14ac:dyDescent="0.3">
      <c r="A7" s="414">
        <v>5</v>
      </c>
      <c r="B7" s="219" t="s">
        <v>56</v>
      </c>
      <c r="C7" s="198">
        <v>1980</v>
      </c>
      <c r="D7" s="199">
        <v>39</v>
      </c>
      <c r="E7" s="212" t="s">
        <v>46</v>
      </c>
      <c r="F7" s="480">
        <v>0.73055555555555562</v>
      </c>
      <c r="G7" s="216" t="s">
        <v>55</v>
      </c>
      <c r="H7" s="201">
        <v>3</v>
      </c>
      <c r="I7" s="206">
        <v>8</v>
      </c>
      <c r="J7" s="330"/>
      <c r="K7" s="416">
        <f t="shared" si="0"/>
        <v>0.16127054206524405</v>
      </c>
    </row>
    <row r="8" spans="1:11" x14ac:dyDescent="0.3">
      <c r="A8" s="414">
        <v>6</v>
      </c>
      <c r="B8" s="217" t="s">
        <v>386</v>
      </c>
      <c r="C8" s="187">
        <v>1977</v>
      </c>
      <c r="D8" s="199">
        <v>42</v>
      </c>
      <c r="E8" s="210" t="s">
        <v>53</v>
      </c>
      <c r="F8" s="480">
        <v>0.74305555555555547</v>
      </c>
      <c r="G8" s="216" t="s">
        <v>69</v>
      </c>
      <c r="H8" s="216">
        <v>2</v>
      </c>
      <c r="I8" s="206">
        <v>9</v>
      </c>
      <c r="J8" s="330"/>
      <c r="K8" s="416">
        <f t="shared" si="0"/>
        <v>0.16402992396369878</v>
      </c>
    </row>
    <row r="9" spans="1:11" x14ac:dyDescent="0.3">
      <c r="A9" s="414">
        <v>7</v>
      </c>
      <c r="B9" s="214" t="s">
        <v>89</v>
      </c>
      <c r="C9" s="208">
        <v>1966</v>
      </c>
      <c r="D9" s="187">
        <v>53</v>
      </c>
      <c r="E9" s="211" t="s">
        <v>43</v>
      </c>
      <c r="F9" s="480">
        <v>0.75416666666666676</v>
      </c>
      <c r="G9" s="216" t="s">
        <v>84</v>
      </c>
      <c r="H9" s="201">
        <v>1</v>
      </c>
      <c r="I9" s="203">
        <v>10</v>
      </c>
      <c r="J9" s="330"/>
      <c r="K9" s="416">
        <f t="shared" si="0"/>
        <v>0.16648270787343636</v>
      </c>
    </row>
    <row r="10" spans="1:11" x14ac:dyDescent="0.3">
      <c r="A10" s="414">
        <v>8</v>
      </c>
      <c r="B10" s="214" t="s">
        <v>417</v>
      </c>
      <c r="C10" s="208">
        <v>2002</v>
      </c>
      <c r="D10" s="199">
        <v>17</v>
      </c>
      <c r="E10" s="215" t="s">
        <v>400</v>
      </c>
      <c r="F10" s="480">
        <v>0.7631944444444444</v>
      </c>
      <c r="G10" s="216" t="s">
        <v>41</v>
      </c>
      <c r="H10" s="216">
        <v>2</v>
      </c>
      <c r="I10" s="206">
        <v>9</v>
      </c>
      <c r="J10" s="330"/>
      <c r="K10" s="416">
        <f t="shared" si="0"/>
        <v>0.16847559480009811</v>
      </c>
    </row>
    <row r="11" spans="1:11" x14ac:dyDescent="0.3">
      <c r="A11" s="414">
        <v>9</v>
      </c>
      <c r="B11" s="217" t="s">
        <v>71</v>
      </c>
      <c r="C11" s="198">
        <v>1972</v>
      </c>
      <c r="D11" s="199">
        <v>47</v>
      </c>
      <c r="E11" s="218" t="s">
        <v>43</v>
      </c>
      <c r="F11" s="480">
        <v>0.77083333333333337</v>
      </c>
      <c r="G11" s="216" t="s">
        <v>69</v>
      </c>
      <c r="H11" s="216">
        <v>3</v>
      </c>
      <c r="I11" s="206">
        <v>8</v>
      </c>
      <c r="J11" s="330"/>
      <c r="K11" s="416">
        <f t="shared" si="0"/>
        <v>0.17016188373804267</v>
      </c>
    </row>
    <row r="12" spans="1:11" x14ac:dyDescent="0.3">
      <c r="A12" s="414">
        <v>10</v>
      </c>
      <c r="B12" s="219" t="s">
        <v>420</v>
      </c>
      <c r="C12" s="198">
        <v>1973</v>
      </c>
      <c r="D12" s="199">
        <v>46</v>
      </c>
      <c r="E12" s="210" t="s">
        <v>53</v>
      </c>
      <c r="F12" s="480">
        <v>0.78263888888888899</v>
      </c>
      <c r="G12" s="216" t="s">
        <v>69</v>
      </c>
      <c r="H12" s="216">
        <v>4</v>
      </c>
      <c r="I12" s="206">
        <v>7</v>
      </c>
      <c r="J12" s="330" t="s">
        <v>7</v>
      </c>
      <c r="K12" s="416">
        <f t="shared" si="0"/>
        <v>0.17276796664213884</v>
      </c>
    </row>
    <row r="13" spans="1:11" x14ac:dyDescent="0.3">
      <c r="A13" s="414">
        <v>11</v>
      </c>
      <c r="B13" s="219" t="s">
        <v>126</v>
      </c>
      <c r="C13" s="198">
        <v>1975</v>
      </c>
      <c r="D13" s="199">
        <v>44</v>
      </c>
      <c r="E13" s="212" t="s">
        <v>46</v>
      </c>
      <c r="F13" s="480">
        <v>0.82777777777777783</v>
      </c>
      <c r="G13" s="216" t="s">
        <v>124</v>
      </c>
      <c r="H13" s="216">
        <v>1</v>
      </c>
      <c r="I13" s="203">
        <v>10</v>
      </c>
      <c r="J13" s="330"/>
      <c r="K13" s="416">
        <f t="shared" si="0"/>
        <v>0.18273240127544763</v>
      </c>
    </row>
    <row r="14" spans="1:11" x14ac:dyDescent="0.3">
      <c r="A14" s="414">
        <v>12</v>
      </c>
      <c r="B14" s="217" t="s">
        <v>58</v>
      </c>
      <c r="C14" s="198">
        <v>1977</v>
      </c>
      <c r="D14" s="199">
        <v>42</v>
      </c>
      <c r="E14" s="212" t="s">
        <v>46</v>
      </c>
      <c r="F14" s="483">
        <v>0.82777777777777783</v>
      </c>
      <c r="G14" s="216" t="s">
        <v>69</v>
      </c>
      <c r="H14" s="201">
        <v>5</v>
      </c>
      <c r="I14" s="206">
        <v>6</v>
      </c>
      <c r="J14" s="330"/>
      <c r="K14" s="416">
        <f t="shared" si="0"/>
        <v>0.18273240127544763</v>
      </c>
    </row>
    <row r="15" spans="1:11" x14ac:dyDescent="0.3">
      <c r="A15" s="414">
        <v>13</v>
      </c>
      <c r="B15" s="219" t="s">
        <v>122</v>
      </c>
      <c r="C15" s="198">
        <v>1988</v>
      </c>
      <c r="D15" s="199">
        <v>31</v>
      </c>
      <c r="E15" s="220" t="s">
        <v>53</v>
      </c>
      <c r="F15" s="481">
        <v>0.83958333333333324</v>
      </c>
      <c r="G15" s="216" t="s">
        <v>110</v>
      </c>
      <c r="H15" s="201">
        <v>1</v>
      </c>
      <c r="I15" s="203">
        <v>10</v>
      </c>
      <c r="J15" s="330"/>
      <c r="K15" s="416">
        <f t="shared" si="0"/>
        <v>0.18533848417954374</v>
      </c>
    </row>
    <row r="16" spans="1:11" x14ac:dyDescent="0.3">
      <c r="A16" s="414">
        <v>14</v>
      </c>
      <c r="B16" s="219" t="s">
        <v>127</v>
      </c>
      <c r="C16" s="198">
        <v>1979</v>
      </c>
      <c r="D16" s="199">
        <v>40</v>
      </c>
      <c r="E16" s="408" t="s">
        <v>53</v>
      </c>
      <c r="F16" s="480">
        <v>0.84027777777777779</v>
      </c>
      <c r="G16" s="216" t="s">
        <v>124</v>
      </c>
      <c r="H16" s="216">
        <v>2</v>
      </c>
      <c r="I16" s="206">
        <v>9</v>
      </c>
      <c r="J16" s="330"/>
      <c r="K16" s="416">
        <f t="shared" si="0"/>
        <v>0.18549178317390236</v>
      </c>
    </row>
    <row r="17" spans="1:11" x14ac:dyDescent="0.3">
      <c r="A17" s="414">
        <v>15</v>
      </c>
      <c r="B17" s="214" t="s">
        <v>461</v>
      </c>
      <c r="C17" s="208">
        <v>1980</v>
      </c>
      <c r="D17" s="199">
        <v>39</v>
      </c>
      <c r="E17" s="408" t="s">
        <v>53</v>
      </c>
      <c r="F17" s="480">
        <v>0.8569444444444444</v>
      </c>
      <c r="G17" s="216" t="s">
        <v>55</v>
      </c>
      <c r="H17" s="216">
        <v>4</v>
      </c>
      <c r="I17" s="206">
        <v>7</v>
      </c>
      <c r="J17" s="330"/>
      <c r="K17" s="416">
        <f t="shared" si="0"/>
        <v>0.1891709590385087</v>
      </c>
    </row>
    <row r="18" spans="1:11" x14ac:dyDescent="0.3">
      <c r="A18" s="414">
        <v>16</v>
      </c>
      <c r="B18" s="219" t="s">
        <v>325</v>
      </c>
      <c r="C18" s="198">
        <v>1975</v>
      </c>
      <c r="D18" s="199">
        <v>44</v>
      </c>
      <c r="E18" s="212" t="s">
        <v>46</v>
      </c>
      <c r="F18" s="480">
        <v>0.86041666666666661</v>
      </c>
      <c r="G18" s="216" t="s">
        <v>124</v>
      </c>
      <c r="H18" s="216">
        <v>3</v>
      </c>
      <c r="I18" s="206">
        <v>8</v>
      </c>
      <c r="J18" s="330"/>
      <c r="K18" s="416">
        <f t="shared" si="0"/>
        <v>0.18993745401030168</v>
      </c>
    </row>
    <row r="19" spans="1:11" x14ac:dyDescent="0.3">
      <c r="A19" s="414">
        <v>17</v>
      </c>
      <c r="B19" s="214" t="s">
        <v>72</v>
      </c>
      <c r="C19" s="208">
        <v>1970</v>
      </c>
      <c r="D19" s="199">
        <v>49</v>
      </c>
      <c r="E19" s="407" t="s">
        <v>409</v>
      </c>
      <c r="F19" s="483">
        <v>0.86944444444444446</v>
      </c>
      <c r="G19" s="216" t="s">
        <v>69</v>
      </c>
      <c r="H19" s="216">
        <v>6</v>
      </c>
      <c r="I19" s="206">
        <v>5</v>
      </c>
      <c r="J19" s="330"/>
      <c r="K19" s="416">
        <f t="shared" si="0"/>
        <v>0.19193034093696346</v>
      </c>
    </row>
    <row r="20" spans="1:11" x14ac:dyDescent="0.3">
      <c r="A20" s="414">
        <v>18</v>
      </c>
      <c r="B20" s="219" t="s">
        <v>125</v>
      </c>
      <c r="C20" s="198">
        <v>1977</v>
      </c>
      <c r="D20" s="199">
        <v>42</v>
      </c>
      <c r="E20" s="212" t="s">
        <v>46</v>
      </c>
      <c r="F20" s="483">
        <v>0.87777777777777777</v>
      </c>
      <c r="G20" s="216" t="s">
        <v>124</v>
      </c>
      <c r="H20" s="216">
        <v>4</v>
      </c>
      <c r="I20" s="536">
        <v>7</v>
      </c>
      <c r="J20" s="330"/>
      <c r="K20" s="416">
        <f t="shared" si="0"/>
        <v>0.19376992886926661</v>
      </c>
    </row>
    <row r="21" spans="1:11" x14ac:dyDescent="0.3">
      <c r="A21" s="414">
        <v>19</v>
      </c>
      <c r="B21" s="217" t="s">
        <v>81</v>
      </c>
      <c r="C21" s="198">
        <v>1973</v>
      </c>
      <c r="D21" s="199">
        <v>46</v>
      </c>
      <c r="E21" s="222" t="s">
        <v>45</v>
      </c>
      <c r="F21" s="480">
        <v>0.88194444444444453</v>
      </c>
      <c r="G21" s="216" t="s">
        <v>69</v>
      </c>
      <c r="H21" s="216">
        <v>7</v>
      </c>
      <c r="I21" s="206">
        <v>4</v>
      </c>
      <c r="J21" s="330"/>
      <c r="K21" s="416">
        <f t="shared" si="0"/>
        <v>0.19468972283541822</v>
      </c>
    </row>
    <row r="22" spans="1:11" x14ac:dyDescent="0.3">
      <c r="A22" s="414">
        <v>20</v>
      </c>
      <c r="B22" s="219" t="s">
        <v>128</v>
      </c>
      <c r="C22" s="198">
        <v>1973</v>
      </c>
      <c r="D22" s="199">
        <v>46</v>
      </c>
      <c r="E22" s="211" t="s">
        <v>428</v>
      </c>
      <c r="F22" s="480">
        <v>0.8847222222222223</v>
      </c>
      <c r="G22" s="216" t="s">
        <v>124</v>
      </c>
      <c r="H22" s="216">
        <v>5</v>
      </c>
      <c r="I22" s="206">
        <v>6</v>
      </c>
      <c r="J22" s="330" t="s">
        <v>7</v>
      </c>
      <c r="K22" s="416">
        <f t="shared" si="0"/>
        <v>0.19530291881285258</v>
      </c>
    </row>
    <row r="23" spans="1:11" x14ac:dyDescent="0.3">
      <c r="A23" s="414">
        <v>21</v>
      </c>
      <c r="B23" s="219" t="s">
        <v>184</v>
      </c>
      <c r="C23" s="198">
        <v>1958</v>
      </c>
      <c r="D23" s="199">
        <v>61</v>
      </c>
      <c r="E23" s="211" t="s">
        <v>86</v>
      </c>
      <c r="F23" s="511">
        <v>0.90555555555555556</v>
      </c>
      <c r="G23" s="216" t="s">
        <v>94</v>
      </c>
      <c r="H23" s="201">
        <v>1</v>
      </c>
      <c r="I23" s="203">
        <v>10</v>
      </c>
      <c r="J23" s="330"/>
      <c r="K23" s="416">
        <f t="shared" si="0"/>
        <v>0.1999018886436105</v>
      </c>
    </row>
    <row r="24" spans="1:11" x14ac:dyDescent="0.3">
      <c r="A24" s="414">
        <v>22</v>
      </c>
      <c r="B24" s="219" t="s">
        <v>120</v>
      </c>
      <c r="C24" s="198">
        <v>1985</v>
      </c>
      <c r="D24" s="199">
        <v>34</v>
      </c>
      <c r="E24" s="211" t="s">
        <v>121</v>
      </c>
      <c r="F24" s="571">
        <v>0.95000000000000007</v>
      </c>
      <c r="G24" s="216" t="s">
        <v>110</v>
      </c>
      <c r="H24" s="201">
        <v>2</v>
      </c>
      <c r="I24" s="206">
        <v>9</v>
      </c>
      <c r="J24" s="330"/>
      <c r="K24" s="416">
        <f t="shared" si="0"/>
        <v>0.20971302428256072</v>
      </c>
    </row>
    <row r="25" spans="1:11" x14ac:dyDescent="0.3">
      <c r="A25" s="414">
        <v>23</v>
      </c>
      <c r="B25" s="219" t="s">
        <v>429</v>
      </c>
      <c r="C25" s="198">
        <v>1974</v>
      </c>
      <c r="D25" s="199">
        <v>45</v>
      </c>
      <c r="E25" s="210" t="s">
        <v>53</v>
      </c>
      <c r="F25" s="480">
        <v>0.96597222222222223</v>
      </c>
      <c r="G25" s="216" t="s">
        <v>124</v>
      </c>
      <c r="H25" s="216">
        <v>6</v>
      </c>
      <c r="I25" s="206">
        <v>5</v>
      </c>
      <c r="J25" s="330"/>
      <c r="K25" s="416">
        <f t="shared" si="0"/>
        <v>0.21323890115280844</v>
      </c>
    </row>
    <row r="26" spans="1:11" x14ac:dyDescent="0.3">
      <c r="A26" s="414">
        <v>24</v>
      </c>
      <c r="B26" s="219" t="s">
        <v>140</v>
      </c>
      <c r="C26" s="187">
        <v>1979</v>
      </c>
      <c r="D26" s="199">
        <v>40</v>
      </c>
      <c r="E26" s="218" t="s">
        <v>82</v>
      </c>
      <c r="F26" s="480">
        <v>0.97291666666666676</v>
      </c>
      <c r="G26" s="216" t="s">
        <v>124</v>
      </c>
      <c r="H26" s="201">
        <v>7</v>
      </c>
      <c r="I26" s="206">
        <v>2</v>
      </c>
      <c r="J26" s="330"/>
      <c r="K26" s="416">
        <f t="shared" si="0"/>
        <v>0.21477189109639441</v>
      </c>
    </row>
    <row r="27" spans="1:11" x14ac:dyDescent="0.3">
      <c r="A27" s="414">
        <v>25</v>
      </c>
      <c r="B27" s="219" t="s">
        <v>433</v>
      </c>
      <c r="C27" s="187">
        <v>1973</v>
      </c>
      <c r="D27" s="199">
        <v>46</v>
      </c>
      <c r="E27" s="225" t="s">
        <v>45</v>
      </c>
      <c r="F27" s="480">
        <v>0.9784722222222223</v>
      </c>
      <c r="G27" s="216" t="s">
        <v>124</v>
      </c>
      <c r="H27" s="216">
        <v>8</v>
      </c>
      <c r="I27" s="206">
        <v>4</v>
      </c>
      <c r="J27" s="330"/>
      <c r="K27" s="416">
        <f t="shared" si="0"/>
        <v>0.2159982830512632</v>
      </c>
    </row>
    <row r="28" spans="1:11" x14ac:dyDescent="0.3">
      <c r="A28" s="414">
        <v>26</v>
      </c>
      <c r="B28" s="219" t="s">
        <v>130</v>
      </c>
      <c r="C28" s="187">
        <v>1976</v>
      </c>
      <c r="D28" s="199">
        <v>43</v>
      </c>
      <c r="E28" s="223" t="s">
        <v>400</v>
      </c>
      <c r="F28" s="480">
        <v>0.98333333333333339</v>
      </c>
      <c r="G28" s="216" t="s">
        <v>124</v>
      </c>
      <c r="H28" s="216">
        <v>9</v>
      </c>
      <c r="I28" s="206">
        <v>3</v>
      </c>
      <c r="J28" s="330" t="s">
        <v>7</v>
      </c>
      <c r="K28" s="416">
        <f t="shared" si="0"/>
        <v>0.21707137601177337</v>
      </c>
    </row>
    <row r="29" spans="1:11" x14ac:dyDescent="0.3">
      <c r="A29" s="414">
        <v>27</v>
      </c>
      <c r="B29" s="219" t="s">
        <v>669</v>
      </c>
      <c r="C29" s="198">
        <v>1983</v>
      </c>
      <c r="D29" s="199">
        <v>36</v>
      </c>
      <c r="E29" s="397" t="s">
        <v>43</v>
      </c>
      <c r="F29" s="486" t="s">
        <v>668</v>
      </c>
      <c r="G29" s="216" t="s">
        <v>124</v>
      </c>
      <c r="H29" s="201">
        <v>10</v>
      </c>
      <c r="I29" s="206">
        <v>1</v>
      </c>
      <c r="J29" s="330"/>
      <c r="K29" s="416">
        <f t="shared" si="0"/>
        <v>0.22259013980868284</v>
      </c>
    </row>
    <row r="30" spans="1:11" x14ac:dyDescent="0.3">
      <c r="A30" s="414">
        <v>28</v>
      </c>
      <c r="B30" s="217" t="s">
        <v>131</v>
      </c>
      <c r="C30" s="187">
        <v>1973</v>
      </c>
      <c r="D30" s="199">
        <v>46</v>
      </c>
      <c r="E30" s="212" t="s">
        <v>46</v>
      </c>
      <c r="F30" s="486" t="s">
        <v>472</v>
      </c>
      <c r="G30" s="216" t="s">
        <v>124</v>
      </c>
      <c r="H30" s="201">
        <v>11</v>
      </c>
      <c r="I30" s="206">
        <v>1</v>
      </c>
      <c r="J30" s="330"/>
      <c r="K30" s="416">
        <f t="shared" si="0"/>
        <v>0.22320333578611723</v>
      </c>
    </row>
    <row r="31" spans="1:11" x14ac:dyDescent="0.3">
      <c r="A31" s="414">
        <v>29</v>
      </c>
      <c r="B31" s="219" t="s">
        <v>142</v>
      </c>
      <c r="C31" s="198">
        <v>1972</v>
      </c>
      <c r="D31" s="199">
        <v>47</v>
      </c>
      <c r="E31" s="223" t="s">
        <v>43</v>
      </c>
      <c r="F31" s="486" t="s">
        <v>706</v>
      </c>
      <c r="G31" s="216" t="s">
        <v>124</v>
      </c>
      <c r="H31" s="216">
        <v>12</v>
      </c>
      <c r="I31" s="206">
        <v>1</v>
      </c>
      <c r="J31" s="330"/>
      <c r="K31" s="416">
        <f t="shared" si="0"/>
        <v>0.22427642874662743</v>
      </c>
    </row>
    <row r="32" spans="1:11" x14ac:dyDescent="0.3">
      <c r="A32" s="414">
        <v>30</v>
      </c>
      <c r="B32" s="219" t="s">
        <v>96</v>
      </c>
      <c r="C32" s="198">
        <v>1947</v>
      </c>
      <c r="D32" s="199">
        <v>72</v>
      </c>
      <c r="E32" s="212" t="s">
        <v>46</v>
      </c>
      <c r="F32" s="486" t="s">
        <v>700</v>
      </c>
      <c r="G32" s="216" t="s">
        <v>380</v>
      </c>
      <c r="H32" s="201">
        <v>1</v>
      </c>
      <c r="I32" s="203">
        <v>10</v>
      </c>
      <c r="J32" s="330"/>
      <c r="K32" s="416">
        <f t="shared" si="0"/>
        <v>0.23071498650968847</v>
      </c>
    </row>
    <row r="33" spans="1:11" x14ac:dyDescent="0.3">
      <c r="A33" s="414">
        <v>31</v>
      </c>
      <c r="B33" s="219" t="s">
        <v>689</v>
      </c>
      <c r="C33" s="198">
        <v>2000</v>
      </c>
      <c r="D33" s="187">
        <v>19</v>
      </c>
      <c r="E33" s="529" t="s">
        <v>43</v>
      </c>
      <c r="F33" s="487" t="s">
        <v>699</v>
      </c>
      <c r="G33" s="216" t="s">
        <v>41</v>
      </c>
      <c r="H33" s="201">
        <v>3</v>
      </c>
      <c r="I33" s="206">
        <v>8</v>
      </c>
      <c r="J33" s="330"/>
      <c r="K33" s="416">
        <f t="shared" si="0"/>
        <v>0.23086828550404709</v>
      </c>
    </row>
    <row r="34" spans="1:11" x14ac:dyDescent="0.3">
      <c r="A34" s="414">
        <v>32</v>
      </c>
      <c r="B34" s="219" t="s">
        <v>707</v>
      </c>
      <c r="C34" s="198">
        <v>1984</v>
      </c>
      <c r="D34" s="199">
        <v>35</v>
      </c>
      <c r="E34" s="223" t="s">
        <v>708</v>
      </c>
      <c r="F34" s="486" t="s">
        <v>614</v>
      </c>
      <c r="G34" s="216" t="s">
        <v>124</v>
      </c>
      <c r="H34" s="216">
        <v>13</v>
      </c>
      <c r="I34" s="206">
        <v>1</v>
      </c>
      <c r="J34" s="330"/>
      <c r="K34" s="416">
        <f t="shared" si="0"/>
        <v>0.23638704930095655</v>
      </c>
    </row>
    <row r="35" spans="1:11" x14ac:dyDescent="0.3">
      <c r="A35" s="414">
        <v>33</v>
      </c>
      <c r="B35" s="219" t="s">
        <v>132</v>
      </c>
      <c r="C35" s="187">
        <v>1969</v>
      </c>
      <c r="D35" s="199">
        <v>50</v>
      </c>
      <c r="E35" s="223" t="s">
        <v>438</v>
      </c>
      <c r="F35" s="486" t="s">
        <v>709</v>
      </c>
      <c r="G35" s="216" t="s">
        <v>143</v>
      </c>
      <c r="H35" s="216">
        <v>1</v>
      </c>
      <c r="I35" s="203">
        <v>10</v>
      </c>
      <c r="J35" s="330"/>
      <c r="K35" s="416">
        <f t="shared" si="0"/>
        <v>0.24129261712043171</v>
      </c>
    </row>
    <row r="36" spans="1:11" x14ac:dyDescent="0.3">
      <c r="A36" s="414">
        <v>34</v>
      </c>
      <c r="B36" s="214" t="s">
        <v>523</v>
      </c>
      <c r="C36" s="208">
        <v>1994</v>
      </c>
      <c r="D36" s="187">
        <v>25</v>
      </c>
      <c r="E36" s="390" t="s">
        <v>48</v>
      </c>
      <c r="F36" s="487" t="s">
        <v>698</v>
      </c>
      <c r="G36" s="216" t="s">
        <v>41</v>
      </c>
      <c r="H36" s="216">
        <v>4</v>
      </c>
      <c r="I36" s="206">
        <v>7</v>
      </c>
      <c r="J36" s="330"/>
      <c r="K36" s="416">
        <f t="shared" si="0"/>
        <v>0.25095045376502328</v>
      </c>
    </row>
    <row r="37" spans="1:11" x14ac:dyDescent="0.3">
      <c r="A37" s="414">
        <v>35</v>
      </c>
      <c r="B37" s="219" t="s">
        <v>101</v>
      </c>
      <c r="C37" s="198">
        <v>1945</v>
      </c>
      <c r="D37" s="199">
        <v>74</v>
      </c>
      <c r="E37" s="212" t="s">
        <v>46</v>
      </c>
      <c r="F37" s="486" t="s">
        <v>701</v>
      </c>
      <c r="G37" s="216" t="s">
        <v>380</v>
      </c>
      <c r="H37" s="201">
        <v>2</v>
      </c>
      <c r="I37" s="206">
        <v>9</v>
      </c>
      <c r="J37" s="330" t="s">
        <v>7</v>
      </c>
      <c r="K37" s="416">
        <f t="shared" si="0"/>
        <v>0.25248344370860926</v>
      </c>
    </row>
    <row r="38" spans="1:11" x14ac:dyDescent="0.3">
      <c r="A38" s="414">
        <v>36</v>
      </c>
      <c r="B38" s="219" t="s">
        <v>134</v>
      </c>
      <c r="C38" s="187">
        <v>1973</v>
      </c>
      <c r="D38" s="199">
        <v>46</v>
      </c>
      <c r="E38" s="220" t="s">
        <v>53</v>
      </c>
      <c r="F38" s="486" t="s">
        <v>450</v>
      </c>
      <c r="G38" s="216" t="s">
        <v>124</v>
      </c>
      <c r="H38" s="201">
        <v>14</v>
      </c>
      <c r="I38" s="206">
        <v>1</v>
      </c>
      <c r="J38" s="330"/>
      <c r="K38" s="416">
        <f t="shared" si="0"/>
        <v>0.26183468236448365</v>
      </c>
    </row>
    <row r="39" spans="1:11" x14ac:dyDescent="0.3">
      <c r="A39" s="414">
        <v>37</v>
      </c>
      <c r="B39" s="219" t="s">
        <v>373</v>
      </c>
      <c r="C39" s="198">
        <v>2001</v>
      </c>
      <c r="D39" s="199">
        <v>18</v>
      </c>
      <c r="E39" s="212" t="s">
        <v>46</v>
      </c>
      <c r="F39" s="486" t="s">
        <v>581</v>
      </c>
      <c r="G39" s="216" t="s">
        <v>110</v>
      </c>
      <c r="H39" s="201">
        <v>3</v>
      </c>
      <c r="I39" s="206">
        <v>8</v>
      </c>
      <c r="J39" s="330"/>
      <c r="K39" s="416">
        <f t="shared" si="0"/>
        <v>0.26413416727986261</v>
      </c>
    </row>
    <row r="40" spans="1:11" x14ac:dyDescent="0.3">
      <c r="A40" s="414">
        <v>38</v>
      </c>
      <c r="B40" s="219" t="s">
        <v>111</v>
      </c>
      <c r="C40" s="198">
        <v>2001</v>
      </c>
      <c r="D40" s="199">
        <v>18</v>
      </c>
      <c r="E40" s="220" t="s">
        <v>53</v>
      </c>
      <c r="F40" s="486" t="s">
        <v>704</v>
      </c>
      <c r="G40" s="216" t="s">
        <v>110</v>
      </c>
      <c r="H40" s="201">
        <v>4</v>
      </c>
      <c r="I40" s="206">
        <v>7</v>
      </c>
      <c r="J40" s="330"/>
      <c r="K40" s="416">
        <f t="shared" si="0"/>
        <v>0.27210571498650965</v>
      </c>
    </row>
    <row r="41" spans="1:11" x14ac:dyDescent="0.3">
      <c r="A41" s="414">
        <v>39</v>
      </c>
      <c r="B41" s="214" t="s">
        <v>528</v>
      </c>
      <c r="C41" s="208">
        <v>1960</v>
      </c>
      <c r="D41" s="199">
        <v>59</v>
      </c>
      <c r="E41" s="394" t="s">
        <v>48</v>
      </c>
      <c r="F41" s="486" t="s">
        <v>583</v>
      </c>
      <c r="G41" s="216" t="s">
        <v>84</v>
      </c>
      <c r="H41" s="216">
        <v>2</v>
      </c>
      <c r="I41" s="206">
        <v>9</v>
      </c>
      <c r="J41" s="330"/>
      <c r="K41" s="416">
        <f t="shared" si="0"/>
        <v>0.27241231297522683</v>
      </c>
    </row>
    <row r="42" spans="1:11" x14ac:dyDescent="0.3">
      <c r="A42" s="414">
        <v>40</v>
      </c>
      <c r="B42" s="217" t="s">
        <v>100</v>
      </c>
      <c r="C42" s="187">
        <v>1948</v>
      </c>
      <c r="D42" s="199">
        <v>71</v>
      </c>
      <c r="E42" s="225" t="s">
        <v>45</v>
      </c>
      <c r="F42" s="486" t="s">
        <v>702</v>
      </c>
      <c r="G42" s="216" t="s">
        <v>380</v>
      </c>
      <c r="H42" s="216">
        <v>3</v>
      </c>
      <c r="I42" s="206">
        <v>8</v>
      </c>
      <c r="J42" s="330"/>
      <c r="K42" s="416">
        <f t="shared" si="0"/>
        <v>0.27609148883983314</v>
      </c>
    </row>
    <row r="43" spans="1:11" x14ac:dyDescent="0.3">
      <c r="A43" s="414">
        <v>41</v>
      </c>
      <c r="B43" s="214" t="s">
        <v>147</v>
      </c>
      <c r="C43" s="187">
        <v>1963</v>
      </c>
      <c r="D43" s="199">
        <v>56</v>
      </c>
      <c r="E43" s="220" t="s">
        <v>53</v>
      </c>
      <c r="F43" s="486" t="s">
        <v>710</v>
      </c>
      <c r="G43" s="216" t="s">
        <v>143</v>
      </c>
      <c r="H43" s="216">
        <v>2</v>
      </c>
      <c r="I43" s="206">
        <v>9</v>
      </c>
      <c r="J43" s="330"/>
      <c r="K43" s="416">
        <f t="shared" si="0"/>
        <v>0.29341427520235464</v>
      </c>
    </row>
    <row r="44" spans="1:11" x14ac:dyDescent="0.3">
      <c r="A44" s="414">
        <v>42</v>
      </c>
      <c r="B44" s="219" t="s">
        <v>454</v>
      </c>
      <c r="C44" s="198">
        <v>1985</v>
      </c>
      <c r="D44" s="199">
        <v>34</v>
      </c>
      <c r="E44" s="210" t="s">
        <v>53</v>
      </c>
      <c r="F44" s="486" t="s">
        <v>705</v>
      </c>
      <c r="G44" s="216" t="s">
        <v>110</v>
      </c>
      <c r="H44" s="201">
        <v>5</v>
      </c>
      <c r="I44" s="206">
        <v>6</v>
      </c>
      <c r="J44" s="330"/>
      <c r="K44" s="416">
        <f t="shared" si="0"/>
        <v>0.29770664704439537</v>
      </c>
    </row>
    <row r="45" spans="1:11" x14ac:dyDescent="0.3">
      <c r="A45" s="414">
        <v>43</v>
      </c>
      <c r="B45" s="219" t="s">
        <v>297</v>
      </c>
      <c r="C45" s="198">
        <v>1948</v>
      </c>
      <c r="D45" s="199">
        <v>71</v>
      </c>
      <c r="E45" s="212" t="s">
        <v>46</v>
      </c>
      <c r="F45" s="486" t="s">
        <v>703</v>
      </c>
      <c r="G45" s="216" t="s">
        <v>380</v>
      </c>
      <c r="H45" s="216">
        <v>4</v>
      </c>
      <c r="I45" s="206">
        <v>7</v>
      </c>
      <c r="J45" s="330"/>
      <c r="K45" s="416">
        <f t="shared" si="0"/>
        <v>0.31548933038999261</v>
      </c>
    </row>
  </sheetData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M18" sqref="M18"/>
    </sheetView>
  </sheetViews>
  <sheetFormatPr defaultRowHeight="14.4" x14ac:dyDescent="0.3"/>
  <cols>
    <col min="1" max="1" width="3" bestFit="1" customWidth="1"/>
    <col min="2" max="2" width="17.44140625" style="4" customWidth="1"/>
    <col min="3" max="3" width="3.77734375" bestFit="1" customWidth="1"/>
    <col min="4" max="4" width="3.44140625" bestFit="1" customWidth="1"/>
    <col min="5" max="5" width="16.21875" customWidth="1"/>
    <col min="6" max="6" width="6.21875" style="336" customWidth="1"/>
    <col min="7" max="7" width="3.44140625" style="4" bestFit="1" customWidth="1"/>
    <col min="8" max="8" width="3.5546875" bestFit="1" customWidth="1"/>
    <col min="9" max="9" width="2.77734375" bestFit="1" customWidth="1"/>
    <col min="10" max="10" width="6" customWidth="1"/>
    <col min="11" max="11" width="5.5546875" customWidth="1"/>
  </cols>
  <sheetData>
    <row r="1" spans="1:11" x14ac:dyDescent="0.3">
      <c r="A1" s="664" t="s">
        <v>736</v>
      </c>
      <c r="B1" s="665"/>
      <c r="C1" s="665"/>
      <c r="D1" s="665"/>
      <c r="E1" s="665"/>
      <c r="F1" s="665"/>
      <c r="G1" s="665"/>
      <c r="H1" s="665"/>
      <c r="I1" s="665"/>
      <c r="J1" s="665"/>
      <c r="K1" s="666"/>
    </row>
    <row r="2" spans="1:11" x14ac:dyDescent="0.3">
      <c r="A2" s="412" t="s">
        <v>0</v>
      </c>
      <c r="B2" s="187" t="s">
        <v>2</v>
      </c>
      <c r="C2" s="187" t="s">
        <v>3</v>
      </c>
      <c r="D2" s="188" t="s">
        <v>379</v>
      </c>
      <c r="E2" s="188" t="s">
        <v>5</v>
      </c>
      <c r="F2" s="190" t="s">
        <v>248</v>
      </c>
      <c r="G2" s="436" t="s">
        <v>1</v>
      </c>
      <c r="H2" s="193" t="s">
        <v>503</v>
      </c>
      <c r="I2" s="193" t="s">
        <v>10</v>
      </c>
      <c r="J2" s="509" t="s">
        <v>250</v>
      </c>
      <c r="K2" s="413" t="s">
        <v>251</v>
      </c>
    </row>
    <row r="3" spans="1:11" x14ac:dyDescent="0.3">
      <c r="A3" s="414">
        <v>1</v>
      </c>
      <c r="B3" s="590" t="s">
        <v>359</v>
      </c>
      <c r="C3" s="198">
        <v>1981</v>
      </c>
      <c r="D3" s="199">
        <v>38</v>
      </c>
      <c r="E3" s="437" t="s">
        <v>43</v>
      </c>
      <c r="F3" s="598">
        <v>0.65347222222222223</v>
      </c>
      <c r="G3" s="216" t="s">
        <v>55</v>
      </c>
      <c r="H3" s="201">
        <v>1</v>
      </c>
      <c r="I3" s="203">
        <v>10</v>
      </c>
      <c r="J3" s="330" t="s">
        <v>737</v>
      </c>
      <c r="K3" s="416">
        <f t="shared" ref="K3:K46" si="0">SUM(F3/4.53)</f>
        <v>0.14425435369143977</v>
      </c>
    </row>
    <row r="4" spans="1:11" x14ac:dyDescent="0.3">
      <c r="A4" s="414">
        <v>2</v>
      </c>
      <c r="B4" s="591" t="s">
        <v>505</v>
      </c>
      <c r="C4" s="198">
        <v>1998</v>
      </c>
      <c r="D4" s="187">
        <v>21</v>
      </c>
      <c r="E4" s="390" t="s">
        <v>48</v>
      </c>
      <c r="F4" s="599">
        <v>0.72499999999999998</v>
      </c>
      <c r="G4" s="216" t="s">
        <v>41</v>
      </c>
      <c r="H4" s="201">
        <v>1</v>
      </c>
      <c r="I4" s="203">
        <v>10</v>
      </c>
      <c r="J4" s="330"/>
      <c r="K4" s="416">
        <f t="shared" si="0"/>
        <v>0.16004415011037526</v>
      </c>
    </row>
    <row r="5" spans="1:11" x14ac:dyDescent="0.3">
      <c r="A5" s="414">
        <v>3</v>
      </c>
      <c r="B5" s="582" t="s">
        <v>253</v>
      </c>
      <c r="C5" s="403">
        <v>1978</v>
      </c>
      <c r="D5" s="488">
        <v>41</v>
      </c>
      <c r="E5" s="527" t="s">
        <v>254</v>
      </c>
      <c r="F5" s="599">
        <v>0.73472222222222217</v>
      </c>
      <c r="G5" s="216" t="s">
        <v>69</v>
      </c>
      <c r="H5" s="201">
        <v>1</v>
      </c>
      <c r="I5" s="203">
        <v>10</v>
      </c>
      <c r="J5" s="330"/>
      <c r="K5" s="416">
        <f t="shared" si="0"/>
        <v>0.1621903360313956</v>
      </c>
    </row>
    <row r="6" spans="1:11" x14ac:dyDescent="0.3">
      <c r="A6" s="414">
        <v>4</v>
      </c>
      <c r="B6" s="590" t="s">
        <v>386</v>
      </c>
      <c r="C6" s="187">
        <v>1977</v>
      </c>
      <c r="D6" s="199">
        <v>42</v>
      </c>
      <c r="E6" s="210" t="s">
        <v>53</v>
      </c>
      <c r="F6" s="598">
        <v>0.7402777777777777</v>
      </c>
      <c r="G6" s="216" t="s">
        <v>69</v>
      </c>
      <c r="H6" s="216">
        <v>2</v>
      </c>
      <c r="I6" s="206">
        <v>9</v>
      </c>
      <c r="J6" s="330"/>
      <c r="K6" s="416">
        <f t="shared" si="0"/>
        <v>0.16341672798626439</v>
      </c>
    </row>
    <row r="7" spans="1:11" x14ac:dyDescent="0.3">
      <c r="A7" s="414">
        <v>5</v>
      </c>
      <c r="B7" s="590" t="s">
        <v>70</v>
      </c>
      <c r="C7" s="187">
        <v>1972</v>
      </c>
      <c r="D7" s="199">
        <v>47</v>
      </c>
      <c r="E7" s="210" t="s">
        <v>53</v>
      </c>
      <c r="F7" s="598">
        <v>0.76874999999999993</v>
      </c>
      <c r="G7" s="216" t="s">
        <v>69</v>
      </c>
      <c r="H7" s="216">
        <v>3</v>
      </c>
      <c r="I7" s="206">
        <v>8</v>
      </c>
      <c r="J7" s="330"/>
      <c r="K7" s="416">
        <f t="shared" si="0"/>
        <v>0.16970198675496687</v>
      </c>
    </row>
    <row r="8" spans="1:11" x14ac:dyDescent="0.3">
      <c r="A8" s="414">
        <v>6</v>
      </c>
      <c r="B8" s="590" t="s">
        <v>71</v>
      </c>
      <c r="C8" s="198">
        <v>1972</v>
      </c>
      <c r="D8" s="199">
        <v>47</v>
      </c>
      <c r="E8" s="218" t="s">
        <v>43</v>
      </c>
      <c r="F8" s="599">
        <v>0.77430555555555547</v>
      </c>
      <c r="G8" s="216" t="s">
        <v>69</v>
      </c>
      <c r="H8" s="216">
        <v>4</v>
      </c>
      <c r="I8" s="206">
        <v>7</v>
      </c>
      <c r="J8" s="330"/>
      <c r="K8" s="416">
        <f t="shared" si="0"/>
        <v>0.17092837870983563</v>
      </c>
    </row>
    <row r="9" spans="1:11" x14ac:dyDescent="0.3">
      <c r="A9" s="414">
        <v>7</v>
      </c>
      <c r="B9" s="590" t="s">
        <v>375</v>
      </c>
      <c r="C9" s="198">
        <v>1977</v>
      </c>
      <c r="D9" s="199">
        <v>42</v>
      </c>
      <c r="E9" s="219" t="s">
        <v>82</v>
      </c>
      <c r="F9" s="599">
        <v>0.79305555555555562</v>
      </c>
      <c r="G9" s="216" t="s">
        <v>69</v>
      </c>
      <c r="H9" s="216">
        <v>5</v>
      </c>
      <c r="I9" s="206">
        <v>6</v>
      </c>
      <c r="J9" s="330"/>
      <c r="K9" s="416">
        <f t="shared" si="0"/>
        <v>0.17506745155751779</v>
      </c>
    </row>
    <row r="10" spans="1:11" x14ac:dyDescent="0.3">
      <c r="A10" s="414">
        <v>8</v>
      </c>
      <c r="B10" s="590" t="s">
        <v>85</v>
      </c>
      <c r="C10" s="187">
        <v>1964</v>
      </c>
      <c r="D10" s="199">
        <v>55</v>
      </c>
      <c r="E10" s="212" t="s">
        <v>46</v>
      </c>
      <c r="F10" s="598">
        <v>0.81111111111111101</v>
      </c>
      <c r="G10" s="216" t="s">
        <v>84</v>
      </c>
      <c r="H10" s="216">
        <v>1</v>
      </c>
      <c r="I10" s="203">
        <v>10</v>
      </c>
      <c r="J10" s="330"/>
      <c r="K10" s="416">
        <f t="shared" si="0"/>
        <v>0.17905322541084126</v>
      </c>
    </row>
    <row r="11" spans="1:11" x14ac:dyDescent="0.3">
      <c r="A11" s="414">
        <v>9</v>
      </c>
      <c r="B11" s="590" t="s">
        <v>58</v>
      </c>
      <c r="C11" s="198">
        <v>1977</v>
      </c>
      <c r="D11" s="199">
        <v>42</v>
      </c>
      <c r="E11" s="212" t="s">
        <v>46</v>
      </c>
      <c r="F11" s="599">
        <v>0.82013888888888886</v>
      </c>
      <c r="G11" s="216" t="s">
        <v>69</v>
      </c>
      <c r="H11" s="201">
        <v>6</v>
      </c>
      <c r="I11" s="206">
        <v>5</v>
      </c>
      <c r="J11" s="330"/>
      <c r="K11" s="416">
        <f t="shared" si="0"/>
        <v>0.18104611233750306</v>
      </c>
    </row>
    <row r="12" spans="1:11" x14ac:dyDescent="0.3">
      <c r="A12" s="414">
        <v>10</v>
      </c>
      <c r="B12" s="591" t="s">
        <v>122</v>
      </c>
      <c r="C12" s="198">
        <v>1988</v>
      </c>
      <c r="D12" s="199">
        <v>31</v>
      </c>
      <c r="E12" s="220" t="s">
        <v>53</v>
      </c>
      <c r="F12" s="600">
        <v>0.8256944444444444</v>
      </c>
      <c r="G12" s="216" t="s">
        <v>110</v>
      </c>
      <c r="H12" s="201">
        <v>1</v>
      </c>
      <c r="I12" s="203">
        <v>10</v>
      </c>
      <c r="J12" s="330" t="s">
        <v>536</v>
      </c>
      <c r="K12" s="416">
        <f t="shared" si="0"/>
        <v>0.18227250429237182</v>
      </c>
    </row>
    <row r="13" spans="1:11" x14ac:dyDescent="0.3">
      <c r="A13" s="414">
        <v>11</v>
      </c>
      <c r="B13" s="591" t="s">
        <v>126</v>
      </c>
      <c r="C13" s="198">
        <v>1975</v>
      </c>
      <c r="D13" s="199">
        <v>44</v>
      </c>
      <c r="E13" s="212" t="s">
        <v>46</v>
      </c>
      <c r="F13" s="599">
        <v>0.83680555555555547</v>
      </c>
      <c r="G13" s="216" t="s">
        <v>124</v>
      </c>
      <c r="H13" s="201">
        <v>1</v>
      </c>
      <c r="I13" s="203">
        <v>10</v>
      </c>
      <c r="J13" s="330"/>
      <c r="K13" s="416">
        <f t="shared" si="0"/>
        <v>0.18472528820210937</v>
      </c>
    </row>
    <row r="14" spans="1:11" x14ac:dyDescent="0.3">
      <c r="A14" s="414">
        <v>12</v>
      </c>
      <c r="B14" s="591" t="s">
        <v>260</v>
      </c>
      <c r="C14" s="198">
        <v>1987</v>
      </c>
      <c r="D14" s="199">
        <v>32</v>
      </c>
      <c r="E14" s="221" t="s">
        <v>255</v>
      </c>
      <c r="F14" s="598">
        <v>0.84027777777777779</v>
      </c>
      <c r="G14" s="216" t="s">
        <v>55</v>
      </c>
      <c r="H14" s="201">
        <v>2</v>
      </c>
      <c r="I14" s="206">
        <v>9</v>
      </c>
      <c r="J14" s="330"/>
      <c r="K14" s="416">
        <f t="shared" si="0"/>
        <v>0.18549178317390236</v>
      </c>
    </row>
    <row r="15" spans="1:11" x14ac:dyDescent="0.3">
      <c r="A15" s="414">
        <v>13</v>
      </c>
      <c r="B15" s="574" t="s">
        <v>727</v>
      </c>
      <c r="C15" s="208">
        <v>1966</v>
      </c>
      <c r="D15" s="187">
        <v>53</v>
      </c>
      <c r="E15" s="396" t="s">
        <v>636</v>
      </c>
      <c r="F15" s="599">
        <v>0.84791666666666676</v>
      </c>
      <c r="G15" s="216" t="s">
        <v>84</v>
      </c>
      <c r="H15" s="216">
        <v>2</v>
      </c>
      <c r="I15" s="206">
        <v>9</v>
      </c>
      <c r="J15" s="330" t="s">
        <v>252</v>
      </c>
      <c r="K15" s="416">
        <f t="shared" si="0"/>
        <v>0.18717807211184695</v>
      </c>
    </row>
    <row r="16" spans="1:11" x14ac:dyDescent="0.3">
      <c r="A16" s="414">
        <v>14</v>
      </c>
      <c r="B16" s="591" t="s">
        <v>127</v>
      </c>
      <c r="C16" s="198">
        <v>1979</v>
      </c>
      <c r="D16" s="199">
        <v>40</v>
      </c>
      <c r="E16" s="210" t="s">
        <v>53</v>
      </c>
      <c r="F16" s="598">
        <v>0.8520833333333333</v>
      </c>
      <c r="G16" s="216" t="s">
        <v>124</v>
      </c>
      <c r="H16" s="201">
        <v>2</v>
      </c>
      <c r="I16" s="206">
        <v>9</v>
      </c>
      <c r="J16" s="330"/>
      <c r="K16" s="416">
        <f t="shared" si="0"/>
        <v>0.1880978660779985</v>
      </c>
    </row>
    <row r="17" spans="1:11" x14ac:dyDescent="0.3">
      <c r="A17" s="414">
        <v>15</v>
      </c>
      <c r="B17" s="590" t="s">
        <v>565</v>
      </c>
      <c r="C17" s="198">
        <v>1972</v>
      </c>
      <c r="D17" s="199">
        <v>47</v>
      </c>
      <c r="E17" s="209" t="s">
        <v>360</v>
      </c>
      <c r="F17" s="599">
        <v>0.85486111111111107</v>
      </c>
      <c r="G17" s="216" t="s">
        <v>69</v>
      </c>
      <c r="H17" s="201">
        <v>7</v>
      </c>
      <c r="I17" s="206">
        <v>4</v>
      </c>
      <c r="J17" s="330"/>
      <c r="K17" s="416">
        <f t="shared" si="0"/>
        <v>0.18871106205543289</v>
      </c>
    </row>
    <row r="18" spans="1:11" x14ac:dyDescent="0.3">
      <c r="A18" s="414">
        <v>16</v>
      </c>
      <c r="B18" s="591" t="s">
        <v>125</v>
      </c>
      <c r="C18" s="198">
        <v>1977</v>
      </c>
      <c r="D18" s="199">
        <v>42</v>
      </c>
      <c r="E18" s="212" t="s">
        <v>46</v>
      </c>
      <c r="F18" s="598">
        <v>0.87222222222222223</v>
      </c>
      <c r="G18" s="216" t="s">
        <v>124</v>
      </c>
      <c r="H18" s="201">
        <v>3</v>
      </c>
      <c r="I18" s="206">
        <v>8</v>
      </c>
      <c r="J18" s="330"/>
      <c r="K18" s="416">
        <f t="shared" si="0"/>
        <v>0.19254353691439782</v>
      </c>
    </row>
    <row r="19" spans="1:11" x14ac:dyDescent="0.3">
      <c r="A19" s="414">
        <v>17</v>
      </c>
      <c r="B19" s="574" t="s">
        <v>464</v>
      </c>
      <c r="C19" s="208">
        <v>1977</v>
      </c>
      <c r="D19" s="199">
        <v>42</v>
      </c>
      <c r="E19" s="210" t="s">
        <v>53</v>
      </c>
      <c r="F19" s="599">
        <v>0.87291666666666667</v>
      </c>
      <c r="G19" s="216" t="s">
        <v>69</v>
      </c>
      <c r="H19" s="216">
        <v>8</v>
      </c>
      <c r="I19" s="206">
        <v>3</v>
      </c>
      <c r="J19" s="330"/>
      <c r="K19" s="416">
        <f t="shared" si="0"/>
        <v>0.19269683590875644</v>
      </c>
    </row>
    <row r="20" spans="1:11" x14ac:dyDescent="0.3">
      <c r="A20" s="414">
        <v>18</v>
      </c>
      <c r="B20" s="591" t="s">
        <v>325</v>
      </c>
      <c r="C20" s="198">
        <v>1975</v>
      </c>
      <c r="D20" s="199">
        <v>44</v>
      </c>
      <c r="E20" s="395" t="s">
        <v>46</v>
      </c>
      <c r="F20" s="598">
        <v>0.88194444444444453</v>
      </c>
      <c r="G20" s="216" t="s">
        <v>124</v>
      </c>
      <c r="H20" s="201">
        <v>4</v>
      </c>
      <c r="I20" s="206">
        <v>7</v>
      </c>
      <c r="J20" s="330"/>
      <c r="K20" s="416">
        <f t="shared" si="0"/>
        <v>0.19468972283541822</v>
      </c>
    </row>
    <row r="21" spans="1:11" x14ac:dyDescent="0.3">
      <c r="A21" s="414">
        <v>19</v>
      </c>
      <c r="B21" s="591" t="s">
        <v>120</v>
      </c>
      <c r="C21" s="198">
        <v>1985</v>
      </c>
      <c r="D21" s="199">
        <v>34</v>
      </c>
      <c r="E21" s="211" t="s">
        <v>121</v>
      </c>
      <c r="F21" s="600">
        <v>0.92569444444444438</v>
      </c>
      <c r="G21" s="216" t="s">
        <v>110</v>
      </c>
      <c r="H21" s="216">
        <v>2</v>
      </c>
      <c r="I21" s="206">
        <v>9</v>
      </c>
      <c r="J21" s="330"/>
      <c r="K21" s="416">
        <f t="shared" si="0"/>
        <v>0.20434755948000979</v>
      </c>
    </row>
    <row r="22" spans="1:11" x14ac:dyDescent="0.3">
      <c r="A22" s="414">
        <v>20</v>
      </c>
      <c r="B22" s="591" t="s">
        <v>184</v>
      </c>
      <c r="C22" s="198">
        <v>1958</v>
      </c>
      <c r="D22" s="199">
        <v>61</v>
      </c>
      <c r="E22" s="211" t="s">
        <v>86</v>
      </c>
      <c r="F22" s="598">
        <v>0.93263888888888891</v>
      </c>
      <c r="G22" s="216" t="s">
        <v>94</v>
      </c>
      <c r="H22" s="216">
        <v>1</v>
      </c>
      <c r="I22" s="203">
        <v>10</v>
      </c>
      <c r="J22" s="330"/>
      <c r="K22" s="416">
        <f t="shared" si="0"/>
        <v>0.20588054942359577</v>
      </c>
    </row>
    <row r="23" spans="1:11" x14ac:dyDescent="0.3">
      <c r="A23" s="414">
        <v>21</v>
      </c>
      <c r="B23" s="591" t="s">
        <v>433</v>
      </c>
      <c r="C23" s="187">
        <v>1973</v>
      </c>
      <c r="D23" s="199">
        <v>46</v>
      </c>
      <c r="E23" s="225" t="s">
        <v>45</v>
      </c>
      <c r="F23" s="598">
        <v>0.96527777777777779</v>
      </c>
      <c r="G23" s="216" t="s">
        <v>124</v>
      </c>
      <c r="H23" s="216">
        <v>5</v>
      </c>
      <c r="I23" s="206">
        <v>6</v>
      </c>
      <c r="J23" s="330" t="s">
        <v>7</v>
      </c>
      <c r="K23" s="416">
        <f t="shared" si="0"/>
        <v>0.21308560215844982</v>
      </c>
    </row>
    <row r="24" spans="1:11" x14ac:dyDescent="0.3">
      <c r="A24" s="414">
        <v>22</v>
      </c>
      <c r="B24" s="574" t="s">
        <v>78</v>
      </c>
      <c r="C24" s="208">
        <v>1968</v>
      </c>
      <c r="D24" s="199">
        <v>51</v>
      </c>
      <c r="E24" s="212" t="s">
        <v>46</v>
      </c>
      <c r="F24" s="599">
        <v>0.97569444444444453</v>
      </c>
      <c r="G24" s="216" t="s">
        <v>84</v>
      </c>
      <c r="H24" s="216">
        <v>3</v>
      </c>
      <c r="I24" s="206">
        <v>8</v>
      </c>
      <c r="J24" s="330"/>
      <c r="K24" s="416">
        <f t="shared" si="0"/>
        <v>0.21538508707382881</v>
      </c>
    </row>
    <row r="25" spans="1:11" x14ac:dyDescent="0.3">
      <c r="A25" s="414">
        <v>23</v>
      </c>
      <c r="B25" s="574" t="s">
        <v>724</v>
      </c>
      <c r="C25" s="208">
        <v>1981</v>
      </c>
      <c r="D25" s="187">
        <v>38</v>
      </c>
      <c r="E25" s="219" t="s">
        <v>350</v>
      </c>
      <c r="F25" s="601">
        <v>0.98125000000000007</v>
      </c>
      <c r="G25" s="216" t="s">
        <v>55</v>
      </c>
      <c r="H25" s="216">
        <v>3</v>
      </c>
      <c r="I25" s="206">
        <v>8</v>
      </c>
      <c r="J25" s="330" t="s">
        <v>252</v>
      </c>
      <c r="K25" s="416">
        <f t="shared" si="0"/>
        <v>0.21661147902869757</v>
      </c>
    </row>
    <row r="26" spans="1:11" x14ac:dyDescent="0.3">
      <c r="A26" s="414">
        <v>24</v>
      </c>
      <c r="B26" s="591" t="s">
        <v>371</v>
      </c>
      <c r="C26" s="198">
        <v>1955</v>
      </c>
      <c r="D26" s="199">
        <v>64</v>
      </c>
      <c r="E26" s="211" t="s">
        <v>50</v>
      </c>
      <c r="F26" s="602">
        <v>0.98611111111111116</v>
      </c>
      <c r="G26" s="216" t="s">
        <v>94</v>
      </c>
      <c r="H26" s="201">
        <v>2</v>
      </c>
      <c r="I26" s="206">
        <v>9</v>
      </c>
      <c r="J26" s="330"/>
      <c r="K26" s="416">
        <f t="shared" si="0"/>
        <v>0.21768457198920774</v>
      </c>
    </row>
    <row r="27" spans="1:11" x14ac:dyDescent="0.3">
      <c r="A27" s="414">
        <v>25</v>
      </c>
      <c r="B27" s="591" t="s">
        <v>96</v>
      </c>
      <c r="C27" s="198">
        <v>1947</v>
      </c>
      <c r="D27" s="199">
        <v>72</v>
      </c>
      <c r="E27" s="212" t="s">
        <v>46</v>
      </c>
      <c r="F27" s="598">
        <v>0.9902777777777777</v>
      </c>
      <c r="G27" s="216" t="s">
        <v>380</v>
      </c>
      <c r="H27" s="201">
        <v>1</v>
      </c>
      <c r="I27" s="203">
        <v>10</v>
      </c>
      <c r="J27" s="330"/>
      <c r="K27" s="416">
        <f t="shared" si="0"/>
        <v>0.21860436595535931</v>
      </c>
    </row>
    <row r="28" spans="1:11" x14ac:dyDescent="0.3">
      <c r="A28" s="414">
        <v>26</v>
      </c>
      <c r="B28" s="591" t="s">
        <v>656</v>
      </c>
      <c r="C28" s="198">
        <v>1949</v>
      </c>
      <c r="D28" s="199">
        <v>70</v>
      </c>
      <c r="E28" s="218" t="s">
        <v>50</v>
      </c>
      <c r="F28" s="601">
        <v>0.99097222222222225</v>
      </c>
      <c r="G28" s="216" t="s">
        <v>380</v>
      </c>
      <c r="H28" s="201">
        <v>2</v>
      </c>
      <c r="I28" s="206">
        <v>9</v>
      </c>
      <c r="J28" s="330"/>
      <c r="K28" s="416">
        <f t="shared" si="0"/>
        <v>0.21875766494971793</v>
      </c>
    </row>
    <row r="29" spans="1:11" x14ac:dyDescent="0.3">
      <c r="A29" s="414">
        <v>27</v>
      </c>
      <c r="B29" s="590" t="s">
        <v>131</v>
      </c>
      <c r="C29" s="187">
        <v>1973</v>
      </c>
      <c r="D29" s="199">
        <v>46</v>
      </c>
      <c r="E29" s="212" t="s">
        <v>46</v>
      </c>
      <c r="F29" s="603">
        <v>0.9916666666666667</v>
      </c>
      <c r="G29" s="216" t="s">
        <v>124</v>
      </c>
      <c r="H29" s="216">
        <v>6</v>
      </c>
      <c r="I29" s="206">
        <v>5</v>
      </c>
      <c r="J29" s="330" t="s">
        <v>7</v>
      </c>
      <c r="K29" s="416">
        <f t="shared" si="0"/>
        <v>0.21891096394407653</v>
      </c>
    </row>
    <row r="30" spans="1:11" x14ac:dyDescent="0.3">
      <c r="A30" s="414">
        <v>28</v>
      </c>
      <c r="B30" s="590" t="s">
        <v>95</v>
      </c>
      <c r="C30" s="187">
        <v>1955</v>
      </c>
      <c r="D30" s="199">
        <v>64</v>
      </c>
      <c r="E30" s="197" t="s">
        <v>469</v>
      </c>
      <c r="F30" s="604" t="s">
        <v>566</v>
      </c>
      <c r="G30" s="216" t="s">
        <v>94</v>
      </c>
      <c r="H30" s="201">
        <v>3</v>
      </c>
      <c r="I30" s="206">
        <v>8</v>
      </c>
      <c r="J30" s="330"/>
      <c r="K30" s="416">
        <f t="shared" si="0"/>
        <v>0.22213024282560703</v>
      </c>
    </row>
    <row r="31" spans="1:11" x14ac:dyDescent="0.3">
      <c r="A31" s="414">
        <v>29</v>
      </c>
      <c r="B31" s="591" t="s">
        <v>142</v>
      </c>
      <c r="C31" s="198">
        <v>1972</v>
      </c>
      <c r="D31" s="199">
        <v>47</v>
      </c>
      <c r="E31" s="223" t="s">
        <v>43</v>
      </c>
      <c r="F31" s="605" t="s">
        <v>732</v>
      </c>
      <c r="G31" s="216" t="s">
        <v>124</v>
      </c>
      <c r="H31" s="216">
        <v>7</v>
      </c>
      <c r="I31" s="206">
        <v>4</v>
      </c>
      <c r="J31" s="204"/>
      <c r="K31" s="416">
        <f t="shared" si="0"/>
        <v>0.22243684081432427</v>
      </c>
    </row>
    <row r="32" spans="1:11" x14ac:dyDescent="0.3">
      <c r="A32" s="414">
        <v>30</v>
      </c>
      <c r="B32" s="574" t="s">
        <v>76</v>
      </c>
      <c r="C32" s="208">
        <v>1967</v>
      </c>
      <c r="D32" s="199">
        <v>52</v>
      </c>
      <c r="E32" s="220" t="s">
        <v>53</v>
      </c>
      <c r="F32" s="605" t="s">
        <v>61</v>
      </c>
      <c r="G32" s="216" t="s">
        <v>84</v>
      </c>
      <c r="H32" s="216">
        <v>4</v>
      </c>
      <c r="I32" s="206">
        <v>7</v>
      </c>
      <c r="J32" s="330"/>
      <c r="K32" s="416">
        <f t="shared" si="0"/>
        <v>0.2419058130978661</v>
      </c>
    </row>
    <row r="33" spans="1:11" x14ac:dyDescent="0.3">
      <c r="A33" s="414">
        <v>31</v>
      </c>
      <c r="B33" s="591" t="s">
        <v>689</v>
      </c>
      <c r="C33" s="198">
        <v>2000</v>
      </c>
      <c r="D33" s="187">
        <v>19</v>
      </c>
      <c r="E33" s="529" t="s">
        <v>43</v>
      </c>
      <c r="F33" s="606" t="s">
        <v>112</v>
      </c>
      <c r="G33" s="216" t="s">
        <v>41</v>
      </c>
      <c r="H33" s="201">
        <v>2</v>
      </c>
      <c r="I33" s="206">
        <v>9</v>
      </c>
      <c r="J33" s="330"/>
      <c r="K33" s="416">
        <f t="shared" si="0"/>
        <v>0.2452783909737552</v>
      </c>
    </row>
    <row r="34" spans="1:11" x14ac:dyDescent="0.3">
      <c r="A34" s="414">
        <v>32</v>
      </c>
      <c r="B34" s="574" t="s">
        <v>523</v>
      </c>
      <c r="C34" s="208">
        <v>1994</v>
      </c>
      <c r="D34" s="187">
        <v>25</v>
      </c>
      <c r="E34" s="390" t="s">
        <v>48</v>
      </c>
      <c r="F34" s="606" t="s">
        <v>658</v>
      </c>
      <c r="G34" s="216" t="s">
        <v>41</v>
      </c>
      <c r="H34" s="216">
        <v>3</v>
      </c>
      <c r="I34" s="206">
        <v>8</v>
      </c>
      <c r="J34" s="330"/>
      <c r="K34" s="416">
        <f t="shared" si="0"/>
        <v>0.24589158695118959</v>
      </c>
    </row>
    <row r="35" spans="1:11" x14ac:dyDescent="0.3">
      <c r="A35" s="414">
        <v>33</v>
      </c>
      <c r="B35" s="591" t="s">
        <v>734</v>
      </c>
      <c r="C35" s="198">
        <v>1978</v>
      </c>
      <c r="D35" s="187">
        <v>41</v>
      </c>
      <c r="E35" s="595" t="s">
        <v>350</v>
      </c>
      <c r="F35" s="605" t="s">
        <v>735</v>
      </c>
      <c r="G35" s="216" t="s">
        <v>124</v>
      </c>
      <c r="H35" s="201">
        <v>8</v>
      </c>
      <c r="I35" s="206">
        <v>3</v>
      </c>
      <c r="J35" s="330" t="s">
        <v>252</v>
      </c>
      <c r="K35" s="416">
        <f t="shared" si="0"/>
        <v>0.24926416482707872</v>
      </c>
    </row>
    <row r="36" spans="1:11" x14ac:dyDescent="0.3">
      <c r="A36" s="414">
        <v>34</v>
      </c>
      <c r="B36" s="591" t="s">
        <v>104</v>
      </c>
      <c r="C36" s="198">
        <v>1945</v>
      </c>
      <c r="D36" s="199">
        <v>74</v>
      </c>
      <c r="E36" s="225" t="s">
        <v>45</v>
      </c>
      <c r="F36" s="605" t="s">
        <v>729</v>
      </c>
      <c r="G36" s="216" t="s">
        <v>380</v>
      </c>
      <c r="H36" s="216">
        <v>3</v>
      </c>
      <c r="I36" s="206">
        <v>8</v>
      </c>
      <c r="J36" s="330"/>
      <c r="K36" s="416">
        <f t="shared" si="0"/>
        <v>0.25033725778758886</v>
      </c>
    </row>
    <row r="37" spans="1:11" x14ac:dyDescent="0.3">
      <c r="A37" s="414">
        <v>35</v>
      </c>
      <c r="B37" s="591" t="s">
        <v>101</v>
      </c>
      <c r="C37" s="198">
        <v>1945</v>
      </c>
      <c r="D37" s="199">
        <v>74</v>
      </c>
      <c r="E37" s="212" t="s">
        <v>46</v>
      </c>
      <c r="F37" s="605" t="s">
        <v>688</v>
      </c>
      <c r="G37" s="216" t="s">
        <v>380</v>
      </c>
      <c r="H37" s="216">
        <v>4</v>
      </c>
      <c r="I37" s="206">
        <v>7</v>
      </c>
      <c r="J37" s="330" t="s">
        <v>7</v>
      </c>
      <c r="K37" s="416">
        <f t="shared" si="0"/>
        <v>0.25125705175374052</v>
      </c>
    </row>
    <row r="38" spans="1:11" x14ac:dyDescent="0.3">
      <c r="A38" s="414">
        <v>36</v>
      </c>
      <c r="B38" s="591" t="s">
        <v>134</v>
      </c>
      <c r="C38" s="187">
        <v>1973</v>
      </c>
      <c r="D38" s="199">
        <v>46</v>
      </c>
      <c r="E38" s="220" t="s">
        <v>53</v>
      </c>
      <c r="F38" s="605" t="s">
        <v>733</v>
      </c>
      <c r="G38" s="216" t="s">
        <v>124</v>
      </c>
      <c r="H38" s="201">
        <v>9</v>
      </c>
      <c r="I38" s="206">
        <v>2</v>
      </c>
      <c r="J38" s="204"/>
      <c r="K38" s="416">
        <f t="shared" si="0"/>
        <v>0.25355653666911943</v>
      </c>
    </row>
    <row r="39" spans="1:11" x14ac:dyDescent="0.3">
      <c r="A39" s="414">
        <v>37</v>
      </c>
      <c r="B39" s="591" t="s">
        <v>111</v>
      </c>
      <c r="C39" s="198">
        <v>2001</v>
      </c>
      <c r="D39" s="199">
        <v>18</v>
      </c>
      <c r="E39" s="220" t="s">
        <v>53</v>
      </c>
      <c r="F39" s="605" t="s">
        <v>730</v>
      </c>
      <c r="G39" s="216" t="s">
        <v>110</v>
      </c>
      <c r="H39" s="216">
        <v>3</v>
      </c>
      <c r="I39" s="206">
        <v>8</v>
      </c>
      <c r="J39" s="330"/>
      <c r="K39" s="416">
        <f t="shared" si="0"/>
        <v>0.25447633063527103</v>
      </c>
    </row>
    <row r="40" spans="1:11" x14ac:dyDescent="0.3">
      <c r="A40" s="414">
        <v>38</v>
      </c>
      <c r="B40" s="591" t="s">
        <v>494</v>
      </c>
      <c r="C40" s="198">
        <v>1993</v>
      </c>
      <c r="D40" s="199">
        <v>26</v>
      </c>
      <c r="E40" s="211" t="s">
        <v>495</v>
      </c>
      <c r="F40" s="605" t="s">
        <v>113</v>
      </c>
      <c r="G40" s="216" t="s">
        <v>110</v>
      </c>
      <c r="H40" s="216">
        <v>4</v>
      </c>
      <c r="I40" s="206">
        <v>7</v>
      </c>
      <c r="J40" s="330"/>
      <c r="K40" s="416">
        <f t="shared" si="0"/>
        <v>0.26612705420652438</v>
      </c>
    </row>
    <row r="41" spans="1:11" x14ac:dyDescent="0.3">
      <c r="A41" s="414">
        <v>39</v>
      </c>
      <c r="B41" s="591" t="s">
        <v>373</v>
      </c>
      <c r="C41" s="198">
        <v>2001</v>
      </c>
      <c r="D41" s="199">
        <v>18</v>
      </c>
      <c r="E41" s="212" t="s">
        <v>46</v>
      </c>
      <c r="F41" s="605" t="s">
        <v>582</v>
      </c>
      <c r="G41" s="216" t="s">
        <v>110</v>
      </c>
      <c r="H41" s="201">
        <v>5</v>
      </c>
      <c r="I41" s="206">
        <v>6</v>
      </c>
      <c r="J41" s="330"/>
      <c r="K41" s="416">
        <f t="shared" si="0"/>
        <v>0.27011282805984793</v>
      </c>
    </row>
    <row r="42" spans="1:11" x14ac:dyDescent="0.3">
      <c r="A42" s="414">
        <v>40</v>
      </c>
      <c r="B42" s="591" t="s">
        <v>454</v>
      </c>
      <c r="C42" s="198">
        <v>1985</v>
      </c>
      <c r="D42" s="199">
        <v>34</v>
      </c>
      <c r="E42" s="210" t="s">
        <v>53</v>
      </c>
      <c r="F42" s="605" t="s">
        <v>731</v>
      </c>
      <c r="G42" s="216" t="s">
        <v>110</v>
      </c>
      <c r="H42" s="216">
        <v>6</v>
      </c>
      <c r="I42" s="206">
        <v>5</v>
      </c>
      <c r="J42" s="330"/>
      <c r="K42" s="416">
        <f t="shared" si="0"/>
        <v>0.27149251900907528</v>
      </c>
    </row>
    <row r="43" spans="1:11" x14ac:dyDescent="0.3">
      <c r="A43" s="414">
        <v>41</v>
      </c>
      <c r="B43" s="574" t="s">
        <v>147</v>
      </c>
      <c r="C43" s="187">
        <v>1963</v>
      </c>
      <c r="D43" s="199">
        <v>56</v>
      </c>
      <c r="E43" s="220" t="s">
        <v>53</v>
      </c>
      <c r="F43" s="605" t="s">
        <v>583</v>
      </c>
      <c r="G43" s="216" t="s">
        <v>143</v>
      </c>
      <c r="H43" s="201">
        <v>1</v>
      </c>
      <c r="I43" s="203">
        <v>10</v>
      </c>
      <c r="J43" s="204"/>
      <c r="K43" s="416">
        <f t="shared" si="0"/>
        <v>0.27241231297522683</v>
      </c>
    </row>
    <row r="44" spans="1:11" x14ac:dyDescent="0.3">
      <c r="A44" s="414">
        <v>42</v>
      </c>
      <c r="B44" s="574" t="s">
        <v>528</v>
      </c>
      <c r="C44" s="208">
        <v>1960</v>
      </c>
      <c r="D44" s="199">
        <v>59</v>
      </c>
      <c r="E44" s="394" t="s">
        <v>48</v>
      </c>
      <c r="F44" s="605" t="s">
        <v>726</v>
      </c>
      <c r="G44" s="216" t="s">
        <v>84</v>
      </c>
      <c r="H44" s="216">
        <v>5</v>
      </c>
      <c r="I44" s="206">
        <v>6</v>
      </c>
      <c r="J44" s="330"/>
      <c r="K44" s="416">
        <f t="shared" si="0"/>
        <v>0.27256561196958545</v>
      </c>
    </row>
    <row r="45" spans="1:11" x14ac:dyDescent="0.3">
      <c r="A45" s="414">
        <v>43</v>
      </c>
      <c r="B45" s="590" t="s">
        <v>100</v>
      </c>
      <c r="C45" s="187">
        <v>1948</v>
      </c>
      <c r="D45" s="199">
        <v>71</v>
      </c>
      <c r="E45" s="225" t="s">
        <v>45</v>
      </c>
      <c r="F45" s="605" t="s">
        <v>530</v>
      </c>
      <c r="G45" s="216" t="s">
        <v>380</v>
      </c>
      <c r="H45" s="201">
        <v>5</v>
      </c>
      <c r="I45" s="587">
        <v>6</v>
      </c>
      <c r="J45" s="607" t="s">
        <v>665</v>
      </c>
      <c r="K45" s="416">
        <f t="shared" si="0"/>
        <v>0.28268334559725289</v>
      </c>
    </row>
    <row r="46" spans="1:11" x14ac:dyDescent="0.3">
      <c r="A46" s="414">
        <v>44</v>
      </c>
      <c r="B46" s="591" t="s">
        <v>103</v>
      </c>
      <c r="C46" s="198">
        <v>1953</v>
      </c>
      <c r="D46" s="199">
        <v>66</v>
      </c>
      <c r="E46" s="212" t="s">
        <v>46</v>
      </c>
      <c r="F46" s="605" t="s">
        <v>728</v>
      </c>
      <c r="G46" s="216" t="s">
        <v>94</v>
      </c>
      <c r="H46" s="216">
        <v>4</v>
      </c>
      <c r="I46" s="206">
        <v>7</v>
      </c>
      <c r="J46" s="607" t="s">
        <v>665</v>
      </c>
      <c r="K46" s="416">
        <f t="shared" si="0"/>
        <v>0.28881530537159678</v>
      </c>
    </row>
  </sheetData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sqref="A1:K1048576"/>
    </sheetView>
  </sheetViews>
  <sheetFormatPr defaultRowHeight="14.4" x14ac:dyDescent="0.3"/>
  <cols>
    <col min="1" max="1" width="3" bestFit="1" customWidth="1"/>
    <col min="2" max="2" width="17.44140625" style="4" customWidth="1"/>
    <col min="3" max="3" width="3.88671875" bestFit="1" customWidth="1"/>
    <col min="4" max="4" width="3.44140625" bestFit="1" customWidth="1"/>
    <col min="5" max="5" width="16.33203125" customWidth="1"/>
    <col min="6" max="6" width="6.6640625" style="336" customWidth="1"/>
    <col min="7" max="7" width="3.44140625" style="4" bestFit="1" customWidth="1"/>
    <col min="8" max="8" width="3.5546875" bestFit="1" customWidth="1"/>
    <col min="9" max="9" width="3.6640625" style="4" customWidth="1"/>
    <col min="10" max="10" width="6" customWidth="1"/>
    <col min="11" max="11" width="5.5546875" customWidth="1"/>
  </cols>
  <sheetData>
    <row r="1" spans="1:11" x14ac:dyDescent="0.3">
      <c r="A1" s="664" t="s">
        <v>738</v>
      </c>
      <c r="B1" s="665"/>
      <c r="C1" s="665"/>
      <c r="D1" s="665"/>
      <c r="E1" s="665"/>
      <c r="F1" s="665"/>
      <c r="G1" s="665"/>
      <c r="H1" s="665"/>
      <c r="I1" s="665"/>
      <c r="J1" s="665"/>
      <c r="K1" s="666"/>
    </row>
    <row r="2" spans="1:11" ht="15" thickBot="1" x14ac:dyDescent="0.35">
      <c r="A2" s="609" t="s">
        <v>0</v>
      </c>
      <c r="B2" s="427" t="s">
        <v>2</v>
      </c>
      <c r="C2" s="427" t="s">
        <v>3</v>
      </c>
      <c r="D2" s="610" t="s">
        <v>379</v>
      </c>
      <c r="E2" s="610" t="s">
        <v>5</v>
      </c>
      <c r="F2" s="611" t="s">
        <v>248</v>
      </c>
      <c r="G2" s="612" t="s">
        <v>1</v>
      </c>
      <c r="H2" s="613" t="s">
        <v>503</v>
      </c>
      <c r="I2" s="614" t="s">
        <v>10</v>
      </c>
      <c r="J2" s="614" t="s">
        <v>250</v>
      </c>
      <c r="K2" s="615" t="s">
        <v>251</v>
      </c>
    </row>
    <row r="3" spans="1:11" x14ac:dyDescent="0.3">
      <c r="A3" s="616">
        <v>1</v>
      </c>
      <c r="B3" s="617" t="s">
        <v>505</v>
      </c>
      <c r="C3" s="618">
        <v>1998</v>
      </c>
      <c r="D3" s="116">
        <v>21</v>
      </c>
      <c r="E3" s="540" t="s">
        <v>48</v>
      </c>
      <c r="F3" s="619">
        <v>0.71319444444444446</v>
      </c>
      <c r="G3" s="620" t="s">
        <v>41</v>
      </c>
      <c r="H3" s="620">
        <v>1</v>
      </c>
      <c r="I3" s="621">
        <v>10</v>
      </c>
      <c r="J3" s="622" t="s">
        <v>408</v>
      </c>
      <c r="K3" s="623">
        <f t="shared" ref="K3:K52" si="0">SUM(F3/4.53)</f>
        <v>0.15743806720627912</v>
      </c>
    </row>
    <row r="4" spans="1:11" x14ac:dyDescent="0.3">
      <c r="A4" s="414">
        <v>2</v>
      </c>
      <c r="B4" s="576" t="s">
        <v>253</v>
      </c>
      <c r="C4" s="208">
        <v>1978</v>
      </c>
      <c r="D4" s="199">
        <v>41</v>
      </c>
      <c r="E4" s="407" t="s">
        <v>254</v>
      </c>
      <c r="F4" s="624">
        <v>0.7270833333333333</v>
      </c>
      <c r="G4" s="201" t="s">
        <v>69</v>
      </c>
      <c r="H4" s="216">
        <v>1</v>
      </c>
      <c r="I4" s="625">
        <v>10</v>
      </c>
      <c r="J4" s="330"/>
      <c r="K4" s="416">
        <f t="shared" si="0"/>
        <v>0.16050404709345106</v>
      </c>
    </row>
    <row r="5" spans="1:11" x14ac:dyDescent="0.3">
      <c r="A5" s="414">
        <v>3</v>
      </c>
      <c r="B5" s="588" t="s">
        <v>386</v>
      </c>
      <c r="C5" s="187">
        <v>1977</v>
      </c>
      <c r="D5" s="199">
        <v>42</v>
      </c>
      <c r="E5" s="392" t="s">
        <v>53</v>
      </c>
      <c r="F5" s="624">
        <v>0.7368055555555556</v>
      </c>
      <c r="G5" s="201" t="s">
        <v>69</v>
      </c>
      <c r="H5" s="201">
        <v>2</v>
      </c>
      <c r="I5" s="354">
        <v>9</v>
      </c>
      <c r="J5" s="330"/>
      <c r="K5" s="416">
        <f t="shared" si="0"/>
        <v>0.16265023301447143</v>
      </c>
    </row>
    <row r="6" spans="1:11" x14ac:dyDescent="0.3">
      <c r="A6" s="414">
        <v>4</v>
      </c>
      <c r="B6" s="588" t="s">
        <v>70</v>
      </c>
      <c r="C6" s="187">
        <v>1972</v>
      </c>
      <c r="D6" s="199">
        <v>47</v>
      </c>
      <c r="E6" s="408" t="s">
        <v>53</v>
      </c>
      <c r="F6" s="624">
        <v>0.74375000000000002</v>
      </c>
      <c r="G6" s="216" t="s">
        <v>69</v>
      </c>
      <c r="H6" s="201">
        <v>3</v>
      </c>
      <c r="I6" s="354">
        <v>8</v>
      </c>
      <c r="J6" s="330"/>
      <c r="K6" s="416">
        <f t="shared" si="0"/>
        <v>0.1641832229580574</v>
      </c>
    </row>
    <row r="7" spans="1:11" x14ac:dyDescent="0.3">
      <c r="A7" s="414">
        <v>5</v>
      </c>
      <c r="B7" s="576" t="s">
        <v>417</v>
      </c>
      <c r="C7" s="208">
        <v>2002</v>
      </c>
      <c r="D7" s="199">
        <v>17</v>
      </c>
      <c r="E7" s="626" t="s">
        <v>400</v>
      </c>
      <c r="F7" s="624">
        <v>0.7715277777777777</v>
      </c>
      <c r="G7" s="201" t="s">
        <v>41</v>
      </c>
      <c r="H7" s="216">
        <v>2</v>
      </c>
      <c r="I7" s="354">
        <v>9</v>
      </c>
      <c r="J7" s="330"/>
      <c r="K7" s="416">
        <f t="shared" si="0"/>
        <v>0.17031518273240126</v>
      </c>
    </row>
    <row r="8" spans="1:11" x14ac:dyDescent="0.3">
      <c r="A8" s="414">
        <v>6</v>
      </c>
      <c r="B8" s="588" t="s">
        <v>71</v>
      </c>
      <c r="C8" s="198">
        <v>1972</v>
      </c>
      <c r="D8" s="199">
        <v>47</v>
      </c>
      <c r="E8" s="538" t="s">
        <v>43</v>
      </c>
      <c r="F8" s="624">
        <v>0.77500000000000002</v>
      </c>
      <c r="G8" s="201" t="s">
        <v>69</v>
      </c>
      <c r="H8" s="201">
        <v>4</v>
      </c>
      <c r="I8" s="354">
        <v>7</v>
      </c>
      <c r="J8" s="330"/>
      <c r="K8" s="416">
        <f t="shared" si="0"/>
        <v>0.17108167770419425</v>
      </c>
    </row>
    <row r="9" spans="1:11" x14ac:dyDescent="0.3">
      <c r="A9" s="414">
        <v>7</v>
      </c>
      <c r="B9" s="591" t="s">
        <v>420</v>
      </c>
      <c r="C9" s="198">
        <v>1973</v>
      </c>
      <c r="D9" s="199">
        <v>46</v>
      </c>
      <c r="E9" s="408" t="s">
        <v>53</v>
      </c>
      <c r="F9" s="624">
        <v>0.80138888888888893</v>
      </c>
      <c r="G9" s="201" t="s">
        <v>69</v>
      </c>
      <c r="H9" s="216">
        <v>5</v>
      </c>
      <c r="I9" s="354">
        <v>6</v>
      </c>
      <c r="J9" s="330"/>
      <c r="K9" s="416">
        <f t="shared" si="0"/>
        <v>0.17690703948982095</v>
      </c>
    </row>
    <row r="10" spans="1:11" x14ac:dyDescent="0.3">
      <c r="A10" s="414">
        <v>8</v>
      </c>
      <c r="B10" s="590" t="s">
        <v>375</v>
      </c>
      <c r="C10" s="198">
        <v>1977</v>
      </c>
      <c r="D10" s="199">
        <v>42</v>
      </c>
      <c r="E10" s="627" t="s">
        <v>82</v>
      </c>
      <c r="F10" s="624">
        <v>0.81597222222222221</v>
      </c>
      <c r="G10" s="216" t="s">
        <v>69</v>
      </c>
      <c r="H10" s="201">
        <v>6</v>
      </c>
      <c r="I10" s="354">
        <v>5</v>
      </c>
      <c r="J10" s="330"/>
      <c r="K10" s="416">
        <f t="shared" si="0"/>
        <v>0.18012631837135148</v>
      </c>
    </row>
    <row r="11" spans="1:11" x14ac:dyDescent="0.3">
      <c r="A11" s="414">
        <v>9</v>
      </c>
      <c r="B11" s="588" t="s">
        <v>85</v>
      </c>
      <c r="C11" s="187">
        <v>1964</v>
      </c>
      <c r="D11" s="199">
        <v>55</v>
      </c>
      <c r="E11" s="395" t="s">
        <v>46</v>
      </c>
      <c r="F11" s="628">
        <v>0.82152777777777775</v>
      </c>
      <c r="G11" s="201" t="s">
        <v>84</v>
      </c>
      <c r="H11" s="201">
        <v>1</v>
      </c>
      <c r="I11" s="625">
        <v>10</v>
      </c>
      <c r="J11" s="330"/>
      <c r="K11" s="416">
        <f t="shared" si="0"/>
        <v>0.18135271032622025</v>
      </c>
    </row>
    <row r="12" spans="1:11" x14ac:dyDescent="0.3">
      <c r="A12" s="414">
        <v>10</v>
      </c>
      <c r="B12" s="591" t="s">
        <v>418</v>
      </c>
      <c r="C12" s="198">
        <v>1974</v>
      </c>
      <c r="D12" s="199">
        <v>45</v>
      </c>
      <c r="E12" s="396" t="s">
        <v>43</v>
      </c>
      <c r="F12" s="628">
        <v>0.8222222222222223</v>
      </c>
      <c r="G12" s="216" t="s">
        <v>69</v>
      </c>
      <c r="H12" s="201">
        <v>7</v>
      </c>
      <c r="I12" s="354">
        <v>4</v>
      </c>
      <c r="J12" s="330"/>
      <c r="K12" s="416">
        <f t="shared" si="0"/>
        <v>0.18150600932057886</v>
      </c>
    </row>
    <row r="13" spans="1:11" x14ac:dyDescent="0.3">
      <c r="A13" s="414">
        <v>11</v>
      </c>
      <c r="B13" s="574" t="s">
        <v>463</v>
      </c>
      <c r="C13" s="208">
        <v>1989</v>
      </c>
      <c r="D13" s="199">
        <v>30</v>
      </c>
      <c r="E13" s="396" t="s">
        <v>350</v>
      </c>
      <c r="F13" s="628">
        <v>0.82986111111111116</v>
      </c>
      <c r="G13" s="201" t="s">
        <v>55</v>
      </c>
      <c r="H13" s="216">
        <v>1</v>
      </c>
      <c r="I13" s="625">
        <v>10</v>
      </c>
      <c r="J13" s="330"/>
      <c r="K13" s="416">
        <f t="shared" si="0"/>
        <v>0.18319229825852343</v>
      </c>
    </row>
    <row r="14" spans="1:11" x14ac:dyDescent="0.3">
      <c r="A14" s="414">
        <v>12</v>
      </c>
      <c r="B14" s="575" t="s">
        <v>122</v>
      </c>
      <c r="C14" s="198">
        <v>1988</v>
      </c>
      <c r="D14" s="199">
        <v>31</v>
      </c>
      <c r="E14" s="423" t="s">
        <v>53</v>
      </c>
      <c r="F14" s="629">
        <v>0.83124999999999993</v>
      </c>
      <c r="G14" s="201" t="s">
        <v>110</v>
      </c>
      <c r="H14" s="201">
        <v>1</v>
      </c>
      <c r="I14" s="625">
        <v>10</v>
      </c>
      <c r="J14" s="330" t="s">
        <v>739</v>
      </c>
      <c r="K14" s="416">
        <f t="shared" si="0"/>
        <v>0.18349889624724058</v>
      </c>
    </row>
    <row r="15" spans="1:11" x14ac:dyDescent="0.3">
      <c r="A15" s="414">
        <v>13</v>
      </c>
      <c r="B15" s="590" t="s">
        <v>58</v>
      </c>
      <c r="C15" s="198">
        <v>1977</v>
      </c>
      <c r="D15" s="199">
        <v>42</v>
      </c>
      <c r="E15" s="395" t="s">
        <v>46</v>
      </c>
      <c r="F15" s="628">
        <v>0.83958333333333324</v>
      </c>
      <c r="G15" s="216" t="s">
        <v>69</v>
      </c>
      <c r="H15" s="201">
        <v>8</v>
      </c>
      <c r="I15" s="354">
        <v>3</v>
      </c>
      <c r="J15" s="330"/>
      <c r="K15" s="416">
        <f t="shared" si="0"/>
        <v>0.18533848417954374</v>
      </c>
    </row>
    <row r="16" spans="1:11" x14ac:dyDescent="0.3">
      <c r="A16" s="414">
        <v>14</v>
      </c>
      <c r="B16" s="575" t="s">
        <v>126</v>
      </c>
      <c r="C16" s="198">
        <v>1975</v>
      </c>
      <c r="D16" s="199">
        <v>44</v>
      </c>
      <c r="E16" s="395" t="s">
        <v>46</v>
      </c>
      <c r="F16" s="628">
        <v>0.84097222222222223</v>
      </c>
      <c r="G16" s="201" t="s">
        <v>124</v>
      </c>
      <c r="H16" s="201">
        <v>1</v>
      </c>
      <c r="I16" s="625">
        <v>10</v>
      </c>
      <c r="J16" s="330"/>
      <c r="K16" s="416">
        <f t="shared" si="0"/>
        <v>0.18564508216826098</v>
      </c>
    </row>
    <row r="17" spans="1:11" x14ac:dyDescent="0.3">
      <c r="A17" s="414">
        <v>15</v>
      </c>
      <c r="B17" s="575" t="s">
        <v>127</v>
      </c>
      <c r="C17" s="198">
        <v>1979</v>
      </c>
      <c r="D17" s="199">
        <v>40</v>
      </c>
      <c r="E17" s="408" t="s">
        <v>53</v>
      </c>
      <c r="F17" s="624">
        <v>0.84444444444444444</v>
      </c>
      <c r="G17" s="201" t="s">
        <v>124</v>
      </c>
      <c r="H17" s="216">
        <v>2</v>
      </c>
      <c r="I17" s="354">
        <v>9</v>
      </c>
      <c r="J17" s="330"/>
      <c r="K17" s="416">
        <f t="shared" si="0"/>
        <v>0.18641157714005396</v>
      </c>
    </row>
    <row r="18" spans="1:11" x14ac:dyDescent="0.3">
      <c r="A18" s="414">
        <v>16</v>
      </c>
      <c r="B18" s="574" t="s">
        <v>464</v>
      </c>
      <c r="C18" s="208">
        <v>1977</v>
      </c>
      <c r="D18" s="199">
        <v>42</v>
      </c>
      <c r="E18" s="408" t="s">
        <v>53</v>
      </c>
      <c r="F18" s="628">
        <v>0.85902777777777783</v>
      </c>
      <c r="G18" s="201" t="s">
        <v>69</v>
      </c>
      <c r="H18" s="201">
        <v>9</v>
      </c>
      <c r="I18" s="354">
        <v>2</v>
      </c>
      <c r="J18" s="330"/>
      <c r="K18" s="416">
        <f t="shared" si="0"/>
        <v>0.1896308560215845</v>
      </c>
    </row>
    <row r="19" spans="1:11" x14ac:dyDescent="0.3">
      <c r="A19" s="414">
        <v>17</v>
      </c>
      <c r="B19" s="574" t="s">
        <v>727</v>
      </c>
      <c r="C19" s="208">
        <v>1966</v>
      </c>
      <c r="D19" s="187">
        <v>53</v>
      </c>
      <c r="E19" s="396" t="s">
        <v>636</v>
      </c>
      <c r="F19" s="624">
        <v>0.86041666666666661</v>
      </c>
      <c r="G19" s="201" t="s">
        <v>84</v>
      </c>
      <c r="H19" s="216">
        <v>2</v>
      </c>
      <c r="I19" s="354">
        <v>9</v>
      </c>
      <c r="J19" s="330"/>
      <c r="K19" s="416">
        <f t="shared" si="0"/>
        <v>0.18993745401030168</v>
      </c>
    </row>
    <row r="20" spans="1:11" x14ac:dyDescent="0.3">
      <c r="A20" s="414">
        <v>18</v>
      </c>
      <c r="B20" s="576" t="s">
        <v>383</v>
      </c>
      <c r="C20" s="208">
        <v>2004</v>
      </c>
      <c r="D20" s="199">
        <v>15</v>
      </c>
      <c r="E20" s="395" t="s">
        <v>46</v>
      </c>
      <c r="F20" s="624">
        <v>0.87083333333333324</v>
      </c>
      <c r="G20" s="201" t="s">
        <v>41</v>
      </c>
      <c r="H20" s="201">
        <v>3</v>
      </c>
      <c r="I20" s="354">
        <v>8</v>
      </c>
      <c r="J20" s="330"/>
      <c r="K20" s="416">
        <f t="shared" si="0"/>
        <v>0.19223693892568061</v>
      </c>
    </row>
    <row r="21" spans="1:11" x14ac:dyDescent="0.3">
      <c r="A21" s="414">
        <v>19</v>
      </c>
      <c r="B21" s="591" t="s">
        <v>540</v>
      </c>
      <c r="C21" s="198">
        <v>1977</v>
      </c>
      <c r="D21" s="199">
        <v>42</v>
      </c>
      <c r="E21" s="479" t="s">
        <v>541</v>
      </c>
      <c r="F21" s="624">
        <v>0.87152777777777779</v>
      </c>
      <c r="G21" s="201" t="s">
        <v>124</v>
      </c>
      <c r="H21" s="216">
        <v>3</v>
      </c>
      <c r="I21" s="354">
        <v>8</v>
      </c>
      <c r="J21" s="330"/>
      <c r="K21" s="416">
        <f t="shared" si="0"/>
        <v>0.19239023792003923</v>
      </c>
    </row>
    <row r="22" spans="1:11" x14ac:dyDescent="0.3">
      <c r="A22" s="414">
        <v>20</v>
      </c>
      <c r="B22" s="575" t="s">
        <v>125</v>
      </c>
      <c r="C22" s="198">
        <v>1977</v>
      </c>
      <c r="D22" s="199">
        <v>42</v>
      </c>
      <c r="E22" s="395" t="s">
        <v>46</v>
      </c>
      <c r="F22" s="624">
        <v>0.87708333333333333</v>
      </c>
      <c r="G22" s="201" t="s">
        <v>124</v>
      </c>
      <c r="H22" s="216">
        <v>4</v>
      </c>
      <c r="I22" s="354">
        <v>7</v>
      </c>
      <c r="J22" s="330"/>
      <c r="K22" s="416">
        <f>SUM(F26/4.53)</f>
        <v>0.20112828059847926</v>
      </c>
    </row>
    <row r="23" spans="1:11" x14ac:dyDescent="0.3">
      <c r="A23" s="414">
        <v>21</v>
      </c>
      <c r="B23" s="574" t="s">
        <v>466</v>
      </c>
      <c r="C23" s="208">
        <v>1972</v>
      </c>
      <c r="D23" s="199">
        <v>47</v>
      </c>
      <c r="E23" s="407" t="s">
        <v>467</v>
      </c>
      <c r="F23" s="628">
        <v>0.87986111111111109</v>
      </c>
      <c r="G23" s="201" t="s">
        <v>69</v>
      </c>
      <c r="H23" s="216">
        <v>10</v>
      </c>
      <c r="I23" s="354">
        <v>1</v>
      </c>
      <c r="J23" s="330"/>
      <c r="K23" s="416">
        <f t="shared" si="0"/>
        <v>0.19422982585234239</v>
      </c>
    </row>
    <row r="24" spans="1:11" x14ac:dyDescent="0.3">
      <c r="A24" s="414">
        <v>22</v>
      </c>
      <c r="B24" s="574" t="s">
        <v>740</v>
      </c>
      <c r="C24" s="208">
        <v>1968</v>
      </c>
      <c r="D24" s="199">
        <v>51</v>
      </c>
      <c r="E24" s="630" t="s">
        <v>741</v>
      </c>
      <c r="F24" s="624">
        <v>0.88263888888888886</v>
      </c>
      <c r="G24" s="201" t="s">
        <v>84</v>
      </c>
      <c r="H24" s="201">
        <v>3</v>
      </c>
      <c r="I24" s="354">
        <v>8</v>
      </c>
      <c r="J24" s="330"/>
      <c r="K24" s="416">
        <f t="shared" si="0"/>
        <v>0.19484302182977678</v>
      </c>
    </row>
    <row r="25" spans="1:11" x14ac:dyDescent="0.3">
      <c r="A25" s="414">
        <v>23</v>
      </c>
      <c r="B25" s="591" t="s">
        <v>325</v>
      </c>
      <c r="C25" s="198">
        <v>1975</v>
      </c>
      <c r="D25" s="199">
        <v>44</v>
      </c>
      <c r="E25" s="395" t="s">
        <v>46</v>
      </c>
      <c r="F25" s="624">
        <v>0.88541666666666663</v>
      </c>
      <c r="G25" s="216" t="s">
        <v>124</v>
      </c>
      <c r="H25" s="216">
        <v>5</v>
      </c>
      <c r="I25" s="354">
        <v>6</v>
      </c>
      <c r="J25" s="330"/>
      <c r="K25" s="416">
        <f t="shared" si="0"/>
        <v>0.19545621780721117</v>
      </c>
    </row>
    <row r="26" spans="1:11" x14ac:dyDescent="0.3">
      <c r="A26" s="414">
        <v>24</v>
      </c>
      <c r="B26" s="576" t="s">
        <v>468</v>
      </c>
      <c r="C26" s="208">
        <v>2004</v>
      </c>
      <c r="D26" s="199">
        <v>15</v>
      </c>
      <c r="E26" s="408" t="s">
        <v>53</v>
      </c>
      <c r="F26" s="624">
        <v>0.91111111111111109</v>
      </c>
      <c r="G26" s="201" t="s">
        <v>41</v>
      </c>
      <c r="H26" s="201">
        <v>4</v>
      </c>
      <c r="I26" s="354">
        <v>7</v>
      </c>
      <c r="J26" s="330"/>
      <c r="K26" s="416">
        <f>SUM(F22/4.53)</f>
        <v>0.19361662987490802</v>
      </c>
    </row>
    <row r="27" spans="1:11" x14ac:dyDescent="0.3">
      <c r="A27" s="414">
        <v>25</v>
      </c>
      <c r="B27" s="591" t="s">
        <v>742</v>
      </c>
      <c r="C27" s="198">
        <v>2003</v>
      </c>
      <c r="D27" s="187">
        <v>16</v>
      </c>
      <c r="E27" s="627" t="s">
        <v>743</v>
      </c>
      <c r="F27" s="629">
        <v>0.91249999999999998</v>
      </c>
      <c r="G27" s="201" t="s">
        <v>110</v>
      </c>
      <c r="H27" s="216">
        <v>2</v>
      </c>
      <c r="I27" s="354">
        <v>9</v>
      </c>
      <c r="J27" s="330"/>
      <c r="K27" s="416">
        <f t="shared" si="0"/>
        <v>0.20143487858719644</v>
      </c>
    </row>
    <row r="28" spans="1:11" x14ac:dyDescent="0.3">
      <c r="A28" s="414">
        <v>26</v>
      </c>
      <c r="B28" s="575" t="s">
        <v>184</v>
      </c>
      <c r="C28" s="198">
        <v>1958</v>
      </c>
      <c r="D28" s="199">
        <v>61</v>
      </c>
      <c r="E28" s="396" t="s">
        <v>86</v>
      </c>
      <c r="F28" s="628">
        <v>0.93333333333333324</v>
      </c>
      <c r="G28" s="201" t="s">
        <v>94</v>
      </c>
      <c r="H28" s="201">
        <v>1</v>
      </c>
      <c r="I28" s="625">
        <v>10</v>
      </c>
      <c r="J28" s="330"/>
      <c r="K28" s="416">
        <f t="shared" si="0"/>
        <v>0.20603384841795436</v>
      </c>
    </row>
    <row r="29" spans="1:11" x14ac:dyDescent="0.3">
      <c r="A29" s="414">
        <v>27</v>
      </c>
      <c r="B29" s="575" t="s">
        <v>371</v>
      </c>
      <c r="C29" s="198">
        <v>1955</v>
      </c>
      <c r="D29" s="199">
        <v>64</v>
      </c>
      <c r="E29" s="396" t="s">
        <v>50</v>
      </c>
      <c r="F29" s="628">
        <v>0.9590277777777777</v>
      </c>
      <c r="G29" s="201" t="s">
        <v>94</v>
      </c>
      <c r="H29" s="201">
        <v>2</v>
      </c>
      <c r="I29" s="354">
        <v>9</v>
      </c>
      <c r="J29" s="330" t="s">
        <v>7</v>
      </c>
      <c r="K29" s="416">
        <f t="shared" si="0"/>
        <v>0.21170591120922244</v>
      </c>
    </row>
    <row r="30" spans="1:11" x14ac:dyDescent="0.3">
      <c r="A30" s="414">
        <v>28</v>
      </c>
      <c r="B30" s="588" t="s">
        <v>95</v>
      </c>
      <c r="C30" s="187">
        <v>1955</v>
      </c>
      <c r="D30" s="199">
        <v>64</v>
      </c>
      <c r="E30" s="594" t="s">
        <v>469</v>
      </c>
      <c r="F30" s="628">
        <v>0.98402777777777783</v>
      </c>
      <c r="G30" s="201" t="s">
        <v>94</v>
      </c>
      <c r="H30" s="216">
        <v>3</v>
      </c>
      <c r="I30" s="354">
        <v>8</v>
      </c>
      <c r="J30" s="330"/>
      <c r="K30" s="416">
        <f t="shared" si="0"/>
        <v>0.21722467500613196</v>
      </c>
    </row>
    <row r="31" spans="1:11" x14ac:dyDescent="0.3">
      <c r="A31" s="414">
        <v>29</v>
      </c>
      <c r="B31" s="591" t="s">
        <v>142</v>
      </c>
      <c r="C31" s="198">
        <v>1972</v>
      </c>
      <c r="D31" s="199">
        <v>47</v>
      </c>
      <c r="E31" s="479" t="s">
        <v>43</v>
      </c>
      <c r="F31" s="624">
        <v>0.98749999999999993</v>
      </c>
      <c r="G31" s="201" t="s">
        <v>124</v>
      </c>
      <c r="H31" s="216">
        <v>6</v>
      </c>
      <c r="I31" s="354">
        <v>5</v>
      </c>
      <c r="J31" s="204"/>
      <c r="K31" s="416">
        <f t="shared" si="0"/>
        <v>0.21799116997792492</v>
      </c>
    </row>
    <row r="32" spans="1:11" x14ac:dyDescent="0.3">
      <c r="A32" s="414">
        <v>30</v>
      </c>
      <c r="B32" s="575" t="s">
        <v>96</v>
      </c>
      <c r="C32" s="198">
        <v>1947</v>
      </c>
      <c r="D32" s="199">
        <v>72</v>
      </c>
      <c r="E32" s="395" t="s">
        <v>46</v>
      </c>
      <c r="F32" s="631" t="s">
        <v>566</v>
      </c>
      <c r="G32" s="201" t="s">
        <v>380</v>
      </c>
      <c r="H32" s="201">
        <v>1</v>
      </c>
      <c r="I32" s="625">
        <v>10</v>
      </c>
      <c r="J32" s="330"/>
      <c r="K32" s="416">
        <f t="shared" si="0"/>
        <v>0.22213024282560703</v>
      </c>
    </row>
    <row r="33" spans="1:11" x14ac:dyDescent="0.3">
      <c r="A33" s="414">
        <v>31</v>
      </c>
      <c r="B33" s="591" t="s">
        <v>140</v>
      </c>
      <c r="C33" s="187">
        <v>1979</v>
      </c>
      <c r="D33" s="199">
        <v>40</v>
      </c>
      <c r="E33" s="538" t="s">
        <v>82</v>
      </c>
      <c r="F33" s="631" t="s">
        <v>744</v>
      </c>
      <c r="G33" s="201" t="s">
        <v>124</v>
      </c>
      <c r="H33" s="201">
        <v>7</v>
      </c>
      <c r="I33" s="354">
        <v>4</v>
      </c>
      <c r="J33" s="330"/>
      <c r="K33" s="416">
        <f t="shared" si="0"/>
        <v>0.22412312975226881</v>
      </c>
    </row>
    <row r="34" spans="1:11" x14ac:dyDescent="0.3">
      <c r="A34" s="414">
        <v>32</v>
      </c>
      <c r="B34" s="591" t="s">
        <v>120</v>
      </c>
      <c r="C34" s="198">
        <v>1985</v>
      </c>
      <c r="D34" s="199">
        <v>34</v>
      </c>
      <c r="E34" s="396" t="s">
        <v>121</v>
      </c>
      <c r="F34" s="631" t="s">
        <v>610</v>
      </c>
      <c r="G34" s="201" t="s">
        <v>110</v>
      </c>
      <c r="H34" s="201">
        <v>3</v>
      </c>
      <c r="I34" s="354">
        <v>8</v>
      </c>
      <c r="J34" s="330"/>
      <c r="K34" s="416">
        <f t="shared" si="0"/>
        <v>0.22504292371842038</v>
      </c>
    </row>
    <row r="35" spans="1:11" x14ac:dyDescent="0.3">
      <c r="A35" s="414">
        <v>33</v>
      </c>
      <c r="B35" s="575" t="s">
        <v>669</v>
      </c>
      <c r="C35" s="198">
        <v>1983</v>
      </c>
      <c r="D35" s="199">
        <v>36</v>
      </c>
      <c r="E35" s="632" t="s">
        <v>43</v>
      </c>
      <c r="F35" s="631" t="s">
        <v>745</v>
      </c>
      <c r="G35" s="201" t="s">
        <v>124</v>
      </c>
      <c r="H35" s="216">
        <v>8</v>
      </c>
      <c r="I35" s="354">
        <v>3</v>
      </c>
      <c r="J35" s="330"/>
      <c r="K35" s="416">
        <f t="shared" si="0"/>
        <v>0.22611601667893058</v>
      </c>
    </row>
    <row r="36" spans="1:11" x14ac:dyDescent="0.3">
      <c r="A36" s="414">
        <v>34</v>
      </c>
      <c r="B36" s="590" t="s">
        <v>131</v>
      </c>
      <c r="C36" s="187">
        <v>1973</v>
      </c>
      <c r="D36" s="199">
        <v>46</v>
      </c>
      <c r="E36" s="395" t="s">
        <v>46</v>
      </c>
      <c r="F36" s="631" t="s">
        <v>746</v>
      </c>
      <c r="G36" s="201" t="s">
        <v>124</v>
      </c>
      <c r="H36" s="216">
        <v>9</v>
      </c>
      <c r="I36" s="354">
        <v>2</v>
      </c>
      <c r="J36" s="330"/>
      <c r="K36" s="416">
        <f t="shared" si="0"/>
        <v>0.22887539857738531</v>
      </c>
    </row>
    <row r="37" spans="1:11" x14ac:dyDescent="0.3">
      <c r="A37" s="414">
        <v>35</v>
      </c>
      <c r="B37" s="574" t="s">
        <v>461</v>
      </c>
      <c r="C37" s="208">
        <v>1980</v>
      </c>
      <c r="D37" s="199">
        <v>39</v>
      </c>
      <c r="E37" s="408" t="s">
        <v>53</v>
      </c>
      <c r="F37" s="633" t="s">
        <v>517</v>
      </c>
      <c r="G37" s="201" t="s">
        <v>55</v>
      </c>
      <c r="H37" s="216">
        <v>2</v>
      </c>
      <c r="I37" s="354">
        <v>9</v>
      </c>
      <c r="J37" s="330"/>
      <c r="K37" s="416">
        <f t="shared" si="0"/>
        <v>0.22902869757174388</v>
      </c>
    </row>
    <row r="38" spans="1:11" x14ac:dyDescent="0.3">
      <c r="A38" s="414">
        <v>36</v>
      </c>
      <c r="B38" s="575" t="s">
        <v>672</v>
      </c>
      <c r="C38" s="198">
        <v>1993</v>
      </c>
      <c r="D38" s="199">
        <v>26</v>
      </c>
      <c r="E38" s="394" t="s">
        <v>50</v>
      </c>
      <c r="F38" s="631" t="s">
        <v>747</v>
      </c>
      <c r="G38" s="216" t="s">
        <v>110</v>
      </c>
      <c r="H38" s="201">
        <v>4</v>
      </c>
      <c r="I38" s="354">
        <v>7</v>
      </c>
      <c r="J38" s="204"/>
      <c r="K38" s="416">
        <f t="shared" si="0"/>
        <v>0.23914643119941131</v>
      </c>
    </row>
    <row r="39" spans="1:11" x14ac:dyDescent="0.3">
      <c r="A39" s="414">
        <v>37</v>
      </c>
      <c r="B39" s="576" t="s">
        <v>76</v>
      </c>
      <c r="C39" s="208">
        <v>1967</v>
      </c>
      <c r="D39" s="199">
        <v>52</v>
      </c>
      <c r="E39" s="423" t="s">
        <v>53</v>
      </c>
      <c r="F39" s="631" t="s">
        <v>571</v>
      </c>
      <c r="G39" s="201" t="s">
        <v>84</v>
      </c>
      <c r="H39" s="216">
        <v>4</v>
      </c>
      <c r="I39" s="354">
        <v>7</v>
      </c>
      <c r="J39" s="330" t="s">
        <v>7</v>
      </c>
      <c r="K39" s="416">
        <f t="shared" si="0"/>
        <v>0.24098601913171447</v>
      </c>
    </row>
    <row r="40" spans="1:11" x14ac:dyDescent="0.3">
      <c r="A40" s="414">
        <v>38</v>
      </c>
      <c r="B40" s="574" t="s">
        <v>523</v>
      </c>
      <c r="C40" s="208">
        <v>1994</v>
      </c>
      <c r="D40" s="187">
        <v>25</v>
      </c>
      <c r="E40" s="542" t="s">
        <v>48</v>
      </c>
      <c r="F40" s="633" t="s">
        <v>146</v>
      </c>
      <c r="G40" s="216" t="s">
        <v>41</v>
      </c>
      <c r="H40" s="216">
        <v>5</v>
      </c>
      <c r="I40" s="354">
        <v>6</v>
      </c>
      <c r="J40" s="330"/>
      <c r="K40" s="416">
        <f t="shared" si="0"/>
        <v>0.24604488594554816</v>
      </c>
    </row>
    <row r="41" spans="1:11" x14ac:dyDescent="0.3">
      <c r="A41" s="414">
        <v>39</v>
      </c>
      <c r="B41" s="575" t="s">
        <v>104</v>
      </c>
      <c r="C41" s="198">
        <v>1945</v>
      </c>
      <c r="D41" s="199">
        <v>74</v>
      </c>
      <c r="E41" s="634" t="s">
        <v>45</v>
      </c>
      <c r="F41" s="631" t="s">
        <v>748</v>
      </c>
      <c r="G41" s="201" t="s">
        <v>380</v>
      </c>
      <c r="H41" s="216">
        <v>2</v>
      </c>
      <c r="I41" s="354">
        <v>9</v>
      </c>
      <c r="J41" s="330"/>
      <c r="K41" s="416">
        <f t="shared" si="0"/>
        <v>0.2501839587932303</v>
      </c>
    </row>
    <row r="42" spans="1:11" x14ac:dyDescent="0.3">
      <c r="A42" s="414">
        <v>40</v>
      </c>
      <c r="B42" s="576" t="s">
        <v>78</v>
      </c>
      <c r="C42" s="208">
        <v>1968</v>
      </c>
      <c r="D42" s="199">
        <v>51</v>
      </c>
      <c r="E42" s="395" t="s">
        <v>46</v>
      </c>
      <c r="F42" s="631" t="s">
        <v>729</v>
      </c>
      <c r="G42" s="201" t="s">
        <v>84</v>
      </c>
      <c r="H42" s="216">
        <v>5</v>
      </c>
      <c r="I42" s="354">
        <v>6</v>
      </c>
      <c r="J42" s="330"/>
      <c r="K42" s="416">
        <f t="shared" si="0"/>
        <v>0.25033725778758886</v>
      </c>
    </row>
    <row r="43" spans="1:11" x14ac:dyDescent="0.3">
      <c r="A43" s="414">
        <v>41</v>
      </c>
      <c r="B43" s="591" t="s">
        <v>111</v>
      </c>
      <c r="C43" s="198">
        <v>2001</v>
      </c>
      <c r="D43" s="199">
        <v>18</v>
      </c>
      <c r="E43" s="423" t="s">
        <v>53</v>
      </c>
      <c r="F43" s="631" t="s">
        <v>749</v>
      </c>
      <c r="G43" s="216" t="s">
        <v>110</v>
      </c>
      <c r="H43" s="216">
        <v>5</v>
      </c>
      <c r="I43" s="354">
        <v>6</v>
      </c>
      <c r="J43" s="330"/>
      <c r="K43" s="416">
        <f t="shared" si="0"/>
        <v>0.25171694873681627</v>
      </c>
    </row>
    <row r="44" spans="1:11" x14ac:dyDescent="0.3">
      <c r="A44" s="414">
        <v>42</v>
      </c>
      <c r="B44" s="591" t="s">
        <v>734</v>
      </c>
      <c r="C44" s="198">
        <v>1978</v>
      </c>
      <c r="D44" s="187">
        <v>41</v>
      </c>
      <c r="E44" s="635" t="s">
        <v>350</v>
      </c>
      <c r="F44" s="631" t="s">
        <v>750</v>
      </c>
      <c r="G44" s="201" t="s">
        <v>124</v>
      </c>
      <c r="H44" s="216">
        <v>10</v>
      </c>
      <c r="I44" s="354">
        <v>1</v>
      </c>
      <c r="J44" s="330"/>
      <c r="K44" s="416">
        <f t="shared" si="0"/>
        <v>0.2555494235957812</v>
      </c>
    </row>
    <row r="45" spans="1:11" x14ac:dyDescent="0.3">
      <c r="A45" s="414">
        <v>43</v>
      </c>
      <c r="B45" s="576" t="s">
        <v>528</v>
      </c>
      <c r="C45" s="208">
        <v>1960</v>
      </c>
      <c r="D45" s="199">
        <v>59</v>
      </c>
      <c r="E45" s="394" t="s">
        <v>48</v>
      </c>
      <c r="F45" s="631" t="s">
        <v>451</v>
      </c>
      <c r="G45" s="201" t="s">
        <v>84</v>
      </c>
      <c r="H45" s="216">
        <v>6</v>
      </c>
      <c r="I45" s="354">
        <v>5</v>
      </c>
      <c r="J45" s="330"/>
      <c r="K45" s="416">
        <f t="shared" si="0"/>
        <v>0.26474736325729703</v>
      </c>
    </row>
    <row r="46" spans="1:11" x14ac:dyDescent="0.3">
      <c r="A46" s="414">
        <v>44</v>
      </c>
      <c r="B46" s="575" t="s">
        <v>373</v>
      </c>
      <c r="C46" s="198">
        <v>2001</v>
      </c>
      <c r="D46" s="199">
        <v>18</v>
      </c>
      <c r="E46" s="395" t="s">
        <v>46</v>
      </c>
      <c r="F46" s="631" t="s">
        <v>751</v>
      </c>
      <c r="G46" s="216" t="s">
        <v>110</v>
      </c>
      <c r="H46" s="216">
        <v>6</v>
      </c>
      <c r="I46" s="354">
        <v>5</v>
      </c>
      <c r="J46" s="330"/>
      <c r="K46" s="416">
        <f t="shared" si="0"/>
        <v>0.26551385822909002</v>
      </c>
    </row>
    <row r="47" spans="1:11" x14ac:dyDescent="0.3">
      <c r="A47" s="414">
        <v>45</v>
      </c>
      <c r="B47" s="575" t="s">
        <v>752</v>
      </c>
      <c r="C47" s="198">
        <v>1987</v>
      </c>
      <c r="D47" s="199">
        <v>32</v>
      </c>
      <c r="E47" s="479"/>
      <c r="F47" s="631" t="s">
        <v>751</v>
      </c>
      <c r="G47" s="201" t="s">
        <v>110</v>
      </c>
      <c r="H47" s="216">
        <v>7</v>
      </c>
      <c r="I47" s="354">
        <v>4</v>
      </c>
      <c r="J47" s="607" t="s">
        <v>252</v>
      </c>
      <c r="K47" s="416">
        <f t="shared" si="0"/>
        <v>0.26551385822909002</v>
      </c>
    </row>
    <row r="48" spans="1:11" x14ac:dyDescent="0.3">
      <c r="A48" s="414">
        <v>46</v>
      </c>
      <c r="B48" s="576" t="s">
        <v>147</v>
      </c>
      <c r="C48" s="187">
        <v>1963</v>
      </c>
      <c r="D48" s="199">
        <v>56</v>
      </c>
      <c r="E48" s="423" t="s">
        <v>53</v>
      </c>
      <c r="F48" s="631" t="s">
        <v>617</v>
      </c>
      <c r="G48" s="201" t="s">
        <v>143</v>
      </c>
      <c r="H48" s="216">
        <v>1</v>
      </c>
      <c r="I48" s="625">
        <v>10</v>
      </c>
      <c r="J48" s="330"/>
      <c r="K48" s="416">
        <f t="shared" si="0"/>
        <v>0.26704684817267599</v>
      </c>
    </row>
    <row r="49" spans="1:11" x14ac:dyDescent="0.3">
      <c r="A49" s="414">
        <v>47</v>
      </c>
      <c r="B49" s="591" t="s">
        <v>134</v>
      </c>
      <c r="C49" s="187">
        <v>1973</v>
      </c>
      <c r="D49" s="199">
        <v>46</v>
      </c>
      <c r="E49" s="423" t="s">
        <v>53</v>
      </c>
      <c r="F49" s="631" t="s">
        <v>753</v>
      </c>
      <c r="G49" s="201" t="s">
        <v>124</v>
      </c>
      <c r="H49" s="201">
        <v>11</v>
      </c>
      <c r="I49" s="354">
        <v>1</v>
      </c>
      <c r="J49" s="330"/>
      <c r="K49" s="416">
        <f t="shared" si="0"/>
        <v>0.28023056168751531</v>
      </c>
    </row>
    <row r="50" spans="1:11" x14ac:dyDescent="0.3">
      <c r="A50" s="414">
        <v>48</v>
      </c>
      <c r="B50" s="575" t="s">
        <v>454</v>
      </c>
      <c r="C50" s="198">
        <v>1985</v>
      </c>
      <c r="D50" s="199">
        <v>34</v>
      </c>
      <c r="E50" s="408" t="s">
        <v>53</v>
      </c>
      <c r="F50" s="631" t="s">
        <v>754</v>
      </c>
      <c r="G50" s="201" t="s">
        <v>110</v>
      </c>
      <c r="H50" s="216">
        <v>8</v>
      </c>
      <c r="I50" s="354">
        <v>3</v>
      </c>
      <c r="J50" s="330"/>
      <c r="K50" s="416">
        <f t="shared" si="0"/>
        <v>0.28130365464802548</v>
      </c>
    </row>
    <row r="51" spans="1:11" x14ac:dyDescent="0.3">
      <c r="A51" s="414">
        <v>49</v>
      </c>
      <c r="B51" s="576" t="s">
        <v>88</v>
      </c>
      <c r="C51" s="208">
        <v>1962</v>
      </c>
      <c r="D51" s="199">
        <v>57</v>
      </c>
      <c r="E51" s="423" t="s">
        <v>53</v>
      </c>
      <c r="F51" s="631" t="s">
        <v>755</v>
      </c>
      <c r="G51" s="201" t="s">
        <v>84</v>
      </c>
      <c r="H51" s="216">
        <v>7</v>
      </c>
      <c r="I51" s="354">
        <v>4</v>
      </c>
      <c r="J51" s="330"/>
      <c r="K51" s="416">
        <f t="shared" si="0"/>
        <v>0.2814569536423841</v>
      </c>
    </row>
    <row r="52" spans="1:11" ht="15" thickBot="1" x14ac:dyDescent="0.35">
      <c r="A52" s="425">
        <v>50</v>
      </c>
      <c r="B52" s="636" t="s">
        <v>101</v>
      </c>
      <c r="C52" s="637">
        <v>1945</v>
      </c>
      <c r="D52" s="127">
        <v>74</v>
      </c>
      <c r="E52" s="638" t="s">
        <v>46</v>
      </c>
      <c r="F52" s="639" t="s">
        <v>756</v>
      </c>
      <c r="G52" s="430" t="s">
        <v>380</v>
      </c>
      <c r="H52" s="533">
        <v>3</v>
      </c>
      <c r="I52" s="640">
        <v>8</v>
      </c>
      <c r="J52" s="129"/>
      <c r="K52" s="432">
        <f t="shared" si="0"/>
        <v>0.28774221241108661</v>
      </c>
    </row>
  </sheetData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S30" sqref="S30"/>
    </sheetView>
  </sheetViews>
  <sheetFormatPr defaultColWidth="9.109375" defaultRowHeight="14.1" customHeight="1" x14ac:dyDescent="0.25"/>
  <cols>
    <col min="1" max="1" width="2.77734375" style="5" customWidth="1"/>
    <col min="2" max="2" width="15.6640625" style="6" customWidth="1"/>
    <col min="3" max="3" width="3.6640625" style="5" customWidth="1"/>
    <col min="4" max="4" width="4.88671875" style="5" customWidth="1"/>
    <col min="5" max="5" width="5.77734375" style="5" customWidth="1"/>
    <col min="6" max="6" width="5.109375" style="5" customWidth="1"/>
    <col min="7" max="7" width="3.21875" style="5" customWidth="1"/>
    <col min="8" max="8" width="4.77734375" style="5" customWidth="1"/>
    <col min="9" max="9" width="2.77734375" style="5" customWidth="1"/>
    <col min="10" max="10" width="16.77734375" style="5" customWidth="1"/>
    <col min="11" max="11" width="3.6640625" style="5" customWidth="1"/>
    <col min="12" max="12" width="4.33203125" style="5" customWidth="1"/>
    <col min="13" max="13" width="5.77734375" style="5" customWidth="1"/>
    <col min="14" max="14" width="4.77734375" style="5" customWidth="1"/>
    <col min="15" max="15" width="2.77734375" style="5" customWidth="1"/>
    <col min="16" max="16" width="4.77734375" style="5" customWidth="1"/>
    <col min="17" max="16384" width="9.109375" style="5"/>
  </cols>
  <sheetData>
    <row r="1" spans="1:16" ht="14.1" customHeight="1" x14ac:dyDescent="0.25">
      <c r="A1" s="688" t="s">
        <v>412</v>
      </c>
      <c r="B1" s="689"/>
      <c r="C1" s="689"/>
      <c r="D1" s="689"/>
      <c r="E1" s="689"/>
      <c r="F1" s="689"/>
      <c r="G1" s="689"/>
      <c r="H1" s="689"/>
      <c r="I1" s="689"/>
      <c r="J1" s="689"/>
      <c r="K1" s="689"/>
      <c r="L1" s="689"/>
      <c r="M1" s="689"/>
      <c r="N1" s="689"/>
      <c r="O1" s="689"/>
      <c r="P1" s="690"/>
    </row>
    <row r="2" spans="1:16" s="109" customFormat="1" ht="14.1" customHeight="1" x14ac:dyDescent="0.3">
      <c r="A2" s="691" t="s">
        <v>272</v>
      </c>
      <c r="B2" s="692"/>
      <c r="C2" s="692"/>
      <c r="D2" s="692"/>
      <c r="E2" s="692"/>
      <c r="F2" s="692"/>
      <c r="G2" s="692"/>
      <c r="H2" s="693"/>
      <c r="I2" s="694" t="s">
        <v>273</v>
      </c>
      <c r="J2" s="695"/>
      <c r="K2" s="695"/>
      <c r="L2" s="695"/>
      <c r="M2" s="695"/>
      <c r="N2" s="695"/>
      <c r="O2" s="695"/>
      <c r="P2" s="696"/>
    </row>
    <row r="3" spans="1:16" ht="14.1" customHeight="1" x14ac:dyDescent="0.25">
      <c r="A3" s="7" t="s">
        <v>151</v>
      </c>
      <c r="B3" s="8" t="s">
        <v>152</v>
      </c>
      <c r="C3" s="9" t="s">
        <v>379</v>
      </c>
      <c r="D3" s="10" t="s">
        <v>3</v>
      </c>
      <c r="E3" s="9" t="s">
        <v>248</v>
      </c>
      <c r="F3" s="10" t="s">
        <v>276</v>
      </c>
      <c r="G3" s="10" t="s">
        <v>4</v>
      </c>
      <c r="H3" s="11" t="s">
        <v>250</v>
      </c>
      <c r="I3" s="12" t="s">
        <v>151</v>
      </c>
      <c r="J3" s="9" t="s">
        <v>152</v>
      </c>
      <c r="K3" s="9" t="s">
        <v>379</v>
      </c>
      <c r="L3" s="10" t="s">
        <v>3</v>
      </c>
      <c r="M3" s="9" t="s">
        <v>248</v>
      </c>
      <c r="N3" s="10" t="s">
        <v>276</v>
      </c>
      <c r="O3" s="10" t="s">
        <v>4</v>
      </c>
      <c r="P3" s="13" t="s">
        <v>250</v>
      </c>
    </row>
    <row r="4" spans="1:16" ht="14.1" customHeight="1" x14ac:dyDescent="0.25">
      <c r="A4" s="14">
        <v>1</v>
      </c>
      <c r="B4" s="15" t="s">
        <v>154</v>
      </c>
      <c r="C4" s="16">
        <f>SUM(2019-D4)</f>
        <v>26</v>
      </c>
      <c r="D4" s="16">
        <v>1993</v>
      </c>
      <c r="E4" s="17">
        <v>0.59375</v>
      </c>
      <c r="F4" s="16">
        <v>2014</v>
      </c>
      <c r="G4" s="16">
        <f t="shared" ref="G4:G28" si="0">SUM(F4-D4)</f>
        <v>21</v>
      </c>
      <c r="H4" s="18"/>
      <c r="I4" s="19">
        <v>1</v>
      </c>
      <c r="J4" s="20" t="s">
        <v>158</v>
      </c>
      <c r="K4" s="16">
        <f>SUM(2019-L4)</f>
        <v>60</v>
      </c>
      <c r="L4" s="16">
        <v>1959</v>
      </c>
      <c r="M4" s="17">
        <v>0.62222222222222223</v>
      </c>
      <c r="N4" s="16">
        <v>1995</v>
      </c>
      <c r="O4" s="16">
        <f t="shared" ref="O4:O28" si="1">SUM(N4-L4)</f>
        <v>36</v>
      </c>
      <c r="P4" s="21" t="s">
        <v>277</v>
      </c>
    </row>
    <row r="5" spans="1:16" ht="14.1" customHeight="1" x14ac:dyDescent="0.25">
      <c r="A5" s="14">
        <v>2</v>
      </c>
      <c r="B5" s="15" t="s">
        <v>79</v>
      </c>
      <c r="C5" s="16">
        <f t="shared" ref="C5:C28" si="2">SUM(2019-D5)</f>
        <v>46</v>
      </c>
      <c r="D5" s="16">
        <v>1973</v>
      </c>
      <c r="E5" s="17">
        <v>0.60138888888888886</v>
      </c>
      <c r="F5" s="16">
        <v>1997</v>
      </c>
      <c r="G5" s="16">
        <f t="shared" si="0"/>
        <v>24</v>
      </c>
      <c r="H5" s="22" t="s">
        <v>277</v>
      </c>
      <c r="I5" s="19">
        <v>2</v>
      </c>
      <c r="J5" s="20" t="s">
        <v>278</v>
      </c>
      <c r="K5" s="16">
        <f t="shared" ref="K5:K28" si="3">SUM(2019-L5)</f>
        <v>48</v>
      </c>
      <c r="L5" s="16">
        <v>1971</v>
      </c>
      <c r="M5" s="17">
        <v>0.62430555555555556</v>
      </c>
      <c r="N5" s="16">
        <v>2001</v>
      </c>
      <c r="O5" s="16">
        <f t="shared" si="1"/>
        <v>30</v>
      </c>
      <c r="P5" s="21" t="s">
        <v>277</v>
      </c>
    </row>
    <row r="6" spans="1:16" ht="14.1" customHeight="1" x14ac:dyDescent="0.25">
      <c r="A6" s="14">
        <v>3</v>
      </c>
      <c r="B6" s="15" t="s">
        <v>155</v>
      </c>
      <c r="C6" s="16">
        <f t="shared" si="2"/>
        <v>32</v>
      </c>
      <c r="D6" s="16">
        <v>1987</v>
      </c>
      <c r="E6" s="17">
        <v>0.60625000000000007</v>
      </c>
      <c r="F6" s="16">
        <v>2011</v>
      </c>
      <c r="G6" s="16">
        <f t="shared" si="0"/>
        <v>24</v>
      </c>
      <c r="H6" s="22" t="s">
        <v>277</v>
      </c>
      <c r="I6" s="19">
        <v>3</v>
      </c>
      <c r="J6" s="20" t="s">
        <v>90</v>
      </c>
      <c r="K6" s="16">
        <f t="shared" si="3"/>
        <v>56</v>
      </c>
      <c r="L6" s="16">
        <v>1963</v>
      </c>
      <c r="M6" s="17">
        <v>0.62708333333333333</v>
      </c>
      <c r="N6" s="16">
        <v>1997</v>
      </c>
      <c r="O6" s="16">
        <f t="shared" si="1"/>
        <v>34</v>
      </c>
      <c r="P6" s="21" t="s">
        <v>277</v>
      </c>
    </row>
    <row r="7" spans="1:16" ht="14.1" customHeight="1" x14ac:dyDescent="0.25">
      <c r="A7" s="14">
        <v>4</v>
      </c>
      <c r="B7" s="15" t="s">
        <v>156</v>
      </c>
      <c r="C7" s="16">
        <f t="shared" si="2"/>
        <v>33</v>
      </c>
      <c r="D7" s="16">
        <v>1986</v>
      </c>
      <c r="E7" s="17">
        <v>0.61041666666666672</v>
      </c>
      <c r="F7" s="16">
        <v>2005</v>
      </c>
      <c r="G7" s="16">
        <f t="shared" si="0"/>
        <v>19</v>
      </c>
      <c r="H7" s="22" t="s">
        <v>277</v>
      </c>
      <c r="I7" s="19">
        <v>4</v>
      </c>
      <c r="J7" s="46" t="s">
        <v>79</v>
      </c>
      <c r="K7" s="16">
        <f t="shared" si="3"/>
        <v>46</v>
      </c>
      <c r="L7" s="16">
        <v>1973</v>
      </c>
      <c r="M7" s="17">
        <v>0.62777777777777777</v>
      </c>
      <c r="N7" s="16">
        <v>2003</v>
      </c>
      <c r="O7" s="16">
        <f t="shared" si="1"/>
        <v>30</v>
      </c>
      <c r="P7" s="21" t="s">
        <v>277</v>
      </c>
    </row>
    <row r="8" spans="1:16" ht="14.1" customHeight="1" x14ac:dyDescent="0.25">
      <c r="A8" s="14">
        <v>5</v>
      </c>
      <c r="B8" s="15" t="s">
        <v>278</v>
      </c>
      <c r="C8" s="16">
        <f t="shared" si="2"/>
        <v>48</v>
      </c>
      <c r="D8" s="16">
        <v>1971</v>
      </c>
      <c r="E8" s="17">
        <v>0.61111111111111105</v>
      </c>
      <c r="F8" s="16">
        <v>1997</v>
      </c>
      <c r="G8" s="16">
        <f t="shared" si="0"/>
        <v>26</v>
      </c>
      <c r="H8" s="22" t="s">
        <v>277</v>
      </c>
      <c r="I8" s="19">
        <v>5</v>
      </c>
      <c r="J8" s="46" t="s">
        <v>263</v>
      </c>
      <c r="K8" s="16">
        <f t="shared" si="3"/>
        <v>44</v>
      </c>
      <c r="L8" s="16">
        <v>1975</v>
      </c>
      <c r="M8" s="17">
        <v>0.63541666666666663</v>
      </c>
      <c r="N8" s="16">
        <v>2014</v>
      </c>
      <c r="O8" s="16">
        <f t="shared" si="1"/>
        <v>39</v>
      </c>
      <c r="P8" s="21" t="s">
        <v>277</v>
      </c>
    </row>
    <row r="9" spans="1:16" ht="14.1" customHeight="1" x14ac:dyDescent="0.25">
      <c r="A9" s="14">
        <v>6</v>
      </c>
      <c r="B9" s="15" t="s">
        <v>282</v>
      </c>
      <c r="C9" s="16">
        <f t="shared" si="2"/>
        <v>27</v>
      </c>
      <c r="D9" s="16">
        <v>1992</v>
      </c>
      <c r="E9" s="17">
        <v>0.61597222222222225</v>
      </c>
      <c r="F9" s="16">
        <v>2012</v>
      </c>
      <c r="G9" s="16">
        <f t="shared" si="0"/>
        <v>20</v>
      </c>
      <c r="H9" s="18"/>
      <c r="I9" s="19">
        <v>6</v>
      </c>
      <c r="J9" s="46" t="s">
        <v>92</v>
      </c>
      <c r="K9" s="16">
        <f t="shared" si="3"/>
        <v>57</v>
      </c>
      <c r="L9" s="16">
        <v>1962</v>
      </c>
      <c r="M9" s="17">
        <v>0.63680555555555551</v>
      </c>
      <c r="N9" s="48">
        <v>1994</v>
      </c>
      <c r="O9" s="48">
        <f t="shared" si="1"/>
        <v>32</v>
      </c>
      <c r="P9" s="21" t="s">
        <v>277</v>
      </c>
    </row>
    <row r="10" spans="1:16" ht="14.1" customHeight="1" x14ac:dyDescent="0.25">
      <c r="A10" s="23">
        <v>7</v>
      </c>
      <c r="B10" s="15" t="s">
        <v>283</v>
      </c>
      <c r="C10" s="16">
        <f t="shared" si="2"/>
        <v>34</v>
      </c>
      <c r="D10" s="16">
        <v>1985</v>
      </c>
      <c r="E10" s="17">
        <v>0.61805555555555558</v>
      </c>
      <c r="F10" s="16">
        <v>2003</v>
      </c>
      <c r="G10" s="16">
        <f t="shared" si="0"/>
        <v>18</v>
      </c>
      <c r="H10" s="22" t="s">
        <v>277</v>
      </c>
      <c r="I10" s="24">
        <v>7</v>
      </c>
      <c r="J10" s="46" t="s">
        <v>57</v>
      </c>
      <c r="K10" s="16">
        <f t="shared" si="3"/>
        <v>39</v>
      </c>
      <c r="L10" s="16">
        <v>1980</v>
      </c>
      <c r="M10" s="17">
        <v>0.65069444444444446</v>
      </c>
      <c r="N10" s="48">
        <v>2015</v>
      </c>
      <c r="O10" s="48">
        <f t="shared" si="1"/>
        <v>35</v>
      </c>
      <c r="P10" s="25"/>
    </row>
    <row r="11" spans="1:16" ht="14.1" customHeight="1" x14ac:dyDescent="0.25">
      <c r="A11" s="23">
        <v>8</v>
      </c>
      <c r="B11" s="15" t="s">
        <v>284</v>
      </c>
      <c r="C11" s="16">
        <f t="shared" si="2"/>
        <v>39</v>
      </c>
      <c r="D11" s="16">
        <v>1980</v>
      </c>
      <c r="E11" s="17">
        <v>0.63402777777777775</v>
      </c>
      <c r="F11" s="16">
        <v>2007</v>
      </c>
      <c r="G11" s="16">
        <f t="shared" si="0"/>
        <v>27</v>
      </c>
      <c r="H11" s="22" t="s">
        <v>277</v>
      </c>
      <c r="I11" s="24">
        <v>8</v>
      </c>
      <c r="J11" s="46" t="s">
        <v>60</v>
      </c>
      <c r="K11" s="16">
        <f t="shared" si="3"/>
        <v>37</v>
      </c>
      <c r="L11" s="16">
        <v>1982</v>
      </c>
      <c r="M11" s="17">
        <v>0.65486111111111112</v>
      </c>
      <c r="N11" s="48">
        <v>2018</v>
      </c>
      <c r="O11" s="48">
        <f t="shared" si="1"/>
        <v>36</v>
      </c>
      <c r="P11" s="51"/>
    </row>
    <row r="12" spans="1:16" ht="14.1" customHeight="1" x14ac:dyDescent="0.25">
      <c r="A12" s="23">
        <v>9</v>
      </c>
      <c r="B12" s="15" t="s">
        <v>159</v>
      </c>
      <c r="C12" s="16">
        <f t="shared" si="2"/>
        <v>28</v>
      </c>
      <c r="D12" s="16">
        <v>1991</v>
      </c>
      <c r="E12" s="17">
        <v>0.63402777777777775</v>
      </c>
      <c r="F12" s="16">
        <v>2008</v>
      </c>
      <c r="G12" s="16">
        <f t="shared" si="0"/>
        <v>17</v>
      </c>
      <c r="H12" s="18"/>
      <c r="I12" s="24">
        <v>9</v>
      </c>
      <c r="J12" s="46" t="s">
        <v>285</v>
      </c>
      <c r="K12" s="16">
        <f t="shared" si="3"/>
        <v>49</v>
      </c>
      <c r="L12" s="16">
        <v>1970</v>
      </c>
      <c r="M12" s="17">
        <v>0.65694444444444444</v>
      </c>
      <c r="N12" s="48">
        <v>2001</v>
      </c>
      <c r="O12" s="48">
        <f t="shared" si="1"/>
        <v>31</v>
      </c>
      <c r="P12" s="21" t="s">
        <v>277</v>
      </c>
    </row>
    <row r="13" spans="1:16" ht="14.1" customHeight="1" x14ac:dyDescent="0.25">
      <c r="A13" s="23">
        <v>10</v>
      </c>
      <c r="B13" s="26" t="s">
        <v>161</v>
      </c>
      <c r="C13" s="16">
        <f t="shared" si="2"/>
        <v>28</v>
      </c>
      <c r="D13" s="16">
        <v>1991</v>
      </c>
      <c r="E13" s="17">
        <v>0.63680555555555551</v>
      </c>
      <c r="F13" s="16">
        <v>2012</v>
      </c>
      <c r="G13" s="16">
        <f t="shared" si="0"/>
        <v>21</v>
      </c>
      <c r="H13" s="18"/>
      <c r="I13" s="24">
        <v>10</v>
      </c>
      <c r="J13" s="46" t="s">
        <v>286</v>
      </c>
      <c r="K13" s="16">
        <f t="shared" si="3"/>
        <v>56</v>
      </c>
      <c r="L13" s="16">
        <v>1963</v>
      </c>
      <c r="M13" s="17">
        <v>0.66041666666666665</v>
      </c>
      <c r="N13" s="48">
        <v>1997</v>
      </c>
      <c r="O13" s="48">
        <f t="shared" si="1"/>
        <v>34</v>
      </c>
      <c r="P13" s="21" t="s">
        <v>277</v>
      </c>
    </row>
    <row r="14" spans="1:16" ht="14.1" customHeight="1" x14ac:dyDescent="0.25">
      <c r="A14" s="23">
        <v>11</v>
      </c>
      <c r="B14" s="15" t="s">
        <v>162</v>
      </c>
      <c r="C14" s="16">
        <f t="shared" si="2"/>
        <v>41</v>
      </c>
      <c r="D14" s="16">
        <v>1978</v>
      </c>
      <c r="E14" s="17">
        <v>0.6381944444444444</v>
      </c>
      <c r="F14" s="16">
        <v>1997</v>
      </c>
      <c r="G14" s="16">
        <f t="shared" si="0"/>
        <v>19</v>
      </c>
      <c r="H14" s="22" t="s">
        <v>277</v>
      </c>
      <c r="I14" s="24">
        <v>11</v>
      </c>
      <c r="J14" s="107" t="s">
        <v>170</v>
      </c>
      <c r="K14" s="16">
        <f t="shared" si="3"/>
        <v>38</v>
      </c>
      <c r="L14" s="16">
        <v>1981</v>
      </c>
      <c r="M14" s="17">
        <v>0.66041666666666665</v>
      </c>
      <c r="N14" s="48">
        <v>2011</v>
      </c>
      <c r="O14" s="48">
        <f t="shared" si="1"/>
        <v>30</v>
      </c>
      <c r="P14" s="25"/>
    </row>
    <row r="15" spans="1:16" ht="14.1" customHeight="1" x14ac:dyDescent="0.25">
      <c r="A15" s="23">
        <v>12</v>
      </c>
      <c r="B15" s="26" t="s">
        <v>47</v>
      </c>
      <c r="C15" s="16">
        <f t="shared" si="2"/>
        <v>20</v>
      </c>
      <c r="D15" s="16">
        <v>1999</v>
      </c>
      <c r="E15" s="17">
        <v>0.6381944444444444</v>
      </c>
      <c r="F15" s="16">
        <v>2016</v>
      </c>
      <c r="G15" s="16">
        <f t="shared" si="0"/>
        <v>17</v>
      </c>
      <c r="H15" s="18"/>
      <c r="I15" s="24">
        <v>12</v>
      </c>
      <c r="J15" s="107" t="s">
        <v>173</v>
      </c>
      <c r="K15" s="16">
        <f t="shared" si="3"/>
        <v>43</v>
      </c>
      <c r="L15" s="16">
        <v>1976</v>
      </c>
      <c r="M15" s="17">
        <v>0.66319444444444442</v>
      </c>
      <c r="N15" s="48">
        <v>2014</v>
      </c>
      <c r="O15" s="48">
        <f t="shared" si="1"/>
        <v>38</v>
      </c>
      <c r="P15" s="21" t="s">
        <v>277</v>
      </c>
    </row>
    <row r="16" spans="1:16" ht="14.1" customHeight="1" x14ac:dyDescent="0.25">
      <c r="A16" s="23">
        <v>13</v>
      </c>
      <c r="B16" s="15" t="s">
        <v>287</v>
      </c>
      <c r="C16" s="16">
        <f t="shared" si="2"/>
        <v>28</v>
      </c>
      <c r="D16" s="16">
        <v>1991</v>
      </c>
      <c r="E16" s="17">
        <v>0.63888888888888895</v>
      </c>
      <c r="F16" s="16">
        <v>2008</v>
      </c>
      <c r="G16" s="16">
        <f t="shared" si="0"/>
        <v>17</v>
      </c>
      <c r="H16" s="18"/>
      <c r="I16" s="24">
        <v>13</v>
      </c>
      <c r="J16" s="46" t="s">
        <v>172</v>
      </c>
      <c r="K16" s="16">
        <f t="shared" si="3"/>
        <v>50</v>
      </c>
      <c r="L16" s="16">
        <v>1969</v>
      </c>
      <c r="M16" s="17">
        <v>0.66319444444444442</v>
      </c>
      <c r="N16" s="48">
        <v>2005</v>
      </c>
      <c r="O16" s="48">
        <f t="shared" si="1"/>
        <v>36</v>
      </c>
      <c r="P16" s="21" t="s">
        <v>277</v>
      </c>
    </row>
    <row r="17" spans="1:16" ht="14.1" customHeight="1" x14ac:dyDescent="0.25">
      <c r="A17" s="23">
        <v>14</v>
      </c>
      <c r="B17" s="15" t="s">
        <v>264</v>
      </c>
      <c r="C17" s="16">
        <f t="shared" si="2"/>
        <v>40</v>
      </c>
      <c r="D17" s="16">
        <v>1979</v>
      </c>
      <c r="E17" s="17">
        <v>0.63958333333333328</v>
      </c>
      <c r="F17" s="16">
        <v>1997</v>
      </c>
      <c r="G17" s="16">
        <f t="shared" si="0"/>
        <v>18</v>
      </c>
      <c r="H17" s="22" t="s">
        <v>277</v>
      </c>
      <c r="I17" s="24">
        <v>14</v>
      </c>
      <c r="J17" s="107" t="s">
        <v>174</v>
      </c>
      <c r="K17" s="16">
        <f t="shared" si="3"/>
        <v>37</v>
      </c>
      <c r="L17" s="16">
        <v>1982</v>
      </c>
      <c r="M17" s="17">
        <v>0.66319444444444442</v>
      </c>
      <c r="N17" s="48">
        <v>2015</v>
      </c>
      <c r="O17" s="48">
        <f t="shared" si="1"/>
        <v>33</v>
      </c>
      <c r="P17" s="25"/>
    </row>
    <row r="18" spans="1:16" ht="14.1" customHeight="1" x14ac:dyDescent="0.25">
      <c r="A18" s="23">
        <v>15</v>
      </c>
      <c r="B18" s="15" t="s">
        <v>163</v>
      </c>
      <c r="C18" s="16">
        <f t="shared" si="2"/>
        <v>39</v>
      </c>
      <c r="D18" s="16">
        <v>1980</v>
      </c>
      <c r="E18" s="17">
        <v>0.63958333333333328</v>
      </c>
      <c r="F18" s="16">
        <v>1998</v>
      </c>
      <c r="G18" s="16">
        <f t="shared" si="0"/>
        <v>18</v>
      </c>
      <c r="H18" s="22" t="s">
        <v>277</v>
      </c>
      <c r="I18" s="24">
        <v>15</v>
      </c>
      <c r="J18" s="107" t="s">
        <v>175</v>
      </c>
      <c r="K18" s="16">
        <f t="shared" si="3"/>
        <v>35</v>
      </c>
      <c r="L18" s="16">
        <v>1984</v>
      </c>
      <c r="M18" s="17">
        <v>0.6645833333333333</v>
      </c>
      <c r="N18" s="48">
        <v>2014</v>
      </c>
      <c r="O18" s="48">
        <f t="shared" si="1"/>
        <v>30</v>
      </c>
      <c r="P18" s="25"/>
    </row>
    <row r="19" spans="1:16" ht="14.1" customHeight="1" x14ac:dyDescent="0.25">
      <c r="A19" s="23">
        <v>16</v>
      </c>
      <c r="B19" s="26" t="s">
        <v>165</v>
      </c>
      <c r="C19" s="16">
        <f t="shared" si="2"/>
        <v>25</v>
      </c>
      <c r="D19" s="16">
        <v>1994</v>
      </c>
      <c r="E19" s="17">
        <v>0.64236111111111105</v>
      </c>
      <c r="F19" s="16">
        <v>2012</v>
      </c>
      <c r="G19" s="16">
        <f t="shared" si="0"/>
        <v>18</v>
      </c>
      <c r="H19" s="18"/>
      <c r="I19" s="24">
        <v>16</v>
      </c>
      <c r="J19" s="107" t="s">
        <v>95</v>
      </c>
      <c r="K19" s="16">
        <f t="shared" si="3"/>
        <v>36</v>
      </c>
      <c r="L19" s="16">
        <v>1983</v>
      </c>
      <c r="M19" s="17">
        <v>0.66597222222222219</v>
      </c>
      <c r="N19" s="48">
        <v>2014</v>
      </c>
      <c r="O19" s="48">
        <f t="shared" si="1"/>
        <v>31</v>
      </c>
      <c r="P19" s="25"/>
    </row>
    <row r="20" spans="1:16" ht="14.1" customHeight="1" x14ac:dyDescent="0.25">
      <c r="A20" s="23">
        <v>17</v>
      </c>
      <c r="B20" s="15" t="s">
        <v>95</v>
      </c>
      <c r="C20" s="16">
        <f t="shared" si="2"/>
        <v>37</v>
      </c>
      <c r="D20" s="16">
        <v>1982</v>
      </c>
      <c r="E20" s="17">
        <v>0.6430555555555556</v>
      </c>
      <c r="F20" s="16">
        <v>2007</v>
      </c>
      <c r="G20" s="16">
        <f t="shared" si="0"/>
        <v>25</v>
      </c>
      <c r="H20" s="22" t="s">
        <v>277</v>
      </c>
      <c r="I20" s="24">
        <v>17</v>
      </c>
      <c r="J20" s="46" t="s">
        <v>176</v>
      </c>
      <c r="K20" s="16">
        <f t="shared" si="3"/>
        <v>45</v>
      </c>
      <c r="L20" s="16">
        <v>1974</v>
      </c>
      <c r="M20" s="17">
        <v>0.66805555555555562</v>
      </c>
      <c r="N20" s="48">
        <v>2010</v>
      </c>
      <c r="O20" s="48">
        <f t="shared" si="1"/>
        <v>36</v>
      </c>
      <c r="P20" s="21" t="s">
        <v>277</v>
      </c>
    </row>
    <row r="21" spans="1:16" ht="14.1" customHeight="1" x14ac:dyDescent="0.25">
      <c r="A21" s="23">
        <v>18</v>
      </c>
      <c r="B21" s="27" t="s">
        <v>42</v>
      </c>
      <c r="C21" s="16">
        <f t="shared" si="2"/>
        <v>24</v>
      </c>
      <c r="D21" s="16">
        <v>1995</v>
      </c>
      <c r="E21" s="17">
        <v>0.64513888888888882</v>
      </c>
      <c r="F21" s="16">
        <v>2016</v>
      </c>
      <c r="G21" s="16">
        <f t="shared" si="0"/>
        <v>21</v>
      </c>
      <c r="H21" s="18"/>
      <c r="I21" s="24">
        <v>18</v>
      </c>
      <c r="J21" s="46" t="s">
        <v>78</v>
      </c>
      <c r="K21" s="16">
        <f t="shared" si="3"/>
        <v>51</v>
      </c>
      <c r="L21" s="16">
        <v>1968</v>
      </c>
      <c r="M21" s="17">
        <v>0.67083333333333339</v>
      </c>
      <c r="N21" s="48">
        <v>2004</v>
      </c>
      <c r="O21" s="48">
        <f t="shared" si="1"/>
        <v>36</v>
      </c>
      <c r="P21" s="21" t="s">
        <v>277</v>
      </c>
    </row>
    <row r="22" spans="1:16" ht="14.1" customHeight="1" x14ac:dyDescent="0.25">
      <c r="A22" s="23">
        <v>19</v>
      </c>
      <c r="B22" s="15" t="s">
        <v>54</v>
      </c>
      <c r="C22" s="16">
        <f t="shared" si="2"/>
        <v>32</v>
      </c>
      <c r="D22" s="16">
        <v>1987</v>
      </c>
      <c r="E22" s="17">
        <v>0.6479166666666667</v>
      </c>
      <c r="F22" s="16">
        <v>2011</v>
      </c>
      <c r="G22" s="16">
        <f t="shared" si="0"/>
        <v>24</v>
      </c>
      <c r="H22" s="22" t="s">
        <v>277</v>
      </c>
      <c r="I22" s="24">
        <v>19</v>
      </c>
      <c r="J22" s="46" t="s">
        <v>80</v>
      </c>
      <c r="K22" s="16">
        <f t="shared" si="3"/>
        <v>46</v>
      </c>
      <c r="L22" s="16">
        <v>1973</v>
      </c>
      <c r="M22" s="17">
        <v>0.67291666666666661</v>
      </c>
      <c r="N22" s="48">
        <v>2012</v>
      </c>
      <c r="O22" s="48">
        <f t="shared" si="1"/>
        <v>39</v>
      </c>
      <c r="P22" s="21" t="s">
        <v>277</v>
      </c>
    </row>
    <row r="23" spans="1:16" ht="14.1" customHeight="1" x14ac:dyDescent="0.25">
      <c r="A23" s="23">
        <v>20</v>
      </c>
      <c r="B23" s="15" t="s">
        <v>166</v>
      </c>
      <c r="C23" s="16">
        <f t="shared" si="2"/>
        <v>29</v>
      </c>
      <c r="D23" s="16">
        <v>1990</v>
      </c>
      <c r="E23" s="17">
        <v>0.64861111111111114</v>
      </c>
      <c r="F23" s="16">
        <v>2010</v>
      </c>
      <c r="G23" s="16">
        <f t="shared" si="0"/>
        <v>20</v>
      </c>
      <c r="H23" s="18"/>
      <c r="I23" s="24">
        <v>20</v>
      </c>
      <c r="J23" s="46" t="s">
        <v>292</v>
      </c>
      <c r="K23" s="16">
        <f t="shared" si="3"/>
        <v>59</v>
      </c>
      <c r="L23" s="16">
        <v>1960</v>
      </c>
      <c r="M23" s="17">
        <v>0.67569444444444438</v>
      </c>
      <c r="N23" s="48">
        <v>1993</v>
      </c>
      <c r="O23" s="48">
        <f t="shared" si="1"/>
        <v>33</v>
      </c>
      <c r="P23" s="21" t="s">
        <v>277</v>
      </c>
    </row>
    <row r="24" spans="1:16" ht="14.1" customHeight="1" x14ac:dyDescent="0.25">
      <c r="A24" s="23">
        <v>21</v>
      </c>
      <c r="B24" s="15" t="s">
        <v>294</v>
      </c>
      <c r="C24" s="16">
        <f t="shared" si="2"/>
        <v>43</v>
      </c>
      <c r="D24" s="16">
        <v>1976</v>
      </c>
      <c r="E24" s="17">
        <v>0.65</v>
      </c>
      <c r="F24" s="16">
        <v>1994</v>
      </c>
      <c r="G24" s="16">
        <f t="shared" si="0"/>
        <v>18</v>
      </c>
      <c r="H24" s="22" t="s">
        <v>277</v>
      </c>
      <c r="I24" s="24">
        <v>21</v>
      </c>
      <c r="J24" s="46" t="s">
        <v>359</v>
      </c>
      <c r="K24" s="16">
        <f t="shared" si="3"/>
        <v>38</v>
      </c>
      <c r="L24" s="16">
        <v>1981</v>
      </c>
      <c r="M24" s="17">
        <v>0.67638888888888893</v>
      </c>
      <c r="N24" s="48">
        <v>2018</v>
      </c>
      <c r="O24" s="48">
        <f t="shared" si="1"/>
        <v>37</v>
      </c>
      <c r="P24" s="51"/>
    </row>
    <row r="25" spans="1:16" ht="14.1" customHeight="1" x14ac:dyDescent="0.25">
      <c r="A25" s="23">
        <v>22</v>
      </c>
      <c r="B25" s="15" t="s">
        <v>78</v>
      </c>
      <c r="C25" s="16">
        <f t="shared" si="2"/>
        <v>51</v>
      </c>
      <c r="D25" s="16">
        <v>1968</v>
      </c>
      <c r="E25" s="17">
        <v>0.65486111111111112</v>
      </c>
      <c r="F25" s="16">
        <v>1990</v>
      </c>
      <c r="G25" s="16">
        <f t="shared" si="0"/>
        <v>22</v>
      </c>
      <c r="H25" s="22" t="s">
        <v>277</v>
      </c>
      <c r="I25" s="24">
        <v>22</v>
      </c>
      <c r="J25" s="46" t="s">
        <v>289</v>
      </c>
      <c r="K25" s="16">
        <f t="shared" si="3"/>
        <v>55</v>
      </c>
      <c r="L25" s="16">
        <v>1964</v>
      </c>
      <c r="M25" s="17">
        <v>0.67986111111111114</v>
      </c>
      <c r="N25" s="48">
        <v>2003</v>
      </c>
      <c r="O25" s="48">
        <f t="shared" si="1"/>
        <v>39</v>
      </c>
      <c r="P25" s="21" t="s">
        <v>277</v>
      </c>
    </row>
    <row r="26" spans="1:16" ht="14.1" customHeight="1" x14ac:dyDescent="0.25">
      <c r="A26" s="23">
        <v>23</v>
      </c>
      <c r="B26" s="15" t="s">
        <v>169</v>
      </c>
      <c r="C26" s="16">
        <f t="shared" si="2"/>
        <v>36</v>
      </c>
      <c r="D26" s="16">
        <v>1983</v>
      </c>
      <c r="E26" s="17">
        <v>0.65625</v>
      </c>
      <c r="F26" s="16">
        <v>2003</v>
      </c>
      <c r="G26" s="16">
        <f t="shared" si="0"/>
        <v>20</v>
      </c>
      <c r="H26" s="22" t="s">
        <v>277</v>
      </c>
      <c r="I26" s="24">
        <v>23</v>
      </c>
      <c r="J26" s="46" t="s">
        <v>180</v>
      </c>
      <c r="K26" s="16">
        <f t="shared" si="3"/>
        <v>50</v>
      </c>
      <c r="L26" s="16">
        <v>1969</v>
      </c>
      <c r="M26" s="17">
        <v>0.6875</v>
      </c>
      <c r="N26" s="16">
        <v>2005</v>
      </c>
      <c r="O26" s="16">
        <f t="shared" si="1"/>
        <v>36</v>
      </c>
      <c r="P26" s="21" t="s">
        <v>277</v>
      </c>
    </row>
    <row r="27" spans="1:16" ht="14.1" customHeight="1" x14ac:dyDescent="0.25">
      <c r="A27" s="23">
        <v>24</v>
      </c>
      <c r="B27" s="15" t="s">
        <v>298</v>
      </c>
      <c r="C27" s="16">
        <f t="shared" si="2"/>
        <v>40</v>
      </c>
      <c r="D27" s="16">
        <v>1979</v>
      </c>
      <c r="E27" s="17">
        <v>0.66041666666666665</v>
      </c>
      <c r="F27" s="16">
        <v>2002</v>
      </c>
      <c r="G27" s="16">
        <f t="shared" si="0"/>
        <v>23</v>
      </c>
      <c r="H27" s="22" t="s">
        <v>277</v>
      </c>
      <c r="I27" s="24">
        <v>24</v>
      </c>
      <c r="J27" s="20" t="s">
        <v>295</v>
      </c>
      <c r="K27" s="16">
        <f t="shared" si="3"/>
        <v>60</v>
      </c>
      <c r="L27" s="16">
        <v>1959</v>
      </c>
      <c r="M27" s="17">
        <v>0.68819444444444444</v>
      </c>
      <c r="N27" s="16">
        <v>1998</v>
      </c>
      <c r="O27" s="16">
        <f t="shared" si="1"/>
        <v>39</v>
      </c>
      <c r="P27" s="21" t="s">
        <v>277</v>
      </c>
    </row>
    <row r="28" spans="1:16" ht="14.1" customHeight="1" x14ac:dyDescent="0.25">
      <c r="A28" s="23">
        <v>25</v>
      </c>
      <c r="B28" s="26" t="s">
        <v>170</v>
      </c>
      <c r="C28" s="16">
        <f t="shared" si="2"/>
        <v>38</v>
      </c>
      <c r="D28" s="16">
        <v>1981</v>
      </c>
      <c r="E28" s="17">
        <v>0.66319444444444442</v>
      </c>
      <c r="F28" s="16">
        <v>2010</v>
      </c>
      <c r="G28" s="16">
        <f t="shared" si="0"/>
        <v>29</v>
      </c>
      <c r="H28" s="22" t="s">
        <v>277</v>
      </c>
      <c r="I28" s="24">
        <v>25</v>
      </c>
      <c r="J28" s="20" t="s">
        <v>178</v>
      </c>
      <c r="K28" s="16">
        <f t="shared" si="3"/>
        <v>50</v>
      </c>
      <c r="L28" s="16">
        <v>1969</v>
      </c>
      <c r="M28" s="17">
        <v>0.69374999999999998</v>
      </c>
      <c r="N28" s="16">
        <v>2002</v>
      </c>
      <c r="O28" s="16">
        <f t="shared" si="1"/>
        <v>33</v>
      </c>
      <c r="P28" s="21" t="s">
        <v>277</v>
      </c>
    </row>
    <row r="29" spans="1:16" ht="14.1" customHeight="1" x14ac:dyDescent="0.25">
      <c r="A29" s="28"/>
      <c r="B29" s="29" t="s">
        <v>299</v>
      </c>
      <c r="C29" s="30"/>
      <c r="D29" s="31"/>
      <c r="E29" s="32">
        <f>SUM(E4:E28)/25</f>
        <v>0.63472222222222219</v>
      </c>
      <c r="F29" s="698" t="s">
        <v>300</v>
      </c>
      <c r="G29" s="698"/>
      <c r="H29" s="33">
        <f>SUM(E4:E13)/10</f>
        <v>0.61618055555555551</v>
      </c>
      <c r="I29" s="34"/>
      <c r="J29" s="30" t="s">
        <v>299</v>
      </c>
      <c r="K29" s="30"/>
      <c r="L29" s="31"/>
      <c r="M29" s="32">
        <f>SUM(M4:M28)/25</f>
        <v>0.65961111111111104</v>
      </c>
      <c r="N29" s="698" t="s">
        <v>300</v>
      </c>
      <c r="O29" s="698"/>
      <c r="P29" s="35">
        <f>SUM(M4:M13)/10</f>
        <v>0.63965277777777774</v>
      </c>
    </row>
    <row r="30" spans="1:16" s="108" customFormat="1" ht="14.1" customHeight="1" x14ac:dyDescent="0.25">
      <c r="A30" s="691" t="s">
        <v>274</v>
      </c>
      <c r="B30" s="695"/>
      <c r="C30" s="695"/>
      <c r="D30" s="695"/>
      <c r="E30" s="695"/>
      <c r="F30" s="695"/>
      <c r="G30" s="695"/>
      <c r="H30" s="697"/>
      <c r="I30" s="699" t="s">
        <v>275</v>
      </c>
      <c r="J30" s="695"/>
      <c r="K30" s="695"/>
      <c r="L30" s="695"/>
      <c r="M30" s="695"/>
      <c r="N30" s="695"/>
      <c r="O30" s="695"/>
      <c r="P30" s="696"/>
    </row>
    <row r="31" spans="1:16" ht="14.1" customHeight="1" x14ac:dyDescent="0.25">
      <c r="A31" s="7" t="s">
        <v>151</v>
      </c>
      <c r="B31" s="8" t="s">
        <v>152</v>
      </c>
      <c r="C31" s="9" t="s">
        <v>379</v>
      </c>
      <c r="D31" s="10" t="s">
        <v>3</v>
      </c>
      <c r="E31" s="9" t="s">
        <v>248</v>
      </c>
      <c r="F31" s="10" t="s">
        <v>276</v>
      </c>
      <c r="G31" s="10" t="s">
        <v>4</v>
      </c>
      <c r="H31" s="11" t="s">
        <v>250</v>
      </c>
      <c r="I31" s="36" t="s">
        <v>151</v>
      </c>
      <c r="J31" s="9" t="s">
        <v>152</v>
      </c>
      <c r="K31" s="9" t="s">
        <v>379</v>
      </c>
      <c r="L31" s="10" t="s">
        <v>3</v>
      </c>
      <c r="M31" s="9" t="s">
        <v>248</v>
      </c>
      <c r="N31" s="10" t="s">
        <v>276</v>
      </c>
      <c r="O31" s="10" t="s">
        <v>4</v>
      </c>
      <c r="P31" s="13" t="s">
        <v>250</v>
      </c>
    </row>
    <row r="32" spans="1:16" ht="14.1" customHeight="1" x14ac:dyDescent="0.25">
      <c r="A32" s="14">
        <v>1</v>
      </c>
      <c r="B32" s="15" t="s">
        <v>158</v>
      </c>
      <c r="C32" s="16">
        <f>SUM(2019-D32)</f>
        <v>60</v>
      </c>
      <c r="D32" s="16">
        <v>1959</v>
      </c>
      <c r="E32" s="17">
        <v>0.6333333333333333</v>
      </c>
      <c r="F32" s="16">
        <v>1999</v>
      </c>
      <c r="G32" s="16">
        <f t="shared" ref="G32:G56" si="4">SUM(F32-D32)</f>
        <v>40</v>
      </c>
      <c r="H32" s="22" t="s">
        <v>277</v>
      </c>
      <c r="I32" s="37">
        <v>1</v>
      </c>
      <c r="J32" s="20" t="s">
        <v>167</v>
      </c>
      <c r="K32" s="16">
        <f>SUM(2019-L32)</f>
        <v>58</v>
      </c>
      <c r="L32" s="16">
        <v>1961</v>
      </c>
      <c r="M32" s="17">
        <v>0.65138888888888891</v>
      </c>
      <c r="N32" s="16">
        <v>2013</v>
      </c>
      <c r="O32" s="16">
        <f t="shared" ref="O32:O56" si="5">SUM(N32-L32)</f>
        <v>52</v>
      </c>
      <c r="P32" s="38"/>
    </row>
    <row r="33" spans="1:16" ht="14.1" customHeight="1" x14ac:dyDescent="0.25">
      <c r="A33" s="14">
        <v>2</v>
      </c>
      <c r="B33" s="15" t="s">
        <v>164</v>
      </c>
      <c r="C33" s="16">
        <f t="shared" ref="C33:C56" si="6">SUM(2019-D33)</f>
        <v>62</v>
      </c>
      <c r="D33" s="16">
        <v>1957</v>
      </c>
      <c r="E33" s="17">
        <v>0.64166666666666672</v>
      </c>
      <c r="F33" s="16">
        <v>1999</v>
      </c>
      <c r="G33" s="16">
        <f t="shared" si="4"/>
        <v>42</v>
      </c>
      <c r="H33" s="22" t="s">
        <v>277</v>
      </c>
      <c r="I33" s="37">
        <v>2</v>
      </c>
      <c r="J33" s="20" t="s">
        <v>279</v>
      </c>
      <c r="K33" s="16">
        <f t="shared" ref="K33:K56" si="7">SUM(2019-L33)</f>
        <v>63</v>
      </c>
      <c r="L33" s="16">
        <v>1956</v>
      </c>
      <c r="M33" s="17">
        <v>0.65416666666666667</v>
      </c>
      <c r="N33" s="16">
        <v>2009</v>
      </c>
      <c r="O33" s="16">
        <f t="shared" si="5"/>
        <v>53</v>
      </c>
      <c r="P33" s="21" t="s">
        <v>277</v>
      </c>
    </row>
    <row r="34" spans="1:16" ht="14.1" customHeight="1" x14ac:dyDescent="0.25">
      <c r="A34" s="14">
        <v>3</v>
      </c>
      <c r="B34" s="15" t="s">
        <v>280</v>
      </c>
      <c r="C34" s="16">
        <f t="shared" si="6"/>
        <v>64</v>
      </c>
      <c r="D34" s="16">
        <v>1955</v>
      </c>
      <c r="E34" s="17">
        <v>0.64444444444444449</v>
      </c>
      <c r="F34" s="16">
        <v>1999</v>
      </c>
      <c r="G34" s="16">
        <f t="shared" si="4"/>
        <v>44</v>
      </c>
      <c r="H34" s="22" t="s">
        <v>277</v>
      </c>
      <c r="I34" s="37">
        <v>3</v>
      </c>
      <c r="J34" s="20" t="s">
        <v>280</v>
      </c>
      <c r="K34" s="16">
        <f t="shared" si="7"/>
        <v>64</v>
      </c>
      <c r="L34" s="16">
        <v>1955</v>
      </c>
      <c r="M34" s="17">
        <v>0.65902777777777777</v>
      </c>
      <c r="N34" s="16">
        <v>2005</v>
      </c>
      <c r="O34" s="16">
        <f t="shared" si="5"/>
        <v>50</v>
      </c>
      <c r="P34" s="21" t="s">
        <v>277</v>
      </c>
    </row>
    <row r="35" spans="1:16" ht="14.1" customHeight="1" x14ac:dyDescent="0.25">
      <c r="A35" s="14">
        <v>4</v>
      </c>
      <c r="B35" s="27" t="s">
        <v>263</v>
      </c>
      <c r="C35" s="16">
        <f t="shared" si="6"/>
        <v>44</v>
      </c>
      <c r="D35" s="39">
        <v>1975</v>
      </c>
      <c r="E35" s="40">
        <v>0.64652777777777781</v>
      </c>
      <c r="F35" s="41">
        <v>2015</v>
      </c>
      <c r="G35" s="42">
        <f t="shared" si="4"/>
        <v>40</v>
      </c>
      <c r="H35" s="18"/>
      <c r="I35" s="37">
        <v>4</v>
      </c>
      <c r="J35" s="20" t="s">
        <v>171</v>
      </c>
      <c r="K35" s="16">
        <f t="shared" si="7"/>
        <v>59</v>
      </c>
      <c r="L35" s="16">
        <v>1960</v>
      </c>
      <c r="M35" s="17">
        <v>0.66249999999999998</v>
      </c>
      <c r="N35" s="16">
        <v>2012</v>
      </c>
      <c r="O35" s="16">
        <f t="shared" si="5"/>
        <v>52</v>
      </c>
      <c r="P35" s="38"/>
    </row>
    <row r="36" spans="1:16" ht="14.1" customHeight="1" x14ac:dyDescent="0.25">
      <c r="A36" s="14">
        <v>5</v>
      </c>
      <c r="B36" s="15" t="s">
        <v>90</v>
      </c>
      <c r="C36" s="16">
        <f t="shared" si="6"/>
        <v>56</v>
      </c>
      <c r="D36" s="16">
        <v>1963</v>
      </c>
      <c r="E36" s="17">
        <v>0.65</v>
      </c>
      <c r="F36" s="16">
        <v>2006</v>
      </c>
      <c r="G36" s="16">
        <f t="shared" si="4"/>
        <v>43</v>
      </c>
      <c r="H36" s="22" t="s">
        <v>277</v>
      </c>
      <c r="I36" s="37">
        <v>5</v>
      </c>
      <c r="J36" s="20" t="s">
        <v>281</v>
      </c>
      <c r="K36" s="16">
        <f t="shared" si="7"/>
        <v>68</v>
      </c>
      <c r="L36" s="16">
        <v>1951</v>
      </c>
      <c r="M36" s="17">
        <v>0.67083333333333339</v>
      </c>
      <c r="N36" s="16">
        <v>2001</v>
      </c>
      <c r="O36" s="16">
        <f t="shared" si="5"/>
        <v>50</v>
      </c>
      <c r="P36" s="21" t="s">
        <v>277</v>
      </c>
    </row>
    <row r="37" spans="1:16" ht="14.1" customHeight="1" x14ac:dyDescent="0.25">
      <c r="A37" s="14">
        <v>6</v>
      </c>
      <c r="B37" s="15" t="s">
        <v>278</v>
      </c>
      <c r="C37" s="16">
        <f t="shared" si="6"/>
        <v>48</v>
      </c>
      <c r="D37" s="16">
        <v>1971</v>
      </c>
      <c r="E37" s="17">
        <v>0.65486111111111112</v>
      </c>
      <c r="F37" s="16">
        <v>2015</v>
      </c>
      <c r="G37" s="42">
        <f t="shared" si="4"/>
        <v>44</v>
      </c>
      <c r="H37" s="18"/>
      <c r="I37" s="43">
        <v>6</v>
      </c>
      <c r="J37" s="20" t="s">
        <v>96</v>
      </c>
      <c r="K37" s="16">
        <f t="shared" si="7"/>
        <v>72</v>
      </c>
      <c r="L37" s="16">
        <v>1947</v>
      </c>
      <c r="M37" s="17">
        <v>0.68125000000000002</v>
      </c>
      <c r="N37" s="16">
        <v>1998</v>
      </c>
      <c r="O37" s="16">
        <f t="shared" si="5"/>
        <v>51</v>
      </c>
      <c r="P37" s="21" t="s">
        <v>277</v>
      </c>
    </row>
    <row r="38" spans="1:16" ht="14.1" customHeight="1" x14ac:dyDescent="0.25">
      <c r="A38" s="23">
        <v>7</v>
      </c>
      <c r="B38" s="15" t="s">
        <v>177</v>
      </c>
      <c r="C38" s="16">
        <f t="shared" si="6"/>
        <v>53</v>
      </c>
      <c r="D38" s="16">
        <v>1966</v>
      </c>
      <c r="E38" s="17">
        <v>0.6694444444444444</v>
      </c>
      <c r="F38" s="16">
        <v>2006</v>
      </c>
      <c r="G38" s="16">
        <f t="shared" si="4"/>
        <v>40</v>
      </c>
      <c r="H38" s="22" t="s">
        <v>277</v>
      </c>
      <c r="I38" s="43">
        <v>7</v>
      </c>
      <c r="J38" s="20" t="s">
        <v>90</v>
      </c>
      <c r="K38" s="16">
        <f t="shared" si="7"/>
        <v>56</v>
      </c>
      <c r="L38" s="16">
        <v>1963</v>
      </c>
      <c r="M38" s="17">
        <v>0.6972222222222223</v>
      </c>
      <c r="N38" s="16">
        <v>2013</v>
      </c>
      <c r="O38" s="16">
        <f t="shared" si="5"/>
        <v>50</v>
      </c>
      <c r="P38" s="25"/>
    </row>
    <row r="39" spans="1:16" ht="14.1" customHeight="1" x14ac:dyDescent="0.25">
      <c r="A39" s="23">
        <v>8</v>
      </c>
      <c r="B39" s="15" t="s">
        <v>80</v>
      </c>
      <c r="C39" s="16">
        <f t="shared" si="6"/>
        <v>46</v>
      </c>
      <c r="D39" s="16">
        <v>1973</v>
      </c>
      <c r="E39" s="44">
        <v>0.6743055555555556</v>
      </c>
      <c r="F39" s="16">
        <v>2015</v>
      </c>
      <c r="G39" s="42">
        <f t="shared" si="4"/>
        <v>42</v>
      </c>
      <c r="H39" s="18"/>
      <c r="I39" s="43">
        <v>8</v>
      </c>
      <c r="J39" s="45" t="s">
        <v>87</v>
      </c>
      <c r="K39" s="16">
        <f t="shared" si="7"/>
        <v>57</v>
      </c>
      <c r="L39" s="42">
        <v>1962</v>
      </c>
      <c r="M39" s="40">
        <v>0.69791666666666663</v>
      </c>
      <c r="N39" s="16">
        <v>2013</v>
      </c>
      <c r="O39" s="42">
        <f t="shared" si="5"/>
        <v>51</v>
      </c>
      <c r="P39" s="38"/>
    </row>
    <row r="40" spans="1:16" ht="14.1" customHeight="1" x14ac:dyDescent="0.25">
      <c r="A40" s="23">
        <v>9</v>
      </c>
      <c r="B40" s="15" t="s">
        <v>87</v>
      </c>
      <c r="C40" s="16">
        <f t="shared" si="6"/>
        <v>57</v>
      </c>
      <c r="D40" s="16">
        <v>1962</v>
      </c>
      <c r="E40" s="17">
        <v>0.67499999999999993</v>
      </c>
      <c r="F40" s="16">
        <v>2007</v>
      </c>
      <c r="G40" s="16">
        <f t="shared" si="4"/>
        <v>45</v>
      </c>
      <c r="H40" s="22" t="s">
        <v>277</v>
      </c>
      <c r="I40" s="43">
        <v>9</v>
      </c>
      <c r="J40" s="20" t="s">
        <v>182</v>
      </c>
      <c r="K40" s="16">
        <f t="shared" si="7"/>
        <v>66</v>
      </c>
      <c r="L40" s="16">
        <v>1953</v>
      </c>
      <c r="M40" s="17">
        <v>0.70416666666666661</v>
      </c>
      <c r="N40" s="16">
        <v>2007</v>
      </c>
      <c r="O40" s="16">
        <f t="shared" si="5"/>
        <v>54</v>
      </c>
      <c r="P40" s="21" t="s">
        <v>277</v>
      </c>
    </row>
    <row r="41" spans="1:16" ht="14.1" customHeight="1" x14ac:dyDescent="0.25">
      <c r="A41" s="23">
        <v>10</v>
      </c>
      <c r="B41" s="15" t="s">
        <v>179</v>
      </c>
      <c r="C41" s="16">
        <f t="shared" si="6"/>
        <v>48</v>
      </c>
      <c r="D41" s="16">
        <v>1971</v>
      </c>
      <c r="E41" s="17">
        <v>0.6777777777777777</v>
      </c>
      <c r="F41" s="16">
        <v>2011</v>
      </c>
      <c r="G41" s="16">
        <f t="shared" si="4"/>
        <v>40</v>
      </c>
      <c r="H41" s="18"/>
      <c r="I41" s="43">
        <v>10</v>
      </c>
      <c r="J41" s="20" t="s">
        <v>184</v>
      </c>
      <c r="K41" s="16">
        <f t="shared" si="7"/>
        <v>61</v>
      </c>
      <c r="L41" s="16">
        <v>1958</v>
      </c>
      <c r="M41" s="17">
        <v>0.70416666666666661</v>
      </c>
      <c r="N41" s="16">
        <v>2008</v>
      </c>
      <c r="O41" s="16">
        <f t="shared" si="5"/>
        <v>50</v>
      </c>
      <c r="P41" s="21" t="s">
        <v>277</v>
      </c>
    </row>
    <row r="42" spans="1:16" ht="14.1" customHeight="1" x14ac:dyDescent="0.25">
      <c r="A42" s="23">
        <v>11</v>
      </c>
      <c r="B42" s="15" t="s">
        <v>285</v>
      </c>
      <c r="C42" s="16">
        <f t="shared" si="6"/>
        <v>49</v>
      </c>
      <c r="D42" s="16">
        <v>1970</v>
      </c>
      <c r="E42" s="17">
        <v>0.67847222222222225</v>
      </c>
      <c r="F42" s="16">
        <v>2010</v>
      </c>
      <c r="G42" s="16">
        <f t="shared" si="4"/>
        <v>40</v>
      </c>
      <c r="H42" s="18"/>
      <c r="I42" s="43">
        <v>11</v>
      </c>
      <c r="J42" s="20" t="s">
        <v>186</v>
      </c>
      <c r="K42" s="16">
        <f t="shared" si="7"/>
        <v>70</v>
      </c>
      <c r="L42" s="16">
        <v>1949</v>
      </c>
      <c r="M42" s="17">
        <v>0.71736111111111101</v>
      </c>
      <c r="N42" s="16">
        <v>2001</v>
      </c>
      <c r="O42" s="16">
        <f t="shared" si="5"/>
        <v>52</v>
      </c>
      <c r="P42" s="21" t="s">
        <v>277</v>
      </c>
    </row>
    <row r="43" spans="1:16" ht="14.1" customHeight="1" x14ac:dyDescent="0.25">
      <c r="A43" s="23">
        <v>12</v>
      </c>
      <c r="B43" s="15" t="s">
        <v>92</v>
      </c>
      <c r="C43" s="16">
        <f t="shared" si="6"/>
        <v>57</v>
      </c>
      <c r="D43" s="16">
        <v>1962</v>
      </c>
      <c r="E43" s="17">
        <v>0.68402777777777779</v>
      </c>
      <c r="F43" s="16">
        <v>2004</v>
      </c>
      <c r="G43" s="16">
        <f t="shared" si="4"/>
        <v>42</v>
      </c>
      <c r="H43" s="22" t="s">
        <v>277</v>
      </c>
      <c r="I43" s="43">
        <v>12</v>
      </c>
      <c r="J43" s="20" t="s">
        <v>93</v>
      </c>
      <c r="K43" s="16">
        <f t="shared" si="7"/>
        <v>53</v>
      </c>
      <c r="L43" s="16">
        <v>1966</v>
      </c>
      <c r="M43" s="17">
        <v>0.72986111111111107</v>
      </c>
      <c r="N43" s="16">
        <v>2016</v>
      </c>
      <c r="O43" s="16">
        <f t="shared" si="5"/>
        <v>50</v>
      </c>
      <c r="P43" s="25"/>
    </row>
    <row r="44" spans="1:16" ht="14.1" customHeight="1" x14ac:dyDescent="0.25">
      <c r="A44" s="23">
        <v>13</v>
      </c>
      <c r="B44" s="15" t="s">
        <v>288</v>
      </c>
      <c r="C44" s="16">
        <f t="shared" si="6"/>
        <v>64</v>
      </c>
      <c r="D44" s="16">
        <v>1955</v>
      </c>
      <c r="E44" s="17">
        <v>0.69166666666666676</v>
      </c>
      <c r="F44" s="16">
        <v>2000</v>
      </c>
      <c r="G44" s="16">
        <f t="shared" si="4"/>
        <v>45</v>
      </c>
      <c r="H44" s="22" t="s">
        <v>277</v>
      </c>
      <c r="I44" s="43">
        <v>13</v>
      </c>
      <c r="J44" s="46" t="s">
        <v>92</v>
      </c>
      <c r="K44" s="16">
        <f t="shared" si="7"/>
        <v>57</v>
      </c>
      <c r="L44" s="16">
        <v>1962</v>
      </c>
      <c r="M44" s="17">
        <v>0.73402777777777783</v>
      </c>
      <c r="N44" s="16">
        <v>2012</v>
      </c>
      <c r="O44" s="16">
        <f t="shared" si="5"/>
        <v>50</v>
      </c>
      <c r="P44" s="38"/>
    </row>
    <row r="45" spans="1:16" ht="14.1" customHeight="1" x14ac:dyDescent="0.25">
      <c r="A45" s="23">
        <v>14</v>
      </c>
      <c r="B45" s="68" t="s">
        <v>253</v>
      </c>
      <c r="C45" s="16">
        <f t="shared" si="6"/>
        <v>41</v>
      </c>
      <c r="D45" s="16">
        <v>1978</v>
      </c>
      <c r="E45" s="17">
        <v>0.69166666666666676</v>
      </c>
      <c r="F45" s="48">
        <v>2018</v>
      </c>
      <c r="G45" s="48">
        <f t="shared" si="4"/>
        <v>40</v>
      </c>
      <c r="H45" s="67"/>
      <c r="I45" s="43">
        <v>14</v>
      </c>
      <c r="J45" s="46" t="s">
        <v>89</v>
      </c>
      <c r="K45" s="16">
        <f t="shared" si="7"/>
        <v>53</v>
      </c>
      <c r="L45" s="16">
        <v>1966</v>
      </c>
      <c r="M45" s="17">
        <v>0.7368055555555556</v>
      </c>
      <c r="N45" s="16">
        <v>2016</v>
      </c>
      <c r="O45" s="16">
        <f t="shared" si="5"/>
        <v>50</v>
      </c>
      <c r="P45" s="25"/>
    </row>
    <row r="46" spans="1:16" ht="14.1" customHeight="1" x14ac:dyDescent="0.25">
      <c r="A46" s="23">
        <v>15</v>
      </c>
      <c r="B46" s="15" t="s">
        <v>172</v>
      </c>
      <c r="C46" s="16">
        <f t="shared" si="6"/>
        <v>50</v>
      </c>
      <c r="D46" s="16">
        <v>1969</v>
      </c>
      <c r="E46" s="17">
        <v>0.69305555555555554</v>
      </c>
      <c r="F46" s="16">
        <v>2009</v>
      </c>
      <c r="G46" s="16">
        <f t="shared" si="4"/>
        <v>40</v>
      </c>
      <c r="H46" s="22" t="s">
        <v>277</v>
      </c>
      <c r="I46" s="43">
        <v>15</v>
      </c>
      <c r="J46" s="46" t="s">
        <v>290</v>
      </c>
      <c r="K46" s="16">
        <f t="shared" si="7"/>
        <v>62</v>
      </c>
      <c r="L46" s="16">
        <v>1957</v>
      </c>
      <c r="M46" s="17">
        <v>0.73749999999999993</v>
      </c>
      <c r="N46" s="16">
        <v>2008</v>
      </c>
      <c r="O46" s="16">
        <f t="shared" si="5"/>
        <v>51</v>
      </c>
      <c r="P46" s="21" t="s">
        <v>277</v>
      </c>
    </row>
    <row r="47" spans="1:16" ht="14.1" customHeight="1" x14ac:dyDescent="0.25">
      <c r="A47" s="23">
        <v>16</v>
      </c>
      <c r="B47" s="15" t="s">
        <v>289</v>
      </c>
      <c r="C47" s="16">
        <f t="shared" si="6"/>
        <v>55</v>
      </c>
      <c r="D47" s="16">
        <v>1964</v>
      </c>
      <c r="E47" s="17">
        <v>0.69444444444444453</v>
      </c>
      <c r="F47" s="16">
        <v>2009</v>
      </c>
      <c r="G47" s="16">
        <f t="shared" si="4"/>
        <v>45</v>
      </c>
      <c r="H47" s="22" t="s">
        <v>277</v>
      </c>
      <c r="I47" s="43">
        <v>16</v>
      </c>
      <c r="J47" s="46" t="s">
        <v>289</v>
      </c>
      <c r="K47" s="16">
        <f t="shared" si="7"/>
        <v>55</v>
      </c>
      <c r="L47" s="16">
        <v>1964</v>
      </c>
      <c r="M47" s="17">
        <v>0.7416666666666667</v>
      </c>
      <c r="N47" s="16">
        <v>2014</v>
      </c>
      <c r="O47" s="16">
        <f t="shared" si="5"/>
        <v>50</v>
      </c>
      <c r="P47" s="25"/>
    </row>
    <row r="48" spans="1:16" ht="14.1" customHeight="1" x14ac:dyDescent="0.25">
      <c r="A48" s="23">
        <v>17</v>
      </c>
      <c r="B48" s="47" t="s">
        <v>70</v>
      </c>
      <c r="C48" s="16">
        <f t="shared" si="6"/>
        <v>47</v>
      </c>
      <c r="D48" s="16">
        <v>1972</v>
      </c>
      <c r="E48" s="17">
        <v>0.69652777777777775</v>
      </c>
      <c r="F48" s="16">
        <v>2015</v>
      </c>
      <c r="G48" s="42">
        <f t="shared" si="4"/>
        <v>43</v>
      </c>
      <c r="H48" s="18"/>
      <c r="I48" s="43">
        <v>17</v>
      </c>
      <c r="J48" s="46" t="s">
        <v>190</v>
      </c>
      <c r="K48" s="16">
        <f t="shared" si="7"/>
        <v>59</v>
      </c>
      <c r="L48" s="16">
        <v>1960</v>
      </c>
      <c r="M48" s="17">
        <v>0.74861111111111101</v>
      </c>
      <c r="N48" s="48">
        <v>2010</v>
      </c>
      <c r="O48" s="16">
        <f t="shared" si="5"/>
        <v>50</v>
      </c>
      <c r="P48" s="25"/>
    </row>
    <row r="49" spans="1:16" ht="14.1" customHeight="1" x14ac:dyDescent="0.25">
      <c r="A49" s="23">
        <v>18</v>
      </c>
      <c r="B49" s="15" t="s">
        <v>181</v>
      </c>
      <c r="C49" s="16">
        <f t="shared" si="6"/>
        <v>64</v>
      </c>
      <c r="D49" s="16">
        <v>1955</v>
      </c>
      <c r="E49" s="17">
        <v>0.69791666666666663</v>
      </c>
      <c r="F49" s="16">
        <v>1997</v>
      </c>
      <c r="G49" s="16">
        <f t="shared" si="4"/>
        <v>42</v>
      </c>
      <c r="H49" s="22" t="s">
        <v>277</v>
      </c>
      <c r="I49" s="43">
        <v>18</v>
      </c>
      <c r="J49" s="46" t="s">
        <v>288</v>
      </c>
      <c r="K49" s="16">
        <f t="shared" si="7"/>
        <v>64</v>
      </c>
      <c r="L49" s="16">
        <v>1955</v>
      </c>
      <c r="M49" s="17">
        <v>0.75694444444444453</v>
      </c>
      <c r="N49" s="48">
        <v>2006</v>
      </c>
      <c r="O49" s="16">
        <f t="shared" si="5"/>
        <v>51</v>
      </c>
      <c r="P49" s="21" t="s">
        <v>277</v>
      </c>
    </row>
    <row r="50" spans="1:16" ht="14.1" customHeight="1" x14ac:dyDescent="0.25">
      <c r="A50" s="23">
        <v>19</v>
      </c>
      <c r="B50" s="15" t="s">
        <v>291</v>
      </c>
      <c r="C50" s="16">
        <f t="shared" si="6"/>
        <v>66</v>
      </c>
      <c r="D50" s="16">
        <v>1953</v>
      </c>
      <c r="E50" s="17">
        <v>0.70208333333333339</v>
      </c>
      <c r="F50" s="16">
        <v>1993</v>
      </c>
      <c r="G50" s="16">
        <f t="shared" si="4"/>
        <v>40</v>
      </c>
      <c r="H50" s="22" t="s">
        <v>277</v>
      </c>
      <c r="I50" s="43">
        <v>19</v>
      </c>
      <c r="J50" s="49" t="s">
        <v>293</v>
      </c>
      <c r="K50" s="16">
        <f t="shared" si="7"/>
        <v>55</v>
      </c>
      <c r="L50" s="42">
        <v>1964</v>
      </c>
      <c r="M50" s="40">
        <v>0.75902777777777775</v>
      </c>
      <c r="N50" s="50">
        <v>2017</v>
      </c>
      <c r="O50" s="42">
        <f t="shared" si="5"/>
        <v>53</v>
      </c>
      <c r="P50" s="51"/>
    </row>
    <row r="51" spans="1:16" ht="14.1" customHeight="1" x14ac:dyDescent="0.25">
      <c r="A51" s="23">
        <v>20</v>
      </c>
      <c r="B51" s="15" t="s">
        <v>183</v>
      </c>
      <c r="C51" s="16">
        <f t="shared" si="6"/>
        <v>64</v>
      </c>
      <c r="D51" s="16">
        <v>1955</v>
      </c>
      <c r="E51" s="17">
        <v>0.70416666666666661</v>
      </c>
      <c r="F51" s="16">
        <v>1995</v>
      </c>
      <c r="G51" s="16">
        <f t="shared" si="4"/>
        <v>40</v>
      </c>
      <c r="H51" s="22" t="s">
        <v>277</v>
      </c>
      <c r="I51" s="43">
        <v>20</v>
      </c>
      <c r="J51" s="46" t="s">
        <v>164</v>
      </c>
      <c r="K51" s="16">
        <f t="shared" si="7"/>
        <v>62</v>
      </c>
      <c r="L51" s="16">
        <v>1957</v>
      </c>
      <c r="M51" s="17">
        <v>0.7680555555555556</v>
      </c>
      <c r="N51" s="48">
        <v>2009</v>
      </c>
      <c r="O51" s="16">
        <f t="shared" si="5"/>
        <v>52</v>
      </c>
      <c r="P51" s="21" t="s">
        <v>277</v>
      </c>
    </row>
    <row r="52" spans="1:16" ht="14.1" customHeight="1" x14ac:dyDescent="0.25">
      <c r="A52" s="23">
        <v>21</v>
      </c>
      <c r="B52" s="15" t="s">
        <v>96</v>
      </c>
      <c r="C52" s="16">
        <f t="shared" si="6"/>
        <v>72</v>
      </c>
      <c r="D52" s="16">
        <v>1947</v>
      </c>
      <c r="E52" s="17">
        <v>0.70486111111111116</v>
      </c>
      <c r="F52" s="16">
        <v>1996</v>
      </c>
      <c r="G52" s="16">
        <f t="shared" si="4"/>
        <v>49</v>
      </c>
      <c r="H52" s="22" t="s">
        <v>277</v>
      </c>
      <c r="I52" s="43">
        <v>21</v>
      </c>
      <c r="J52" s="46" t="s">
        <v>108</v>
      </c>
      <c r="K52" s="16">
        <f t="shared" si="7"/>
        <v>67</v>
      </c>
      <c r="L52" s="16">
        <v>1952</v>
      </c>
      <c r="M52" s="17">
        <v>0.77222222222222225</v>
      </c>
      <c r="N52" s="48">
        <v>2002</v>
      </c>
      <c r="O52" s="16">
        <f t="shared" si="5"/>
        <v>50</v>
      </c>
      <c r="P52" s="21" t="s">
        <v>277</v>
      </c>
    </row>
    <row r="53" spans="1:16" ht="14.1" customHeight="1" x14ac:dyDescent="0.25">
      <c r="A53" s="23">
        <v>22</v>
      </c>
      <c r="B53" s="15" t="s">
        <v>77</v>
      </c>
      <c r="C53" s="16">
        <f t="shared" si="6"/>
        <v>46</v>
      </c>
      <c r="D53" s="16">
        <v>1973</v>
      </c>
      <c r="E53" s="17">
        <v>0.71111111111111114</v>
      </c>
      <c r="F53" s="16">
        <v>2016</v>
      </c>
      <c r="G53" s="16">
        <f t="shared" si="4"/>
        <v>43</v>
      </c>
      <c r="H53" s="18"/>
      <c r="I53" s="43">
        <v>22</v>
      </c>
      <c r="J53" s="46" t="s">
        <v>158</v>
      </c>
      <c r="K53" s="16">
        <f t="shared" si="7"/>
        <v>60</v>
      </c>
      <c r="L53" s="16">
        <v>1959</v>
      </c>
      <c r="M53" s="17">
        <v>0.77500000000000002</v>
      </c>
      <c r="N53" s="16">
        <v>2009</v>
      </c>
      <c r="O53" s="16">
        <f t="shared" si="5"/>
        <v>50</v>
      </c>
      <c r="P53" s="21" t="s">
        <v>277</v>
      </c>
    </row>
    <row r="54" spans="1:16" ht="14.1" customHeight="1" x14ac:dyDescent="0.25">
      <c r="A54" s="23">
        <v>23</v>
      </c>
      <c r="B54" s="15" t="s">
        <v>296</v>
      </c>
      <c r="C54" s="16">
        <f t="shared" si="6"/>
        <v>66</v>
      </c>
      <c r="D54" s="16">
        <v>1953</v>
      </c>
      <c r="E54" s="17">
        <v>0.71250000000000002</v>
      </c>
      <c r="F54" s="16">
        <v>1993</v>
      </c>
      <c r="G54" s="42">
        <f t="shared" si="4"/>
        <v>40</v>
      </c>
      <c r="H54" s="22" t="s">
        <v>277</v>
      </c>
      <c r="I54" s="43">
        <v>23</v>
      </c>
      <c r="J54" s="20" t="s">
        <v>297</v>
      </c>
      <c r="K54" s="16">
        <f t="shared" si="7"/>
        <v>71</v>
      </c>
      <c r="L54" s="16">
        <v>1948</v>
      </c>
      <c r="M54" s="17">
        <v>0.77638888888888891</v>
      </c>
      <c r="N54" s="16">
        <v>2004</v>
      </c>
      <c r="O54" s="16">
        <f t="shared" si="5"/>
        <v>56</v>
      </c>
      <c r="P54" s="21" t="s">
        <v>277</v>
      </c>
    </row>
    <row r="55" spans="1:16" ht="14.1" customHeight="1" x14ac:dyDescent="0.25">
      <c r="A55" s="23">
        <v>24</v>
      </c>
      <c r="B55" s="15" t="s">
        <v>188</v>
      </c>
      <c r="C55" s="16">
        <f t="shared" si="6"/>
        <v>55</v>
      </c>
      <c r="D55" s="16">
        <v>1964</v>
      </c>
      <c r="E55" s="17">
        <v>0.71805555555555556</v>
      </c>
      <c r="F55" s="16">
        <v>2006</v>
      </c>
      <c r="G55" s="16">
        <f t="shared" si="4"/>
        <v>42</v>
      </c>
      <c r="H55" s="22" t="s">
        <v>277</v>
      </c>
      <c r="I55" s="43">
        <v>24</v>
      </c>
      <c r="J55" s="20" t="s">
        <v>193</v>
      </c>
      <c r="K55" s="16">
        <f t="shared" si="7"/>
        <v>59</v>
      </c>
      <c r="L55" s="16">
        <v>1960</v>
      </c>
      <c r="M55" s="17">
        <v>0.78333333333333333</v>
      </c>
      <c r="N55" s="16">
        <v>2011</v>
      </c>
      <c r="O55" s="16">
        <f t="shared" si="5"/>
        <v>51</v>
      </c>
      <c r="P55" s="38"/>
    </row>
    <row r="56" spans="1:16" ht="14.1" customHeight="1" x14ac:dyDescent="0.25">
      <c r="A56" s="23">
        <v>25</v>
      </c>
      <c r="B56" s="15" t="s">
        <v>88</v>
      </c>
      <c r="C56" s="16">
        <f t="shared" si="6"/>
        <v>57</v>
      </c>
      <c r="D56" s="16">
        <v>1962</v>
      </c>
      <c r="E56" s="17">
        <v>0.71805555555555556</v>
      </c>
      <c r="F56" s="16">
        <v>2003</v>
      </c>
      <c r="G56" s="16">
        <f t="shared" si="4"/>
        <v>41</v>
      </c>
      <c r="H56" s="22" t="s">
        <v>277</v>
      </c>
      <c r="I56" s="43">
        <v>25</v>
      </c>
      <c r="J56" s="20" t="s">
        <v>195</v>
      </c>
      <c r="K56" s="16">
        <f t="shared" si="7"/>
        <v>65</v>
      </c>
      <c r="L56" s="16">
        <v>1954</v>
      </c>
      <c r="M56" s="17">
        <v>0.78541666666666676</v>
      </c>
      <c r="N56" s="16">
        <v>2009</v>
      </c>
      <c r="O56" s="16">
        <f t="shared" si="5"/>
        <v>55</v>
      </c>
      <c r="P56" s="21" t="s">
        <v>277</v>
      </c>
    </row>
    <row r="57" spans="1:16" ht="14.1" customHeight="1" thickBot="1" x14ac:dyDescent="0.3">
      <c r="A57" s="28"/>
      <c r="B57" s="29" t="s">
        <v>299</v>
      </c>
      <c r="C57" s="30"/>
      <c r="D57" s="31"/>
      <c r="E57" s="32">
        <f>SUM(E32:E56)/25</f>
        <v>0.68263888888888891</v>
      </c>
      <c r="F57" s="698" t="s">
        <v>300</v>
      </c>
      <c r="G57" s="698"/>
      <c r="H57" s="33">
        <f>SUM(E32:E41)/10</f>
        <v>0.65673611111111119</v>
      </c>
      <c r="I57" s="52"/>
      <c r="J57" s="53" t="s">
        <v>299</v>
      </c>
      <c r="K57" s="53"/>
      <c r="L57" s="54"/>
      <c r="M57" s="55">
        <f>SUM(M32:M56)/25</f>
        <v>0.7241944444444447</v>
      </c>
      <c r="N57" s="687" t="s">
        <v>300</v>
      </c>
      <c r="O57" s="687"/>
      <c r="P57" s="56">
        <f>SUM(M32:M41)/10</f>
        <v>0.67826388888888889</v>
      </c>
    </row>
    <row r="58" spans="1:16" ht="14.1" customHeight="1" thickBot="1" x14ac:dyDescent="0.3">
      <c r="A58" s="688" t="s">
        <v>412</v>
      </c>
      <c r="B58" s="689"/>
      <c r="C58" s="689"/>
      <c r="D58" s="689"/>
      <c r="E58" s="689"/>
      <c r="F58" s="689"/>
      <c r="G58" s="689"/>
      <c r="H58" s="689"/>
      <c r="I58" s="689"/>
      <c r="J58" s="689"/>
      <c r="K58" s="689"/>
      <c r="L58" s="689"/>
      <c r="M58" s="689"/>
      <c r="N58" s="689"/>
      <c r="O58" s="689"/>
      <c r="P58" s="690"/>
    </row>
    <row r="59" spans="1:16" s="109" customFormat="1" ht="14.1" customHeight="1" thickTop="1" x14ac:dyDescent="0.3">
      <c r="A59" s="691" t="s">
        <v>301</v>
      </c>
      <c r="B59" s="695"/>
      <c r="C59" s="695"/>
      <c r="D59" s="695"/>
      <c r="E59" s="695"/>
      <c r="F59" s="695"/>
      <c r="G59" s="695"/>
      <c r="H59" s="697"/>
      <c r="I59" s="681" t="s">
        <v>302</v>
      </c>
      <c r="J59" s="679"/>
      <c r="K59" s="679"/>
      <c r="L59" s="679"/>
      <c r="M59" s="679"/>
      <c r="N59" s="679"/>
      <c r="O59" s="679"/>
      <c r="P59" s="682"/>
    </row>
    <row r="60" spans="1:16" ht="14.1" customHeight="1" x14ac:dyDescent="0.25">
      <c r="A60" s="7" t="s">
        <v>151</v>
      </c>
      <c r="B60" s="8" t="s">
        <v>152</v>
      </c>
      <c r="C60" s="9" t="s">
        <v>379</v>
      </c>
      <c r="D60" s="10" t="s">
        <v>3</v>
      </c>
      <c r="E60" s="9" t="s">
        <v>248</v>
      </c>
      <c r="F60" s="10" t="s">
        <v>276</v>
      </c>
      <c r="G60" s="10" t="s">
        <v>4</v>
      </c>
      <c r="H60" s="11" t="s">
        <v>250</v>
      </c>
      <c r="I60" s="57" t="s">
        <v>151</v>
      </c>
      <c r="J60" s="58" t="s">
        <v>152</v>
      </c>
      <c r="K60" s="59" t="s">
        <v>379</v>
      </c>
      <c r="L60" s="59" t="s">
        <v>3</v>
      </c>
      <c r="M60" s="58" t="s">
        <v>248</v>
      </c>
      <c r="N60" s="59" t="s">
        <v>276</v>
      </c>
      <c r="O60" s="59" t="s">
        <v>4</v>
      </c>
      <c r="P60" s="60" t="s">
        <v>250</v>
      </c>
    </row>
    <row r="61" spans="1:16" ht="14.1" customHeight="1" x14ac:dyDescent="0.25">
      <c r="A61" s="14">
        <v>1</v>
      </c>
      <c r="B61" s="61" t="s">
        <v>182</v>
      </c>
      <c r="C61" s="16">
        <f t="shared" ref="C61:C85" si="8">SUM(2019-D61)</f>
        <v>66</v>
      </c>
      <c r="D61" s="39">
        <v>1953</v>
      </c>
      <c r="E61" s="17">
        <v>0.75</v>
      </c>
      <c r="F61" s="62">
        <v>2013</v>
      </c>
      <c r="G61" s="42">
        <f t="shared" ref="G61:G85" si="9">SUM(F61-D61)</f>
        <v>60</v>
      </c>
      <c r="H61" s="18"/>
      <c r="I61" s="43">
        <v>1</v>
      </c>
      <c r="J61" s="63" t="s">
        <v>135</v>
      </c>
      <c r="K61" s="16">
        <f>SUM(2019-L61)</f>
        <v>42</v>
      </c>
      <c r="L61" s="64">
        <v>1977</v>
      </c>
      <c r="M61" s="65">
        <v>0.69930555555555562</v>
      </c>
      <c r="N61" s="16">
        <v>2008</v>
      </c>
      <c r="O61" s="16">
        <f t="shared" ref="O61:O85" si="10">SUM(N61-L61)</f>
        <v>31</v>
      </c>
      <c r="P61" s="21" t="s">
        <v>277</v>
      </c>
    </row>
    <row r="62" spans="1:16" ht="14.1" customHeight="1" x14ac:dyDescent="0.25">
      <c r="A62" s="14">
        <v>2</v>
      </c>
      <c r="B62" s="66" t="s">
        <v>168</v>
      </c>
      <c r="C62" s="16">
        <f t="shared" si="8"/>
        <v>63</v>
      </c>
      <c r="D62" s="16">
        <v>1956</v>
      </c>
      <c r="E62" s="17">
        <v>0.75208333333333333</v>
      </c>
      <c r="F62" s="48">
        <v>2017</v>
      </c>
      <c r="G62" s="16">
        <f t="shared" si="9"/>
        <v>61</v>
      </c>
      <c r="H62" s="67"/>
      <c r="I62" s="43">
        <v>2</v>
      </c>
      <c r="J62" s="63" t="s">
        <v>189</v>
      </c>
      <c r="K62" s="16">
        <f t="shared" ref="K62:K85" si="11">SUM(2019-L62)</f>
        <v>36</v>
      </c>
      <c r="L62" s="64">
        <v>1983</v>
      </c>
      <c r="M62" s="65">
        <v>0.73749999999999993</v>
      </c>
      <c r="N62" s="16">
        <v>2015</v>
      </c>
      <c r="O62" s="16">
        <f t="shared" si="10"/>
        <v>32</v>
      </c>
      <c r="P62" s="21" t="s">
        <v>277</v>
      </c>
    </row>
    <row r="63" spans="1:16" ht="14.1" customHeight="1" x14ac:dyDescent="0.25">
      <c r="A63" s="14">
        <v>3</v>
      </c>
      <c r="B63" s="68" t="s">
        <v>281</v>
      </c>
      <c r="C63" s="16">
        <f t="shared" si="8"/>
        <v>68</v>
      </c>
      <c r="D63" s="16">
        <v>1951</v>
      </c>
      <c r="E63" s="17">
        <v>0.77222222222222225</v>
      </c>
      <c r="F63" s="48">
        <v>2011</v>
      </c>
      <c r="G63" s="16">
        <f t="shared" si="9"/>
        <v>60</v>
      </c>
      <c r="H63" s="22" t="s">
        <v>277</v>
      </c>
      <c r="I63" s="43">
        <v>3</v>
      </c>
      <c r="J63" s="63" t="s">
        <v>305</v>
      </c>
      <c r="K63" s="16">
        <f t="shared" si="11"/>
        <v>35</v>
      </c>
      <c r="L63" s="64">
        <v>1984</v>
      </c>
      <c r="M63" s="65">
        <v>0.74583333333333324</v>
      </c>
      <c r="N63" s="16">
        <v>2000</v>
      </c>
      <c r="O63" s="16">
        <f t="shared" si="10"/>
        <v>16</v>
      </c>
      <c r="P63" s="25"/>
    </row>
    <row r="64" spans="1:16" ht="14.1" customHeight="1" x14ac:dyDescent="0.25">
      <c r="A64" s="23">
        <v>4</v>
      </c>
      <c r="B64" s="61" t="s">
        <v>95</v>
      </c>
      <c r="C64" s="16">
        <f t="shared" si="8"/>
        <v>64</v>
      </c>
      <c r="D64" s="16">
        <v>1955</v>
      </c>
      <c r="E64" s="17">
        <v>0.80069444444444438</v>
      </c>
      <c r="F64" s="16">
        <v>2015</v>
      </c>
      <c r="G64" s="42">
        <f t="shared" si="9"/>
        <v>60</v>
      </c>
      <c r="H64" s="18"/>
      <c r="I64" s="43">
        <v>4</v>
      </c>
      <c r="J64" s="63" t="s">
        <v>185</v>
      </c>
      <c r="K64" s="16">
        <f t="shared" si="11"/>
        <v>55</v>
      </c>
      <c r="L64" s="64">
        <v>1964</v>
      </c>
      <c r="M64" s="65">
        <v>0.74652777777777779</v>
      </c>
      <c r="N64" s="16">
        <v>1998</v>
      </c>
      <c r="O64" s="16">
        <f t="shared" si="10"/>
        <v>34</v>
      </c>
      <c r="P64" s="21" t="s">
        <v>277</v>
      </c>
    </row>
    <row r="65" spans="1:16" ht="14.1" customHeight="1" x14ac:dyDescent="0.25">
      <c r="A65" s="23">
        <v>5</v>
      </c>
      <c r="B65" s="68" t="s">
        <v>186</v>
      </c>
      <c r="C65" s="16">
        <f t="shared" si="8"/>
        <v>70</v>
      </c>
      <c r="D65" s="16">
        <v>1949</v>
      </c>
      <c r="E65" s="17">
        <v>0.81180555555555556</v>
      </c>
      <c r="F65" s="16">
        <v>2009</v>
      </c>
      <c r="G65" s="16">
        <f t="shared" si="9"/>
        <v>60</v>
      </c>
      <c r="H65" s="18"/>
      <c r="I65" s="43">
        <v>5</v>
      </c>
      <c r="J65" s="63" t="s">
        <v>191</v>
      </c>
      <c r="K65" s="16">
        <f t="shared" si="11"/>
        <v>27</v>
      </c>
      <c r="L65" s="64">
        <v>1992</v>
      </c>
      <c r="M65" s="65">
        <v>0.77430555555555547</v>
      </c>
      <c r="N65" s="16">
        <v>2014</v>
      </c>
      <c r="O65" s="16">
        <f t="shared" si="10"/>
        <v>22</v>
      </c>
      <c r="P65" s="25"/>
    </row>
    <row r="66" spans="1:16" ht="14.1" customHeight="1" x14ac:dyDescent="0.25">
      <c r="A66" s="23">
        <v>6</v>
      </c>
      <c r="B66" s="15" t="s">
        <v>306</v>
      </c>
      <c r="C66" s="16">
        <f t="shared" si="8"/>
        <v>87</v>
      </c>
      <c r="D66" s="16">
        <v>1932</v>
      </c>
      <c r="E66" s="17">
        <v>0.81319444444444444</v>
      </c>
      <c r="F66" s="16">
        <v>1994</v>
      </c>
      <c r="G66" s="16">
        <f t="shared" si="9"/>
        <v>62</v>
      </c>
      <c r="H66" s="22" t="s">
        <v>277</v>
      </c>
      <c r="I66" s="43">
        <v>6</v>
      </c>
      <c r="J66" s="69" t="s">
        <v>192</v>
      </c>
      <c r="K66" s="16">
        <f t="shared" si="11"/>
        <v>27</v>
      </c>
      <c r="L66" s="64">
        <v>1992</v>
      </c>
      <c r="M66" s="65">
        <v>0.77569444444444446</v>
      </c>
      <c r="N66" s="16">
        <v>2014</v>
      </c>
      <c r="O66" s="16">
        <f t="shared" si="10"/>
        <v>22</v>
      </c>
      <c r="P66" s="25"/>
    </row>
    <row r="67" spans="1:16" ht="14.1" customHeight="1" x14ac:dyDescent="0.25">
      <c r="A67" s="23">
        <v>7</v>
      </c>
      <c r="B67" s="15" t="s">
        <v>96</v>
      </c>
      <c r="C67" s="16">
        <f t="shared" si="8"/>
        <v>72</v>
      </c>
      <c r="D67" s="16">
        <v>1947</v>
      </c>
      <c r="E67" s="17">
        <v>0.81458333333333333</v>
      </c>
      <c r="F67" s="16">
        <v>2008</v>
      </c>
      <c r="G67" s="16">
        <f t="shared" si="9"/>
        <v>61</v>
      </c>
      <c r="H67" s="18"/>
      <c r="I67" s="43">
        <v>7</v>
      </c>
      <c r="J67" s="69" t="s">
        <v>194</v>
      </c>
      <c r="K67" s="16">
        <f t="shared" si="11"/>
        <v>37</v>
      </c>
      <c r="L67" s="64">
        <v>1982</v>
      </c>
      <c r="M67" s="65">
        <v>0.78402777777777777</v>
      </c>
      <c r="N67" s="16">
        <v>1997</v>
      </c>
      <c r="O67" s="16">
        <f t="shared" si="10"/>
        <v>15</v>
      </c>
      <c r="P67" s="21" t="s">
        <v>277</v>
      </c>
    </row>
    <row r="68" spans="1:16" ht="14.1" customHeight="1" x14ac:dyDescent="0.25">
      <c r="A68" s="23">
        <v>8</v>
      </c>
      <c r="B68" s="15" t="s">
        <v>107</v>
      </c>
      <c r="C68" s="16">
        <f t="shared" si="8"/>
        <v>69</v>
      </c>
      <c r="D68" s="16">
        <v>1950</v>
      </c>
      <c r="E68" s="17">
        <v>0.82500000000000007</v>
      </c>
      <c r="F68" s="16">
        <v>2012</v>
      </c>
      <c r="G68" s="16">
        <f t="shared" si="9"/>
        <v>62</v>
      </c>
      <c r="H68" s="18"/>
      <c r="I68" s="43">
        <v>8</v>
      </c>
      <c r="J68" s="69" t="s">
        <v>196</v>
      </c>
      <c r="K68" s="16">
        <f t="shared" si="11"/>
        <v>23</v>
      </c>
      <c r="L68" s="64">
        <v>1996</v>
      </c>
      <c r="M68" s="65">
        <v>0.78888888888888886</v>
      </c>
      <c r="N68" s="16">
        <v>2015</v>
      </c>
      <c r="O68" s="16">
        <f t="shared" si="10"/>
        <v>19</v>
      </c>
      <c r="P68" s="25"/>
    </row>
    <row r="69" spans="1:16" ht="14.1" customHeight="1" x14ac:dyDescent="0.25">
      <c r="A69" s="23">
        <v>9</v>
      </c>
      <c r="B69" s="15" t="s">
        <v>307</v>
      </c>
      <c r="C69" s="16">
        <f t="shared" si="8"/>
        <v>85</v>
      </c>
      <c r="D69" s="16">
        <v>1934</v>
      </c>
      <c r="E69" s="17">
        <v>0.8256944444444444</v>
      </c>
      <c r="F69" s="16">
        <v>1994</v>
      </c>
      <c r="G69" s="16">
        <f t="shared" si="9"/>
        <v>60</v>
      </c>
      <c r="H69" s="18"/>
      <c r="I69" s="43">
        <v>9</v>
      </c>
      <c r="J69" s="69" t="s">
        <v>198</v>
      </c>
      <c r="K69" s="16">
        <f t="shared" si="11"/>
        <v>28</v>
      </c>
      <c r="L69" s="64">
        <v>1991</v>
      </c>
      <c r="M69" s="65">
        <v>0.79305555555555562</v>
      </c>
      <c r="N69" s="16">
        <v>2014</v>
      </c>
      <c r="O69" s="16">
        <f t="shared" si="10"/>
        <v>23</v>
      </c>
      <c r="P69" s="25"/>
    </row>
    <row r="70" spans="1:16" ht="14.1" customHeight="1" x14ac:dyDescent="0.25">
      <c r="A70" s="23">
        <v>10</v>
      </c>
      <c r="B70" s="15" t="s">
        <v>205</v>
      </c>
      <c r="C70" s="16">
        <f t="shared" si="8"/>
        <v>70</v>
      </c>
      <c r="D70" s="16">
        <v>1949</v>
      </c>
      <c r="E70" s="17">
        <v>0.83263888888888893</v>
      </c>
      <c r="F70" s="16">
        <v>2009</v>
      </c>
      <c r="G70" s="16">
        <f t="shared" si="9"/>
        <v>60</v>
      </c>
      <c r="H70" s="18"/>
      <c r="I70" s="43">
        <v>10</v>
      </c>
      <c r="J70" s="69" t="s">
        <v>116</v>
      </c>
      <c r="K70" s="16">
        <f t="shared" si="11"/>
        <v>21</v>
      </c>
      <c r="L70" s="64">
        <v>1998</v>
      </c>
      <c r="M70" s="65">
        <v>0.79513888888888884</v>
      </c>
      <c r="N70" s="48">
        <v>2016</v>
      </c>
      <c r="O70" s="16">
        <f t="shared" si="10"/>
        <v>18</v>
      </c>
      <c r="P70" s="25"/>
    </row>
    <row r="71" spans="1:16" ht="14.1" customHeight="1" x14ac:dyDescent="0.25">
      <c r="A71" s="23">
        <v>11</v>
      </c>
      <c r="B71" s="239" t="s">
        <v>184</v>
      </c>
      <c r="C71" s="16">
        <f t="shared" si="8"/>
        <v>61</v>
      </c>
      <c r="D71" s="16">
        <v>1958</v>
      </c>
      <c r="E71" s="17">
        <v>0.84583333333333333</v>
      </c>
      <c r="F71" s="16">
        <v>2019</v>
      </c>
      <c r="G71" s="16">
        <f t="shared" si="9"/>
        <v>61</v>
      </c>
      <c r="H71" s="238" t="s">
        <v>411</v>
      </c>
      <c r="I71" s="43">
        <v>11</v>
      </c>
      <c r="J71" s="69" t="s">
        <v>199</v>
      </c>
      <c r="K71" s="16">
        <f t="shared" si="11"/>
        <v>35</v>
      </c>
      <c r="L71" s="64">
        <v>1984</v>
      </c>
      <c r="M71" s="65">
        <v>0.79652777777777783</v>
      </c>
      <c r="N71" s="48">
        <v>2003</v>
      </c>
      <c r="O71" s="16">
        <f t="shared" si="10"/>
        <v>19</v>
      </c>
      <c r="P71" s="25"/>
    </row>
    <row r="72" spans="1:16" ht="14.1" customHeight="1" x14ac:dyDescent="0.25">
      <c r="A72" s="23">
        <v>12</v>
      </c>
      <c r="B72" s="15" t="s">
        <v>211</v>
      </c>
      <c r="C72" s="16">
        <f t="shared" si="8"/>
        <v>79</v>
      </c>
      <c r="D72" s="16">
        <v>1940</v>
      </c>
      <c r="E72" s="17">
        <v>0.84930555555555554</v>
      </c>
      <c r="F72" s="16">
        <v>2007</v>
      </c>
      <c r="G72" s="16">
        <f t="shared" si="9"/>
        <v>67</v>
      </c>
      <c r="H72" s="18"/>
      <c r="I72" s="43">
        <v>12</v>
      </c>
      <c r="J72" s="69" t="s">
        <v>197</v>
      </c>
      <c r="K72" s="16">
        <f t="shared" si="11"/>
        <v>59</v>
      </c>
      <c r="L72" s="64">
        <v>1960</v>
      </c>
      <c r="M72" s="65">
        <v>0.80138888888888893</v>
      </c>
      <c r="N72" s="48">
        <v>1991</v>
      </c>
      <c r="O72" s="16">
        <f t="shared" si="10"/>
        <v>31</v>
      </c>
      <c r="P72" s="21" t="s">
        <v>277</v>
      </c>
    </row>
    <row r="73" spans="1:16" ht="14.1" customHeight="1" x14ac:dyDescent="0.25">
      <c r="A73" s="23">
        <v>13</v>
      </c>
      <c r="B73" s="15" t="s">
        <v>100</v>
      </c>
      <c r="C73" s="16">
        <f t="shared" si="8"/>
        <v>71</v>
      </c>
      <c r="D73" s="16">
        <v>1948</v>
      </c>
      <c r="E73" s="17">
        <v>0.84930555555555554</v>
      </c>
      <c r="F73" s="16">
        <v>2009</v>
      </c>
      <c r="G73" s="16">
        <f t="shared" si="9"/>
        <v>61</v>
      </c>
      <c r="H73" s="18"/>
      <c r="I73" s="43">
        <v>13</v>
      </c>
      <c r="J73" s="70" t="s">
        <v>118</v>
      </c>
      <c r="K73" s="16">
        <f t="shared" si="11"/>
        <v>28</v>
      </c>
      <c r="L73" s="64">
        <v>1991</v>
      </c>
      <c r="M73" s="65">
        <v>0.80347222222222225</v>
      </c>
      <c r="N73" s="48">
        <v>2017</v>
      </c>
      <c r="O73" s="16">
        <f t="shared" si="10"/>
        <v>26</v>
      </c>
      <c r="P73" s="51"/>
    </row>
    <row r="74" spans="1:16" ht="14.1" customHeight="1" x14ac:dyDescent="0.25">
      <c r="A74" s="23">
        <v>14</v>
      </c>
      <c r="B74" s="15" t="s">
        <v>309</v>
      </c>
      <c r="C74" s="16">
        <f t="shared" si="8"/>
        <v>82</v>
      </c>
      <c r="D74" s="16">
        <v>1937</v>
      </c>
      <c r="E74" s="17">
        <v>0.86111111111111116</v>
      </c>
      <c r="F74" s="16">
        <v>1998</v>
      </c>
      <c r="G74" s="16">
        <f t="shared" si="9"/>
        <v>61</v>
      </c>
      <c r="H74" s="18"/>
      <c r="I74" s="43">
        <v>14</v>
      </c>
      <c r="J74" s="69" t="s">
        <v>201</v>
      </c>
      <c r="K74" s="16">
        <f t="shared" si="11"/>
        <v>38</v>
      </c>
      <c r="L74" s="64">
        <v>1981</v>
      </c>
      <c r="M74" s="65">
        <v>0.80972222222222223</v>
      </c>
      <c r="N74" s="48">
        <v>2015</v>
      </c>
      <c r="O74" s="16">
        <f t="shared" si="10"/>
        <v>34</v>
      </c>
      <c r="P74" s="21" t="s">
        <v>277</v>
      </c>
    </row>
    <row r="75" spans="1:16" ht="14.1" customHeight="1" x14ac:dyDescent="0.25">
      <c r="A75" s="23">
        <v>15</v>
      </c>
      <c r="B75" s="15" t="s">
        <v>104</v>
      </c>
      <c r="C75" s="16">
        <f t="shared" si="8"/>
        <v>74</v>
      </c>
      <c r="D75" s="16">
        <v>1945</v>
      </c>
      <c r="E75" s="17">
        <v>0.8666666666666667</v>
      </c>
      <c r="F75" s="16">
        <v>2007</v>
      </c>
      <c r="G75" s="16">
        <f t="shared" si="9"/>
        <v>62</v>
      </c>
      <c r="H75" s="18"/>
      <c r="I75" s="43">
        <v>15</v>
      </c>
      <c r="J75" s="69" t="s">
        <v>117</v>
      </c>
      <c r="K75" s="16">
        <f t="shared" si="11"/>
        <v>36</v>
      </c>
      <c r="L75" s="64">
        <v>1983</v>
      </c>
      <c r="M75" s="65">
        <v>0.81180555555555556</v>
      </c>
      <c r="N75" s="48">
        <v>2016</v>
      </c>
      <c r="O75" s="16">
        <f t="shared" si="10"/>
        <v>33</v>
      </c>
      <c r="P75" s="21" t="s">
        <v>277</v>
      </c>
    </row>
    <row r="76" spans="1:16" ht="14.1" customHeight="1" x14ac:dyDescent="0.25">
      <c r="A76" s="23">
        <v>16</v>
      </c>
      <c r="B76" s="15" t="s">
        <v>109</v>
      </c>
      <c r="C76" s="16">
        <f t="shared" si="8"/>
        <v>69</v>
      </c>
      <c r="D76" s="16">
        <v>1950</v>
      </c>
      <c r="E76" s="17">
        <v>0.86875000000000002</v>
      </c>
      <c r="F76" s="16">
        <v>2010</v>
      </c>
      <c r="G76" s="16">
        <f t="shared" si="9"/>
        <v>60</v>
      </c>
      <c r="H76" s="18"/>
      <c r="I76" s="43">
        <v>16</v>
      </c>
      <c r="J76" s="69" t="s">
        <v>312</v>
      </c>
      <c r="K76" s="16">
        <f t="shared" si="11"/>
        <v>33</v>
      </c>
      <c r="L76" s="64">
        <v>1986</v>
      </c>
      <c r="M76" s="65">
        <v>0.8222222222222223</v>
      </c>
      <c r="N76" s="48">
        <v>2008</v>
      </c>
      <c r="O76" s="16">
        <f t="shared" si="10"/>
        <v>22</v>
      </c>
      <c r="P76" s="25"/>
    </row>
    <row r="77" spans="1:16" ht="14.1" customHeight="1" x14ac:dyDescent="0.25">
      <c r="A77" s="23">
        <v>17</v>
      </c>
      <c r="B77" s="15" t="s">
        <v>311</v>
      </c>
      <c r="C77" s="16">
        <f t="shared" si="8"/>
        <v>88</v>
      </c>
      <c r="D77" s="16">
        <v>1931</v>
      </c>
      <c r="E77" s="17">
        <v>0.87013888888888891</v>
      </c>
      <c r="F77" s="16">
        <v>1994</v>
      </c>
      <c r="G77" s="16">
        <f t="shared" si="9"/>
        <v>63</v>
      </c>
      <c r="H77" s="22" t="s">
        <v>277</v>
      </c>
      <c r="I77" s="43">
        <v>17</v>
      </c>
      <c r="J77" s="71" t="s">
        <v>323</v>
      </c>
      <c r="K77" s="16">
        <f t="shared" si="11"/>
        <v>18</v>
      </c>
      <c r="L77" s="16">
        <v>2001</v>
      </c>
      <c r="M77" s="17">
        <v>0.82430555555555562</v>
      </c>
      <c r="N77" s="48">
        <v>2017</v>
      </c>
      <c r="O77" s="16">
        <f t="shared" si="10"/>
        <v>16</v>
      </c>
      <c r="P77" s="51"/>
    </row>
    <row r="78" spans="1:16" ht="14.1" customHeight="1" x14ac:dyDescent="0.25">
      <c r="A78" s="23">
        <v>18</v>
      </c>
      <c r="B78" s="15" t="s">
        <v>101</v>
      </c>
      <c r="C78" s="16">
        <f t="shared" si="8"/>
        <v>74</v>
      </c>
      <c r="D78" s="16">
        <v>1945</v>
      </c>
      <c r="E78" s="17">
        <v>0.89236111111111116</v>
      </c>
      <c r="F78" s="16">
        <v>2005</v>
      </c>
      <c r="G78" s="16">
        <f t="shared" si="9"/>
        <v>60</v>
      </c>
      <c r="H78" s="18"/>
      <c r="I78" s="43">
        <v>18</v>
      </c>
      <c r="J78" s="71" t="s">
        <v>258</v>
      </c>
      <c r="K78" s="16">
        <f t="shared" si="11"/>
        <v>17</v>
      </c>
      <c r="L78" s="16">
        <v>2002</v>
      </c>
      <c r="M78" s="17">
        <v>0.82500000000000007</v>
      </c>
      <c r="N78" s="48">
        <v>2017</v>
      </c>
      <c r="O78" s="16">
        <f t="shared" si="10"/>
        <v>15</v>
      </c>
      <c r="P78" s="51"/>
    </row>
    <row r="79" spans="1:16" ht="14.1" customHeight="1" x14ac:dyDescent="0.25">
      <c r="A79" s="23">
        <v>19</v>
      </c>
      <c r="B79" s="15" t="s">
        <v>297</v>
      </c>
      <c r="C79" s="16">
        <f t="shared" si="8"/>
        <v>71</v>
      </c>
      <c r="D79" s="16">
        <v>1948</v>
      </c>
      <c r="E79" s="17">
        <v>0.91249999999999998</v>
      </c>
      <c r="F79" s="16">
        <v>2008</v>
      </c>
      <c r="G79" s="16">
        <f t="shared" si="9"/>
        <v>60</v>
      </c>
      <c r="H79" s="72"/>
      <c r="I79" s="43">
        <v>19</v>
      </c>
      <c r="J79" s="69" t="s">
        <v>316</v>
      </c>
      <c r="K79" s="16">
        <f t="shared" si="11"/>
        <v>41</v>
      </c>
      <c r="L79" s="64">
        <v>1978</v>
      </c>
      <c r="M79" s="65">
        <v>0.82777777777777783</v>
      </c>
      <c r="N79" s="48">
        <v>1993</v>
      </c>
      <c r="O79" s="16">
        <f t="shared" si="10"/>
        <v>15</v>
      </c>
      <c r="P79" s="21" t="s">
        <v>277</v>
      </c>
    </row>
    <row r="80" spans="1:16" ht="14.1" customHeight="1" x14ac:dyDescent="0.25">
      <c r="A80" s="23">
        <v>20</v>
      </c>
      <c r="B80" s="68" t="s">
        <v>315</v>
      </c>
      <c r="C80" s="16">
        <f t="shared" si="8"/>
        <v>78</v>
      </c>
      <c r="D80" s="16">
        <v>1941</v>
      </c>
      <c r="E80" s="17">
        <v>0.9145833333333333</v>
      </c>
      <c r="F80" s="237">
        <v>2002</v>
      </c>
      <c r="G80" s="237">
        <f t="shared" si="9"/>
        <v>61</v>
      </c>
      <c r="H80" s="18"/>
      <c r="I80" s="43">
        <v>20</v>
      </c>
      <c r="J80" s="69" t="s">
        <v>200</v>
      </c>
      <c r="K80" s="16">
        <f t="shared" si="11"/>
        <v>44</v>
      </c>
      <c r="L80" s="64">
        <v>1975</v>
      </c>
      <c r="M80" s="65">
        <v>0.82916666666666661</v>
      </c>
      <c r="N80" s="48">
        <v>2009</v>
      </c>
      <c r="O80" s="16">
        <f t="shared" si="10"/>
        <v>34</v>
      </c>
      <c r="P80" s="21" t="s">
        <v>277</v>
      </c>
    </row>
    <row r="81" spans="1:16" ht="14.1" customHeight="1" x14ac:dyDescent="0.25">
      <c r="A81" s="23">
        <v>21</v>
      </c>
      <c r="B81" s="68" t="s">
        <v>215</v>
      </c>
      <c r="C81" s="16">
        <f t="shared" si="8"/>
        <v>74</v>
      </c>
      <c r="D81" s="16">
        <v>1945</v>
      </c>
      <c r="E81" s="17">
        <v>0.92152777777777783</v>
      </c>
      <c r="F81" s="48">
        <v>2008</v>
      </c>
      <c r="G81" s="48">
        <f t="shared" si="9"/>
        <v>63</v>
      </c>
      <c r="H81" s="67"/>
      <c r="I81" s="43">
        <v>21</v>
      </c>
      <c r="J81" s="69" t="s">
        <v>206</v>
      </c>
      <c r="K81" s="16">
        <f t="shared" si="11"/>
        <v>33</v>
      </c>
      <c r="L81" s="64">
        <v>1986</v>
      </c>
      <c r="M81" s="65">
        <v>0.83333333333333337</v>
      </c>
      <c r="N81" s="16">
        <v>2004</v>
      </c>
      <c r="O81" s="16">
        <f t="shared" si="10"/>
        <v>18</v>
      </c>
      <c r="P81" s="25"/>
    </row>
    <row r="82" spans="1:16" ht="14.1" customHeight="1" x14ac:dyDescent="0.25">
      <c r="A82" s="23">
        <v>22</v>
      </c>
      <c r="B82" s="68" t="s">
        <v>296</v>
      </c>
      <c r="C82" s="16">
        <f t="shared" si="8"/>
        <v>66</v>
      </c>
      <c r="D82" s="16">
        <v>1953</v>
      </c>
      <c r="E82" s="17">
        <v>0.92847222222222225</v>
      </c>
      <c r="F82" s="48">
        <v>2015</v>
      </c>
      <c r="G82" s="88">
        <f t="shared" si="9"/>
        <v>62</v>
      </c>
      <c r="H82" s="67"/>
      <c r="I82" s="43">
        <v>22</v>
      </c>
      <c r="J82" s="63" t="s">
        <v>209</v>
      </c>
      <c r="K82" s="16">
        <f t="shared" si="11"/>
        <v>22</v>
      </c>
      <c r="L82" s="64">
        <v>1997</v>
      </c>
      <c r="M82" s="65">
        <v>0.83611111111111114</v>
      </c>
      <c r="N82" s="16">
        <v>2012</v>
      </c>
      <c r="O82" s="16">
        <f t="shared" si="10"/>
        <v>15</v>
      </c>
      <c r="P82" s="25"/>
    </row>
    <row r="83" spans="1:16" ht="14.1" customHeight="1" x14ac:dyDescent="0.25">
      <c r="A83" s="23">
        <v>23</v>
      </c>
      <c r="B83" s="61" t="s">
        <v>367</v>
      </c>
      <c r="C83" s="16">
        <f t="shared" si="8"/>
        <v>64</v>
      </c>
      <c r="D83" s="16">
        <v>1955</v>
      </c>
      <c r="E83" s="17">
        <v>0.9291666666666667</v>
      </c>
      <c r="F83" s="48">
        <v>2018</v>
      </c>
      <c r="G83" s="88">
        <f t="shared" si="9"/>
        <v>63</v>
      </c>
      <c r="H83" s="67"/>
      <c r="I83" s="43">
        <v>23</v>
      </c>
      <c r="J83" s="63" t="s">
        <v>208</v>
      </c>
      <c r="K83" s="16">
        <f t="shared" si="11"/>
        <v>27</v>
      </c>
      <c r="L83" s="64">
        <v>1992</v>
      </c>
      <c r="M83" s="65">
        <v>0.83611111111111114</v>
      </c>
      <c r="N83" s="16">
        <v>2005</v>
      </c>
      <c r="O83" s="16">
        <f t="shared" si="10"/>
        <v>13</v>
      </c>
      <c r="P83" s="25"/>
    </row>
    <row r="84" spans="1:16" ht="14.1" customHeight="1" x14ac:dyDescent="0.25">
      <c r="A84" s="23">
        <v>24</v>
      </c>
      <c r="B84" s="68" t="s">
        <v>319</v>
      </c>
      <c r="C84" s="16">
        <f t="shared" si="8"/>
        <v>70</v>
      </c>
      <c r="D84" s="237">
        <v>1949</v>
      </c>
      <c r="E84" s="17">
        <v>0.94236111111111109</v>
      </c>
      <c r="F84" s="48">
        <v>2009</v>
      </c>
      <c r="G84" s="48">
        <f t="shared" si="9"/>
        <v>60</v>
      </c>
      <c r="H84" s="67"/>
      <c r="I84" s="43">
        <v>24</v>
      </c>
      <c r="J84" s="63" t="s">
        <v>322</v>
      </c>
      <c r="K84" s="16">
        <f t="shared" si="11"/>
        <v>44</v>
      </c>
      <c r="L84" s="64">
        <v>1975</v>
      </c>
      <c r="M84" s="65">
        <v>0.83750000000000002</v>
      </c>
      <c r="N84" s="16">
        <v>2000</v>
      </c>
      <c r="O84" s="16">
        <f t="shared" si="10"/>
        <v>25</v>
      </c>
      <c r="P84" s="21" t="s">
        <v>277</v>
      </c>
    </row>
    <row r="85" spans="1:16" ht="14.1" customHeight="1" x14ac:dyDescent="0.25">
      <c r="A85" s="23">
        <v>25</v>
      </c>
      <c r="B85" s="47" t="s">
        <v>219</v>
      </c>
      <c r="C85" s="16">
        <f t="shared" si="8"/>
        <v>68</v>
      </c>
      <c r="D85" s="39">
        <v>1951</v>
      </c>
      <c r="E85" s="17">
        <v>0.96666666666666667</v>
      </c>
      <c r="F85" s="16">
        <v>2012</v>
      </c>
      <c r="G85" s="42">
        <f t="shared" si="9"/>
        <v>61</v>
      </c>
      <c r="H85" s="18"/>
      <c r="I85" s="43">
        <v>25</v>
      </c>
      <c r="J85" s="63" t="s">
        <v>210</v>
      </c>
      <c r="K85" s="16">
        <f t="shared" si="11"/>
        <v>42</v>
      </c>
      <c r="L85" s="64">
        <v>1977</v>
      </c>
      <c r="M85" s="73">
        <v>0.83888888888888891</v>
      </c>
      <c r="N85" s="16">
        <v>2008</v>
      </c>
      <c r="O85" s="16">
        <f t="shared" si="10"/>
        <v>31</v>
      </c>
      <c r="P85" s="21" t="s">
        <v>277</v>
      </c>
    </row>
    <row r="86" spans="1:16" ht="14.1" customHeight="1" thickBot="1" x14ac:dyDescent="0.3">
      <c r="A86" s="74"/>
      <c r="B86" s="75" t="s">
        <v>299</v>
      </c>
      <c r="C86" s="53"/>
      <c r="D86" s="54"/>
      <c r="E86" s="55">
        <f>SUM(E61:E85)/25</f>
        <v>0.85666666666666669</v>
      </c>
      <c r="F86" s="687" t="s">
        <v>300</v>
      </c>
      <c r="G86" s="687"/>
      <c r="H86" s="76">
        <f>SUM(E61:E70)/10</f>
        <v>0.79979166666666657</v>
      </c>
      <c r="I86" s="77"/>
      <c r="J86" s="78" t="s">
        <v>299</v>
      </c>
      <c r="K86" s="78"/>
      <c r="L86" s="79"/>
      <c r="M86" s="80">
        <f>SUM(M61:M85)/25</f>
        <v>0.79894444444444435</v>
      </c>
      <c r="N86" s="676" t="s">
        <v>300</v>
      </c>
      <c r="O86" s="676"/>
      <c r="P86" s="81">
        <f>SUM(M61:M70)/10</f>
        <v>0.76402777777777775</v>
      </c>
    </row>
    <row r="87" spans="1:16" s="108" customFormat="1" ht="14.1" customHeight="1" thickTop="1" x14ac:dyDescent="0.25">
      <c r="A87" s="678" t="s">
        <v>303</v>
      </c>
      <c r="B87" s="679"/>
      <c r="C87" s="679"/>
      <c r="D87" s="679"/>
      <c r="E87" s="679"/>
      <c r="F87" s="679"/>
      <c r="G87" s="679"/>
      <c r="H87" s="680"/>
      <c r="I87" s="681" t="s">
        <v>304</v>
      </c>
      <c r="J87" s="679"/>
      <c r="K87" s="679"/>
      <c r="L87" s="679"/>
      <c r="M87" s="679"/>
      <c r="N87" s="679"/>
      <c r="O87" s="679"/>
      <c r="P87" s="682"/>
    </row>
    <row r="88" spans="1:16" ht="14.1" customHeight="1" x14ac:dyDescent="0.25">
      <c r="A88" s="82" t="s">
        <v>151</v>
      </c>
      <c r="B88" s="83" t="s">
        <v>152</v>
      </c>
      <c r="C88" s="59" t="s">
        <v>379</v>
      </c>
      <c r="D88" s="59" t="s">
        <v>3</v>
      </c>
      <c r="E88" s="58" t="s">
        <v>248</v>
      </c>
      <c r="F88" s="59" t="s">
        <v>276</v>
      </c>
      <c r="G88" s="59" t="s">
        <v>4</v>
      </c>
      <c r="H88" s="84" t="s">
        <v>250</v>
      </c>
      <c r="I88" s="57" t="s">
        <v>151</v>
      </c>
      <c r="J88" s="58" t="s">
        <v>152</v>
      </c>
      <c r="K88" s="59" t="s">
        <v>379</v>
      </c>
      <c r="L88" s="59" t="s">
        <v>3</v>
      </c>
      <c r="M88" s="58" t="s">
        <v>248</v>
      </c>
      <c r="N88" s="59" t="s">
        <v>276</v>
      </c>
      <c r="O88" s="59" t="s">
        <v>4</v>
      </c>
      <c r="P88" s="60" t="s">
        <v>250</v>
      </c>
    </row>
    <row r="89" spans="1:16" ht="14.1" customHeight="1" x14ac:dyDescent="0.25">
      <c r="A89" s="23">
        <v>1</v>
      </c>
      <c r="B89" s="85" t="s">
        <v>185</v>
      </c>
      <c r="C89" s="16">
        <f>SUM(2019-D89)</f>
        <v>55</v>
      </c>
      <c r="D89" s="64">
        <v>1964</v>
      </c>
      <c r="E89" s="65">
        <v>0.70624999999999993</v>
      </c>
      <c r="F89" s="16">
        <v>1999</v>
      </c>
      <c r="G89" s="42">
        <f t="shared" ref="G89:G113" si="12">SUM(F89-D89)</f>
        <v>35</v>
      </c>
      <c r="H89" s="22" t="s">
        <v>277</v>
      </c>
      <c r="I89" s="37">
        <v>1</v>
      </c>
      <c r="J89" s="63" t="s">
        <v>144</v>
      </c>
      <c r="K89" s="16">
        <f>SUM(2019-L89)</f>
        <v>54</v>
      </c>
      <c r="L89" s="64">
        <v>1965</v>
      </c>
      <c r="M89" s="65">
        <v>0.8305555555555556</v>
      </c>
      <c r="N89" s="16">
        <v>2015</v>
      </c>
      <c r="O89" s="42">
        <f t="shared" ref="O89:O107" si="13">SUM(N89-L89)</f>
        <v>50</v>
      </c>
      <c r="P89" s="25"/>
    </row>
    <row r="90" spans="1:16" ht="14.1" customHeight="1" x14ac:dyDescent="0.25">
      <c r="A90" s="23">
        <v>2</v>
      </c>
      <c r="B90" s="86" t="s">
        <v>136</v>
      </c>
      <c r="C90" s="16">
        <f t="shared" ref="C90:C113" si="14">SUM(2019-D90)</f>
        <v>42</v>
      </c>
      <c r="D90" s="64">
        <v>1977</v>
      </c>
      <c r="E90" s="65">
        <v>0.75416666666666676</v>
      </c>
      <c r="F90" s="16">
        <v>2015</v>
      </c>
      <c r="G90" s="42">
        <f t="shared" si="12"/>
        <v>38</v>
      </c>
      <c r="H90" s="18"/>
      <c r="I90" s="37">
        <v>2</v>
      </c>
      <c r="J90" s="63" t="s">
        <v>216</v>
      </c>
      <c r="K90" s="16">
        <f t="shared" ref="K90:K107" si="15">SUM(2019-L90)</f>
        <v>55</v>
      </c>
      <c r="L90" s="64">
        <v>1964</v>
      </c>
      <c r="M90" s="65">
        <v>0.92291666666666661</v>
      </c>
      <c r="N90" s="16">
        <v>2014</v>
      </c>
      <c r="O90" s="16">
        <f t="shared" si="13"/>
        <v>50</v>
      </c>
      <c r="P90" s="25"/>
    </row>
    <row r="91" spans="1:16" ht="14.1" customHeight="1" x14ac:dyDescent="0.25">
      <c r="A91" s="23">
        <v>3</v>
      </c>
      <c r="B91" s="86" t="s">
        <v>135</v>
      </c>
      <c r="C91" s="16">
        <f t="shared" si="14"/>
        <v>42</v>
      </c>
      <c r="D91" s="64">
        <v>1977</v>
      </c>
      <c r="E91" s="65">
        <v>0.76180555555555562</v>
      </c>
      <c r="F91" s="16">
        <v>2016</v>
      </c>
      <c r="G91" s="42">
        <f t="shared" si="12"/>
        <v>39</v>
      </c>
      <c r="H91" s="18"/>
      <c r="I91" s="37">
        <v>3</v>
      </c>
      <c r="J91" s="63" t="s">
        <v>197</v>
      </c>
      <c r="K91" s="16">
        <f t="shared" si="15"/>
        <v>59</v>
      </c>
      <c r="L91" s="64">
        <v>1960</v>
      </c>
      <c r="M91" s="65">
        <v>0.95763888888888893</v>
      </c>
      <c r="N91" s="16">
        <v>2010</v>
      </c>
      <c r="O91" s="42">
        <f t="shared" si="13"/>
        <v>50</v>
      </c>
      <c r="P91" s="25"/>
    </row>
    <row r="92" spans="1:16" ht="14.1" customHeight="1" x14ac:dyDescent="0.25">
      <c r="A92" s="23">
        <v>4</v>
      </c>
      <c r="B92" s="86" t="s">
        <v>197</v>
      </c>
      <c r="C92" s="16">
        <f t="shared" si="14"/>
        <v>59</v>
      </c>
      <c r="D92" s="64">
        <v>1960</v>
      </c>
      <c r="E92" s="65">
        <v>0.79236111111111107</v>
      </c>
      <c r="F92" s="16">
        <v>1999</v>
      </c>
      <c r="G92" s="42">
        <f t="shared" si="12"/>
        <v>39</v>
      </c>
      <c r="H92" s="22" t="s">
        <v>277</v>
      </c>
      <c r="I92" s="43">
        <v>4</v>
      </c>
      <c r="J92" s="63" t="s">
        <v>221</v>
      </c>
      <c r="K92" s="16">
        <f t="shared" si="15"/>
        <v>65</v>
      </c>
      <c r="L92" s="64">
        <v>1954</v>
      </c>
      <c r="M92" s="65" t="s">
        <v>68</v>
      </c>
      <c r="N92" s="16">
        <v>2009</v>
      </c>
      <c r="O92" s="42">
        <f t="shared" si="13"/>
        <v>55</v>
      </c>
      <c r="P92" s="25"/>
    </row>
    <row r="93" spans="1:16" ht="14.1" customHeight="1" x14ac:dyDescent="0.25">
      <c r="A93" s="23">
        <v>5</v>
      </c>
      <c r="B93" s="86" t="s">
        <v>200</v>
      </c>
      <c r="C93" s="16">
        <f t="shared" si="14"/>
        <v>44</v>
      </c>
      <c r="D93" s="64">
        <v>1975</v>
      </c>
      <c r="E93" s="65">
        <v>0.80625000000000002</v>
      </c>
      <c r="F93" s="16">
        <v>2010</v>
      </c>
      <c r="G93" s="42">
        <f t="shared" si="12"/>
        <v>35</v>
      </c>
      <c r="H93" s="18"/>
      <c r="I93" s="43">
        <v>5</v>
      </c>
      <c r="J93" s="63" t="s">
        <v>148</v>
      </c>
      <c r="K93" s="16">
        <f t="shared" si="15"/>
        <v>54</v>
      </c>
      <c r="L93" s="64">
        <v>1965</v>
      </c>
      <c r="M93" s="87" t="s">
        <v>217</v>
      </c>
      <c r="N93" s="16">
        <v>2015</v>
      </c>
      <c r="O93" s="42">
        <f t="shared" si="13"/>
        <v>50</v>
      </c>
      <c r="P93" s="25"/>
    </row>
    <row r="94" spans="1:16" ht="14.1" customHeight="1" x14ac:dyDescent="0.25">
      <c r="A94" s="23">
        <v>6</v>
      </c>
      <c r="B94" s="86" t="s">
        <v>125</v>
      </c>
      <c r="C94" s="16">
        <f t="shared" si="14"/>
        <v>42</v>
      </c>
      <c r="D94" s="64">
        <v>1977</v>
      </c>
      <c r="E94" s="65">
        <v>0.80625000000000002</v>
      </c>
      <c r="F94" s="48">
        <v>2016</v>
      </c>
      <c r="G94" s="88">
        <f t="shared" si="12"/>
        <v>39</v>
      </c>
      <c r="H94" s="18"/>
      <c r="I94" s="43">
        <v>6</v>
      </c>
      <c r="J94" s="63" t="s">
        <v>218</v>
      </c>
      <c r="K94" s="16">
        <f t="shared" si="15"/>
        <v>56</v>
      </c>
      <c r="L94" s="64">
        <v>1963</v>
      </c>
      <c r="M94" s="87" t="s">
        <v>133</v>
      </c>
      <c r="N94" s="16">
        <v>2013</v>
      </c>
      <c r="O94" s="42">
        <f t="shared" si="13"/>
        <v>50</v>
      </c>
      <c r="P94" s="25"/>
    </row>
    <row r="95" spans="1:16" ht="14.1" customHeight="1" x14ac:dyDescent="0.25">
      <c r="A95" s="23">
        <v>7</v>
      </c>
      <c r="B95" s="86" t="s">
        <v>202</v>
      </c>
      <c r="C95" s="16">
        <f t="shared" si="14"/>
        <v>44</v>
      </c>
      <c r="D95" s="64">
        <v>1975</v>
      </c>
      <c r="E95" s="65">
        <v>0.81180555555555556</v>
      </c>
      <c r="F95" s="48">
        <v>2016</v>
      </c>
      <c r="G95" s="88">
        <f t="shared" si="12"/>
        <v>41</v>
      </c>
      <c r="H95" s="89"/>
      <c r="I95" s="43">
        <v>7</v>
      </c>
      <c r="J95" s="20" t="s">
        <v>147</v>
      </c>
      <c r="K95" s="16">
        <f t="shared" si="15"/>
        <v>56</v>
      </c>
      <c r="L95" s="16">
        <v>1963</v>
      </c>
      <c r="M95" s="87" t="s">
        <v>220</v>
      </c>
      <c r="N95" s="16">
        <v>2013</v>
      </c>
      <c r="O95" s="42">
        <f t="shared" si="13"/>
        <v>50</v>
      </c>
      <c r="P95" s="25"/>
    </row>
    <row r="96" spans="1:16" ht="14.1" customHeight="1" x14ac:dyDescent="0.25">
      <c r="A96" s="23">
        <v>8</v>
      </c>
      <c r="B96" s="90" t="s">
        <v>127</v>
      </c>
      <c r="C96" s="16">
        <f t="shared" si="14"/>
        <v>40</v>
      </c>
      <c r="D96" s="64">
        <v>1979</v>
      </c>
      <c r="E96" s="65">
        <v>0.81458333333333333</v>
      </c>
      <c r="F96" s="48">
        <v>2017</v>
      </c>
      <c r="G96" s="88">
        <f t="shared" si="12"/>
        <v>38</v>
      </c>
      <c r="H96" s="67"/>
      <c r="I96" s="43">
        <v>8</v>
      </c>
      <c r="J96" s="63" t="s">
        <v>225</v>
      </c>
      <c r="K96" s="16">
        <f t="shared" si="15"/>
        <v>70</v>
      </c>
      <c r="L96" s="64">
        <v>1949</v>
      </c>
      <c r="M96" s="65" t="s">
        <v>98</v>
      </c>
      <c r="N96" s="16">
        <v>2003</v>
      </c>
      <c r="O96" s="42">
        <f t="shared" si="13"/>
        <v>54</v>
      </c>
      <c r="P96" s="25"/>
    </row>
    <row r="97" spans="1:16" ht="14.1" customHeight="1" x14ac:dyDescent="0.25">
      <c r="A97" s="23">
        <v>9</v>
      </c>
      <c r="B97" s="86" t="s">
        <v>308</v>
      </c>
      <c r="C97" s="16">
        <f t="shared" si="14"/>
        <v>55</v>
      </c>
      <c r="D97" s="64">
        <v>1964</v>
      </c>
      <c r="E97" s="65">
        <v>0.82013888888888886</v>
      </c>
      <c r="F97" s="48">
        <v>2010</v>
      </c>
      <c r="G97" s="88">
        <f t="shared" si="12"/>
        <v>46</v>
      </c>
      <c r="H97" s="91" t="s">
        <v>277</v>
      </c>
      <c r="I97" s="43">
        <v>9</v>
      </c>
      <c r="J97" s="20" t="s">
        <v>227</v>
      </c>
      <c r="K97" s="16">
        <f t="shared" si="15"/>
        <v>59</v>
      </c>
      <c r="L97" s="16">
        <v>1960</v>
      </c>
      <c r="M97" s="87" t="s">
        <v>226</v>
      </c>
      <c r="N97" s="16">
        <v>2015</v>
      </c>
      <c r="O97" s="16">
        <f t="shared" si="13"/>
        <v>55</v>
      </c>
      <c r="P97" s="25"/>
    </row>
    <row r="98" spans="1:16" ht="14.1" customHeight="1" x14ac:dyDescent="0.25">
      <c r="A98" s="23">
        <v>10</v>
      </c>
      <c r="B98" s="86" t="s">
        <v>203</v>
      </c>
      <c r="C98" s="16">
        <f t="shared" si="14"/>
        <v>46</v>
      </c>
      <c r="D98" s="64">
        <v>1973</v>
      </c>
      <c r="E98" s="65">
        <v>0.8222222222222223</v>
      </c>
      <c r="F98" s="48">
        <v>2012</v>
      </c>
      <c r="G98" s="88">
        <f t="shared" si="12"/>
        <v>39</v>
      </c>
      <c r="H98" s="18"/>
      <c r="I98" s="43">
        <v>10</v>
      </c>
      <c r="J98" s="63" t="s">
        <v>145</v>
      </c>
      <c r="K98" s="16">
        <f t="shared" si="15"/>
        <v>71</v>
      </c>
      <c r="L98" s="64">
        <v>1948</v>
      </c>
      <c r="M98" s="65" t="s">
        <v>204</v>
      </c>
      <c r="N98" s="16">
        <v>2008</v>
      </c>
      <c r="O98" s="42">
        <f t="shared" si="13"/>
        <v>60</v>
      </c>
      <c r="P98" s="25"/>
    </row>
    <row r="99" spans="1:16" ht="14.1" customHeight="1" x14ac:dyDescent="0.25">
      <c r="A99" s="23">
        <v>11</v>
      </c>
      <c r="B99" s="86" t="s">
        <v>128</v>
      </c>
      <c r="C99" s="16">
        <f t="shared" si="14"/>
        <v>46</v>
      </c>
      <c r="D99" s="64">
        <v>1973</v>
      </c>
      <c r="E99" s="65">
        <v>0.8256944444444444</v>
      </c>
      <c r="F99" s="48">
        <v>2014</v>
      </c>
      <c r="G99" s="88">
        <f t="shared" si="12"/>
        <v>41</v>
      </c>
      <c r="H99" s="18"/>
      <c r="I99" s="43">
        <v>11</v>
      </c>
      <c r="J99" s="63" t="s">
        <v>233</v>
      </c>
      <c r="K99" s="16">
        <f t="shared" si="15"/>
        <v>73</v>
      </c>
      <c r="L99" s="64">
        <v>1946</v>
      </c>
      <c r="M99" s="65" t="s">
        <v>75</v>
      </c>
      <c r="N99" s="16">
        <v>1998</v>
      </c>
      <c r="O99" s="42">
        <f t="shared" si="13"/>
        <v>52</v>
      </c>
      <c r="P99" s="25"/>
    </row>
    <row r="100" spans="1:16" ht="14.1" customHeight="1" x14ac:dyDescent="0.25">
      <c r="A100" s="23">
        <v>12</v>
      </c>
      <c r="B100" s="86" t="s">
        <v>207</v>
      </c>
      <c r="C100" s="16">
        <f t="shared" si="14"/>
        <v>60</v>
      </c>
      <c r="D100" s="64">
        <v>1959</v>
      </c>
      <c r="E100" s="65">
        <v>0.8340277777777777</v>
      </c>
      <c r="F100" s="48">
        <v>1994</v>
      </c>
      <c r="G100" s="88">
        <f t="shared" si="12"/>
        <v>35</v>
      </c>
      <c r="H100" s="22" t="s">
        <v>277</v>
      </c>
      <c r="I100" s="43">
        <v>12</v>
      </c>
      <c r="J100" s="63" t="s">
        <v>234</v>
      </c>
      <c r="K100" s="16">
        <f t="shared" si="15"/>
        <v>77</v>
      </c>
      <c r="L100" s="64">
        <v>1942</v>
      </c>
      <c r="M100" s="65" t="s">
        <v>113</v>
      </c>
      <c r="N100" s="16">
        <v>1992</v>
      </c>
      <c r="O100" s="42">
        <f t="shared" si="13"/>
        <v>50</v>
      </c>
      <c r="P100" s="25"/>
    </row>
    <row r="101" spans="1:16" ht="14.1" customHeight="1" x14ac:dyDescent="0.25">
      <c r="A101" s="23">
        <v>13</v>
      </c>
      <c r="B101" s="86" t="s">
        <v>144</v>
      </c>
      <c r="C101" s="16">
        <f t="shared" si="14"/>
        <v>54</v>
      </c>
      <c r="D101" s="64">
        <v>1965</v>
      </c>
      <c r="E101" s="65">
        <v>0.83888888888888891</v>
      </c>
      <c r="F101" s="62">
        <v>2011</v>
      </c>
      <c r="G101" s="88">
        <f t="shared" si="12"/>
        <v>46</v>
      </c>
      <c r="H101" s="22" t="s">
        <v>277</v>
      </c>
      <c r="I101" s="43">
        <v>13</v>
      </c>
      <c r="J101" s="63" t="s">
        <v>238</v>
      </c>
      <c r="K101" s="16">
        <f t="shared" si="15"/>
        <v>80</v>
      </c>
      <c r="L101" s="64">
        <v>1939</v>
      </c>
      <c r="M101" s="65" t="s">
        <v>237</v>
      </c>
      <c r="N101" s="39">
        <v>2005</v>
      </c>
      <c r="O101" s="42">
        <f t="shared" si="13"/>
        <v>66</v>
      </c>
      <c r="P101" s="25"/>
    </row>
    <row r="102" spans="1:16" ht="14.1" customHeight="1" x14ac:dyDescent="0.25">
      <c r="A102" s="23">
        <v>14</v>
      </c>
      <c r="B102" s="86" t="s">
        <v>310</v>
      </c>
      <c r="C102" s="16">
        <f t="shared" si="14"/>
        <v>40</v>
      </c>
      <c r="D102" s="64">
        <v>1979</v>
      </c>
      <c r="E102" s="65">
        <v>0.84027777777777779</v>
      </c>
      <c r="F102" s="48">
        <v>2016</v>
      </c>
      <c r="G102" s="88">
        <f t="shared" si="12"/>
        <v>37</v>
      </c>
      <c r="H102" s="106"/>
      <c r="I102" s="43">
        <v>14</v>
      </c>
      <c r="J102" s="63" t="s">
        <v>245</v>
      </c>
      <c r="K102" s="16">
        <f t="shared" si="15"/>
        <v>63</v>
      </c>
      <c r="L102" s="64">
        <v>1956</v>
      </c>
      <c r="M102" s="65" t="s">
        <v>244</v>
      </c>
      <c r="N102" s="16">
        <v>2011</v>
      </c>
      <c r="O102" s="42">
        <f t="shared" si="13"/>
        <v>55</v>
      </c>
      <c r="P102" s="25"/>
    </row>
    <row r="103" spans="1:16" ht="14.1" customHeight="1" x14ac:dyDescent="0.25">
      <c r="A103" s="23">
        <v>15</v>
      </c>
      <c r="B103" s="86" t="s">
        <v>364</v>
      </c>
      <c r="C103" s="16">
        <f t="shared" si="14"/>
        <v>46</v>
      </c>
      <c r="D103" s="64">
        <v>1973</v>
      </c>
      <c r="E103" s="65">
        <v>0.85486111111111107</v>
      </c>
      <c r="F103" s="48">
        <v>2018</v>
      </c>
      <c r="G103" s="88">
        <f t="shared" si="12"/>
        <v>45</v>
      </c>
      <c r="H103" s="67"/>
      <c r="I103" s="43">
        <v>15</v>
      </c>
      <c r="J103" s="63" t="s">
        <v>246</v>
      </c>
      <c r="K103" s="16">
        <f t="shared" si="15"/>
        <v>81</v>
      </c>
      <c r="L103" s="64">
        <v>1938</v>
      </c>
      <c r="M103" s="65" t="s">
        <v>222</v>
      </c>
      <c r="N103" s="39">
        <v>2008</v>
      </c>
      <c r="O103" s="42">
        <f t="shared" si="13"/>
        <v>70</v>
      </c>
      <c r="P103" s="25"/>
    </row>
    <row r="104" spans="1:16" ht="14.1" customHeight="1" x14ac:dyDescent="0.25">
      <c r="A104" s="23">
        <v>16</v>
      </c>
      <c r="B104" s="86" t="s">
        <v>325</v>
      </c>
      <c r="C104" s="16">
        <f t="shared" si="14"/>
        <v>44</v>
      </c>
      <c r="D104" s="64">
        <v>1975</v>
      </c>
      <c r="E104" s="65">
        <v>0.85625000000000007</v>
      </c>
      <c r="F104" s="48">
        <v>2018</v>
      </c>
      <c r="G104" s="88">
        <f t="shared" si="12"/>
        <v>43</v>
      </c>
      <c r="H104" s="106"/>
      <c r="I104" s="43">
        <v>16</v>
      </c>
      <c r="J104" s="63" t="s">
        <v>231</v>
      </c>
      <c r="K104" s="16">
        <f t="shared" si="15"/>
        <v>60</v>
      </c>
      <c r="L104" s="64">
        <v>1959</v>
      </c>
      <c r="M104" s="87" t="s">
        <v>232</v>
      </c>
      <c r="N104" s="16">
        <v>2013</v>
      </c>
      <c r="O104" s="42">
        <f t="shared" si="13"/>
        <v>54</v>
      </c>
      <c r="P104" s="25"/>
    </row>
    <row r="105" spans="1:16" ht="14.1" customHeight="1" x14ac:dyDescent="0.25">
      <c r="A105" s="23">
        <v>17</v>
      </c>
      <c r="B105" s="86" t="s">
        <v>212</v>
      </c>
      <c r="C105" s="16">
        <f t="shared" si="14"/>
        <v>50</v>
      </c>
      <c r="D105" s="64">
        <v>1969</v>
      </c>
      <c r="E105" s="65">
        <v>0.85972222222222217</v>
      </c>
      <c r="F105" s="48">
        <v>2013</v>
      </c>
      <c r="G105" s="88">
        <f t="shared" si="12"/>
        <v>44</v>
      </c>
      <c r="H105" s="67"/>
      <c r="I105" s="43">
        <v>17</v>
      </c>
      <c r="J105" s="63" t="s">
        <v>313</v>
      </c>
      <c r="K105" s="16">
        <f t="shared" si="15"/>
        <v>70</v>
      </c>
      <c r="L105" s="64">
        <v>1949</v>
      </c>
      <c r="M105" s="65" t="s">
        <v>314</v>
      </c>
      <c r="N105" s="39">
        <v>2003</v>
      </c>
      <c r="O105" s="42">
        <f t="shared" si="13"/>
        <v>54</v>
      </c>
      <c r="P105" s="25"/>
    </row>
    <row r="106" spans="1:16" ht="14.1" customHeight="1" x14ac:dyDescent="0.25">
      <c r="A106" s="23">
        <v>18</v>
      </c>
      <c r="B106" s="92" t="s">
        <v>130</v>
      </c>
      <c r="C106" s="16">
        <f t="shared" si="14"/>
        <v>43</v>
      </c>
      <c r="D106" s="64">
        <v>1976</v>
      </c>
      <c r="E106" s="65">
        <v>0.86041666666666661</v>
      </c>
      <c r="F106" s="48">
        <v>2015</v>
      </c>
      <c r="G106" s="88">
        <f t="shared" si="12"/>
        <v>39</v>
      </c>
      <c r="H106" s="18"/>
      <c r="I106" s="43">
        <v>18</v>
      </c>
      <c r="J106" s="63" t="s">
        <v>149</v>
      </c>
      <c r="K106" s="16">
        <f t="shared" si="15"/>
        <v>65</v>
      </c>
      <c r="L106" s="64">
        <v>1954</v>
      </c>
      <c r="M106" s="87" t="s">
        <v>247</v>
      </c>
      <c r="N106" s="16">
        <v>2015</v>
      </c>
      <c r="O106" s="42">
        <f t="shared" si="13"/>
        <v>61</v>
      </c>
      <c r="P106" s="25"/>
    </row>
    <row r="107" spans="1:16" ht="14.1" customHeight="1" x14ac:dyDescent="0.25">
      <c r="A107" s="23">
        <v>19</v>
      </c>
      <c r="B107" s="86" t="s">
        <v>131</v>
      </c>
      <c r="C107" s="16">
        <f t="shared" si="14"/>
        <v>46</v>
      </c>
      <c r="D107" s="64">
        <v>1973</v>
      </c>
      <c r="E107" s="65">
        <v>0.8666666666666667</v>
      </c>
      <c r="F107" s="48">
        <v>2015</v>
      </c>
      <c r="G107" s="88">
        <f t="shared" si="12"/>
        <v>42</v>
      </c>
      <c r="H107" s="18"/>
      <c r="I107" s="43">
        <v>19</v>
      </c>
      <c r="J107" s="63" t="s">
        <v>317</v>
      </c>
      <c r="K107" s="16">
        <f t="shared" si="15"/>
        <v>59</v>
      </c>
      <c r="L107" s="64">
        <v>1960</v>
      </c>
      <c r="M107" s="65" t="s">
        <v>235</v>
      </c>
      <c r="N107" s="16">
        <v>2011</v>
      </c>
      <c r="O107" s="42">
        <f t="shared" si="13"/>
        <v>51</v>
      </c>
      <c r="P107" s="25"/>
    </row>
    <row r="108" spans="1:16" ht="14.1" customHeight="1" thickBot="1" x14ac:dyDescent="0.3">
      <c r="A108" s="23">
        <v>20</v>
      </c>
      <c r="B108" s="86" t="s">
        <v>129</v>
      </c>
      <c r="C108" s="16">
        <f t="shared" si="14"/>
        <v>48</v>
      </c>
      <c r="D108" s="64">
        <v>1971</v>
      </c>
      <c r="E108" s="65">
        <v>0.86875000000000002</v>
      </c>
      <c r="F108" s="48">
        <v>2015</v>
      </c>
      <c r="G108" s="88">
        <f t="shared" si="12"/>
        <v>44</v>
      </c>
      <c r="H108" s="18"/>
      <c r="I108" s="93"/>
      <c r="J108" s="94"/>
      <c r="K108" s="94"/>
      <c r="L108" s="94"/>
      <c r="M108" s="95"/>
      <c r="N108" s="676" t="s">
        <v>300</v>
      </c>
      <c r="O108" s="676"/>
      <c r="P108" s="81">
        <v>0.9902777777777777</v>
      </c>
    </row>
    <row r="109" spans="1:16" ht="14.1" customHeight="1" thickTop="1" x14ac:dyDescent="0.25">
      <c r="A109" s="23">
        <v>21</v>
      </c>
      <c r="B109" s="86" t="s">
        <v>132</v>
      </c>
      <c r="C109" s="16">
        <f t="shared" si="14"/>
        <v>50</v>
      </c>
      <c r="D109" s="64">
        <v>1969</v>
      </c>
      <c r="E109" s="65">
        <v>0.87361111111111101</v>
      </c>
      <c r="F109" s="48">
        <v>2013</v>
      </c>
      <c r="G109" s="88">
        <f t="shared" si="12"/>
        <v>44</v>
      </c>
      <c r="H109" s="18"/>
      <c r="I109" s="43"/>
      <c r="J109" s="683" t="s">
        <v>320</v>
      </c>
      <c r="K109" s="683"/>
      <c r="L109" s="683"/>
      <c r="M109" s="683"/>
      <c r="N109" s="683"/>
      <c r="O109" s="683"/>
      <c r="P109" s="684"/>
    </row>
    <row r="110" spans="1:16" ht="14.1" customHeight="1" x14ac:dyDescent="0.25">
      <c r="A110" s="23">
        <v>22</v>
      </c>
      <c r="B110" s="86" t="s">
        <v>381</v>
      </c>
      <c r="C110" s="16">
        <f t="shared" si="14"/>
        <v>43</v>
      </c>
      <c r="D110" s="64">
        <v>1976</v>
      </c>
      <c r="E110" s="65">
        <v>0.87847222222222221</v>
      </c>
      <c r="F110" s="48">
        <v>2014</v>
      </c>
      <c r="G110" s="88">
        <f t="shared" si="12"/>
        <v>38</v>
      </c>
      <c r="H110" s="96"/>
      <c r="I110" s="97" t="s">
        <v>318</v>
      </c>
      <c r="J110" s="685" t="s">
        <v>321</v>
      </c>
      <c r="K110" s="685"/>
      <c r="L110" s="685"/>
      <c r="M110" s="685"/>
      <c r="N110" s="685"/>
      <c r="O110" s="685"/>
      <c r="P110" s="686"/>
    </row>
    <row r="111" spans="1:16" ht="14.1" customHeight="1" x14ac:dyDescent="0.25">
      <c r="A111" s="23">
        <v>23</v>
      </c>
      <c r="B111" s="90" t="s">
        <v>201</v>
      </c>
      <c r="C111" s="16">
        <f t="shared" si="14"/>
        <v>38</v>
      </c>
      <c r="D111" s="64">
        <v>1981</v>
      </c>
      <c r="E111" s="65">
        <v>0.88611111111111107</v>
      </c>
      <c r="F111" s="62">
        <v>2017</v>
      </c>
      <c r="G111" s="88">
        <f t="shared" si="12"/>
        <v>36</v>
      </c>
      <c r="H111" s="67"/>
      <c r="I111" s="97"/>
      <c r="J111" s="20"/>
      <c r="K111" s="20"/>
      <c r="L111" s="20"/>
      <c r="M111" s="20"/>
      <c r="N111" s="20"/>
      <c r="O111" s="20"/>
      <c r="P111" s="98"/>
    </row>
    <row r="112" spans="1:16" ht="14.1" customHeight="1" x14ac:dyDescent="0.25">
      <c r="A112" s="23">
        <v>24</v>
      </c>
      <c r="B112" s="86" t="s">
        <v>141</v>
      </c>
      <c r="C112" s="16">
        <f t="shared" si="14"/>
        <v>43</v>
      </c>
      <c r="D112" s="64">
        <v>1976</v>
      </c>
      <c r="E112" s="65">
        <v>0.88680555555555562</v>
      </c>
      <c r="F112" s="48">
        <v>2012</v>
      </c>
      <c r="G112" s="88">
        <f t="shared" si="12"/>
        <v>36</v>
      </c>
      <c r="H112" s="18"/>
      <c r="I112" s="43"/>
      <c r="J112" s="667" t="s">
        <v>382</v>
      </c>
      <c r="K112" s="668"/>
      <c r="L112" s="668"/>
      <c r="M112" s="668"/>
      <c r="N112" s="668"/>
      <c r="O112" s="668"/>
      <c r="P112" s="669"/>
    </row>
    <row r="113" spans="1:16" ht="14.1" customHeight="1" x14ac:dyDescent="0.25">
      <c r="A113" s="23">
        <v>25</v>
      </c>
      <c r="B113" s="85" t="s">
        <v>213</v>
      </c>
      <c r="C113" s="16">
        <f t="shared" si="14"/>
        <v>44</v>
      </c>
      <c r="D113" s="64">
        <v>1975</v>
      </c>
      <c r="E113" s="65">
        <v>0.88958333333333339</v>
      </c>
      <c r="F113" s="39">
        <v>2011</v>
      </c>
      <c r="G113" s="42">
        <f t="shared" si="12"/>
        <v>36</v>
      </c>
      <c r="H113" s="18"/>
      <c r="I113" s="43"/>
      <c r="J113" s="670" t="s">
        <v>410</v>
      </c>
      <c r="K113" s="671"/>
      <c r="L113" s="671"/>
      <c r="M113" s="671"/>
      <c r="N113" s="671"/>
      <c r="O113" s="671"/>
      <c r="P113" s="672"/>
    </row>
    <row r="114" spans="1:16" ht="14.1" customHeight="1" thickBot="1" x14ac:dyDescent="0.3">
      <c r="A114" s="99"/>
      <c r="B114" s="100" t="s">
        <v>299</v>
      </c>
      <c r="C114" s="101"/>
      <c r="D114" s="102"/>
      <c r="E114" s="103">
        <f>SUM(E89:E113)/25</f>
        <v>0.83263888888888882</v>
      </c>
      <c r="F114" s="677" t="s">
        <v>300</v>
      </c>
      <c r="G114" s="677"/>
      <c r="H114" s="104">
        <f>SUM(E89:E98)/10</f>
        <v>0.7895833333333333</v>
      </c>
      <c r="I114" s="105"/>
      <c r="J114" s="673"/>
      <c r="K114" s="674"/>
      <c r="L114" s="674"/>
      <c r="M114" s="674"/>
      <c r="N114" s="674"/>
      <c r="O114" s="674"/>
      <c r="P114" s="675"/>
    </row>
  </sheetData>
  <autoFilter ref="A60:P114"/>
  <sortState ref="B61:H85">
    <sortCondition ref="E61:E85"/>
  </sortState>
  <mergeCells count="22">
    <mergeCell ref="N57:O57"/>
    <mergeCell ref="F86:G86"/>
    <mergeCell ref="A1:P1"/>
    <mergeCell ref="A2:H2"/>
    <mergeCell ref="I2:P2"/>
    <mergeCell ref="A30:H30"/>
    <mergeCell ref="F29:G29"/>
    <mergeCell ref="N29:O29"/>
    <mergeCell ref="F57:G57"/>
    <mergeCell ref="I30:P30"/>
    <mergeCell ref="A59:H59"/>
    <mergeCell ref="A58:P58"/>
    <mergeCell ref="I59:P59"/>
    <mergeCell ref="J112:P112"/>
    <mergeCell ref="J113:P114"/>
    <mergeCell ref="N86:O86"/>
    <mergeCell ref="F114:G114"/>
    <mergeCell ref="A87:H87"/>
    <mergeCell ref="I87:P87"/>
    <mergeCell ref="N108:O108"/>
    <mergeCell ref="J109:P109"/>
    <mergeCell ref="J110:P110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workbookViewId="0">
      <selection activeCell="Q28" sqref="Q28"/>
    </sheetView>
  </sheetViews>
  <sheetFormatPr defaultColWidth="9.109375" defaultRowHeight="12" customHeight="1" x14ac:dyDescent="0.25"/>
  <cols>
    <col min="1" max="1" width="3.77734375" style="308" customWidth="1"/>
    <col min="2" max="2" width="3.77734375" style="309" customWidth="1"/>
    <col min="3" max="3" width="16.109375" style="308" bestFit="1" customWidth="1"/>
    <col min="4" max="4" width="4.77734375" style="5" customWidth="1"/>
    <col min="5" max="5" width="5" style="5" customWidth="1"/>
    <col min="6" max="6" width="9" style="308" customWidth="1"/>
    <col min="7" max="7" width="4.77734375" style="3" customWidth="1"/>
    <col min="8" max="8" width="3.77734375" style="308" customWidth="1"/>
    <col min="9" max="9" width="3.77734375" style="309" customWidth="1"/>
    <col min="10" max="10" width="15.77734375" style="308" bestFit="1" customWidth="1"/>
    <col min="11" max="11" width="4.77734375" style="5" customWidth="1"/>
    <col min="12" max="12" width="5.6640625" style="5" customWidth="1"/>
    <col min="13" max="13" width="8.77734375" style="308" customWidth="1"/>
    <col min="14" max="14" width="4.77734375" style="3" customWidth="1"/>
    <col min="15" max="15" width="1" style="1" customWidth="1"/>
    <col min="16" max="16384" width="9.109375" style="1"/>
  </cols>
  <sheetData>
    <row r="1" spans="1:14" ht="21" customHeight="1" thickBot="1" x14ac:dyDescent="0.3">
      <c r="A1" s="700" t="s">
        <v>347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  <c r="N1" s="702"/>
    </row>
    <row r="2" spans="1:14" ht="12" customHeight="1" x14ac:dyDescent="0.25">
      <c r="A2" s="240" t="s">
        <v>4</v>
      </c>
      <c r="B2" s="241" t="s">
        <v>326</v>
      </c>
      <c r="C2" s="241" t="s">
        <v>152</v>
      </c>
      <c r="D2" s="242" t="s">
        <v>153</v>
      </c>
      <c r="E2" s="242" t="s">
        <v>379</v>
      </c>
      <c r="F2" s="241" t="s">
        <v>248</v>
      </c>
      <c r="G2" s="311" t="s">
        <v>276</v>
      </c>
      <c r="H2" s="243" t="s">
        <v>4</v>
      </c>
      <c r="I2" s="244" t="s">
        <v>326</v>
      </c>
      <c r="J2" s="244" t="s">
        <v>152</v>
      </c>
      <c r="K2" s="245" t="s">
        <v>153</v>
      </c>
      <c r="L2" s="245" t="s">
        <v>355</v>
      </c>
      <c r="M2" s="244" t="s">
        <v>248</v>
      </c>
      <c r="N2" s="311" t="s">
        <v>276</v>
      </c>
    </row>
    <row r="3" spans="1:14" ht="12" customHeight="1" x14ac:dyDescent="0.25">
      <c r="A3" s="246">
        <v>15</v>
      </c>
      <c r="B3" s="704" t="s">
        <v>41</v>
      </c>
      <c r="C3" s="247" t="s">
        <v>156</v>
      </c>
      <c r="D3" s="248">
        <v>1986</v>
      </c>
      <c r="E3" s="248">
        <f>SUM(2019-D3)</f>
        <v>33</v>
      </c>
      <c r="F3" s="249">
        <v>0.6645833333333333</v>
      </c>
      <c r="G3" s="250" t="s">
        <v>327</v>
      </c>
      <c r="H3" s="246">
        <v>15</v>
      </c>
      <c r="I3" s="704" t="s">
        <v>110</v>
      </c>
      <c r="J3" s="251" t="s">
        <v>194</v>
      </c>
      <c r="K3" s="248">
        <v>1982</v>
      </c>
      <c r="L3" s="248">
        <f>SUM(2018-K3)</f>
        <v>36</v>
      </c>
      <c r="M3" s="312">
        <v>0.78402777777777777</v>
      </c>
      <c r="N3" s="252">
        <v>1997</v>
      </c>
    </row>
    <row r="4" spans="1:14" ht="12" customHeight="1" x14ac:dyDescent="0.25">
      <c r="A4" s="246">
        <v>16</v>
      </c>
      <c r="B4" s="704"/>
      <c r="C4" s="247" t="s">
        <v>156</v>
      </c>
      <c r="D4" s="248">
        <v>1986</v>
      </c>
      <c r="E4" s="248">
        <f t="shared" ref="E4:E66" si="0">SUM(2019-D4)</f>
        <v>33</v>
      </c>
      <c r="F4" s="253">
        <v>0.64166666666666672</v>
      </c>
      <c r="G4" s="252">
        <v>2002</v>
      </c>
      <c r="H4" s="246">
        <v>16</v>
      </c>
      <c r="I4" s="704"/>
      <c r="J4" s="251" t="s">
        <v>305</v>
      </c>
      <c r="K4" s="248">
        <v>1984</v>
      </c>
      <c r="L4" s="248">
        <f t="shared" ref="L4:L67" si="1">SUM(2018-K4)</f>
        <v>34</v>
      </c>
      <c r="M4" s="312">
        <v>0.74583333333333324</v>
      </c>
      <c r="N4" s="252">
        <v>2000</v>
      </c>
    </row>
    <row r="5" spans="1:14" ht="12" customHeight="1" x14ac:dyDescent="0.25">
      <c r="A5" s="246">
        <v>17</v>
      </c>
      <c r="B5" s="704"/>
      <c r="C5" s="251" t="s">
        <v>157</v>
      </c>
      <c r="D5" s="248">
        <v>1992</v>
      </c>
      <c r="E5" s="248">
        <f t="shared" si="0"/>
        <v>27</v>
      </c>
      <c r="F5" s="253">
        <v>0.62847222222222221</v>
      </c>
      <c r="G5" s="252">
        <v>2009</v>
      </c>
      <c r="H5" s="246">
        <v>17</v>
      </c>
      <c r="I5" s="704"/>
      <c r="J5" s="251" t="s">
        <v>305</v>
      </c>
      <c r="K5" s="248">
        <v>1984</v>
      </c>
      <c r="L5" s="248">
        <f t="shared" si="1"/>
        <v>34</v>
      </c>
      <c r="M5" s="312">
        <v>0.74652777777777779</v>
      </c>
      <c r="N5" s="252">
        <v>2001</v>
      </c>
    </row>
    <row r="6" spans="1:14" ht="12" customHeight="1" x14ac:dyDescent="0.25">
      <c r="A6" s="709">
        <v>18</v>
      </c>
      <c r="B6" s="704"/>
      <c r="C6" s="251" t="s">
        <v>283</v>
      </c>
      <c r="D6" s="248">
        <v>1985</v>
      </c>
      <c r="E6" s="248">
        <f t="shared" si="0"/>
        <v>34</v>
      </c>
      <c r="F6" s="708">
        <v>0.61805555555555558</v>
      </c>
      <c r="G6" s="252">
        <v>2003</v>
      </c>
      <c r="H6" s="709">
        <v>18</v>
      </c>
      <c r="I6" s="704"/>
      <c r="J6" s="251" t="s">
        <v>194</v>
      </c>
      <c r="K6" s="248">
        <v>1982</v>
      </c>
      <c r="L6" s="248">
        <f t="shared" si="1"/>
        <v>36</v>
      </c>
      <c r="M6" s="312">
        <v>0.78541666666666676</v>
      </c>
      <c r="N6" s="252">
        <v>2000</v>
      </c>
    </row>
    <row r="7" spans="1:14" ht="12" customHeight="1" x14ac:dyDescent="0.25">
      <c r="A7" s="709"/>
      <c r="B7" s="704"/>
      <c r="C7" s="251" t="s">
        <v>154</v>
      </c>
      <c r="D7" s="248">
        <v>1993</v>
      </c>
      <c r="E7" s="248">
        <f t="shared" si="0"/>
        <v>26</v>
      </c>
      <c r="F7" s="708"/>
      <c r="G7" s="252">
        <v>2011</v>
      </c>
      <c r="H7" s="709"/>
      <c r="I7" s="704"/>
      <c r="J7" s="254"/>
      <c r="K7" s="255"/>
      <c r="L7" s="255"/>
      <c r="M7" s="312"/>
      <c r="N7" s="256"/>
    </row>
    <row r="8" spans="1:14" ht="12" customHeight="1" x14ac:dyDescent="0.25">
      <c r="A8" s="246">
        <v>19</v>
      </c>
      <c r="B8" s="704"/>
      <c r="C8" s="247" t="s">
        <v>156</v>
      </c>
      <c r="D8" s="248">
        <v>1986</v>
      </c>
      <c r="E8" s="248">
        <f t="shared" si="0"/>
        <v>33</v>
      </c>
      <c r="F8" s="253">
        <v>0.6118055555555556</v>
      </c>
      <c r="G8" s="252">
        <v>2005</v>
      </c>
      <c r="H8" s="246">
        <v>19</v>
      </c>
      <c r="I8" s="704"/>
      <c r="J8" s="251" t="s">
        <v>196</v>
      </c>
      <c r="K8" s="248">
        <v>1996</v>
      </c>
      <c r="L8" s="248">
        <f t="shared" si="1"/>
        <v>22</v>
      </c>
      <c r="M8" s="312">
        <v>0.78888888888888886</v>
      </c>
      <c r="N8" s="252">
        <v>2003</v>
      </c>
    </row>
    <row r="9" spans="1:14" ht="12" customHeight="1" x14ac:dyDescent="0.25">
      <c r="A9" s="246">
        <v>20</v>
      </c>
      <c r="B9" s="704"/>
      <c r="C9" s="247" t="s">
        <v>156</v>
      </c>
      <c r="D9" s="248">
        <v>1986</v>
      </c>
      <c r="E9" s="248">
        <f t="shared" si="0"/>
        <v>33</v>
      </c>
      <c r="F9" s="253">
        <v>0.61041666666666672</v>
      </c>
      <c r="G9" s="252">
        <v>2006</v>
      </c>
      <c r="H9" s="246">
        <v>20</v>
      </c>
      <c r="I9" s="704"/>
      <c r="J9" s="251" t="s">
        <v>199</v>
      </c>
      <c r="K9" s="248">
        <v>1984</v>
      </c>
      <c r="L9" s="248">
        <f t="shared" si="1"/>
        <v>34</v>
      </c>
      <c r="M9" s="312">
        <v>0.82847222222222217</v>
      </c>
      <c r="N9" s="252">
        <v>2004</v>
      </c>
    </row>
    <row r="10" spans="1:14" ht="12" customHeight="1" x14ac:dyDescent="0.25">
      <c r="A10" s="246">
        <v>21</v>
      </c>
      <c r="B10" s="704"/>
      <c r="C10" s="257" t="s">
        <v>334</v>
      </c>
      <c r="D10" s="258">
        <v>1993</v>
      </c>
      <c r="E10" s="248">
        <f t="shared" si="0"/>
        <v>26</v>
      </c>
      <c r="F10" s="259">
        <v>0.59375</v>
      </c>
      <c r="G10" s="260">
        <v>2014</v>
      </c>
      <c r="H10" s="246">
        <v>21</v>
      </c>
      <c r="I10" s="704"/>
      <c r="J10" s="251" t="s">
        <v>198</v>
      </c>
      <c r="K10" s="261">
        <v>1991</v>
      </c>
      <c r="L10" s="248">
        <f t="shared" si="1"/>
        <v>27</v>
      </c>
      <c r="M10" s="312">
        <v>0.81944444444444453</v>
      </c>
      <c r="N10" s="262">
        <v>2012</v>
      </c>
    </row>
    <row r="11" spans="1:14" ht="12" customHeight="1" x14ac:dyDescent="0.25">
      <c r="A11" s="263">
        <v>22</v>
      </c>
      <c r="B11" s="704"/>
      <c r="C11" s="251" t="s">
        <v>79</v>
      </c>
      <c r="D11" s="248">
        <v>1973</v>
      </c>
      <c r="E11" s="248">
        <f t="shared" si="0"/>
        <v>46</v>
      </c>
      <c r="F11" s="264">
        <v>0.61111111111111105</v>
      </c>
      <c r="G11" s="250" t="s">
        <v>336</v>
      </c>
      <c r="H11" s="263">
        <v>22</v>
      </c>
      <c r="I11" s="704"/>
      <c r="J11" s="251" t="s">
        <v>191</v>
      </c>
      <c r="K11" s="261">
        <v>1992</v>
      </c>
      <c r="L11" s="248">
        <f t="shared" si="1"/>
        <v>26</v>
      </c>
      <c r="M11" s="312">
        <v>0.77430555555555547</v>
      </c>
      <c r="N11" s="262">
        <v>2014</v>
      </c>
    </row>
    <row r="12" spans="1:14" ht="12" customHeight="1" x14ac:dyDescent="0.25">
      <c r="A12" s="709">
        <v>23</v>
      </c>
      <c r="B12" s="704"/>
      <c r="C12" s="251" t="s">
        <v>79</v>
      </c>
      <c r="D12" s="248">
        <v>1973</v>
      </c>
      <c r="E12" s="248">
        <f t="shared" si="0"/>
        <v>46</v>
      </c>
      <c r="F12" s="710">
        <v>0.62569444444444444</v>
      </c>
      <c r="G12" s="250" t="s">
        <v>337</v>
      </c>
      <c r="H12" s="246">
        <v>23</v>
      </c>
      <c r="I12" s="704"/>
      <c r="J12" s="251" t="s">
        <v>199</v>
      </c>
      <c r="K12" s="248">
        <v>1984</v>
      </c>
      <c r="L12" s="248">
        <f t="shared" si="1"/>
        <v>34</v>
      </c>
      <c r="M12" s="312">
        <v>0.85486111111111107</v>
      </c>
      <c r="N12" s="252">
        <v>2007</v>
      </c>
    </row>
    <row r="13" spans="1:14" ht="12" customHeight="1" x14ac:dyDescent="0.25">
      <c r="A13" s="709"/>
      <c r="B13" s="704"/>
      <c r="C13" s="251" t="s">
        <v>154</v>
      </c>
      <c r="D13" s="248">
        <v>1993</v>
      </c>
      <c r="E13" s="248">
        <f t="shared" si="0"/>
        <v>26</v>
      </c>
      <c r="F13" s="710"/>
      <c r="G13" s="250" t="s">
        <v>331</v>
      </c>
      <c r="H13" s="246"/>
      <c r="I13" s="704"/>
      <c r="J13" s="254"/>
      <c r="K13" s="255"/>
      <c r="L13" s="255"/>
      <c r="M13" s="312"/>
      <c r="N13" s="256"/>
    </row>
    <row r="14" spans="1:14" ht="12" customHeight="1" x14ac:dyDescent="0.25">
      <c r="A14" s="246">
        <v>24</v>
      </c>
      <c r="B14" s="704"/>
      <c r="C14" s="251" t="s">
        <v>79</v>
      </c>
      <c r="D14" s="248">
        <v>1973</v>
      </c>
      <c r="E14" s="248">
        <f t="shared" si="0"/>
        <v>46</v>
      </c>
      <c r="F14" s="253">
        <v>0.60138888888888886</v>
      </c>
      <c r="G14" s="252">
        <v>1997</v>
      </c>
      <c r="H14" s="246">
        <v>24</v>
      </c>
      <c r="I14" s="704"/>
      <c r="J14" s="251" t="s">
        <v>199</v>
      </c>
      <c r="K14" s="248">
        <v>1984</v>
      </c>
      <c r="L14" s="248">
        <f t="shared" si="1"/>
        <v>34</v>
      </c>
      <c r="M14" s="312">
        <v>0.85763888888888884</v>
      </c>
      <c r="N14" s="252">
        <v>2008</v>
      </c>
    </row>
    <row r="15" spans="1:14" ht="12" customHeight="1" x14ac:dyDescent="0.25">
      <c r="A15" s="246">
        <v>25</v>
      </c>
      <c r="B15" s="704"/>
      <c r="C15" s="251" t="s">
        <v>79</v>
      </c>
      <c r="D15" s="248">
        <v>1973</v>
      </c>
      <c r="E15" s="248">
        <f t="shared" si="0"/>
        <v>46</v>
      </c>
      <c r="F15" s="264">
        <v>0.62291666666666667</v>
      </c>
      <c r="G15" s="250" t="s">
        <v>338</v>
      </c>
      <c r="H15" s="246">
        <v>25</v>
      </c>
      <c r="I15" s="704"/>
      <c r="J15" s="251" t="s">
        <v>322</v>
      </c>
      <c r="K15" s="248">
        <v>1975</v>
      </c>
      <c r="L15" s="248">
        <f t="shared" si="1"/>
        <v>43</v>
      </c>
      <c r="M15" s="312">
        <v>0.83750000000000002</v>
      </c>
      <c r="N15" s="252">
        <v>2000</v>
      </c>
    </row>
    <row r="16" spans="1:14" ht="12" customHeight="1" x14ac:dyDescent="0.25">
      <c r="A16" s="246">
        <v>26</v>
      </c>
      <c r="B16" s="704"/>
      <c r="C16" s="251" t="s">
        <v>278</v>
      </c>
      <c r="D16" s="248">
        <v>1971</v>
      </c>
      <c r="E16" s="248">
        <f t="shared" si="0"/>
        <v>48</v>
      </c>
      <c r="F16" s="253">
        <v>0.61111111111111105</v>
      </c>
      <c r="G16" s="252">
        <v>1997</v>
      </c>
      <c r="H16" s="246">
        <v>26</v>
      </c>
      <c r="I16" s="704"/>
      <c r="J16" s="251" t="s">
        <v>118</v>
      </c>
      <c r="K16" s="248">
        <v>1991</v>
      </c>
      <c r="L16" s="248">
        <f t="shared" si="1"/>
        <v>27</v>
      </c>
      <c r="M16" s="312">
        <v>0.80347222222222225</v>
      </c>
      <c r="N16" s="252">
        <v>2017</v>
      </c>
    </row>
    <row r="17" spans="1:14" ht="12" customHeight="1" x14ac:dyDescent="0.25">
      <c r="A17" s="246">
        <v>27</v>
      </c>
      <c r="B17" s="704"/>
      <c r="C17" s="251" t="s">
        <v>79</v>
      </c>
      <c r="D17" s="248">
        <v>1973</v>
      </c>
      <c r="E17" s="248">
        <f t="shared" si="0"/>
        <v>46</v>
      </c>
      <c r="F17" s="253">
        <v>0.61249999999999993</v>
      </c>
      <c r="G17" s="252">
        <v>2000</v>
      </c>
      <c r="H17" s="246">
        <v>27</v>
      </c>
      <c r="I17" s="704"/>
      <c r="J17" s="251" t="s">
        <v>199</v>
      </c>
      <c r="K17" s="248">
        <v>1984</v>
      </c>
      <c r="L17" s="248">
        <f t="shared" si="1"/>
        <v>34</v>
      </c>
      <c r="M17" s="312">
        <v>0.88680555555555562</v>
      </c>
      <c r="N17" s="252">
        <v>2011</v>
      </c>
    </row>
    <row r="18" spans="1:14" ht="12" customHeight="1" x14ac:dyDescent="0.25">
      <c r="A18" s="246">
        <v>28</v>
      </c>
      <c r="B18" s="704"/>
      <c r="C18" s="251" t="s">
        <v>79</v>
      </c>
      <c r="D18" s="248">
        <v>1973</v>
      </c>
      <c r="E18" s="248">
        <f t="shared" si="0"/>
        <v>46</v>
      </c>
      <c r="F18" s="253">
        <v>0.62152777777777779</v>
      </c>
      <c r="G18" s="252">
        <v>2001</v>
      </c>
      <c r="H18" s="246">
        <v>28</v>
      </c>
      <c r="I18" s="704"/>
      <c r="J18" s="251" t="s">
        <v>199</v>
      </c>
      <c r="K18" s="248">
        <v>1985</v>
      </c>
      <c r="L18" s="248">
        <f t="shared" si="1"/>
        <v>33</v>
      </c>
      <c r="M18" s="313">
        <v>0.8534722222222223</v>
      </c>
      <c r="N18" s="252">
        <v>2002</v>
      </c>
    </row>
    <row r="19" spans="1:14" ht="12" customHeight="1" thickBot="1" x14ac:dyDescent="0.3">
      <c r="A19" s="265">
        <v>29</v>
      </c>
      <c r="B19" s="707"/>
      <c r="C19" s="266" t="s">
        <v>278</v>
      </c>
      <c r="D19" s="267">
        <v>1971</v>
      </c>
      <c r="E19" s="248">
        <f t="shared" si="0"/>
        <v>48</v>
      </c>
      <c r="F19" s="268">
        <v>0.62152777777777779</v>
      </c>
      <c r="G19" s="269">
        <v>2000</v>
      </c>
      <c r="H19" s="246">
        <v>29</v>
      </c>
      <c r="I19" s="704"/>
      <c r="J19" s="251" t="s">
        <v>135</v>
      </c>
      <c r="K19" s="248">
        <v>1977</v>
      </c>
      <c r="L19" s="248">
        <f t="shared" si="1"/>
        <v>41</v>
      </c>
      <c r="M19" s="312">
        <v>0.70833333333333337</v>
      </c>
      <c r="N19" s="252">
        <v>2006</v>
      </c>
    </row>
    <row r="20" spans="1:14" ht="12" customHeight="1" x14ac:dyDescent="0.25">
      <c r="A20" s="270">
        <v>30</v>
      </c>
      <c r="B20" s="703" t="s">
        <v>55</v>
      </c>
      <c r="C20" s="271" t="s">
        <v>278</v>
      </c>
      <c r="D20" s="272">
        <v>1971</v>
      </c>
      <c r="E20" s="248">
        <f t="shared" si="0"/>
        <v>48</v>
      </c>
      <c r="F20" s="273">
        <v>0.62430555555555556</v>
      </c>
      <c r="G20" s="274">
        <v>2001</v>
      </c>
      <c r="H20" s="246">
        <v>30</v>
      </c>
      <c r="I20" s="704"/>
      <c r="J20" s="251" t="s">
        <v>189</v>
      </c>
      <c r="K20" s="248">
        <v>1983</v>
      </c>
      <c r="L20" s="248">
        <f t="shared" si="1"/>
        <v>35</v>
      </c>
      <c r="M20" s="312">
        <v>0.82708333333333339</v>
      </c>
      <c r="N20" s="275">
        <v>2013</v>
      </c>
    </row>
    <row r="21" spans="1:14" ht="12" customHeight="1" x14ac:dyDescent="0.25">
      <c r="A21" s="246">
        <v>31</v>
      </c>
      <c r="B21" s="704"/>
      <c r="C21" s="251" t="s">
        <v>285</v>
      </c>
      <c r="D21" s="248">
        <v>1970</v>
      </c>
      <c r="E21" s="248">
        <f t="shared" si="0"/>
        <v>49</v>
      </c>
      <c r="F21" s="264">
        <v>0.65694444444444444</v>
      </c>
      <c r="G21" s="275">
        <v>2001</v>
      </c>
      <c r="H21" s="246">
        <v>31</v>
      </c>
      <c r="I21" s="704"/>
      <c r="J21" s="276" t="s">
        <v>339</v>
      </c>
      <c r="K21" s="277">
        <v>1977</v>
      </c>
      <c r="L21" s="248">
        <f t="shared" si="1"/>
        <v>41</v>
      </c>
      <c r="M21" s="312">
        <v>0.69930555555555562</v>
      </c>
      <c r="N21" s="260">
        <v>2008</v>
      </c>
    </row>
    <row r="22" spans="1:14" ht="12" customHeight="1" x14ac:dyDescent="0.25">
      <c r="A22" s="246">
        <v>32</v>
      </c>
      <c r="B22" s="704"/>
      <c r="C22" s="247" t="s">
        <v>92</v>
      </c>
      <c r="D22" s="248">
        <v>1962</v>
      </c>
      <c r="E22" s="248">
        <f t="shared" si="0"/>
        <v>57</v>
      </c>
      <c r="F22" s="249">
        <v>0.63680555555555551</v>
      </c>
      <c r="G22" s="250" t="s">
        <v>341</v>
      </c>
      <c r="H22" s="246">
        <v>32</v>
      </c>
      <c r="I22" s="704"/>
      <c r="J22" s="251" t="s">
        <v>189</v>
      </c>
      <c r="K22" s="248">
        <v>1983</v>
      </c>
      <c r="L22" s="248">
        <f t="shared" si="1"/>
        <v>35</v>
      </c>
      <c r="M22" s="312">
        <v>0.73749999999999993</v>
      </c>
      <c r="N22" s="275">
        <v>2015</v>
      </c>
    </row>
    <row r="23" spans="1:14" ht="12" customHeight="1" x14ac:dyDescent="0.25">
      <c r="A23" s="246">
        <v>33</v>
      </c>
      <c r="B23" s="704"/>
      <c r="C23" s="251" t="s">
        <v>174</v>
      </c>
      <c r="D23" s="248">
        <v>1982</v>
      </c>
      <c r="E23" s="248">
        <f t="shared" si="0"/>
        <v>37</v>
      </c>
      <c r="F23" s="249">
        <v>0.66319444444444442</v>
      </c>
      <c r="G23" s="250" t="s">
        <v>332</v>
      </c>
      <c r="H23" s="246">
        <v>33</v>
      </c>
      <c r="I23" s="704"/>
      <c r="J23" s="251" t="s">
        <v>135</v>
      </c>
      <c r="K23" s="248">
        <v>1977</v>
      </c>
      <c r="L23" s="248">
        <f t="shared" si="1"/>
        <v>41</v>
      </c>
      <c r="M23" s="312">
        <v>0.7402777777777777</v>
      </c>
      <c r="N23" s="252">
        <v>2010</v>
      </c>
    </row>
    <row r="24" spans="1:14" ht="12" customHeight="1" thickBot="1" x14ac:dyDescent="0.3">
      <c r="A24" s="246">
        <v>34</v>
      </c>
      <c r="B24" s="704"/>
      <c r="C24" s="251" t="s">
        <v>90</v>
      </c>
      <c r="D24" s="248">
        <v>1963</v>
      </c>
      <c r="E24" s="248">
        <f t="shared" si="0"/>
        <v>56</v>
      </c>
      <c r="F24" s="249">
        <v>0.62708333333333333</v>
      </c>
      <c r="G24" s="250" t="s">
        <v>342</v>
      </c>
      <c r="H24" s="265">
        <v>34</v>
      </c>
      <c r="I24" s="707"/>
      <c r="J24" s="266" t="s">
        <v>185</v>
      </c>
      <c r="K24" s="267">
        <v>1964</v>
      </c>
      <c r="L24" s="267">
        <f t="shared" si="1"/>
        <v>54</v>
      </c>
      <c r="M24" s="314">
        <v>0.74652777777777779</v>
      </c>
      <c r="N24" s="269">
        <v>1998</v>
      </c>
    </row>
    <row r="25" spans="1:14" ht="12" customHeight="1" x14ac:dyDescent="0.25">
      <c r="A25" s="246">
        <v>35</v>
      </c>
      <c r="B25" s="704"/>
      <c r="C25" s="251" t="s">
        <v>57</v>
      </c>
      <c r="D25" s="248">
        <v>1980</v>
      </c>
      <c r="E25" s="248">
        <f t="shared" si="0"/>
        <v>39</v>
      </c>
      <c r="F25" s="253">
        <v>0.65069444444444446</v>
      </c>
      <c r="G25" s="252">
        <v>2015</v>
      </c>
      <c r="H25" s="270">
        <v>35</v>
      </c>
      <c r="I25" s="703" t="s">
        <v>124</v>
      </c>
      <c r="J25" s="271" t="s">
        <v>185</v>
      </c>
      <c r="K25" s="272">
        <v>1964</v>
      </c>
      <c r="L25" s="272">
        <f t="shared" si="1"/>
        <v>54</v>
      </c>
      <c r="M25" s="315">
        <v>0.70624999999999993</v>
      </c>
      <c r="N25" s="274">
        <v>1999</v>
      </c>
    </row>
    <row r="26" spans="1:14" ht="12" customHeight="1" x14ac:dyDescent="0.25">
      <c r="A26" s="246">
        <v>36</v>
      </c>
      <c r="B26" s="704"/>
      <c r="C26" s="251" t="s">
        <v>158</v>
      </c>
      <c r="D26" s="248">
        <v>1959</v>
      </c>
      <c r="E26" s="248">
        <f t="shared" si="0"/>
        <v>60</v>
      </c>
      <c r="F26" s="253">
        <v>0.62222222222222223</v>
      </c>
      <c r="G26" s="252">
        <v>1995</v>
      </c>
      <c r="H26" s="246">
        <v>36</v>
      </c>
      <c r="I26" s="704"/>
      <c r="J26" s="251" t="s">
        <v>185</v>
      </c>
      <c r="K26" s="248">
        <v>1964</v>
      </c>
      <c r="L26" s="248">
        <f t="shared" si="1"/>
        <v>54</v>
      </c>
      <c r="M26" s="312">
        <v>0.71250000000000002</v>
      </c>
      <c r="N26" s="252">
        <v>2000</v>
      </c>
    </row>
    <row r="27" spans="1:14" ht="12" customHeight="1" x14ac:dyDescent="0.25">
      <c r="A27" s="246">
        <v>37</v>
      </c>
      <c r="B27" s="704"/>
      <c r="C27" s="251" t="s">
        <v>160</v>
      </c>
      <c r="D27" s="248">
        <v>1975</v>
      </c>
      <c r="E27" s="248">
        <f t="shared" si="0"/>
        <v>44</v>
      </c>
      <c r="F27" s="264">
        <v>0.64097222222222217</v>
      </c>
      <c r="G27" s="250" t="s">
        <v>329</v>
      </c>
      <c r="H27" s="246">
        <v>37</v>
      </c>
      <c r="I27" s="704"/>
      <c r="J27" s="251" t="s">
        <v>127</v>
      </c>
      <c r="K27" s="248">
        <v>1979</v>
      </c>
      <c r="L27" s="248">
        <f t="shared" si="1"/>
        <v>39</v>
      </c>
      <c r="M27" s="312">
        <v>0.81597222222222221</v>
      </c>
      <c r="N27" s="252">
        <v>2016</v>
      </c>
    </row>
    <row r="28" spans="1:14" ht="12" customHeight="1" x14ac:dyDescent="0.25">
      <c r="A28" s="709">
        <v>38</v>
      </c>
      <c r="B28" s="704"/>
      <c r="C28" s="251" t="s">
        <v>158</v>
      </c>
      <c r="D28" s="248">
        <v>1959</v>
      </c>
      <c r="E28" s="248">
        <f t="shared" si="0"/>
        <v>60</v>
      </c>
      <c r="F28" s="708">
        <v>0.63750000000000007</v>
      </c>
      <c r="G28" s="252">
        <v>1997</v>
      </c>
      <c r="H28" s="246">
        <v>38</v>
      </c>
      <c r="I28" s="704"/>
      <c r="J28" s="279" t="s">
        <v>136</v>
      </c>
      <c r="K28" s="248">
        <v>1977</v>
      </c>
      <c r="L28" s="248">
        <f t="shared" si="1"/>
        <v>41</v>
      </c>
      <c r="M28" s="316">
        <v>0.75416666666666676</v>
      </c>
      <c r="N28" s="275">
        <v>2015</v>
      </c>
    </row>
    <row r="29" spans="1:14" ht="12" customHeight="1" x14ac:dyDescent="0.25">
      <c r="A29" s="709"/>
      <c r="B29" s="704"/>
      <c r="C29" s="251" t="s">
        <v>160</v>
      </c>
      <c r="D29" s="248">
        <v>1975</v>
      </c>
      <c r="E29" s="248">
        <f t="shared" si="0"/>
        <v>44</v>
      </c>
      <c r="F29" s="708"/>
      <c r="G29" s="250" t="s">
        <v>344</v>
      </c>
      <c r="H29" s="246"/>
      <c r="I29" s="704"/>
      <c r="J29" s="280"/>
      <c r="K29" s="281"/>
      <c r="L29" s="255"/>
      <c r="M29" s="317"/>
      <c r="N29" s="282"/>
    </row>
    <row r="30" spans="1:14" ht="12" customHeight="1" thickBot="1" x14ac:dyDescent="0.3">
      <c r="A30" s="283">
        <v>39</v>
      </c>
      <c r="B30" s="705"/>
      <c r="C30" s="284" t="s">
        <v>158</v>
      </c>
      <c r="D30" s="285">
        <v>1959</v>
      </c>
      <c r="E30" s="248">
        <f t="shared" si="0"/>
        <v>60</v>
      </c>
      <c r="F30" s="286">
        <v>0.62361111111111112</v>
      </c>
      <c r="G30" s="287">
        <v>1998</v>
      </c>
      <c r="H30" s="246">
        <v>39</v>
      </c>
      <c r="I30" s="704"/>
      <c r="J30" s="251" t="s">
        <v>135</v>
      </c>
      <c r="K30" s="248">
        <v>1977</v>
      </c>
      <c r="L30" s="248">
        <f t="shared" si="1"/>
        <v>41</v>
      </c>
      <c r="M30" s="312">
        <v>0.76180555555555562</v>
      </c>
      <c r="N30" s="252">
        <v>2016</v>
      </c>
    </row>
    <row r="31" spans="1:14" ht="12" customHeight="1" x14ac:dyDescent="0.25">
      <c r="A31" s="288">
        <v>40</v>
      </c>
      <c r="B31" s="706" t="s">
        <v>69</v>
      </c>
      <c r="C31" s="289" t="s">
        <v>158</v>
      </c>
      <c r="D31" s="290">
        <v>1959</v>
      </c>
      <c r="E31" s="248">
        <f t="shared" si="0"/>
        <v>60</v>
      </c>
      <c r="F31" s="291">
        <v>0.6333333333333333</v>
      </c>
      <c r="G31" s="292">
        <v>1999</v>
      </c>
      <c r="H31" s="246">
        <v>40</v>
      </c>
      <c r="I31" s="704"/>
      <c r="J31" s="251" t="s">
        <v>185</v>
      </c>
      <c r="K31" s="248">
        <v>1964</v>
      </c>
      <c r="L31" s="248">
        <f t="shared" si="1"/>
        <v>54</v>
      </c>
      <c r="M31" s="312">
        <v>0.71527777777777779</v>
      </c>
      <c r="N31" s="252">
        <v>2004</v>
      </c>
    </row>
    <row r="32" spans="1:14" ht="12" customHeight="1" x14ac:dyDescent="0.25">
      <c r="A32" s="246">
        <v>41</v>
      </c>
      <c r="B32" s="704"/>
      <c r="C32" s="251" t="s">
        <v>158</v>
      </c>
      <c r="D32" s="248">
        <v>1959</v>
      </c>
      <c r="E32" s="248">
        <f t="shared" si="0"/>
        <v>60</v>
      </c>
      <c r="F32" s="253">
        <v>0.63888888888888895</v>
      </c>
      <c r="G32" s="252">
        <v>2000</v>
      </c>
      <c r="H32" s="246">
        <v>41</v>
      </c>
      <c r="I32" s="704"/>
      <c r="J32" s="293" t="s">
        <v>185</v>
      </c>
      <c r="K32" s="248">
        <v>1964</v>
      </c>
      <c r="L32" s="248">
        <f t="shared" si="1"/>
        <v>54</v>
      </c>
      <c r="M32" s="312">
        <v>0.72361111111111109</v>
      </c>
      <c r="N32" s="252">
        <v>2005</v>
      </c>
    </row>
    <row r="33" spans="1:14" ht="12" customHeight="1" x14ac:dyDescent="0.25">
      <c r="A33" s="246">
        <v>42</v>
      </c>
      <c r="B33" s="704"/>
      <c r="C33" s="251" t="s">
        <v>345</v>
      </c>
      <c r="D33" s="248">
        <v>1957</v>
      </c>
      <c r="E33" s="248">
        <f t="shared" si="0"/>
        <v>62</v>
      </c>
      <c r="F33" s="249">
        <v>0.64166666666666672</v>
      </c>
      <c r="G33" s="250" t="s">
        <v>346</v>
      </c>
      <c r="H33" s="246">
        <v>42</v>
      </c>
      <c r="I33" s="704"/>
      <c r="J33" s="293" t="s">
        <v>185</v>
      </c>
      <c r="K33" s="248">
        <v>1964</v>
      </c>
      <c r="L33" s="248">
        <f t="shared" si="1"/>
        <v>54</v>
      </c>
      <c r="M33" s="312">
        <v>0.75624999999999998</v>
      </c>
      <c r="N33" s="252">
        <v>2006</v>
      </c>
    </row>
    <row r="34" spans="1:14" ht="12" customHeight="1" x14ac:dyDescent="0.25">
      <c r="A34" s="246">
        <v>43</v>
      </c>
      <c r="B34" s="704"/>
      <c r="C34" s="251" t="s">
        <v>90</v>
      </c>
      <c r="D34" s="248">
        <v>1963</v>
      </c>
      <c r="E34" s="248">
        <f t="shared" si="0"/>
        <v>56</v>
      </c>
      <c r="F34" s="253">
        <v>0.65</v>
      </c>
      <c r="G34" s="252">
        <v>2006</v>
      </c>
      <c r="H34" s="246">
        <v>43</v>
      </c>
      <c r="I34" s="704"/>
      <c r="J34" s="293" t="s">
        <v>374</v>
      </c>
      <c r="K34" s="248">
        <v>1975</v>
      </c>
      <c r="L34" s="248">
        <f t="shared" si="1"/>
        <v>43</v>
      </c>
      <c r="M34" s="312">
        <v>0.82708333333333339</v>
      </c>
      <c r="N34" s="252">
        <v>2018</v>
      </c>
    </row>
    <row r="35" spans="1:14" ht="12" customHeight="1" x14ac:dyDescent="0.25">
      <c r="A35" s="246">
        <v>44</v>
      </c>
      <c r="B35" s="704"/>
      <c r="C35" s="294" t="s">
        <v>280</v>
      </c>
      <c r="D35" s="261">
        <v>1955</v>
      </c>
      <c r="E35" s="248">
        <f t="shared" si="0"/>
        <v>64</v>
      </c>
      <c r="F35" s="253">
        <v>0.64444444444444449</v>
      </c>
      <c r="G35" s="252">
        <v>1999</v>
      </c>
      <c r="H35" s="246">
        <v>44</v>
      </c>
      <c r="I35" s="704"/>
      <c r="J35" s="293" t="s">
        <v>212</v>
      </c>
      <c r="K35" s="248">
        <v>1969</v>
      </c>
      <c r="L35" s="248">
        <f t="shared" si="1"/>
        <v>49</v>
      </c>
      <c r="M35" s="318" t="s">
        <v>348</v>
      </c>
      <c r="N35" s="250" t="s">
        <v>344</v>
      </c>
    </row>
    <row r="36" spans="1:14" ht="12" customHeight="1" x14ac:dyDescent="0.25">
      <c r="A36" s="246">
        <v>45</v>
      </c>
      <c r="B36" s="704"/>
      <c r="C36" s="294" t="s">
        <v>280</v>
      </c>
      <c r="D36" s="261">
        <v>1955</v>
      </c>
      <c r="E36" s="248">
        <f t="shared" si="0"/>
        <v>64</v>
      </c>
      <c r="F36" s="253">
        <v>0.6645833333333333</v>
      </c>
      <c r="G36" s="252">
        <v>2000</v>
      </c>
      <c r="H36" s="246">
        <v>45</v>
      </c>
      <c r="I36" s="704"/>
      <c r="J36" s="293" t="s">
        <v>185</v>
      </c>
      <c r="K36" s="248">
        <v>1964</v>
      </c>
      <c r="L36" s="248">
        <f t="shared" si="1"/>
        <v>54</v>
      </c>
      <c r="M36" s="312">
        <v>0.78055555555555556</v>
      </c>
      <c r="N36" s="252">
        <v>2009</v>
      </c>
    </row>
    <row r="37" spans="1:14" ht="12" customHeight="1" x14ac:dyDescent="0.25">
      <c r="A37" s="246">
        <v>46</v>
      </c>
      <c r="B37" s="704"/>
      <c r="C37" s="251" t="s">
        <v>90</v>
      </c>
      <c r="D37" s="248">
        <v>1963</v>
      </c>
      <c r="E37" s="248">
        <f t="shared" si="0"/>
        <v>56</v>
      </c>
      <c r="F37" s="253">
        <v>0.65069444444444446</v>
      </c>
      <c r="G37" s="252">
        <v>2009</v>
      </c>
      <c r="H37" s="246">
        <v>46</v>
      </c>
      <c r="I37" s="704"/>
      <c r="J37" s="293" t="s">
        <v>308</v>
      </c>
      <c r="K37" s="248">
        <v>1964</v>
      </c>
      <c r="L37" s="248">
        <f t="shared" si="1"/>
        <v>54</v>
      </c>
      <c r="M37" s="312">
        <v>0.82013888888888886</v>
      </c>
      <c r="N37" s="252">
        <v>2010</v>
      </c>
    </row>
    <row r="38" spans="1:14" ht="12" customHeight="1" x14ac:dyDescent="0.25">
      <c r="A38" s="246">
        <v>47</v>
      </c>
      <c r="B38" s="704"/>
      <c r="C38" s="251" t="s">
        <v>90</v>
      </c>
      <c r="D38" s="248">
        <v>1963</v>
      </c>
      <c r="E38" s="248">
        <f t="shared" si="0"/>
        <v>56</v>
      </c>
      <c r="F38" s="253">
        <v>0.65972222222222221</v>
      </c>
      <c r="G38" s="252">
        <v>2010</v>
      </c>
      <c r="H38" s="246">
        <v>47</v>
      </c>
      <c r="I38" s="704"/>
      <c r="J38" s="251" t="s">
        <v>308</v>
      </c>
      <c r="K38" s="248">
        <v>1964</v>
      </c>
      <c r="L38" s="248">
        <f t="shared" si="1"/>
        <v>54</v>
      </c>
      <c r="M38" s="312">
        <v>0.84722222222222221</v>
      </c>
      <c r="N38" s="252">
        <v>2011</v>
      </c>
    </row>
    <row r="39" spans="1:14" ht="12" customHeight="1" x14ac:dyDescent="0.25">
      <c r="A39" s="246">
        <v>48</v>
      </c>
      <c r="B39" s="704"/>
      <c r="C39" s="294" t="s">
        <v>280</v>
      </c>
      <c r="D39" s="261">
        <v>1955</v>
      </c>
      <c r="E39" s="248">
        <f t="shared" si="0"/>
        <v>64</v>
      </c>
      <c r="F39" s="253">
        <v>0.64513888888888882</v>
      </c>
      <c r="G39" s="252">
        <v>2003</v>
      </c>
      <c r="H39" s="246">
        <v>48</v>
      </c>
      <c r="I39" s="704"/>
      <c r="J39" s="251" t="s">
        <v>216</v>
      </c>
      <c r="K39" s="248">
        <v>1964</v>
      </c>
      <c r="L39" s="248">
        <f t="shared" si="1"/>
        <v>54</v>
      </c>
      <c r="M39" s="312">
        <v>0.9555555555555556</v>
      </c>
      <c r="N39" s="252">
        <v>2012</v>
      </c>
    </row>
    <row r="40" spans="1:14" ht="12" customHeight="1" thickBot="1" x14ac:dyDescent="0.3">
      <c r="A40" s="265">
        <v>49</v>
      </c>
      <c r="B40" s="707"/>
      <c r="C40" s="295" t="s">
        <v>280</v>
      </c>
      <c r="D40" s="102">
        <v>1955</v>
      </c>
      <c r="E40" s="248">
        <f t="shared" si="0"/>
        <v>64</v>
      </c>
      <c r="F40" s="268">
        <v>0.65416666666666667</v>
      </c>
      <c r="G40" s="269">
        <v>2004</v>
      </c>
      <c r="H40" s="283">
        <v>49</v>
      </c>
      <c r="I40" s="705"/>
      <c r="J40" s="284" t="s">
        <v>197</v>
      </c>
      <c r="K40" s="285">
        <v>1960</v>
      </c>
      <c r="L40" s="285">
        <f t="shared" si="1"/>
        <v>58</v>
      </c>
      <c r="M40" s="319">
        <v>0.9159722222222223</v>
      </c>
      <c r="N40" s="287">
        <v>2009</v>
      </c>
    </row>
    <row r="41" spans="1:14" ht="12" customHeight="1" x14ac:dyDescent="0.25">
      <c r="A41" s="270">
        <v>50</v>
      </c>
      <c r="B41" s="703" t="s">
        <v>84</v>
      </c>
      <c r="C41" s="296" t="s">
        <v>280</v>
      </c>
      <c r="D41" s="297">
        <v>1955</v>
      </c>
      <c r="E41" s="248">
        <f t="shared" si="0"/>
        <v>64</v>
      </c>
      <c r="F41" s="273">
        <v>0.65902777777777777</v>
      </c>
      <c r="G41" s="274">
        <v>2005</v>
      </c>
      <c r="H41" s="288">
        <v>50</v>
      </c>
      <c r="I41" s="706" t="s">
        <v>143</v>
      </c>
      <c r="J41" s="289" t="s">
        <v>328</v>
      </c>
      <c r="K41" s="290">
        <v>1965</v>
      </c>
      <c r="L41" s="290">
        <f t="shared" si="1"/>
        <v>53</v>
      </c>
      <c r="M41" s="320">
        <v>0.8305555555555556</v>
      </c>
      <c r="N41" s="292">
        <v>2015</v>
      </c>
    </row>
    <row r="42" spans="1:14" ht="12" customHeight="1" x14ac:dyDescent="0.25">
      <c r="A42" s="246">
        <v>51</v>
      </c>
      <c r="B42" s="704"/>
      <c r="C42" s="294" t="s">
        <v>167</v>
      </c>
      <c r="D42" s="248">
        <v>1961</v>
      </c>
      <c r="E42" s="248">
        <f t="shared" si="0"/>
        <v>58</v>
      </c>
      <c r="F42" s="253">
        <v>0.65694444444444444</v>
      </c>
      <c r="G42" s="250" t="s">
        <v>329</v>
      </c>
      <c r="H42" s="246">
        <v>51</v>
      </c>
      <c r="I42" s="704"/>
      <c r="J42" s="251" t="s">
        <v>328</v>
      </c>
      <c r="K42" s="248">
        <v>1965</v>
      </c>
      <c r="L42" s="248">
        <f t="shared" si="1"/>
        <v>53</v>
      </c>
      <c r="M42" s="321" t="s">
        <v>330</v>
      </c>
      <c r="N42" s="250" t="s">
        <v>331</v>
      </c>
    </row>
    <row r="43" spans="1:14" ht="12" customHeight="1" x14ac:dyDescent="0.25">
      <c r="A43" s="246">
        <v>52</v>
      </c>
      <c r="B43" s="704"/>
      <c r="C43" s="294" t="s">
        <v>167</v>
      </c>
      <c r="D43" s="248">
        <v>1961</v>
      </c>
      <c r="E43" s="248">
        <f t="shared" si="0"/>
        <v>58</v>
      </c>
      <c r="F43" s="253">
        <v>0.65138888888888891</v>
      </c>
      <c r="G43" s="252">
        <v>2013</v>
      </c>
      <c r="H43" s="246">
        <v>52</v>
      </c>
      <c r="I43" s="704"/>
      <c r="J43" s="251" t="s">
        <v>328</v>
      </c>
      <c r="K43" s="248">
        <v>1965</v>
      </c>
      <c r="L43" s="248">
        <f t="shared" si="1"/>
        <v>53</v>
      </c>
      <c r="M43" s="318" t="s">
        <v>353</v>
      </c>
      <c r="N43" s="250" t="s">
        <v>354</v>
      </c>
    </row>
    <row r="44" spans="1:14" ht="12" customHeight="1" x14ac:dyDescent="0.25">
      <c r="A44" s="246">
        <v>53</v>
      </c>
      <c r="B44" s="704"/>
      <c r="C44" s="251" t="s">
        <v>168</v>
      </c>
      <c r="D44" s="248">
        <v>1956</v>
      </c>
      <c r="E44" s="248">
        <f t="shared" si="0"/>
        <v>63</v>
      </c>
      <c r="F44" s="253">
        <v>0.65416666666666667</v>
      </c>
      <c r="G44" s="252">
        <v>2009</v>
      </c>
      <c r="H44" s="246">
        <v>53</v>
      </c>
      <c r="I44" s="704"/>
      <c r="J44" s="251" t="s">
        <v>225</v>
      </c>
      <c r="K44" s="248">
        <v>1949</v>
      </c>
      <c r="L44" s="248">
        <f t="shared" si="1"/>
        <v>69</v>
      </c>
      <c r="M44" s="318" t="s">
        <v>204</v>
      </c>
      <c r="N44" s="250" t="s">
        <v>333</v>
      </c>
    </row>
    <row r="45" spans="1:14" ht="12" customHeight="1" x14ac:dyDescent="0.25">
      <c r="A45" s="246">
        <v>54</v>
      </c>
      <c r="B45" s="704"/>
      <c r="C45" s="251" t="s">
        <v>168</v>
      </c>
      <c r="D45" s="248">
        <v>1956</v>
      </c>
      <c r="E45" s="248">
        <f t="shared" si="0"/>
        <v>63</v>
      </c>
      <c r="F45" s="253">
        <v>0.66597222222222219</v>
      </c>
      <c r="G45" s="252">
        <v>2010</v>
      </c>
      <c r="H45" s="246">
        <v>54</v>
      </c>
      <c r="I45" s="704"/>
      <c r="J45" s="251" t="s">
        <v>221</v>
      </c>
      <c r="K45" s="248">
        <v>1954</v>
      </c>
      <c r="L45" s="248">
        <f t="shared" si="1"/>
        <v>64</v>
      </c>
      <c r="M45" s="312" t="s">
        <v>64</v>
      </c>
      <c r="N45" s="252">
        <v>2008</v>
      </c>
    </row>
    <row r="46" spans="1:14" ht="12" customHeight="1" x14ac:dyDescent="0.25">
      <c r="A46" s="246">
        <v>55</v>
      </c>
      <c r="B46" s="704"/>
      <c r="C46" s="251" t="s">
        <v>168</v>
      </c>
      <c r="D46" s="248">
        <v>1956</v>
      </c>
      <c r="E46" s="248">
        <f t="shared" si="0"/>
        <v>63</v>
      </c>
      <c r="F46" s="253">
        <v>0.6958333333333333</v>
      </c>
      <c r="G46" s="252">
        <v>2011</v>
      </c>
      <c r="H46" s="246">
        <v>55</v>
      </c>
      <c r="I46" s="704"/>
      <c r="J46" s="251" t="s">
        <v>221</v>
      </c>
      <c r="K46" s="248">
        <v>1954</v>
      </c>
      <c r="L46" s="248">
        <f t="shared" si="1"/>
        <v>64</v>
      </c>
      <c r="M46" s="312" t="s">
        <v>68</v>
      </c>
      <c r="N46" s="252">
        <v>2009</v>
      </c>
    </row>
    <row r="47" spans="1:14" ht="12" customHeight="1" x14ac:dyDescent="0.25">
      <c r="A47" s="246">
        <v>56</v>
      </c>
      <c r="B47" s="704"/>
      <c r="C47" s="251" t="s">
        <v>168</v>
      </c>
      <c r="D47" s="248">
        <v>1956</v>
      </c>
      <c r="E47" s="248">
        <f t="shared" si="0"/>
        <v>63</v>
      </c>
      <c r="F47" s="253">
        <v>0.69097222222222221</v>
      </c>
      <c r="G47" s="252">
        <v>2012</v>
      </c>
      <c r="H47" s="246">
        <v>56</v>
      </c>
      <c r="I47" s="704"/>
      <c r="J47" s="251" t="s">
        <v>335</v>
      </c>
      <c r="K47" s="248">
        <v>1949</v>
      </c>
      <c r="L47" s="248">
        <f t="shared" si="1"/>
        <v>69</v>
      </c>
      <c r="M47" s="322" t="s">
        <v>146</v>
      </c>
      <c r="N47" s="252">
        <v>2005</v>
      </c>
    </row>
    <row r="48" spans="1:14" ht="12" customHeight="1" x14ac:dyDescent="0.25">
      <c r="A48" s="246">
        <v>57</v>
      </c>
      <c r="B48" s="704"/>
      <c r="C48" s="294" t="s">
        <v>280</v>
      </c>
      <c r="D48" s="248">
        <v>1955</v>
      </c>
      <c r="E48" s="248">
        <f t="shared" si="0"/>
        <v>64</v>
      </c>
      <c r="F48" s="253">
        <v>0.72152777777777777</v>
      </c>
      <c r="G48" s="252">
        <v>2012</v>
      </c>
      <c r="H48" s="246">
        <v>57</v>
      </c>
      <c r="I48" s="704"/>
      <c r="J48" s="251" t="s">
        <v>335</v>
      </c>
      <c r="K48" s="248">
        <v>1949</v>
      </c>
      <c r="L48" s="248">
        <f t="shared" si="1"/>
        <v>69</v>
      </c>
      <c r="M48" s="318" t="s">
        <v>112</v>
      </c>
      <c r="N48" s="252">
        <v>2006</v>
      </c>
    </row>
    <row r="49" spans="1:14" ht="12" customHeight="1" x14ac:dyDescent="0.25">
      <c r="A49" s="246">
        <v>58</v>
      </c>
      <c r="B49" s="704"/>
      <c r="C49" s="251" t="s">
        <v>281</v>
      </c>
      <c r="D49" s="248">
        <v>1951</v>
      </c>
      <c r="E49" s="255" t="s">
        <v>52</v>
      </c>
      <c r="F49" s="253">
        <v>0.72013888888888899</v>
      </c>
      <c r="G49" s="252">
        <v>2009</v>
      </c>
      <c r="H49" s="246">
        <v>58</v>
      </c>
      <c r="I49" s="704"/>
      <c r="J49" s="251" t="s">
        <v>145</v>
      </c>
      <c r="K49" s="248">
        <v>1948</v>
      </c>
      <c r="L49" s="248">
        <f t="shared" si="1"/>
        <v>70</v>
      </c>
      <c r="M49" s="318" t="s">
        <v>230</v>
      </c>
      <c r="N49" s="252">
        <v>2006</v>
      </c>
    </row>
    <row r="50" spans="1:14" ht="12" customHeight="1" thickBot="1" x14ac:dyDescent="0.3">
      <c r="A50" s="283">
        <v>59</v>
      </c>
      <c r="B50" s="705"/>
      <c r="C50" s="284" t="s">
        <v>281</v>
      </c>
      <c r="D50" s="285">
        <v>1951</v>
      </c>
      <c r="E50" s="255" t="s">
        <v>52</v>
      </c>
      <c r="F50" s="286">
        <v>0.71597222222222223</v>
      </c>
      <c r="G50" s="287">
        <v>2010</v>
      </c>
      <c r="H50" s="246">
        <v>59</v>
      </c>
      <c r="I50" s="704"/>
      <c r="J50" s="251" t="s">
        <v>145</v>
      </c>
      <c r="K50" s="248">
        <v>1948</v>
      </c>
      <c r="L50" s="248">
        <f t="shared" si="1"/>
        <v>70</v>
      </c>
      <c r="M50" s="318" t="s">
        <v>106</v>
      </c>
      <c r="N50" s="252">
        <v>2007</v>
      </c>
    </row>
    <row r="51" spans="1:14" ht="12" customHeight="1" x14ac:dyDescent="0.25">
      <c r="A51" s="288">
        <v>60</v>
      </c>
      <c r="B51" s="706" t="s">
        <v>94</v>
      </c>
      <c r="C51" s="299" t="s">
        <v>182</v>
      </c>
      <c r="D51" s="290">
        <v>1953</v>
      </c>
      <c r="E51" s="248">
        <f t="shared" si="0"/>
        <v>66</v>
      </c>
      <c r="F51" s="291">
        <v>0.75</v>
      </c>
      <c r="G51" s="292">
        <v>2013</v>
      </c>
      <c r="H51" s="246">
        <v>60</v>
      </c>
      <c r="I51" s="704"/>
      <c r="J51" s="251" t="s">
        <v>145</v>
      </c>
      <c r="K51" s="248">
        <v>1948</v>
      </c>
      <c r="L51" s="248">
        <f t="shared" si="1"/>
        <v>70</v>
      </c>
      <c r="M51" s="312" t="s">
        <v>204</v>
      </c>
      <c r="N51" s="252">
        <v>2008</v>
      </c>
    </row>
    <row r="52" spans="1:14" ht="12" customHeight="1" x14ac:dyDescent="0.25">
      <c r="A52" s="246">
        <v>61</v>
      </c>
      <c r="B52" s="704"/>
      <c r="C52" s="293" t="s">
        <v>168</v>
      </c>
      <c r="D52" s="248">
        <v>1956</v>
      </c>
      <c r="E52" s="248">
        <f t="shared" si="0"/>
        <v>63</v>
      </c>
      <c r="F52" s="253">
        <v>0.75208333333333333</v>
      </c>
      <c r="G52" s="252">
        <v>2017</v>
      </c>
      <c r="H52" s="246">
        <v>61</v>
      </c>
      <c r="I52" s="704"/>
      <c r="J52" s="251" t="s">
        <v>145</v>
      </c>
      <c r="K52" s="248">
        <v>1948</v>
      </c>
      <c r="L52" s="248">
        <f t="shared" si="1"/>
        <v>70</v>
      </c>
      <c r="M52" s="312" t="s">
        <v>49</v>
      </c>
      <c r="N52" s="252">
        <v>2009</v>
      </c>
    </row>
    <row r="53" spans="1:14" ht="12" customHeight="1" x14ac:dyDescent="0.25">
      <c r="A53" s="246">
        <v>62</v>
      </c>
      <c r="B53" s="704"/>
      <c r="C53" s="293" t="s">
        <v>168</v>
      </c>
      <c r="D53" s="248">
        <v>1956</v>
      </c>
      <c r="E53" s="248">
        <f t="shared" si="0"/>
        <v>63</v>
      </c>
      <c r="F53" s="253">
        <v>0.78680555555555554</v>
      </c>
      <c r="G53" s="252">
        <v>2018</v>
      </c>
      <c r="H53" s="246">
        <v>62</v>
      </c>
      <c r="I53" s="704"/>
      <c r="J53" s="251" t="s">
        <v>145</v>
      </c>
      <c r="K53" s="248">
        <v>1948</v>
      </c>
      <c r="L53" s="248">
        <f t="shared" si="1"/>
        <v>70</v>
      </c>
      <c r="M53" s="312" t="s">
        <v>229</v>
      </c>
      <c r="N53" s="252">
        <v>2010</v>
      </c>
    </row>
    <row r="54" spans="1:14" ht="12" customHeight="1" x14ac:dyDescent="0.25">
      <c r="A54" s="246">
        <v>63</v>
      </c>
      <c r="B54" s="704"/>
      <c r="C54" s="293" t="s">
        <v>306</v>
      </c>
      <c r="D54" s="248">
        <v>1932</v>
      </c>
      <c r="E54" s="255" t="s">
        <v>52</v>
      </c>
      <c r="F54" s="253">
        <v>0.83333333333333337</v>
      </c>
      <c r="G54" s="252">
        <v>1995</v>
      </c>
      <c r="H54" s="246">
        <v>63</v>
      </c>
      <c r="I54" s="704"/>
      <c r="J54" s="251" t="s">
        <v>145</v>
      </c>
      <c r="K54" s="248">
        <v>1948</v>
      </c>
      <c r="L54" s="248">
        <f t="shared" si="1"/>
        <v>70</v>
      </c>
      <c r="M54" s="312" t="s">
        <v>228</v>
      </c>
      <c r="N54" s="252">
        <v>2011</v>
      </c>
    </row>
    <row r="55" spans="1:14" ht="12" customHeight="1" x14ac:dyDescent="0.25">
      <c r="A55" s="246">
        <v>64</v>
      </c>
      <c r="B55" s="704"/>
      <c r="C55" s="293" t="s">
        <v>96</v>
      </c>
      <c r="D55" s="248">
        <v>1947</v>
      </c>
      <c r="E55" s="248">
        <f t="shared" si="0"/>
        <v>72</v>
      </c>
      <c r="F55" s="253">
        <v>0.84513888888888899</v>
      </c>
      <c r="G55" s="252">
        <v>2011</v>
      </c>
      <c r="H55" s="246">
        <v>64</v>
      </c>
      <c r="I55" s="704"/>
      <c r="J55" s="251" t="s">
        <v>145</v>
      </c>
      <c r="K55" s="248">
        <v>1948</v>
      </c>
      <c r="L55" s="248">
        <f t="shared" si="1"/>
        <v>70</v>
      </c>
      <c r="M55" s="318" t="s">
        <v>97</v>
      </c>
      <c r="N55" s="252">
        <v>2012</v>
      </c>
    </row>
    <row r="56" spans="1:14" ht="12" customHeight="1" x14ac:dyDescent="0.25">
      <c r="A56" s="246">
        <v>65</v>
      </c>
      <c r="B56" s="704"/>
      <c r="C56" s="293" t="s">
        <v>306</v>
      </c>
      <c r="D56" s="248">
        <v>1932</v>
      </c>
      <c r="E56" s="255" t="s">
        <v>52</v>
      </c>
      <c r="F56" s="253">
        <v>0.83263888888888893</v>
      </c>
      <c r="G56" s="252">
        <v>1997</v>
      </c>
      <c r="H56" s="246">
        <v>65</v>
      </c>
      <c r="I56" s="704"/>
      <c r="J56" s="251" t="s">
        <v>145</v>
      </c>
      <c r="K56" s="248">
        <v>1948</v>
      </c>
      <c r="L56" s="248">
        <f t="shared" si="1"/>
        <v>70</v>
      </c>
      <c r="M56" s="318" t="s">
        <v>137</v>
      </c>
      <c r="N56" s="252">
        <v>2013</v>
      </c>
    </row>
    <row r="57" spans="1:14" ht="12" customHeight="1" x14ac:dyDescent="0.25">
      <c r="A57" s="246">
        <v>66</v>
      </c>
      <c r="B57" s="704"/>
      <c r="C57" s="293" t="s">
        <v>306</v>
      </c>
      <c r="D57" s="248">
        <v>1932</v>
      </c>
      <c r="E57" s="255" t="s">
        <v>52</v>
      </c>
      <c r="F57" s="253">
        <v>0.82847222222222217</v>
      </c>
      <c r="G57" s="252">
        <v>1998</v>
      </c>
      <c r="H57" s="246">
        <v>66</v>
      </c>
      <c r="I57" s="704"/>
      <c r="J57" s="251" t="s">
        <v>145</v>
      </c>
      <c r="K57" s="248">
        <v>1948</v>
      </c>
      <c r="L57" s="248">
        <f t="shared" si="1"/>
        <v>70</v>
      </c>
      <c r="M57" s="318" t="s">
        <v>139</v>
      </c>
      <c r="N57" s="250" t="s">
        <v>340</v>
      </c>
    </row>
    <row r="58" spans="1:14" ht="12" customHeight="1" x14ac:dyDescent="0.25">
      <c r="A58" s="246">
        <v>67</v>
      </c>
      <c r="B58" s="704"/>
      <c r="C58" s="293" t="s">
        <v>211</v>
      </c>
      <c r="D58" s="248">
        <v>1940</v>
      </c>
      <c r="E58" s="248">
        <f t="shared" si="0"/>
        <v>79</v>
      </c>
      <c r="F58" s="264">
        <v>0.84930555555555554</v>
      </c>
      <c r="G58" s="252">
        <v>2007</v>
      </c>
      <c r="H58" s="246">
        <v>67</v>
      </c>
      <c r="I58" s="704"/>
      <c r="J58" s="251" t="s">
        <v>145</v>
      </c>
      <c r="K58" s="248">
        <v>1948</v>
      </c>
      <c r="L58" s="248">
        <f t="shared" si="1"/>
        <v>70</v>
      </c>
      <c r="M58" s="318" t="s">
        <v>138</v>
      </c>
      <c r="N58" s="250" t="s">
        <v>332</v>
      </c>
    </row>
    <row r="59" spans="1:14" ht="12" customHeight="1" x14ac:dyDescent="0.25">
      <c r="A59" s="246">
        <v>68</v>
      </c>
      <c r="B59" s="704"/>
      <c r="C59" s="300" t="s">
        <v>211</v>
      </c>
      <c r="D59" s="248">
        <v>1940</v>
      </c>
      <c r="E59" s="248">
        <f t="shared" si="0"/>
        <v>79</v>
      </c>
      <c r="F59" s="253">
        <v>0.85486111111111107</v>
      </c>
      <c r="G59" s="252">
        <v>2008</v>
      </c>
      <c r="H59" s="246">
        <v>68</v>
      </c>
      <c r="I59" s="704"/>
      <c r="J59" s="251" t="s">
        <v>145</v>
      </c>
      <c r="K59" s="248">
        <v>1948</v>
      </c>
      <c r="L59" s="248">
        <f t="shared" si="1"/>
        <v>70</v>
      </c>
      <c r="M59" s="318" t="s">
        <v>61</v>
      </c>
      <c r="N59" s="250" t="s">
        <v>331</v>
      </c>
    </row>
    <row r="60" spans="1:14" ht="12" customHeight="1" x14ac:dyDescent="0.25">
      <c r="A60" s="246">
        <v>69</v>
      </c>
      <c r="B60" s="704"/>
      <c r="C60" s="293" t="s">
        <v>96</v>
      </c>
      <c r="D60" s="248">
        <v>1947</v>
      </c>
      <c r="E60" s="248">
        <f t="shared" si="0"/>
        <v>72</v>
      </c>
      <c r="F60" s="253">
        <v>0.90833333333333333</v>
      </c>
      <c r="G60" s="252">
        <v>2016</v>
      </c>
      <c r="H60" s="246">
        <v>69</v>
      </c>
      <c r="I60" s="704"/>
      <c r="J60" s="251" t="s">
        <v>145</v>
      </c>
      <c r="K60" s="248">
        <v>1948</v>
      </c>
      <c r="L60" s="248">
        <f t="shared" si="1"/>
        <v>70</v>
      </c>
      <c r="M60" s="318" t="s">
        <v>324</v>
      </c>
      <c r="N60" s="252">
        <v>2017</v>
      </c>
    </row>
    <row r="61" spans="1:14" ht="12" customHeight="1" x14ac:dyDescent="0.25">
      <c r="A61" s="246">
        <v>70</v>
      </c>
      <c r="B61" s="704"/>
      <c r="C61" s="293" t="s">
        <v>96</v>
      </c>
      <c r="D61" s="248">
        <v>1947</v>
      </c>
      <c r="E61" s="248">
        <f t="shared" si="0"/>
        <v>72</v>
      </c>
      <c r="F61" s="253">
        <v>0.8930555555555556</v>
      </c>
      <c r="G61" s="252">
        <v>2017</v>
      </c>
      <c r="H61" s="246">
        <v>70</v>
      </c>
      <c r="I61" s="704"/>
      <c r="J61" s="251" t="s">
        <v>246</v>
      </c>
      <c r="K61" s="248">
        <v>1938</v>
      </c>
      <c r="L61" s="248">
        <f t="shared" si="1"/>
        <v>80</v>
      </c>
      <c r="M61" s="312" t="s">
        <v>222</v>
      </c>
      <c r="N61" s="252">
        <v>2008</v>
      </c>
    </row>
    <row r="62" spans="1:14" ht="12" customHeight="1" x14ac:dyDescent="0.25">
      <c r="A62" s="246">
        <v>71</v>
      </c>
      <c r="B62" s="704"/>
      <c r="C62" s="293" t="s">
        <v>96</v>
      </c>
      <c r="D62" s="248">
        <v>1947</v>
      </c>
      <c r="E62" s="248">
        <f t="shared" si="0"/>
        <v>72</v>
      </c>
      <c r="F62" s="253">
        <v>0.94166666666666676</v>
      </c>
      <c r="G62" s="252">
        <v>2018</v>
      </c>
      <c r="H62" s="246">
        <v>71</v>
      </c>
      <c r="I62" s="704"/>
      <c r="J62" s="251" t="s">
        <v>238</v>
      </c>
      <c r="K62" s="248">
        <v>1939</v>
      </c>
      <c r="L62" s="248">
        <f t="shared" si="1"/>
        <v>79</v>
      </c>
      <c r="M62" s="312" t="s">
        <v>242</v>
      </c>
      <c r="N62" s="252">
        <v>2010</v>
      </c>
    </row>
    <row r="63" spans="1:14" ht="12" customHeight="1" x14ac:dyDescent="0.25">
      <c r="A63" s="246">
        <v>72</v>
      </c>
      <c r="B63" s="704"/>
      <c r="C63" s="293" t="s">
        <v>96</v>
      </c>
      <c r="D63" s="248">
        <v>1947</v>
      </c>
      <c r="E63" s="248">
        <f t="shared" si="0"/>
        <v>72</v>
      </c>
      <c r="F63" s="278">
        <v>0.97986111111111107</v>
      </c>
      <c r="G63" s="252">
        <v>2019</v>
      </c>
      <c r="H63" s="246">
        <v>72</v>
      </c>
      <c r="I63" s="704"/>
      <c r="J63" s="251" t="s">
        <v>238</v>
      </c>
      <c r="K63" s="248">
        <v>1939</v>
      </c>
      <c r="L63" s="248">
        <f t="shared" si="1"/>
        <v>79</v>
      </c>
      <c r="M63" s="312" t="s">
        <v>241</v>
      </c>
      <c r="N63" s="252">
        <v>2011</v>
      </c>
    </row>
    <row r="64" spans="1:14" ht="12" customHeight="1" x14ac:dyDescent="0.25">
      <c r="A64" s="246">
        <v>73</v>
      </c>
      <c r="B64" s="704"/>
      <c r="C64" s="301" t="s">
        <v>104</v>
      </c>
      <c r="D64" s="248">
        <v>1945</v>
      </c>
      <c r="E64" s="248">
        <f t="shared" si="0"/>
        <v>74</v>
      </c>
      <c r="F64" s="310" t="s">
        <v>352</v>
      </c>
      <c r="G64" s="252">
        <v>2019</v>
      </c>
      <c r="H64" s="246">
        <v>73</v>
      </c>
      <c r="I64" s="704"/>
      <c r="J64" s="251" t="s">
        <v>238</v>
      </c>
      <c r="K64" s="248">
        <v>1939</v>
      </c>
      <c r="L64" s="248">
        <f t="shared" si="1"/>
        <v>79</v>
      </c>
      <c r="M64" s="321" t="s">
        <v>240</v>
      </c>
      <c r="N64" s="275">
        <v>2012</v>
      </c>
    </row>
    <row r="65" spans="1:14" ht="12" customHeight="1" x14ac:dyDescent="0.25">
      <c r="A65" s="246">
        <v>74</v>
      </c>
      <c r="B65" s="704"/>
      <c r="C65" s="301" t="s">
        <v>104</v>
      </c>
      <c r="D65" s="248">
        <v>1945</v>
      </c>
      <c r="E65" s="248">
        <f t="shared" si="0"/>
        <v>74</v>
      </c>
      <c r="F65" s="302" t="s">
        <v>236</v>
      </c>
      <c r="G65" s="252">
        <v>2019</v>
      </c>
      <c r="H65" s="246">
        <v>74</v>
      </c>
      <c r="I65" s="704"/>
      <c r="J65" s="251" t="s">
        <v>238</v>
      </c>
      <c r="K65" s="248">
        <v>1939</v>
      </c>
      <c r="L65" s="248">
        <f t="shared" si="1"/>
        <v>79</v>
      </c>
      <c r="M65" s="321" t="s">
        <v>239</v>
      </c>
      <c r="N65" s="275">
        <v>2013</v>
      </c>
    </row>
    <row r="66" spans="1:14" ht="12" customHeight="1" x14ac:dyDescent="0.25">
      <c r="A66" s="246">
        <v>75</v>
      </c>
      <c r="B66" s="704"/>
      <c r="C66" s="251" t="s">
        <v>343</v>
      </c>
      <c r="D66" s="248">
        <v>1934</v>
      </c>
      <c r="E66" s="248">
        <f t="shared" si="0"/>
        <v>85</v>
      </c>
      <c r="F66" s="253" t="s">
        <v>102</v>
      </c>
      <c r="G66" s="252">
        <v>2009</v>
      </c>
      <c r="H66" s="246">
        <v>75</v>
      </c>
      <c r="I66" s="704"/>
      <c r="J66" s="251" t="s">
        <v>238</v>
      </c>
      <c r="K66" s="248">
        <v>1939</v>
      </c>
      <c r="L66" s="248">
        <f t="shared" si="1"/>
        <v>79</v>
      </c>
      <c r="M66" s="298" t="s">
        <v>235</v>
      </c>
      <c r="N66" s="275">
        <v>2014</v>
      </c>
    </row>
    <row r="67" spans="1:14" ht="12" customHeight="1" thickBot="1" x14ac:dyDescent="0.3">
      <c r="A67" s="265">
        <v>76</v>
      </c>
      <c r="B67" s="707"/>
      <c r="C67" s="303"/>
      <c r="D67" s="304"/>
      <c r="E67" s="304"/>
      <c r="F67" s="303"/>
      <c r="G67" s="305"/>
      <c r="H67" s="265">
        <v>76</v>
      </c>
      <c r="I67" s="707"/>
      <c r="J67" s="266" t="s">
        <v>246</v>
      </c>
      <c r="K67" s="267">
        <v>1938</v>
      </c>
      <c r="L67" s="267">
        <f t="shared" si="1"/>
        <v>80</v>
      </c>
      <c r="M67" s="306" t="s">
        <v>235</v>
      </c>
      <c r="N67" s="307" t="s">
        <v>340</v>
      </c>
    </row>
  </sheetData>
  <mergeCells count="16">
    <mergeCell ref="A1:N1"/>
    <mergeCell ref="B41:B50"/>
    <mergeCell ref="I41:I67"/>
    <mergeCell ref="B51:B67"/>
    <mergeCell ref="B31:B40"/>
    <mergeCell ref="F28:F29"/>
    <mergeCell ref="A28:A29"/>
    <mergeCell ref="I25:I40"/>
    <mergeCell ref="B20:B30"/>
    <mergeCell ref="I3:I24"/>
    <mergeCell ref="F12:F13"/>
    <mergeCell ref="A12:A13"/>
    <mergeCell ref="H6:H7"/>
    <mergeCell ref="F6:F7"/>
    <mergeCell ref="A6:A7"/>
    <mergeCell ref="B3:B19"/>
  </mergeCells>
  <pageMargins left="0.39370078740157483" right="0.39370078740157483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workbookViewId="0">
      <selection sqref="A1:K1"/>
    </sheetView>
  </sheetViews>
  <sheetFormatPr defaultRowHeight="13.05" customHeight="1" x14ac:dyDescent="0.3"/>
  <cols>
    <col min="1" max="1" width="3.77734375" customWidth="1"/>
    <col min="2" max="2" width="17.77734375" style="4" customWidth="1"/>
    <col min="3" max="3" width="5" customWidth="1"/>
    <col min="4" max="4" width="4.109375" customWidth="1"/>
    <col min="5" max="5" width="19" customWidth="1"/>
    <col min="6" max="6" width="7.33203125" customWidth="1"/>
    <col min="7" max="7" width="3.77734375" style="180" customWidth="1"/>
    <col min="8" max="8" width="3.88671875" style="2" customWidth="1"/>
    <col min="9" max="9" width="4.109375" customWidth="1"/>
    <col min="10" max="10" width="6.88671875" customWidth="1"/>
    <col min="11" max="11" width="5.77734375" customWidth="1"/>
    <col min="12" max="12" width="4.109375" customWidth="1"/>
  </cols>
  <sheetData>
    <row r="1" spans="1:11" ht="16.649999999999999" customHeight="1" x14ac:dyDescent="0.3">
      <c r="A1" s="661" t="s">
        <v>406</v>
      </c>
      <c r="B1" s="662"/>
      <c r="C1" s="662"/>
      <c r="D1" s="662"/>
      <c r="E1" s="662"/>
      <c r="F1" s="662"/>
      <c r="G1" s="662"/>
      <c r="H1" s="662"/>
      <c r="I1" s="662"/>
      <c r="J1" s="662"/>
      <c r="K1" s="663"/>
    </row>
    <row r="2" spans="1:11" ht="13.05" customHeight="1" x14ac:dyDescent="0.3">
      <c r="A2" s="186" t="s">
        <v>0</v>
      </c>
      <c r="B2" s="187" t="s">
        <v>2</v>
      </c>
      <c r="C2" s="187" t="s">
        <v>3</v>
      </c>
      <c r="D2" s="188" t="s">
        <v>379</v>
      </c>
      <c r="E2" s="189" t="s">
        <v>5</v>
      </c>
      <c r="F2" s="190" t="s">
        <v>248</v>
      </c>
      <c r="G2" s="191" t="s">
        <v>1</v>
      </c>
      <c r="H2" s="192" t="s">
        <v>249</v>
      </c>
      <c r="I2" s="193" t="s">
        <v>10</v>
      </c>
      <c r="J2" s="194" t="s">
        <v>250</v>
      </c>
      <c r="K2" s="195" t="s">
        <v>251</v>
      </c>
    </row>
    <row r="3" spans="1:11" ht="12" customHeight="1" x14ac:dyDescent="0.3">
      <c r="A3" s="196">
        <v>1</v>
      </c>
      <c r="B3" s="197" t="s">
        <v>359</v>
      </c>
      <c r="C3" s="198">
        <v>1981</v>
      </c>
      <c r="D3" s="199">
        <v>38</v>
      </c>
      <c r="E3" s="200" t="s">
        <v>43</v>
      </c>
      <c r="F3" s="182">
        <v>0.68680555555555556</v>
      </c>
      <c r="G3" s="201" t="s">
        <v>55</v>
      </c>
      <c r="H3" s="202">
        <v>1</v>
      </c>
      <c r="I3" s="203">
        <v>10</v>
      </c>
      <c r="J3" s="204" t="s">
        <v>407</v>
      </c>
      <c r="K3" s="205">
        <f>SUM(F3/4.53)</f>
        <v>0.15161270542065244</v>
      </c>
    </row>
    <row r="4" spans="1:11" ht="12" customHeight="1" x14ac:dyDescent="0.3">
      <c r="A4" s="196">
        <v>2</v>
      </c>
      <c r="B4" s="197" t="s">
        <v>65</v>
      </c>
      <c r="C4" s="198">
        <v>1985</v>
      </c>
      <c r="D4" s="199">
        <v>34</v>
      </c>
      <c r="E4" s="200" t="s">
        <v>66</v>
      </c>
      <c r="F4" s="185">
        <v>0.71111111111111114</v>
      </c>
      <c r="G4" s="201" t="s">
        <v>55</v>
      </c>
      <c r="H4" s="202">
        <v>2</v>
      </c>
      <c r="I4" s="206">
        <v>9</v>
      </c>
      <c r="J4" s="204"/>
      <c r="K4" s="205">
        <f t="shared" ref="K4:K65" si="0">SUM(F4/4.53)</f>
        <v>0.15697817022320334</v>
      </c>
    </row>
    <row r="5" spans="1:11" ht="12" customHeight="1" x14ac:dyDescent="0.3">
      <c r="A5" s="196">
        <v>3</v>
      </c>
      <c r="B5" s="207" t="s">
        <v>253</v>
      </c>
      <c r="C5" s="208">
        <v>1978</v>
      </c>
      <c r="D5" s="199">
        <v>41</v>
      </c>
      <c r="E5" s="209" t="s">
        <v>254</v>
      </c>
      <c r="F5" s="185">
        <v>0.71736111111111101</v>
      </c>
      <c r="G5" s="201" t="s">
        <v>69</v>
      </c>
      <c r="H5" s="202">
        <v>1</v>
      </c>
      <c r="I5" s="203">
        <v>10</v>
      </c>
      <c r="J5" s="204"/>
      <c r="K5" s="205">
        <f t="shared" si="0"/>
        <v>0.15835786117243067</v>
      </c>
    </row>
    <row r="6" spans="1:11" ht="12" customHeight="1" x14ac:dyDescent="0.3">
      <c r="A6" s="196">
        <v>4</v>
      </c>
      <c r="B6" s="197" t="s">
        <v>70</v>
      </c>
      <c r="C6" s="187">
        <v>1972</v>
      </c>
      <c r="D6" s="199">
        <v>47</v>
      </c>
      <c r="E6" s="210" t="s">
        <v>53</v>
      </c>
      <c r="F6" s="185">
        <v>0.72569444444444453</v>
      </c>
      <c r="G6" s="201" t="s">
        <v>69</v>
      </c>
      <c r="H6" s="202">
        <v>2</v>
      </c>
      <c r="I6" s="206">
        <v>9</v>
      </c>
      <c r="J6" s="204"/>
      <c r="K6" s="205">
        <f t="shared" si="0"/>
        <v>0.16019744910473388</v>
      </c>
    </row>
    <row r="7" spans="1:11" ht="12" customHeight="1" x14ac:dyDescent="0.3">
      <c r="A7" s="196">
        <v>5</v>
      </c>
      <c r="B7" s="211" t="s">
        <v>56</v>
      </c>
      <c r="C7" s="198">
        <v>1980</v>
      </c>
      <c r="D7" s="199">
        <v>39</v>
      </c>
      <c r="E7" s="212" t="s">
        <v>46</v>
      </c>
      <c r="F7" s="185">
        <v>0.75</v>
      </c>
      <c r="G7" s="201" t="s">
        <v>55</v>
      </c>
      <c r="H7" s="202">
        <v>3</v>
      </c>
      <c r="I7" s="206">
        <v>8</v>
      </c>
      <c r="J7" s="204"/>
      <c r="K7" s="205">
        <f t="shared" si="0"/>
        <v>0.16556291390728475</v>
      </c>
    </row>
    <row r="8" spans="1:11" ht="12" customHeight="1" x14ac:dyDescent="0.3">
      <c r="A8" s="196">
        <v>6</v>
      </c>
      <c r="B8" s="197" t="s">
        <v>386</v>
      </c>
      <c r="C8" s="187">
        <v>1977</v>
      </c>
      <c r="D8" s="199">
        <v>42</v>
      </c>
      <c r="E8" s="211" t="s">
        <v>52</v>
      </c>
      <c r="F8" s="185">
        <v>0.76388888888888884</v>
      </c>
      <c r="G8" s="201" t="s">
        <v>69</v>
      </c>
      <c r="H8" s="202">
        <v>3</v>
      </c>
      <c r="I8" s="206">
        <v>8</v>
      </c>
      <c r="J8" s="213" t="s">
        <v>252</v>
      </c>
      <c r="K8" s="205">
        <f t="shared" si="0"/>
        <v>0.1686288937944567</v>
      </c>
    </row>
    <row r="9" spans="1:11" ht="12" customHeight="1" x14ac:dyDescent="0.3">
      <c r="A9" s="196">
        <v>7</v>
      </c>
      <c r="B9" s="214" t="s">
        <v>59</v>
      </c>
      <c r="C9" s="208">
        <v>1986</v>
      </c>
      <c r="D9" s="199">
        <v>33</v>
      </c>
      <c r="E9" s="215" t="s">
        <v>358</v>
      </c>
      <c r="F9" s="182">
        <v>0.79583333333333339</v>
      </c>
      <c r="G9" s="216" t="s">
        <v>55</v>
      </c>
      <c r="H9" s="202">
        <v>4</v>
      </c>
      <c r="I9" s="206">
        <v>7</v>
      </c>
      <c r="J9" s="204"/>
      <c r="K9" s="205">
        <f t="shared" si="0"/>
        <v>0.17568064753495216</v>
      </c>
    </row>
    <row r="10" spans="1:11" ht="12" customHeight="1" x14ac:dyDescent="0.3">
      <c r="A10" s="196">
        <v>8</v>
      </c>
      <c r="B10" s="217" t="s">
        <v>71</v>
      </c>
      <c r="C10" s="198">
        <v>1972</v>
      </c>
      <c r="D10" s="199">
        <v>47</v>
      </c>
      <c r="E10" s="218" t="s">
        <v>43</v>
      </c>
      <c r="F10" s="185">
        <v>0.80486111111111114</v>
      </c>
      <c r="G10" s="216" t="s">
        <v>69</v>
      </c>
      <c r="H10" s="202">
        <v>4</v>
      </c>
      <c r="I10" s="206">
        <v>7</v>
      </c>
      <c r="J10" s="204"/>
      <c r="K10" s="205">
        <f t="shared" si="0"/>
        <v>0.17767353446161394</v>
      </c>
    </row>
    <row r="11" spans="1:11" ht="12" customHeight="1" x14ac:dyDescent="0.3">
      <c r="A11" s="196">
        <v>9</v>
      </c>
      <c r="B11" s="197" t="s">
        <v>85</v>
      </c>
      <c r="C11" s="187">
        <v>1964</v>
      </c>
      <c r="D11" s="199">
        <v>55</v>
      </c>
      <c r="E11" s="212" t="s">
        <v>46</v>
      </c>
      <c r="F11" s="185">
        <v>0.80833333333333324</v>
      </c>
      <c r="G11" s="201" t="s">
        <v>84</v>
      </c>
      <c r="H11" s="202">
        <v>1</v>
      </c>
      <c r="I11" s="203">
        <v>10</v>
      </c>
      <c r="J11" s="204"/>
      <c r="K11" s="205">
        <f t="shared" si="0"/>
        <v>0.17844002943340689</v>
      </c>
    </row>
    <row r="12" spans="1:11" ht="12" customHeight="1" x14ac:dyDescent="0.3">
      <c r="A12" s="196">
        <v>10</v>
      </c>
      <c r="B12" s="217" t="s">
        <v>375</v>
      </c>
      <c r="C12" s="198">
        <v>1977</v>
      </c>
      <c r="D12" s="199">
        <v>42</v>
      </c>
      <c r="E12" s="219" t="s">
        <v>82</v>
      </c>
      <c r="F12" s="185">
        <v>0.8256944444444444</v>
      </c>
      <c r="G12" s="216" t="s">
        <v>69</v>
      </c>
      <c r="H12" s="202">
        <v>5</v>
      </c>
      <c r="I12" s="206">
        <v>6</v>
      </c>
      <c r="J12" s="204"/>
      <c r="K12" s="205">
        <f t="shared" si="0"/>
        <v>0.18227250429237182</v>
      </c>
    </row>
    <row r="13" spans="1:11" ht="12" customHeight="1" x14ac:dyDescent="0.3">
      <c r="A13" s="196">
        <v>11</v>
      </c>
      <c r="B13" s="214" t="s">
        <v>67</v>
      </c>
      <c r="C13" s="208">
        <v>1983</v>
      </c>
      <c r="D13" s="199">
        <v>36</v>
      </c>
      <c r="E13" s="210" t="s">
        <v>53</v>
      </c>
      <c r="F13" s="182">
        <v>0.8305555555555556</v>
      </c>
      <c r="G13" s="216" t="s">
        <v>55</v>
      </c>
      <c r="H13" s="202">
        <v>5</v>
      </c>
      <c r="I13" s="206">
        <v>6</v>
      </c>
      <c r="J13" s="204" t="s">
        <v>365</v>
      </c>
      <c r="K13" s="205">
        <f t="shared" si="0"/>
        <v>0.18334559725288202</v>
      </c>
    </row>
    <row r="14" spans="1:11" ht="12" customHeight="1" x14ac:dyDescent="0.3">
      <c r="A14" s="196">
        <v>12</v>
      </c>
      <c r="B14" s="219" t="s">
        <v>122</v>
      </c>
      <c r="C14" s="198">
        <v>1988</v>
      </c>
      <c r="D14" s="199">
        <v>31</v>
      </c>
      <c r="E14" s="211" t="s">
        <v>62</v>
      </c>
      <c r="F14" s="182">
        <v>0.83888888888888891</v>
      </c>
      <c r="G14" s="201" t="s">
        <v>110</v>
      </c>
      <c r="H14" s="202">
        <v>1</v>
      </c>
      <c r="I14" s="203">
        <v>10</v>
      </c>
      <c r="J14" s="204" t="s">
        <v>408</v>
      </c>
      <c r="K14" s="205">
        <f t="shared" si="0"/>
        <v>0.18518518518518517</v>
      </c>
    </row>
    <row r="15" spans="1:11" ht="12" customHeight="1" x14ac:dyDescent="0.3">
      <c r="A15" s="196">
        <v>13</v>
      </c>
      <c r="B15" s="217" t="s">
        <v>58</v>
      </c>
      <c r="C15" s="198">
        <v>1977</v>
      </c>
      <c r="D15" s="199">
        <v>42</v>
      </c>
      <c r="E15" s="212" t="s">
        <v>46</v>
      </c>
      <c r="F15" s="185">
        <v>0.84166666666666667</v>
      </c>
      <c r="G15" s="216" t="s">
        <v>69</v>
      </c>
      <c r="H15" s="202">
        <v>6</v>
      </c>
      <c r="I15" s="206">
        <v>5</v>
      </c>
      <c r="J15" s="204"/>
      <c r="K15" s="205">
        <f t="shared" si="0"/>
        <v>0.18579838116261957</v>
      </c>
    </row>
    <row r="16" spans="1:11" ht="12" customHeight="1" x14ac:dyDescent="0.3">
      <c r="A16" s="196">
        <v>14</v>
      </c>
      <c r="B16" s="211" t="s">
        <v>125</v>
      </c>
      <c r="C16" s="198">
        <v>1977</v>
      </c>
      <c r="D16" s="199">
        <v>42</v>
      </c>
      <c r="E16" s="212" t="s">
        <v>46</v>
      </c>
      <c r="F16" s="185">
        <v>0.84305555555555556</v>
      </c>
      <c r="G16" s="201" t="s">
        <v>124</v>
      </c>
      <c r="H16" s="202">
        <v>1</v>
      </c>
      <c r="I16" s="203">
        <v>10</v>
      </c>
      <c r="J16" s="204"/>
      <c r="K16" s="205">
        <f t="shared" si="0"/>
        <v>0.18610497915133675</v>
      </c>
    </row>
    <row r="17" spans="1:11" ht="12" customHeight="1" x14ac:dyDescent="0.3">
      <c r="A17" s="196">
        <v>15</v>
      </c>
      <c r="B17" s="211" t="s">
        <v>184</v>
      </c>
      <c r="C17" s="198">
        <v>1958</v>
      </c>
      <c r="D17" s="199">
        <v>61</v>
      </c>
      <c r="E17" s="211" t="s">
        <v>86</v>
      </c>
      <c r="F17" s="182">
        <v>0.84583333333333333</v>
      </c>
      <c r="G17" s="201" t="s">
        <v>94</v>
      </c>
      <c r="H17" s="202">
        <v>1</v>
      </c>
      <c r="I17" s="203">
        <v>10</v>
      </c>
      <c r="J17" s="204"/>
      <c r="K17" s="205">
        <f t="shared" si="0"/>
        <v>0.18671817512877115</v>
      </c>
    </row>
    <row r="18" spans="1:11" ht="12" customHeight="1" x14ac:dyDescent="0.3">
      <c r="A18" s="196">
        <v>16</v>
      </c>
      <c r="B18" s="211" t="s">
        <v>126</v>
      </c>
      <c r="C18" s="198">
        <v>1975</v>
      </c>
      <c r="D18" s="199">
        <v>44</v>
      </c>
      <c r="E18" s="212" t="s">
        <v>46</v>
      </c>
      <c r="F18" s="185">
        <v>0.84791666666666676</v>
      </c>
      <c r="G18" s="201" t="s">
        <v>124</v>
      </c>
      <c r="H18" s="202">
        <v>2</v>
      </c>
      <c r="I18" s="206">
        <v>9</v>
      </c>
      <c r="J18" s="204"/>
      <c r="K18" s="205">
        <f t="shared" si="0"/>
        <v>0.18717807211184695</v>
      </c>
    </row>
    <row r="19" spans="1:11" ht="12" customHeight="1" x14ac:dyDescent="0.3">
      <c r="A19" s="196">
        <v>17</v>
      </c>
      <c r="B19" s="207" t="s">
        <v>393</v>
      </c>
      <c r="C19" s="208">
        <v>1965</v>
      </c>
      <c r="D19" s="199">
        <v>54</v>
      </c>
      <c r="E19" s="220" t="s">
        <v>53</v>
      </c>
      <c r="F19" s="182">
        <v>0.85972222222222217</v>
      </c>
      <c r="G19" s="201" t="s">
        <v>84</v>
      </c>
      <c r="H19" s="202">
        <v>2</v>
      </c>
      <c r="I19" s="206">
        <v>9</v>
      </c>
      <c r="J19" s="204"/>
      <c r="K19" s="205">
        <f t="shared" si="0"/>
        <v>0.18978415501594306</v>
      </c>
    </row>
    <row r="20" spans="1:11" ht="12" customHeight="1" x14ac:dyDescent="0.3">
      <c r="A20" s="196">
        <v>18</v>
      </c>
      <c r="B20" s="211" t="s">
        <v>127</v>
      </c>
      <c r="C20" s="198">
        <v>1979</v>
      </c>
      <c r="D20" s="199">
        <v>40</v>
      </c>
      <c r="E20" s="210" t="s">
        <v>53</v>
      </c>
      <c r="F20" s="185">
        <v>0.86249999999999993</v>
      </c>
      <c r="G20" s="201" t="s">
        <v>124</v>
      </c>
      <c r="H20" s="202">
        <v>3</v>
      </c>
      <c r="I20" s="206">
        <v>8</v>
      </c>
      <c r="J20" s="204"/>
      <c r="K20" s="205">
        <f t="shared" si="0"/>
        <v>0.19039735099337746</v>
      </c>
    </row>
    <row r="21" spans="1:11" ht="12" customHeight="1" x14ac:dyDescent="0.3">
      <c r="A21" s="196">
        <v>19</v>
      </c>
      <c r="B21" s="219" t="s">
        <v>387</v>
      </c>
      <c r="C21" s="198">
        <v>1975</v>
      </c>
      <c r="D21" s="199">
        <v>44</v>
      </c>
      <c r="E21" s="211" t="s">
        <v>388</v>
      </c>
      <c r="F21" s="185">
        <v>0.86597222222222225</v>
      </c>
      <c r="G21" s="216" t="s">
        <v>69</v>
      </c>
      <c r="H21" s="202">
        <v>7</v>
      </c>
      <c r="I21" s="206">
        <v>4</v>
      </c>
      <c r="J21" s="213" t="s">
        <v>252</v>
      </c>
      <c r="K21" s="205">
        <f t="shared" si="0"/>
        <v>0.19116384596517047</v>
      </c>
    </row>
    <row r="22" spans="1:11" ht="12" customHeight="1" x14ac:dyDescent="0.3">
      <c r="A22" s="196">
        <v>20</v>
      </c>
      <c r="B22" s="214" t="s">
        <v>384</v>
      </c>
      <c r="C22" s="208">
        <v>1980</v>
      </c>
      <c r="D22" s="199">
        <v>39</v>
      </c>
      <c r="E22" s="218" t="s">
        <v>385</v>
      </c>
      <c r="F22" s="182">
        <v>0.86944444444444446</v>
      </c>
      <c r="G22" s="216" t="s">
        <v>55</v>
      </c>
      <c r="H22" s="202">
        <v>6</v>
      </c>
      <c r="I22" s="206">
        <v>5</v>
      </c>
      <c r="J22" s="213" t="s">
        <v>252</v>
      </c>
      <c r="K22" s="205">
        <f t="shared" si="0"/>
        <v>0.19193034093696346</v>
      </c>
    </row>
    <row r="23" spans="1:11" ht="12" customHeight="1" x14ac:dyDescent="0.3">
      <c r="A23" s="196">
        <v>21</v>
      </c>
      <c r="B23" s="214" t="s">
        <v>72</v>
      </c>
      <c r="C23" s="208">
        <v>1970</v>
      </c>
      <c r="D23" s="199">
        <v>49</v>
      </c>
      <c r="E23" s="209" t="s">
        <v>409</v>
      </c>
      <c r="F23" s="185">
        <v>0.88263888888888886</v>
      </c>
      <c r="G23" s="216" t="s">
        <v>69</v>
      </c>
      <c r="H23" s="202">
        <v>8</v>
      </c>
      <c r="I23" s="206">
        <v>3</v>
      </c>
      <c r="J23" s="204"/>
      <c r="K23" s="205">
        <f t="shared" si="0"/>
        <v>0.19484302182977678</v>
      </c>
    </row>
    <row r="24" spans="1:11" ht="12" customHeight="1" x14ac:dyDescent="0.3">
      <c r="A24" s="196">
        <v>22</v>
      </c>
      <c r="B24" s="207" t="s">
        <v>398</v>
      </c>
      <c r="C24" s="208">
        <v>1993</v>
      </c>
      <c r="D24" s="199">
        <v>26</v>
      </c>
      <c r="E24" s="212" t="s">
        <v>46</v>
      </c>
      <c r="F24" s="182">
        <v>0.88611111111111107</v>
      </c>
      <c r="G24" s="201" t="s">
        <v>110</v>
      </c>
      <c r="H24" s="202">
        <v>2</v>
      </c>
      <c r="I24" s="206">
        <v>9</v>
      </c>
      <c r="J24" s="204"/>
      <c r="K24" s="205">
        <f t="shared" si="0"/>
        <v>0.19560951680156977</v>
      </c>
    </row>
    <row r="25" spans="1:11" ht="12" customHeight="1" x14ac:dyDescent="0.3">
      <c r="A25" s="196">
        <v>23</v>
      </c>
      <c r="B25" s="211" t="s">
        <v>260</v>
      </c>
      <c r="C25" s="198">
        <v>1987</v>
      </c>
      <c r="D25" s="199">
        <v>32</v>
      </c>
      <c r="E25" s="221" t="s">
        <v>255</v>
      </c>
      <c r="F25" s="182">
        <v>0.89166666666666661</v>
      </c>
      <c r="G25" s="216" t="s">
        <v>55</v>
      </c>
      <c r="H25" s="202">
        <v>7</v>
      </c>
      <c r="I25" s="206">
        <v>4</v>
      </c>
      <c r="J25" s="204"/>
      <c r="K25" s="205">
        <f t="shared" si="0"/>
        <v>0.19683590875643853</v>
      </c>
    </row>
    <row r="26" spans="1:11" ht="12" customHeight="1" x14ac:dyDescent="0.3">
      <c r="A26" s="196">
        <v>24</v>
      </c>
      <c r="B26" s="214" t="s">
        <v>383</v>
      </c>
      <c r="C26" s="208">
        <v>2004</v>
      </c>
      <c r="D26" s="199">
        <v>15</v>
      </c>
      <c r="E26" s="212" t="s">
        <v>46</v>
      </c>
      <c r="F26" s="183">
        <v>0.89722222222222225</v>
      </c>
      <c r="G26" s="201" t="s">
        <v>41</v>
      </c>
      <c r="H26" s="202">
        <v>1</v>
      </c>
      <c r="I26" s="203">
        <v>10</v>
      </c>
      <c r="J26" s="213" t="s">
        <v>252</v>
      </c>
      <c r="K26" s="205">
        <f t="shared" si="0"/>
        <v>0.19806230071130734</v>
      </c>
    </row>
    <row r="27" spans="1:11" ht="12" customHeight="1" x14ac:dyDescent="0.3">
      <c r="A27" s="196">
        <v>25</v>
      </c>
      <c r="B27" s="197" t="s">
        <v>73</v>
      </c>
      <c r="C27" s="198">
        <v>1976</v>
      </c>
      <c r="D27" s="199">
        <v>43</v>
      </c>
      <c r="E27" s="210" t="s">
        <v>53</v>
      </c>
      <c r="F27" s="185">
        <v>0.8979166666666667</v>
      </c>
      <c r="G27" s="216" t="s">
        <v>69</v>
      </c>
      <c r="H27" s="202">
        <v>9</v>
      </c>
      <c r="I27" s="206">
        <v>2</v>
      </c>
      <c r="J27" s="204"/>
      <c r="K27" s="205">
        <f t="shared" si="0"/>
        <v>0.19821559970566593</v>
      </c>
    </row>
    <row r="28" spans="1:11" ht="12" customHeight="1" x14ac:dyDescent="0.3">
      <c r="A28" s="196">
        <v>26</v>
      </c>
      <c r="B28" s="207" t="s">
        <v>261</v>
      </c>
      <c r="C28" s="208">
        <v>2002</v>
      </c>
      <c r="D28" s="199">
        <v>17</v>
      </c>
      <c r="E28" s="222" t="s">
        <v>45</v>
      </c>
      <c r="F28" s="183">
        <v>0.89861111111111114</v>
      </c>
      <c r="G28" s="201" t="s">
        <v>41</v>
      </c>
      <c r="H28" s="202">
        <v>2</v>
      </c>
      <c r="I28" s="206">
        <v>9</v>
      </c>
      <c r="J28" s="204"/>
      <c r="K28" s="205">
        <f t="shared" si="0"/>
        <v>0.19836889870002453</v>
      </c>
    </row>
    <row r="29" spans="1:11" ht="12" customHeight="1" x14ac:dyDescent="0.3">
      <c r="A29" s="196">
        <v>27</v>
      </c>
      <c r="B29" s="217" t="s">
        <v>83</v>
      </c>
      <c r="C29" s="198">
        <v>1972</v>
      </c>
      <c r="D29" s="199">
        <v>47</v>
      </c>
      <c r="E29" s="218" t="s">
        <v>52</v>
      </c>
      <c r="F29" s="185">
        <v>0.90277777777777779</v>
      </c>
      <c r="G29" s="216" t="s">
        <v>69</v>
      </c>
      <c r="H29" s="202">
        <v>10</v>
      </c>
      <c r="I29" s="206">
        <v>1</v>
      </c>
      <c r="J29" s="204"/>
      <c r="K29" s="205">
        <f>SUM(F29/4.53)</f>
        <v>0.1992886926661761</v>
      </c>
    </row>
    <row r="30" spans="1:11" ht="12" customHeight="1" x14ac:dyDescent="0.3">
      <c r="A30" s="196">
        <v>28</v>
      </c>
      <c r="B30" s="219" t="s">
        <v>214</v>
      </c>
      <c r="C30" s="198">
        <v>1992</v>
      </c>
      <c r="D30" s="199">
        <v>27</v>
      </c>
      <c r="E30" s="211" t="s">
        <v>399</v>
      </c>
      <c r="F30" s="185">
        <v>0.90277777777777779</v>
      </c>
      <c r="G30" s="201" t="s">
        <v>110</v>
      </c>
      <c r="H30" s="202">
        <v>3</v>
      </c>
      <c r="I30" s="206">
        <v>8</v>
      </c>
      <c r="J30" s="204" t="s">
        <v>365</v>
      </c>
      <c r="K30" s="205">
        <f>SUM(F30/4.53)</f>
        <v>0.1992886926661761</v>
      </c>
    </row>
    <row r="31" spans="1:11" ht="12" customHeight="1" x14ac:dyDescent="0.3">
      <c r="A31" s="196">
        <v>29</v>
      </c>
      <c r="B31" s="207" t="s">
        <v>361</v>
      </c>
      <c r="C31" s="208">
        <v>1988</v>
      </c>
      <c r="D31" s="199">
        <v>31</v>
      </c>
      <c r="E31" s="211" t="s">
        <v>362</v>
      </c>
      <c r="F31" s="182">
        <v>0.91527777777777775</v>
      </c>
      <c r="G31" s="216" t="s">
        <v>110</v>
      </c>
      <c r="H31" s="202">
        <v>4</v>
      </c>
      <c r="I31" s="206">
        <v>7</v>
      </c>
      <c r="J31" s="204"/>
      <c r="K31" s="205">
        <f t="shared" si="0"/>
        <v>0.20204807456463084</v>
      </c>
    </row>
    <row r="32" spans="1:11" ht="12" customHeight="1" x14ac:dyDescent="0.3">
      <c r="A32" s="196">
        <v>30</v>
      </c>
      <c r="B32" s="207" t="s">
        <v>51</v>
      </c>
      <c r="C32" s="208">
        <v>1994</v>
      </c>
      <c r="D32" s="199">
        <v>25</v>
      </c>
      <c r="E32" s="215" t="s">
        <v>52</v>
      </c>
      <c r="F32" s="183">
        <v>0.91875000000000007</v>
      </c>
      <c r="G32" s="201" t="s">
        <v>41</v>
      </c>
      <c r="H32" s="202">
        <v>3</v>
      </c>
      <c r="I32" s="206">
        <v>8</v>
      </c>
      <c r="J32" s="204"/>
      <c r="K32" s="205">
        <f t="shared" si="0"/>
        <v>0.20281456953642385</v>
      </c>
    </row>
    <row r="33" spans="1:11" ht="12" customHeight="1" x14ac:dyDescent="0.3">
      <c r="A33" s="196">
        <v>31</v>
      </c>
      <c r="B33" s="217" t="s">
        <v>74</v>
      </c>
      <c r="C33" s="198">
        <v>1972</v>
      </c>
      <c r="D33" s="199">
        <v>47</v>
      </c>
      <c r="E33" s="209" t="s">
        <v>360</v>
      </c>
      <c r="F33" s="185">
        <v>0.92361111111111116</v>
      </c>
      <c r="G33" s="216" t="s">
        <v>69</v>
      </c>
      <c r="H33" s="202">
        <v>11</v>
      </c>
      <c r="I33" s="206">
        <v>1</v>
      </c>
      <c r="J33" s="204"/>
      <c r="K33" s="205">
        <f t="shared" si="0"/>
        <v>0.20388766249693402</v>
      </c>
    </row>
    <row r="34" spans="1:11" ht="12" customHeight="1" x14ac:dyDescent="0.3">
      <c r="A34" s="196">
        <v>32</v>
      </c>
      <c r="B34" s="217" t="s">
        <v>81</v>
      </c>
      <c r="C34" s="198">
        <v>1973</v>
      </c>
      <c r="D34" s="199">
        <v>46</v>
      </c>
      <c r="E34" s="222" t="s">
        <v>45</v>
      </c>
      <c r="F34" s="185">
        <v>0.9277777777777777</v>
      </c>
      <c r="G34" s="216" t="s">
        <v>69</v>
      </c>
      <c r="H34" s="202">
        <v>12</v>
      </c>
      <c r="I34" s="206">
        <v>1</v>
      </c>
      <c r="J34" s="204"/>
      <c r="K34" s="205">
        <f t="shared" si="0"/>
        <v>0.20480745646308557</v>
      </c>
    </row>
    <row r="35" spans="1:11" ht="12" customHeight="1" x14ac:dyDescent="0.3">
      <c r="A35" s="196">
        <v>33</v>
      </c>
      <c r="B35" s="219" t="s">
        <v>325</v>
      </c>
      <c r="C35" s="198">
        <v>1975</v>
      </c>
      <c r="D35" s="199">
        <v>44</v>
      </c>
      <c r="E35" s="212" t="s">
        <v>46</v>
      </c>
      <c r="F35" s="185">
        <v>0.92986111111111114</v>
      </c>
      <c r="G35" s="216" t="s">
        <v>124</v>
      </c>
      <c r="H35" s="202">
        <v>4</v>
      </c>
      <c r="I35" s="206">
        <v>7</v>
      </c>
      <c r="J35" s="204"/>
      <c r="K35" s="205">
        <f t="shared" si="0"/>
        <v>0.2052673534461614</v>
      </c>
    </row>
    <row r="36" spans="1:11" ht="12" customHeight="1" x14ac:dyDescent="0.3">
      <c r="A36" s="196">
        <v>34</v>
      </c>
      <c r="B36" s="211" t="s">
        <v>259</v>
      </c>
      <c r="C36" s="198">
        <v>2001</v>
      </c>
      <c r="D36" s="199">
        <v>18</v>
      </c>
      <c r="E36" s="211" t="s">
        <v>48</v>
      </c>
      <c r="F36" s="185">
        <v>0.9375</v>
      </c>
      <c r="G36" s="216" t="s">
        <v>110</v>
      </c>
      <c r="H36" s="202">
        <v>5</v>
      </c>
      <c r="I36" s="206">
        <v>6</v>
      </c>
      <c r="J36" s="204"/>
      <c r="K36" s="205">
        <f t="shared" si="0"/>
        <v>0.20695364238410596</v>
      </c>
    </row>
    <row r="37" spans="1:11" ht="12" customHeight="1" x14ac:dyDescent="0.3">
      <c r="A37" s="196">
        <v>35</v>
      </c>
      <c r="B37" s="211" t="s">
        <v>114</v>
      </c>
      <c r="C37" s="198">
        <v>2000</v>
      </c>
      <c r="D37" s="199">
        <v>19</v>
      </c>
      <c r="E37" s="223" t="s">
        <v>400</v>
      </c>
      <c r="F37" s="182">
        <v>0.95486111111111116</v>
      </c>
      <c r="G37" s="216" t="s">
        <v>110</v>
      </c>
      <c r="H37" s="202">
        <v>6</v>
      </c>
      <c r="I37" s="206">
        <v>5</v>
      </c>
      <c r="J37" s="204"/>
      <c r="K37" s="205">
        <f t="shared" si="0"/>
        <v>0.21078611724307089</v>
      </c>
    </row>
    <row r="38" spans="1:11" ht="12" customHeight="1" x14ac:dyDescent="0.3">
      <c r="A38" s="196">
        <v>36</v>
      </c>
      <c r="B38" s="214" t="s">
        <v>356</v>
      </c>
      <c r="C38" s="208">
        <v>2003</v>
      </c>
      <c r="D38" s="199">
        <v>16</v>
      </c>
      <c r="E38" s="224" t="s">
        <v>63</v>
      </c>
      <c r="F38" s="183">
        <v>0.95763888888888893</v>
      </c>
      <c r="G38" s="216" t="s">
        <v>41</v>
      </c>
      <c r="H38" s="202">
        <v>4</v>
      </c>
      <c r="I38" s="206">
        <v>7</v>
      </c>
      <c r="J38" s="204"/>
      <c r="K38" s="205">
        <f t="shared" si="0"/>
        <v>0.21139931322050526</v>
      </c>
    </row>
    <row r="39" spans="1:11" ht="12" customHeight="1" x14ac:dyDescent="0.3">
      <c r="A39" s="196">
        <v>37</v>
      </c>
      <c r="B39" s="207" t="s">
        <v>88</v>
      </c>
      <c r="C39" s="208">
        <v>1962</v>
      </c>
      <c r="D39" s="199">
        <v>57</v>
      </c>
      <c r="E39" s="220" t="s">
        <v>53</v>
      </c>
      <c r="F39" s="182">
        <v>0.97222222222222221</v>
      </c>
      <c r="G39" s="201" t="s">
        <v>84</v>
      </c>
      <c r="H39" s="202">
        <v>3</v>
      </c>
      <c r="I39" s="206">
        <v>8</v>
      </c>
      <c r="J39" s="204"/>
      <c r="K39" s="205">
        <f t="shared" si="0"/>
        <v>0.21461859210203579</v>
      </c>
    </row>
    <row r="40" spans="1:11" ht="12" customHeight="1" x14ac:dyDescent="0.3">
      <c r="A40" s="196">
        <v>38</v>
      </c>
      <c r="B40" s="214" t="s">
        <v>256</v>
      </c>
      <c r="C40" s="208">
        <v>1985</v>
      </c>
      <c r="D40" s="199">
        <v>34</v>
      </c>
      <c r="E40" s="218" t="s">
        <v>257</v>
      </c>
      <c r="F40" s="185">
        <v>0.9770833333333333</v>
      </c>
      <c r="G40" s="216" t="s">
        <v>55</v>
      </c>
      <c r="H40" s="202">
        <v>8</v>
      </c>
      <c r="I40" s="206">
        <v>3</v>
      </c>
      <c r="J40" s="204"/>
      <c r="K40" s="205">
        <f t="shared" si="0"/>
        <v>0.21569168506254596</v>
      </c>
    </row>
    <row r="41" spans="1:11" ht="12" customHeight="1" x14ac:dyDescent="0.3">
      <c r="A41" s="196">
        <v>39</v>
      </c>
      <c r="B41" s="211" t="s">
        <v>96</v>
      </c>
      <c r="C41" s="198">
        <v>1947</v>
      </c>
      <c r="D41" s="199">
        <v>72</v>
      </c>
      <c r="E41" s="212" t="s">
        <v>46</v>
      </c>
      <c r="F41" s="182">
        <v>0.97986111111111107</v>
      </c>
      <c r="G41" s="201" t="s">
        <v>380</v>
      </c>
      <c r="H41" s="202">
        <v>1</v>
      </c>
      <c r="I41" s="203">
        <v>10</v>
      </c>
      <c r="J41" s="204"/>
      <c r="K41" s="205">
        <f t="shared" si="0"/>
        <v>0.21630488103998036</v>
      </c>
    </row>
    <row r="42" spans="1:11" ht="12" customHeight="1" x14ac:dyDescent="0.3">
      <c r="A42" s="196">
        <v>40</v>
      </c>
      <c r="B42" s="211" t="s">
        <v>371</v>
      </c>
      <c r="C42" s="198">
        <v>1955</v>
      </c>
      <c r="D42" s="199">
        <v>64</v>
      </c>
      <c r="E42" s="211" t="s">
        <v>50</v>
      </c>
      <c r="F42" s="181" t="s">
        <v>397</v>
      </c>
      <c r="G42" s="201" t="s">
        <v>94</v>
      </c>
      <c r="H42" s="202">
        <v>2</v>
      </c>
      <c r="I42" s="206">
        <v>9</v>
      </c>
      <c r="J42" s="204"/>
      <c r="K42" s="205">
        <f>SUM(F42/4.53)</f>
        <v>0.21967745891586951</v>
      </c>
    </row>
    <row r="43" spans="1:11" ht="12" customHeight="1" x14ac:dyDescent="0.3">
      <c r="A43" s="196">
        <v>41</v>
      </c>
      <c r="B43" s="219" t="s">
        <v>140</v>
      </c>
      <c r="C43" s="187">
        <v>1979</v>
      </c>
      <c r="D43" s="199">
        <v>40</v>
      </c>
      <c r="E43" s="218" t="s">
        <v>82</v>
      </c>
      <c r="F43" s="182">
        <v>0.99513888888888891</v>
      </c>
      <c r="G43" s="216" t="s">
        <v>124</v>
      </c>
      <c r="H43" s="202">
        <v>5</v>
      </c>
      <c r="I43" s="206">
        <v>6</v>
      </c>
      <c r="J43" s="204"/>
      <c r="K43" s="205">
        <f>SUM(F43/4.53)</f>
        <v>0.21967745891586951</v>
      </c>
    </row>
    <row r="44" spans="1:11" ht="12" customHeight="1" x14ac:dyDescent="0.3">
      <c r="A44" s="196">
        <v>42</v>
      </c>
      <c r="B44" s="219" t="s">
        <v>120</v>
      </c>
      <c r="C44" s="198">
        <v>1985</v>
      </c>
      <c r="D44" s="199">
        <v>34</v>
      </c>
      <c r="E44" s="211" t="s">
        <v>121</v>
      </c>
      <c r="F44" s="182">
        <v>0.99513888888888891</v>
      </c>
      <c r="G44" s="216" t="s">
        <v>110</v>
      </c>
      <c r="H44" s="202">
        <v>7</v>
      </c>
      <c r="I44" s="206">
        <v>4</v>
      </c>
      <c r="J44" s="204"/>
      <c r="K44" s="205">
        <f>SUM(F44/4.53)</f>
        <v>0.21967745891586951</v>
      </c>
    </row>
    <row r="45" spans="1:11" ht="12" customHeight="1" x14ac:dyDescent="0.3">
      <c r="A45" s="196">
        <v>43</v>
      </c>
      <c r="B45" s="217" t="s">
        <v>131</v>
      </c>
      <c r="C45" s="187">
        <v>1973</v>
      </c>
      <c r="D45" s="199">
        <v>46</v>
      </c>
      <c r="E45" s="212" t="s">
        <v>46</v>
      </c>
      <c r="F45" s="181" t="s">
        <v>224</v>
      </c>
      <c r="G45" s="216" t="s">
        <v>124</v>
      </c>
      <c r="H45" s="202">
        <v>6</v>
      </c>
      <c r="I45" s="206">
        <v>5</v>
      </c>
      <c r="J45" s="204"/>
      <c r="K45" s="205">
        <f t="shared" si="0"/>
        <v>0.22366323276919303</v>
      </c>
    </row>
    <row r="46" spans="1:11" ht="12" customHeight="1" x14ac:dyDescent="0.3">
      <c r="A46" s="196">
        <v>44</v>
      </c>
      <c r="B46" s="214" t="s">
        <v>368</v>
      </c>
      <c r="C46" s="208">
        <v>2003</v>
      </c>
      <c r="D46" s="199">
        <v>16</v>
      </c>
      <c r="E46" s="221" t="s">
        <v>52</v>
      </c>
      <c r="F46" s="184" t="s">
        <v>369</v>
      </c>
      <c r="G46" s="216" t="s">
        <v>41</v>
      </c>
      <c r="H46" s="202">
        <v>5</v>
      </c>
      <c r="I46" s="206">
        <v>6</v>
      </c>
      <c r="J46" s="204"/>
      <c r="K46" s="205">
        <f t="shared" si="0"/>
        <v>0.22872209958302675</v>
      </c>
    </row>
    <row r="47" spans="1:11" ht="12" customHeight="1" x14ac:dyDescent="0.3">
      <c r="A47" s="196">
        <v>45</v>
      </c>
      <c r="B47" s="219" t="s">
        <v>130</v>
      </c>
      <c r="C47" s="187">
        <v>1976</v>
      </c>
      <c r="D47" s="199">
        <v>43</v>
      </c>
      <c r="E47" s="223" t="s">
        <v>400</v>
      </c>
      <c r="F47" s="181" t="s">
        <v>99</v>
      </c>
      <c r="G47" s="216" t="s">
        <v>124</v>
      </c>
      <c r="H47" s="202">
        <v>7</v>
      </c>
      <c r="I47" s="206">
        <v>4</v>
      </c>
      <c r="J47" s="204"/>
      <c r="K47" s="205">
        <f t="shared" si="0"/>
        <v>0.22948859455481971</v>
      </c>
    </row>
    <row r="48" spans="1:11" ht="12" customHeight="1" x14ac:dyDescent="0.3">
      <c r="A48" s="196">
        <v>46</v>
      </c>
      <c r="B48" s="219" t="s">
        <v>366</v>
      </c>
      <c r="C48" s="187">
        <v>1973</v>
      </c>
      <c r="D48" s="199">
        <v>46</v>
      </c>
      <c r="E48" s="225" t="s">
        <v>45</v>
      </c>
      <c r="F48" s="181" t="s">
        <v>105</v>
      </c>
      <c r="G48" s="216" t="s">
        <v>124</v>
      </c>
      <c r="H48" s="202">
        <v>8</v>
      </c>
      <c r="I48" s="206">
        <v>3</v>
      </c>
      <c r="J48" s="204"/>
      <c r="K48" s="205">
        <f t="shared" si="0"/>
        <v>0.23255457444199168</v>
      </c>
    </row>
    <row r="49" spans="1:11" ht="12" customHeight="1" x14ac:dyDescent="0.3">
      <c r="A49" s="196">
        <v>47</v>
      </c>
      <c r="B49" s="219" t="s">
        <v>142</v>
      </c>
      <c r="C49" s="198">
        <v>1972</v>
      </c>
      <c r="D49" s="199">
        <v>47</v>
      </c>
      <c r="E49" s="223" t="s">
        <v>43</v>
      </c>
      <c r="F49" s="181" t="s">
        <v>187</v>
      </c>
      <c r="G49" s="216" t="s">
        <v>124</v>
      </c>
      <c r="H49" s="202">
        <v>9</v>
      </c>
      <c r="I49" s="206">
        <v>2</v>
      </c>
      <c r="J49" s="204"/>
      <c r="K49" s="205">
        <f t="shared" si="0"/>
        <v>0.23316777041942607</v>
      </c>
    </row>
    <row r="50" spans="1:11" ht="12" customHeight="1" x14ac:dyDescent="0.3">
      <c r="A50" s="196">
        <v>48</v>
      </c>
      <c r="B50" s="214" t="s">
        <v>78</v>
      </c>
      <c r="C50" s="208">
        <v>1968</v>
      </c>
      <c r="D50" s="199">
        <v>51</v>
      </c>
      <c r="E50" s="212" t="s">
        <v>46</v>
      </c>
      <c r="F50" s="184" t="s">
        <v>351</v>
      </c>
      <c r="G50" s="216" t="s">
        <v>84</v>
      </c>
      <c r="H50" s="202">
        <v>4</v>
      </c>
      <c r="I50" s="206">
        <v>7</v>
      </c>
      <c r="J50" s="204"/>
      <c r="K50" s="205">
        <f>SUM(F50/4.53)</f>
        <v>0.23715354427274957</v>
      </c>
    </row>
    <row r="51" spans="1:11" ht="12" customHeight="1" x14ac:dyDescent="0.3">
      <c r="A51" s="196">
        <v>49</v>
      </c>
      <c r="B51" s="219" t="s">
        <v>378</v>
      </c>
      <c r="C51" s="198">
        <v>1980</v>
      </c>
      <c r="D51" s="199">
        <v>39</v>
      </c>
      <c r="E51" s="211" t="s">
        <v>377</v>
      </c>
      <c r="F51" s="181" t="s">
        <v>351</v>
      </c>
      <c r="G51" s="216" t="s">
        <v>124</v>
      </c>
      <c r="H51" s="202">
        <v>10</v>
      </c>
      <c r="I51" s="206">
        <v>1</v>
      </c>
      <c r="J51" s="204"/>
      <c r="K51" s="205">
        <f>SUM(F51/4.53)</f>
        <v>0.23715354427274957</v>
      </c>
    </row>
    <row r="52" spans="1:11" ht="12" customHeight="1" x14ac:dyDescent="0.3">
      <c r="A52" s="196">
        <v>50</v>
      </c>
      <c r="B52" s="219" t="s">
        <v>363</v>
      </c>
      <c r="C52" s="198">
        <v>1985</v>
      </c>
      <c r="D52" s="199">
        <v>34</v>
      </c>
      <c r="E52" s="218" t="s">
        <v>119</v>
      </c>
      <c r="F52" s="181" t="s">
        <v>401</v>
      </c>
      <c r="G52" s="216" t="s">
        <v>110</v>
      </c>
      <c r="H52" s="202">
        <v>8</v>
      </c>
      <c r="I52" s="206">
        <v>3</v>
      </c>
      <c r="J52" s="204"/>
      <c r="K52" s="205">
        <f t="shared" si="0"/>
        <v>0.24451189600196221</v>
      </c>
    </row>
    <row r="53" spans="1:11" ht="12" customHeight="1" x14ac:dyDescent="0.3">
      <c r="A53" s="196">
        <v>51</v>
      </c>
      <c r="B53" s="214" t="s">
        <v>91</v>
      </c>
      <c r="C53" s="208">
        <v>1965</v>
      </c>
      <c r="D53" s="199">
        <v>54</v>
      </c>
      <c r="E53" s="211" t="s">
        <v>43</v>
      </c>
      <c r="F53" s="184" t="s">
        <v>223</v>
      </c>
      <c r="G53" s="216" t="s">
        <v>84</v>
      </c>
      <c r="H53" s="202">
        <v>5</v>
      </c>
      <c r="I53" s="206">
        <v>6</v>
      </c>
      <c r="J53" s="204"/>
      <c r="K53" s="205">
        <f t="shared" si="0"/>
        <v>0.24987736080451312</v>
      </c>
    </row>
    <row r="54" spans="1:11" ht="12" customHeight="1" x14ac:dyDescent="0.3">
      <c r="A54" s="196">
        <v>52</v>
      </c>
      <c r="B54" s="217" t="s">
        <v>389</v>
      </c>
      <c r="C54" s="198">
        <v>1976</v>
      </c>
      <c r="D54" s="199">
        <v>43</v>
      </c>
      <c r="E54" s="211" t="s">
        <v>390</v>
      </c>
      <c r="F54" s="184" t="s">
        <v>391</v>
      </c>
      <c r="G54" s="216" t="s">
        <v>69</v>
      </c>
      <c r="H54" s="202">
        <v>13</v>
      </c>
      <c r="I54" s="206">
        <v>1</v>
      </c>
      <c r="J54" s="213" t="s">
        <v>252</v>
      </c>
      <c r="K54" s="205">
        <f>SUM(F54/4.53)</f>
        <v>0.26229457934755945</v>
      </c>
    </row>
    <row r="55" spans="1:11" ht="12" customHeight="1" x14ac:dyDescent="0.3">
      <c r="A55" s="196">
        <v>53</v>
      </c>
      <c r="B55" s="219" t="s">
        <v>404</v>
      </c>
      <c r="C55" s="187">
        <v>1976</v>
      </c>
      <c r="D55" s="199">
        <v>43</v>
      </c>
      <c r="E55" s="197" t="s">
        <v>390</v>
      </c>
      <c r="F55" s="181" t="s">
        <v>391</v>
      </c>
      <c r="G55" s="216" t="s">
        <v>124</v>
      </c>
      <c r="H55" s="202">
        <v>11</v>
      </c>
      <c r="I55" s="206">
        <v>1</v>
      </c>
      <c r="J55" s="213" t="s">
        <v>252</v>
      </c>
      <c r="K55" s="205">
        <f>SUM(F55/4.53)</f>
        <v>0.26229457934755945</v>
      </c>
    </row>
    <row r="56" spans="1:11" ht="12" customHeight="1" x14ac:dyDescent="0.3">
      <c r="A56" s="196">
        <v>54</v>
      </c>
      <c r="B56" s="214" t="s">
        <v>392</v>
      </c>
      <c r="C56" s="208">
        <v>2004</v>
      </c>
      <c r="D56" s="199">
        <v>15</v>
      </c>
      <c r="E56" s="221" t="s">
        <v>360</v>
      </c>
      <c r="F56" s="184" t="s">
        <v>370</v>
      </c>
      <c r="G56" s="216" t="s">
        <v>41</v>
      </c>
      <c r="H56" s="202">
        <v>6</v>
      </c>
      <c r="I56" s="206">
        <v>5</v>
      </c>
      <c r="J56" s="213" t="s">
        <v>252</v>
      </c>
      <c r="K56" s="205">
        <f t="shared" si="0"/>
        <v>0.26367427029678681</v>
      </c>
    </row>
    <row r="57" spans="1:11" ht="12" customHeight="1" x14ac:dyDescent="0.3">
      <c r="A57" s="196">
        <v>55</v>
      </c>
      <c r="B57" s="219" t="s">
        <v>104</v>
      </c>
      <c r="C57" s="198">
        <v>1945</v>
      </c>
      <c r="D57" s="199">
        <v>74</v>
      </c>
      <c r="E57" s="225" t="s">
        <v>45</v>
      </c>
      <c r="F57" s="184" t="s">
        <v>236</v>
      </c>
      <c r="G57" s="201" t="s">
        <v>380</v>
      </c>
      <c r="H57" s="202">
        <v>2</v>
      </c>
      <c r="I57" s="206">
        <v>9</v>
      </c>
      <c r="J57" s="204"/>
      <c r="K57" s="205">
        <f t="shared" si="0"/>
        <v>0.26811994113318616</v>
      </c>
    </row>
    <row r="58" spans="1:11" ht="12" customHeight="1" x14ac:dyDescent="0.3">
      <c r="A58" s="196">
        <v>56</v>
      </c>
      <c r="B58" s="214" t="s">
        <v>349</v>
      </c>
      <c r="C58" s="208">
        <v>1963</v>
      </c>
      <c r="D58" s="199">
        <v>56</v>
      </c>
      <c r="E58" s="211" t="s">
        <v>350</v>
      </c>
      <c r="F58" s="184" t="s">
        <v>376</v>
      </c>
      <c r="G58" s="216" t="s">
        <v>84</v>
      </c>
      <c r="H58" s="202">
        <v>6</v>
      </c>
      <c r="I58" s="206">
        <v>5</v>
      </c>
      <c r="J58" s="204"/>
      <c r="K58" s="205">
        <f t="shared" si="0"/>
        <v>0.26842653912190334</v>
      </c>
    </row>
    <row r="59" spans="1:11" ht="12" customHeight="1" x14ac:dyDescent="0.3">
      <c r="A59" s="196">
        <v>57</v>
      </c>
      <c r="B59" s="207" t="s">
        <v>76</v>
      </c>
      <c r="C59" s="208">
        <v>1967</v>
      </c>
      <c r="D59" s="199">
        <v>52</v>
      </c>
      <c r="E59" s="220" t="s">
        <v>53</v>
      </c>
      <c r="F59" s="184" t="s">
        <v>394</v>
      </c>
      <c r="G59" s="216" t="s">
        <v>84</v>
      </c>
      <c r="H59" s="202">
        <v>7</v>
      </c>
      <c r="I59" s="206">
        <v>4</v>
      </c>
      <c r="J59" s="204"/>
      <c r="K59" s="205">
        <f t="shared" si="0"/>
        <v>0.26919303409369633</v>
      </c>
    </row>
    <row r="60" spans="1:11" ht="12" customHeight="1" x14ac:dyDescent="0.3">
      <c r="A60" s="196">
        <v>58</v>
      </c>
      <c r="B60" s="219" t="s">
        <v>134</v>
      </c>
      <c r="C60" s="187">
        <v>1973</v>
      </c>
      <c r="D60" s="199">
        <v>46</v>
      </c>
      <c r="E60" s="220" t="s">
        <v>53</v>
      </c>
      <c r="F60" s="181" t="s">
        <v>405</v>
      </c>
      <c r="G60" s="216" t="s">
        <v>124</v>
      </c>
      <c r="H60" s="202">
        <v>12</v>
      </c>
      <c r="I60" s="206">
        <v>1</v>
      </c>
      <c r="J60" s="204"/>
      <c r="K60" s="205">
        <f t="shared" si="0"/>
        <v>0.27333210694137844</v>
      </c>
    </row>
    <row r="61" spans="1:11" ht="12" customHeight="1" x14ac:dyDescent="0.3">
      <c r="A61" s="196">
        <v>59</v>
      </c>
      <c r="B61" s="219" t="s">
        <v>111</v>
      </c>
      <c r="C61" s="198">
        <v>2001</v>
      </c>
      <c r="D61" s="199">
        <v>18</v>
      </c>
      <c r="E61" s="220" t="s">
        <v>53</v>
      </c>
      <c r="F61" s="181" t="s">
        <v>402</v>
      </c>
      <c r="G61" s="216" t="s">
        <v>110</v>
      </c>
      <c r="H61" s="202">
        <v>9</v>
      </c>
      <c r="I61" s="206">
        <v>2</v>
      </c>
      <c r="J61" s="204"/>
      <c r="K61" s="205">
        <f t="shared" si="0"/>
        <v>0.28253004660289427</v>
      </c>
    </row>
    <row r="62" spans="1:11" ht="12" customHeight="1" x14ac:dyDescent="0.3">
      <c r="A62" s="196">
        <v>60</v>
      </c>
      <c r="B62" s="211" t="s">
        <v>101</v>
      </c>
      <c r="C62" s="198">
        <v>1945</v>
      </c>
      <c r="D62" s="199">
        <v>74</v>
      </c>
      <c r="E62" s="212" t="s">
        <v>46</v>
      </c>
      <c r="F62" s="184" t="s">
        <v>115</v>
      </c>
      <c r="G62" s="201" t="s">
        <v>380</v>
      </c>
      <c r="H62" s="202">
        <v>3</v>
      </c>
      <c r="I62" s="206">
        <v>8</v>
      </c>
      <c r="J62" s="204"/>
      <c r="K62" s="205">
        <f t="shared" si="0"/>
        <v>0.28329654157468726</v>
      </c>
    </row>
    <row r="63" spans="1:11" ht="12" customHeight="1" x14ac:dyDescent="0.3">
      <c r="A63" s="196">
        <v>61</v>
      </c>
      <c r="B63" s="219" t="s">
        <v>103</v>
      </c>
      <c r="C63" s="198">
        <v>1953</v>
      </c>
      <c r="D63" s="199">
        <v>66</v>
      </c>
      <c r="E63" s="212" t="s">
        <v>46</v>
      </c>
      <c r="F63" s="184" t="s">
        <v>243</v>
      </c>
      <c r="G63" s="201" t="s">
        <v>94</v>
      </c>
      <c r="H63" s="202">
        <v>3</v>
      </c>
      <c r="I63" s="206">
        <v>8</v>
      </c>
      <c r="J63" s="204"/>
      <c r="K63" s="205">
        <f t="shared" si="0"/>
        <v>0.29694015207260238</v>
      </c>
    </row>
    <row r="64" spans="1:11" ht="12" customHeight="1" x14ac:dyDescent="0.3">
      <c r="A64" s="196">
        <v>62</v>
      </c>
      <c r="B64" s="211" t="s">
        <v>373</v>
      </c>
      <c r="C64" s="198">
        <v>2001</v>
      </c>
      <c r="D64" s="199">
        <v>18</v>
      </c>
      <c r="E64" s="212" t="s">
        <v>46</v>
      </c>
      <c r="F64" s="181" t="s">
        <v>403</v>
      </c>
      <c r="G64" s="216" t="s">
        <v>110</v>
      </c>
      <c r="H64" s="202">
        <v>10</v>
      </c>
      <c r="I64" s="206">
        <v>1</v>
      </c>
      <c r="J64" s="204"/>
      <c r="K64" s="205">
        <f t="shared" si="0"/>
        <v>0.30629139072847678</v>
      </c>
    </row>
    <row r="65" spans="1:11" ht="12" customHeight="1" x14ac:dyDescent="0.3">
      <c r="A65" s="196">
        <v>63</v>
      </c>
      <c r="B65" s="197" t="s">
        <v>100</v>
      </c>
      <c r="C65" s="187">
        <v>1948</v>
      </c>
      <c r="D65" s="199">
        <v>71</v>
      </c>
      <c r="E65" s="225" t="s">
        <v>45</v>
      </c>
      <c r="F65" s="184" t="s">
        <v>372</v>
      </c>
      <c r="G65" s="201" t="s">
        <v>380</v>
      </c>
      <c r="H65" s="202">
        <v>4</v>
      </c>
      <c r="I65" s="206">
        <v>7</v>
      </c>
      <c r="J65" s="204" t="s">
        <v>262</v>
      </c>
      <c r="K65" s="205">
        <f t="shared" si="0"/>
        <v>0.30843757664949717</v>
      </c>
    </row>
    <row r="66" spans="1:11" ht="12" customHeight="1" x14ac:dyDescent="0.3">
      <c r="A66" s="226">
        <v>64</v>
      </c>
      <c r="B66" s="227" t="s">
        <v>231</v>
      </c>
      <c r="C66" s="228">
        <v>1959</v>
      </c>
      <c r="D66" s="229">
        <v>60</v>
      </c>
      <c r="E66" s="230" t="s">
        <v>43</v>
      </c>
      <c r="F66" s="231" t="s">
        <v>150</v>
      </c>
      <c r="G66" s="232" t="s">
        <v>143</v>
      </c>
      <c r="H66" s="233">
        <v>1</v>
      </c>
      <c r="I66" s="234">
        <v>10</v>
      </c>
      <c r="J66" s="235" t="s">
        <v>262</v>
      </c>
      <c r="K66" s="236" t="s">
        <v>52</v>
      </c>
    </row>
  </sheetData>
  <sortState ref="B3:J66">
    <sortCondition ref="F3:F66"/>
  </sortState>
  <mergeCells count="1">
    <mergeCell ref="A1:K1"/>
  </mergeCells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workbookViewId="0">
      <selection sqref="A1:K1"/>
    </sheetView>
  </sheetViews>
  <sheetFormatPr defaultRowHeight="14.4" x14ac:dyDescent="0.3"/>
  <cols>
    <col min="1" max="1" width="3.77734375" customWidth="1"/>
    <col min="2" max="2" width="17.77734375" style="4" customWidth="1"/>
    <col min="3" max="3" width="5" customWidth="1"/>
    <col min="4" max="4" width="4.109375" customWidth="1"/>
    <col min="5" max="5" width="16.33203125" customWidth="1"/>
    <col min="6" max="6" width="6.33203125" customWidth="1"/>
    <col min="7" max="7" width="3.77734375" style="180" customWidth="1"/>
    <col min="8" max="8" width="3.88671875" style="2" customWidth="1"/>
    <col min="9" max="9" width="4.109375" style="336" customWidth="1"/>
    <col min="10" max="10" width="6.88671875" customWidth="1"/>
    <col min="11" max="11" width="7.33203125" customWidth="1"/>
  </cols>
  <sheetData>
    <row r="1" spans="1:11" x14ac:dyDescent="0.3">
      <c r="A1" s="661" t="s">
        <v>413</v>
      </c>
      <c r="B1" s="662"/>
      <c r="C1" s="662"/>
      <c r="D1" s="662"/>
      <c r="E1" s="662"/>
      <c r="F1" s="662"/>
      <c r="G1" s="662"/>
      <c r="H1" s="662"/>
      <c r="I1" s="662"/>
      <c r="J1" s="662"/>
      <c r="K1" s="663"/>
    </row>
    <row r="2" spans="1:11" x14ac:dyDescent="0.3">
      <c r="A2" s="186" t="s">
        <v>0</v>
      </c>
      <c r="B2" s="187" t="s">
        <v>2</v>
      </c>
      <c r="C2" s="187" t="s">
        <v>3</v>
      </c>
      <c r="D2" s="188" t="s">
        <v>379</v>
      </c>
      <c r="E2" s="189" t="s">
        <v>5</v>
      </c>
      <c r="F2" s="190" t="s">
        <v>248</v>
      </c>
      <c r="G2" s="191" t="s">
        <v>1</v>
      </c>
      <c r="H2" s="192" t="s">
        <v>249</v>
      </c>
      <c r="I2" s="193" t="s">
        <v>10</v>
      </c>
      <c r="J2" s="194" t="s">
        <v>250</v>
      </c>
      <c r="K2" s="195" t="s">
        <v>251</v>
      </c>
    </row>
    <row r="3" spans="1:11" x14ac:dyDescent="0.3">
      <c r="A3" s="196">
        <v>1</v>
      </c>
      <c r="B3" s="207" t="s">
        <v>414</v>
      </c>
      <c r="C3" s="323">
        <v>1990</v>
      </c>
      <c r="D3" s="199">
        <v>29</v>
      </c>
      <c r="E3" s="324" t="s">
        <v>45</v>
      </c>
      <c r="F3" s="325">
        <v>0.6791666666666667</v>
      </c>
      <c r="G3" s="201" t="s">
        <v>41</v>
      </c>
      <c r="H3" s="326">
        <v>1</v>
      </c>
      <c r="I3" s="203">
        <v>10</v>
      </c>
      <c r="J3" s="204" t="s">
        <v>415</v>
      </c>
      <c r="K3" s="205">
        <f t="shared" ref="K3:K25" si="0">SUM(F3/4.53)</f>
        <v>0.14992641648270788</v>
      </c>
    </row>
    <row r="4" spans="1:11" x14ac:dyDescent="0.3">
      <c r="A4" s="196">
        <v>2</v>
      </c>
      <c r="B4" s="197" t="s">
        <v>65</v>
      </c>
      <c r="C4" s="198">
        <v>1985</v>
      </c>
      <c r="D4" s="199">
        <v>34</v>
      </c>
      <c r="E4" s="200" t="s">
        <v>416</v>
      </c>
      <c r="F4" s="327">
        <v>0.72013888888888899</v>
      </c>
      <c r="G4" s="201" t="s">
        <v>55</v>
      </c>
      <c r="H4" s="326">
        <v>1</v>
      </c>
      <c r="I4" s="203">
        <v>10</v>
      </c>
      <c r="J4" s="204"/>
      <c r="K4" s="205">
        <f t="shared" si="0"/>
        <v>0.15897105714986512</v>
      </c>
    </row>
    <row r="5" spans="1:11" x14ac:dyDescent="0.3">
      <c r="A5" s="196">
        <v>3</v>
      </c>
      <c r="B5" s="211" t="s">
        <v>56</v>
      </c>
      <c r="C5" s="198">
        <v>1980</v>
      </c>
      <c r="D5" s="199">
        <v>39</v>
      </c>
      <c r="E5" s="212" t="s">
        <v>46</v>
      </c>
      <c r="F5" s="325">
        <v>0.72499999999999998</v>
      </c>
      <c r="G5" s="201" t="s">
        <v>55</v>
      </c>
      <c r="H5" s="326">
        <v>2</v>
      </c>
      <c r="I5" s="206">
        <v>9</v>
      </c>
      <c r="J5" s="204"/>
      <c r="K5" s="205">
        <f t="shared" si="0"/>
        <v>0.16004415011037526</v>
      </c>
    </row>
    <row r="6" spans="1:11" x14ac:dyDescent="0.3">
      <c r="A6" s="196">
        <v>4</v>
      </c>
      <c r="B6" s="207" t="s">
        <v>253</v>
      </c>
      <c r="C6" s="208">
        <v>1978</v>
      </c>
      <c r="D6" s="199">
        <v>41</v>
      </c>
      <c r="E6" s="328" t="s">
        <v>254</v>
      </c>
      <c r="F6" s="327">
        <v>0.73819444444444438</v>
      </c>
      <c r="G6" s="216" t="s">
        <v>69</v>
      </c>
      <c r="H6" s="326">
        <v>1</v>
      </c>
      <c r="I6" s="203">
        <v>10</v>
      </c>
      <c r="J6" s="204"/>
      <c r="K6" s="205">
        <f t="shared" si="0"/>
        <v>0.16295683100318858</v>
      </c>
    </row>
    <row r="7" spans="1:11" x14ac:dyDescent="0.3">
      <c r="A7" s="196">
        <v>5</v>
      </c>
      <c r="B7" s="214" t="s">
        <v>90</v>
      </c>
      <c r="C7" s="208">
        <v>1963</v>
      </c>
      <c r="D7" s="199">
        <v>56</v>
      </c>
      <c r="E7" s="222" t="s">
        <v>45</v>
      </c>
      <c r="F7" s="327">
        <v>0.7416666666666667</v>
      </c>
      <c r="G7" s="201" t="s">
        <v>84</v>
      </c>
      <c r="H7" s="326">
        <v>1</v>
      </c>
      <c r="I7" s="203">
        <v>10</v>
      </c>
      <c r="J7" s="204"/>
      <c r="K7" s="205">
        <f t="shared" si="0"/>
        <v>0.1637233259749816</v>
      </c>
    </row>
    <row r="8" spans="1:11" x14ac:dyDescent="0.3">
      <c r="A8" s="196">
        <v>6</v>
      </c>
      <c r="B8" s="214" t="s">
        <v>59</v>
      </c>
      <c r="C8" s="208">
        <v>1986</v>
      </c>
      <c r="D8" s="199">
        <v>33</v>
      </c>
      <c r="E8" s="215" t="s">
        <v>358</v>
      </c>
      <c r="F8" s="325">
        <v>0.77500000000000002</v>
      </c>
      <c r="G8" s="201" t="s">
        <v>55</v>
      </c>
      <c r="H8" s="326">
        <v>3</v>
      </c>
      <c r="I8" s="206">
        <v>8</v>
      </c>
      <c r="J8" s="204"/>
      <c r="K8" s="205">
        <f t="shared" si="0"/>
        <v>0.17108167770419425</v>
      </c>
    </row>
    <row r="9" spans="1:11" x14ac:dyDescent="0.3">
      <c r="A9" s="196">
        <v>7</v>
      </c>
      <c r="B9" s="217" t="s">
        <v>71</v>
      </c>
      <c r="C9" s="198">
        <v>1972</v>
      </c>
      <c r="D9" s="199">
        <v>47</v>
      </c>
      <c r="E9" s="218" t="s">
        <v>43</v>
      </c>
      <c r="F9" s="329">
        <v>0.77916666666666667</v>
      </c>
      <c r="G9" s="216" t="s">
        <v>69</v>
      </c>
      <c r="H9" s="326">
        <v>2</v>
      </c>
      <c r="I9" s="206">
        <v>9</v>
      </c>
      <c r="J9" s="204"/>
      <c r="K9" s="205">
        <f t="shared" si="0"/>
        <v>0.17200147167034582</v>
      </c>
    </row>
    <row r="10" spans="1:11" x14ac:dyDescent="0.3">
      <c r="A10" s="196">
        <v>8</v>
      </c>
      <c r="B10" s="197" t="s">
        <v>85</v>
      </c>
      <c r="C10" s="187">
        <v>1964</v>
      </c>
      <c r="D10" s="199">
        <v>55</v>
      </c>
      <c r="E10" s="212" t="s">
        <v>46</v>
      </c>
      <c r="F10" s="327">
        <v>0.78472222222222221</v>
      </c>
      <c r="G10" s="201" t="s">
        <v>84</v>
      </c>
      <c r="H10" s="326">
        <v>2</v>
      </c>
      <c r="I10" s="206">
        <v>9</v>
      </c>
      <c r="J10" s="204"/>
      <c r="K10" s="205">
        <f t="shared" si="0"/>
        <v>0.17322786362521461</v>
      </c>
    </row>
    <row r="11" spans="1:11" x14ac:dyDescent="0.3">
      <c r="A11" s="196">
        <v>9</v>
      </c>
      <c r="B11" s="207" t="s">
        <v>417</v>
      </c>
      <c r="C11" s="208">
        <v>2002</v>
      </c>
      <c r="D11" s="199">
        <v>17</v>
      </c>
      <c r="E11" s="215" t="s">
        <v>400</v>
      </c>
      <c r="F11" s="325">
        <v>0.79027777777777775</v>
      </c>
      <c r="G11" s="201" t="s">
        <v>41</v>
      </c>
      <c r="H11" s="326">
        <v>2</v>
      </c>
      <c r="I11" s="206">
        <v>9</v>
      </c>
      <c r="J11" s="330"/>
      <c r="K11" s="205">
        <f t="shared" si="0"/>
        <v>0.17445425558008337</v>
      </c>
    </row>
    <row r="12" spans="1:11" x14ac:dyDescent="0.3">
      <c r="A12" s="196">
        <v>10</v>
      </c>
      <c r="B12" s="219" t="s">
        <v>418</v>
      </c>
      <c r="C12" s="198">
        <v>1974</v>
      </c>
      <c r="D12" s="199">
        <v>45</v>
      </c>
      <c r="E12" s="211" t="s">
        <v>43</v>
      </c>
      <c r="F12" s="327">
        <v>0.79652777777777783</v>
      </c>
      <c r="G12" s="216" t="s">
        <v>69</v>
      </c>
      <c r="H12" s="326">
        <v>3</v>
      </c>
      <c r="I12" s="206">
        <v>8</v>
      </c>
      <c r="J12" s="330"/>
      <c r="K12" s="205">
        <f t="shared" si="0"/>
        <v>0.17583394652931078</v>
      </c>
    </row>
    <row r="13" spans="1:11" x14ac:dyDescent="0.3">
      <c r="A13" s="196">
        <v>11</v>
      </c>
      <c r="B13" s="217" t="s">
        <v>375</v>
      </c>
      <c r="C13" s="198">
        <v>1977</v>
      </c>
      <c r="D13" s="199">
        <v>42</v>
      </c>
      <c r="E13" s="219" t="s">
        <v>82</v>
      </c>
      <c r="F13" s="327">
        <v>0.80208333333333337</v>
      </c>
      <c r="G13" s="216" t="s">
        <v>69</v>
      </c>
      <c r="H13" s="326">
        <v>4</v>
      </c>
      <c r="I13" s="206">
        <v>7</v>
      </c>
      <c r="J13" s="204"/>
      <c r="K13" s="205">
        <f t="shared" si="0"/>
        <v>0.17706033848417954</v>
      </c>
    </row>
    <row r="14" spans="1:11" x14ac:dyDescent="0.3">
      <c r="A14" s="196">
        <v>12</v>
      </c>
      <c r="B14" s="219" t="s">
        <v>419</v>
      </c>
      <c r="C14" s="198">
        <v>1979</v>
      </c>
      <c r="D14" s="199">
        <v>40</v>
      </c>
      <c r="E14" s="210" t="s">
        <v>53</v>
      </c>
      <c r="F14" s="327">
        <v>0.81597222222222221</v>
      </c>
      <c r="G14" s="216" t="s">
        <v>69</v>
      </c>
      <c r="H14" s="326">
        <v>5</v>
      </c>
      <c r="I14" s="206">
        <v>6</v>
      </c>
      <c r="J14" s="204" t="s">
        <v>252</v>
      </c>
      <c r="K14" s="205">
        <f t="shared" si="0"/>
        <v>0.18012631837135148</v>
      </c>
    </row>
    <row r="15" spans="1:11" x14ac:dyDescent="0.3">
      <c r="A15" s="196">
        <v>13</v>
      </c>
      <c r="B15" s="219" t="s">
        <v>420</v>
      </c>
      <c r="C15" s="198">
        <v>1973</v>
      </c>
      <c r="D15" s="199">
        <v>46</v>
      </c>
      <c r="E15" s="210" t="s">
        <v>53</v>
      </c>
      <c r="F15" s="327">
        <v>0.81874999999999998</v>
      </c>
      <c r="G15" s="201" t="s">
        <v>69</v>
      </c>
      <c r="H15" s="326">
        <v>6</v>
      </c>
      <c r="I15" s="206">
        <v>5</v>
      </c>
      <c r="J15" s="204"/>
      <c r="K15" s="205">
        <f t="shared" si="0"/>
        <v>0.18073951434878585</v>
      </c>
    </row>
    <row r="16" spans="1:11" x14ac:dyDescent="0.3">
      <c r="A16" s="196">
        <v>14</v>
      </c>
      <c r="B16" s="211" t="s">
        <v>125</v>
      </c>
      <c r="C16" s="198">
        <v>1977</v>
      </c>
      <c r="D16" s="199">
        <v>42</v>
      </c>
      <c r="E16" s="212" t="s">
        <v>46</v>
      </c>
      <c r="F16" s="329">
        <v>0.8208333333333333</v>
      </c>
      <c r="G16" s="201" t="s">
        <v>124</v>
      </c>
      <c r="H16" s="326">
        <v>1</v>
      </c>
      <c r="I16" s="203">
        <v>10</v>
      </c>
      <c r="J16" s="204" t="s">
        <v>421</v>
      </c>
      <c r="K16" s="205">
        <f t="shared" si="0"/>
        <v>0.18119941133186165</v>
      </c>
    </row>
    <row r="17" spans="1:11" x14ac:dyDescent="0.3">
      <c r="A17" s="196">
        <v>15</v>
      </c>
      <c r="B17" s="219" t="s">
        <v>122</v>
      </c>
      <c r="C17" s="198">
        <v>1988</v>
      </c>
      <c r="D17" s="199">
        <v>31</v>
      </c>
      <c r="E17" s="220" t="s">
        <v>53</v>
      </c>
      <c r="F17" s="329">
        <v>0.8208333333333333</v>
      </c>
      <c r="G17" s="201" t="s">
        <v>110</v>
      </c>
      <c r="H17" s="326">
        <v>1</v>
      </c>
      <c r="I17" s="203">
        <v>10</v>
      </c>
      <c r="J17" s="204"/>
      <c r="K17" s="205">
        <f t="shared" si="0"/>
        <v>0.18119941133186165</v>
      </c>
    </row>
    <row r="18" spans="1:11" x14ac:dyDescent="0.3">
      <c r="A18" s="196">
        <v>16</v>
      </c>
      <c r="B18" s="207" t="s">
        <v>393</v>
      </c>
      <c r="C18" s="208">
        <v>1965</v>
      </c>
      <c r="D18" s="199">
        <v>54</v>
      </c>
      <c r="E18" s="220" t="s">
        <v>53</v>
      </c>
      <c r="F18" s="327">
        <v>0.8256944444444444</v>
      </c>
      <c r="G18" s="201" t="s">
        <v>84</v>
      </c>
      <c r="H18" s="326">
        <v>3</v>
      </c>
      <c r="I18" s="206">
        <v>8</v>
      </c>
      <c r="J18" s="204"/>
      <c r="K18" s="205">
        <f t="shared" si="0"/>
        <v>0.18227250429237182</v>
      </c>
    </row>
    <row r="19" spans="1:11" x14ac:dyDescent="0.3">
      <c r="A19" s="196">
        <v>17</v>
      </c>
      <c r="B19" s="219" t="s">
        <v>387</v>
      </c>
      <c r="C19" s="198">
        <v>1975</v>
      </c>
      <c r="D19" s="199">
        <v>44</v>
      </c>
      <c r="E19" s="211" t="s">
        <v>388</v>
      </c>
      <c r="F19" s="327">
        <v>0.82777777777777783</v>
      </c>
      <c r="G19" s="216" t="s">
        <v>69</v>
      </c>
      <c r="H19" s="326">
        <v>7</v>
      </c>
      <c r="I19" s="206">
        <v>4</v>
      </c>
      <c r="J19" s="330"/>
      <c r="K19" s="205">
        <f t="shared" si="0"/>
        <v>0.18273240127544763</v>
      </c>
    </row>
    <row r="20" spans="1:11" x14ac:dyDescent="0.3">
      <c r="A20" s="196">
        <v>18</v>
      </c>
      <c r="B20" s="211" t="s">
        <v>126</v>
      </c>
      <c r="C20" s="198">
        <v>1975</v>
      </c>
      <c r="D20" s="199">
        <v>44</v>
      </c>
      <c r="E20" s="212" t="s">
        <v>46</v>
      </c>
      <c r="F20" s="329">
        <v>0.82916666666666661</v>
      </c>
      <c r="G20" s="201" t="s">
        <v>124</v>
      </c>
      <c r="H20" s="326">
        <v>2</v>
      </c>
      <c r="I20" s="206">
        <v>9</v>
      </c>
      <c r="J20" s="204"/>
      <c r="K20" s="205">
        <f t="shared" si="0"/>
        <v>0.18303899926416481</v>
      </c>
    </row>
    <row r="21" spans="1:11" x14ac:dyDescent="0.3">
      <c r="A21" s="196">
        <v>19</v>
      </c>
      <c r="B21" s="214" t="s">
        <v>422</v>
      </c>
      <c r="C21" s="208">
        <v>1981</v>
      </c>
      <c r="D21" s="199">
        <v>38</v>
      </c>
      <c r="E21" s="210" t="s">
        <v>53</v>
      </c>
      <c r="F21" s="325">
        <v>0.82986111111111116</v>
      </c>
      <c r="G21" s="216" t="s">
        <v>55</v>
      </c>
      <c r="H21" s="326">
        <v>4</v>
      </c>
      <c r="I21" s="206">
        <v>7</v>
      </c>
      <c r="J21" s="204"/>
      <c r="K21" s="205">
        <f t="shared" si="0"/>
        <v>0.18319229825852343</v>
      </c>
    </row>
    <row r="22" spans="1:11" x14ac:dyDescent="0.3">
      <c r="A22" s="196">
        <v>20</v>
      </c>
      <c r="B22" s="211" t="s">
        <v>127</v>
      </c>
      <c r="C22" s="198">
        <v>1979</v>
      </c>
      <c r="D22" s="199">
        <v>40</v>
      </c>
      <c r="E22" s="210" t="s">
        <v>53</v>
      </c>
      <c r="F22" s="327">
        <v>0.84236111111111101</v>
      </c>
      <c r="G22" s="201" t="s">
        <v>124</v>
      </c>
      <c r="H22" s="326">
        <v>3</v>
      </c>
      <c r="I22" s="206">
        <v>8</v>
      </c>
      <c r="J22" s="204"/>
      <c r="K22" s="205">
        <f t="shared" si="0"/>
        <v>0.18595168015697813</v>
      </c>
    </row>
    <row r="23" spans="1:11" x14ac:dyDescent="0.3">
      <c r="A23" s="196">
        <v>21</v>
      </c>
      <c r="B23" s="214" t="s">
        <v>72</v>
      </c>
      <c r="C23" s="208">
        <v>1970</v>
      </c>
      <c r="D23" s="199">
        <v>49</v>
      </c>
      <c r="E23" s="209" t="s">
        <v>409</v>
      </c>
      <c r="F23" s="329">
        <v>0.84583333333333333</v>
      </c>
      <c r="G23" s="201" t="s">
        <v>69</v>
      </c>
      <c r="H23" s="326">
        <v>8</v>
      </c>
      <c r="I23" s="206">
        <v>3</v>
      </c>
      <c r="J23" s="204"/>
      <c r="K23" s="205">
        <f t="shared" si="0"/>
        <v>0.18671817512877115</v>
      </c>
    </row>
    <row r="24" spans="1:11" x14ac:dyDescent="0.3">
      <c r="A24" s="196">
        <v>22</v>
      </c>
      <c r="B24" s="214" t="s">
        <v>423</v>
      </c>
      <c r="C24" s="208">
        <v>1985</v>
      </c>
      <c r="D24" s="199">
        <v>34</v>
      </c>
      <c r="E24" s="218" t="s">
        <v>43</v>
      </c>
      <c r="F24" s="325">
        <v>0.85069444444444453</v>
      </c>
      <c r="G24" s="216" t="s">
        <v>55</v>
      </c>
      <c r="H24" s="326">
        <v>5</v>
      </c>
      <c r="I24" s="206">
        <v>6</v>
      </c>
      <c r="J24" s="204"/>
      <c r="K24" s="205">
        <f t="shared" si="0"/>
        <v>0.18779126808928134</v>
      </c>
    </row>
    <row r="25" spans="1:11" x14ac:dyDescent="0.3">
      <c r="A25" s="196">
        <v>23</v>
      </c>
      <c r="B25" s="214" t="s">
        <v>424</v>
      </c>
      <c r="C25" s="208">
        <v>1981</v>
      </c>
      <c r="D25" s="199">
        <v>38</v>
      </c>
      <c r="E25" s="218" t="s">
        <v>425</v>
      </c>
      <c r="F25" s="325">
        <v>0.85902777777777783</v>
      </c>
      <c r="G25" s="216" t="s">
        <v>55</v>
      </c>
      <c r="H25" s="326">
        <v>6</v>
      </c>
      <c r="I25" s="206">
        <v>5</v>
      </c>
      <c r="J25" s="204"/>
      <c r="K25" s="205">
        <f t="shared" si="0"/>
        <v>0.1896308560215845</v>
      </c>
    </row>
    <row r="26" spans="1:11" x14ac:dyDescent="0.3">
      <c r="A26" s="196">
        <v>24</v>
      </c>
      <c r="B26" s="214" t="s">
        <v>383</v>
      </c>
      <c r="C26" s="208">
        <v>2004</v>
      </c>
      <c r="D26" s="199">
        <v>15</v>
      </c>
      <c r="E26" s="212" t="s">
        <v>46</v>
      </c>
      <c r="F26" s="325">
        <v>0.8652777777777777</v>
      </c>
      <c r="G26" s="201" t="s">
        <v>41</v>
      </c>
      <c r="H26" s="326">
        <v>3</v>
      </c>
      <c r="I26" s="206">
        <v>8</v>
      </c>
      <c r="J26" s="204"/>
      <c r="K26" s="205">
        <f>SUM(F28/4.53)</f>
        <v>0.19101054697081185</v>
      </c>
    </row>
    <row r="27" spans="1:11" x14ac:dyDescent="0.3">
      <c r="A27" s="196">
        <v>25</v>
      </c>
      <c r="B27" s="207" t="s">
        <v>426</v>
      </c>
      <c r="C27" s="208">
        <v>2003</v>
      </c>
      <c r="D27" s="199">
        <v>16</v>
      </c>
      <c r="E27" s="215" t="s">
        <v>427</v>
      </c>
      <c r="F27" s="325">
        <v>0.8652777777777777</v>
      </c>
      <c r="G27" s="216" t="s">
        <v>41</v>
      </c>
      <c r="H27" s="326">
        <v>4</v>
      </c>
      <c r="I27" s="206">
        <v>7</v>
      </c>
      <c r="J27" s="204" t="s">
        <v>252</v>
      </c>
      <c r="K27" s="205">
        <f>SUM(F26/4.53)</f>
        <v>0.19101054697081185</v>
      </c>
    </row>
    <row r="28" spans="1:11" x14ac:dyDescent="0.3">
      <c r="A28" s="196">
        <v>26</v>
      </c>
      <c r="B28" s="207" t="s">
        <v>398</v>
      </c>
      <c r="C28" s="208">
        <v>1993</v>
      </c>
      <c r="D28" s="199">
        <v>26</v>
      </c>
      <c r="E28" s="212" t="s">
        <v>46</v>
      </c>
      <c r="F28" s="329">
        <v>0.8652777777777777</v>
      </c>
      <c r="G28" s="201" t="s">
        <v>110</v>
      </c>
      <c r="H28" s="326">
        <v>2</v>
      </c>
      <c r="I28" s="206">
        <v>9</v>
      </c>
      <c r="J28" s="204"/>
      <c r="K28" s="205">
        <f>SUM(F27/4.53)</f>
        <v>0.19101054697081185</v>
      </c>
    </row>
    <row r="29" spans="1:11" x14ac:dyDescent="0.3">
      <c r="A29" s="196">
        <v>27</v>
      </c>
      <c r="B29" s="214" t="s">
        <v>384</v>
      </c>
      <c r="C29" s="208">
        <v>1980</v>
      </c>
      <c r="D29" s="199">
        <v>39</v>
      </c>
      <c r="E29" s="218" t="s">
        <v>385</v>
      </c>
      <c r="F29" s="325">
        <v>0.8652777777777777</v>
      </c>
      <c r="G29" s="201" t="s">
        <v>55</v>
      </c>
      <c r="H29" s="326">
        <v>7</v>
      </c>
      <c r="I29" s="206">
        <v>4</v>
      </c>
      <c r="J29" s="204"/>
      <c r="K29" s="205">
        <f t="shared" ref="K29:K61" si="1">SUM(F29/4.53)</f>
        <v>0.19101054697081185</v>
      </c>
    </row>
    <row r="30" spans="1:11" x14ac:dyDescent="0.3">
      <c r="A30" s="196">
        <v>28</v>
      </c>
      <c r="B30" s="219" t="s">
        <v>214</v>
      </c>
      <c r="C30" s="198">
        <v>1992</v>
      </c>
      <c r="D30" s="199">
        <v>27</v>
      </c>
      <c r="E30" s="211" t="s">
        <v>399</v>
      </c>
      <c r="F30" s="327">
        <v>0.88124999999999998</v>
      </c>
      <c r="G30" s="201" t="s">
        <v>110</v>
      </c>
      <c r="H30" s="326">
        <v>3</v>
      </c>
      <c r="I30" s="206">
        <v>8</v>
      </c>
      <c r="J30" s="204"/>
      <c r="K30" s="205">
        <f t="shared" si="1"/>
        <v>0.1945364238410596</v>
      </c>
    </row>
    <row r="31" spans="1:11" x14ac:dyDescent="0.3">
      <c r="A31" s="196">
        <v>29</v>
      </c>
      <c r="B31" s="217" t="s">
        <v>83</v>
      </c>
      <c r="C31" s="198">
        <v>1972</v>
      </c>
      <c r="D31" s="199">
        <v>47</v>
      </c>
      <c r="E31" s="218" t="s">
        <v>52</v>
      </c>
      <c r="F31" s="327">
        <v>0.88680555555555562</v>
      </c>
      <c r="G31" s="201" t="s">
        <v>69</v>
      </c>
      <c r="H31" s="326">
        <v>9</v>
      </c>
      <c r="I31" s="206">
        <v>3</v>
      </c>
      <c r="J31" s="330"/>
      <c r="K31" s="205">
        <f t="shared" si="1"/>
        <v>0.19576281579592839</v>
      </c>
    </row>
    <row r="32" spans="1:11" x14ac:dyDescent="0.3">
      <c r="A32" s="196">
        <v>30</v>
      </c>
      <c r="B32" s="207" t="s">
        <v>51</v>
      </c>
      <c r="C32" s="208">
        <v>1994</v>
      </c>
      <c r="D32" s="199">
        <v>25</v>
      </c>
      <c r="E32" s="215" t="s">
        <v>52</v>
      </c>
      <c r="F32" s="325">
        <v>0.89930555555555547</v>
      </c>
      <c r="G32" s="201" t="s">
        <v>41</v>
      </c>
      <c r="H32" s="326">
        <v>5</v>
      </c>
      <c r="I32" s="206">
        <v>6</v>
      </c>
      <c r="J32" s="204"/>
      <c r="K32" s="205">
        <f t="shared" si="1"/>
        <v>0.19852219769438309</v>
      </c>
    </row>
    <row r="33" spans="1:11" x14ac:dyDescent="0.3">
      <c r="A33" s="196">
        <v>31</v>
      </c>
      <c r="B33" s="211" t="s">
        <v>114</v>
      </c>
      <c r="C33" s="198">
        <v>2000</v>
      </c>
      <c r="D33" s="199">
        <v>19</v>
      </c>
      <c r="E33" s="223" t="s">
        <v>400</v>
      </c>
      <c r="F33" s="331">
        <v>0.90138888888888891</v>
      </c>
      <c r="G33" s="216" t="s">
        <v>110</v>
      </c>
      <c r="H33" s="326">
        <v>4</v>
      </c>
      <c r="I33" s="206">
        <v>7</v>
      </c>
      <c r="J33" s="204"/>
      <c r="K33" s="205">
        <f t="shared" si="1"/>
        <v>0.19898209467745892</v>
      </c>
    </row>
    <row r="34" spans="1:11" x14ac:dyDescent="0.3">
      <c r="A34" s="196">
        <v>32</v>
      </c>
      <c r="B34" s="219" t="s">
        <v>325</v>
      </c>
      <c r="C34" s="198">
        <v>1975</v>
      </c>
      <c r="D34" s="199">
        <v>44</v>
      </c>
      <c r="E34" s="212" t="s">
        <v>46</v>
      </c>
      <c r="F34" s="327">
        <v>0.90208333333333324</v>
      </c>
      <c r="G34" s="216" t="s">
        <v>124</v>
      </c>
      <c r="H34" s="326">
        <v>4</v>
      </c>
      <c r="I34" s="206">
        <v>7</v>
      </c>
      <c r="J34" s="204"/>
      <c r="K34" s="205">
        <f t="shared" si="1"/>
        <v>0.19913539367181748</v>
      </c>
    </row>
    <row r="35" spans="1:11" x14ac:dyDescent="0.3">
      <c r="A35" s="196">
        <v>33</v>
      </c>
      <c r="B35" s="214" t="s">
        <v>356</v>
      </c>
      <c r="C35" s="208">
        <v>2003</v>
      </c>
      <c r="D35" s="199">
        <v>16</v>
      </c>
      <c r="E35" s="224" t="s">
        <v>63</v>
      </c>
      <c r="F35" s="325">
        <v>0.90694444444444444</v>
      </c>
      <c r="G35" s="201" t="s">
        <v>41</v>
      </c>
      <c r="H35" s="326">
        <v>6</v>
      </c>
      <c r="I35" s="206">
        <v>5</v>
      </c>
      <c r="J35" s="204"/>
      <c r="K35" s="205">
        <f t="shared" si="1"/>
        <v>0.20020848663232768</v>
      </c>
    </row>
    <row r="36" spans="1:11" x14ac:dyDescent="0.3">
      <c r="A36" s="196">
        <v>34</v>
      </c>
      <c r="B36" s="219" t="s">
        <v>128</v>
      </c>
      <c r="C36" s="198">
        <v>1973</v>
      </c>
      <c r="D36" s="199">
        <v>46</v>
      </c>
      <c r="E36" s="211" t="s">
        <v>428</v>
      </c>
      <c r="F36" s="327">
        <v>0.90763888888888899</v>
      </c>
      <c r="G36" s="201" t="s">
        <v>124</v>
      </c>
      <c r="H36" s="326">
        <v>5</v>
      </c>
      <c r="I36" s="206">
        <v>6</v>
      </c>
      <c r="J36" s="204"/>
      <c r="K36" s="205">
        <f t="shared" si="1"/>
        <v>0.2003617856266863</v>
      </c>
    </row>
    <row r="37" spans="1:11" x14ac:dyDescent="0.3">
      <c r="A37" s="196">
        <v>35</v>
      </c>
      <c r="B37" s="214" t="s">
        <v>256</v>
      </c>
      <c r="C37" s="208">
        <v>1985</v>
      </c>
      <c r="D37" s="199">
        <v>34</v>
      </c>
      <c r="E37" s="218" t="s">
        <v>257</v>
      </c>
      <c r="F37" s="325">
        <v>0.9458333333333333</v>
      </c>
      <c r="G37" s="201" t="s">
        <v>55</v>
      </c>
      <c r="H37" s="326">
        <v>8</v>
      </c>
      <c r="I37" s="206">
        <v>3</v>
      </c>
      <c r="J37" s="204"/>
      <c r="K37" s="205">
        <f t="shared" si="1"/>
        <v>0.20879323031640912</v>
      </c>
    </row>
    <row r="38" spans="1:11" x14ac:dyDescent="0.3">
      <c r="A38" s="196">
        <v>36</v>
      </c>
      <c r="B38" s="211" t="s">
        <v>96</v>
      </c>
      <c r="C38" s="198">
        <v>1947</v>
      </c>
      <c r="D38" s="199">
        <v>72</v>
      </c>
      <c r="E38" s="212" t="s">
        <v>46</v>
      </c>
      <c r="F38" s="327">
        <v>0.97222222222222221</v>
      </c>
      <c r="G38" s="201" t="s">
        <v>380</v>
      </c>
      <c r="H38" s="326">
        <v>1</v>
      </c>
      <c r="I38" s="203">
        <v>10</v>
      </c>
      <c r="J38" s="204"/>
      <c r="K38" s="205">
        <f t="shared" si="1"/>
        <v>0.21461859210203579</v>
      </c>
    </row>
    <row r="39" spans="1:11" x14ac:dyDescent="0.3">
      <c r="A39" s="196">
        <v>37</v>
      </c>
      <c r="B39" s="219" t="s">
        <v>429</v>
      </c>
      <c r="C39" s="198">
        <v>1974</v>
      </c>
      <c r="D39" s="199">
        <v>45</v>
      </c>
      <c r="E39" s="210" t="s">
        <v>53</v>
      </c>
      <c r="F39" s="327">
        <v>0.97916666666666663</v>
      </c>
      <c r="G39" s="201" t="s">
        <v>124</v>
      </c>
      <c r="H39" s="326">
        <v>6</v>
      </c>
      <c r="I39" s="206">
        <v>5</v>
      </c>
      <c r="J39" s="330"/>
      <c r="K39" s="205">
        <f t="shared" si="1"/>
        <v>0.21615158204562177</v>
      </c>
    </row>
    <row r="40" spans="1:11" x14ac:dyDescent="0.3">
      <c r="A40" s="196">
        <v>38</v>
      </c>
      <c r="B40" s="214" t="s">
        <v>78</v>
      </c>
      <c r="C40" s="208">
        <v>1968</v>
      </c>
      <c r="D40" s="199">
        <v>51</v>
      </c>
      <c r="E40" s="212" t="s">
        <v>46</v>
      </c>
      <c r="F40" s="327">
        <v>0.99236111111111114</v>
      </c>
      <c r="G40" s="201" t="s">
        <v>84</v>
      </c>
      <c r="H40" s="326">
        <v>4</v>
      </c>
      <c r="I40" s="206">
        <v>7</v>
      </c>
      <c r="J40" s="204"/>
      <c r="K40" s="205">
        <f t="shared" si="1"/>
        <v>0.21906426293843512</v>
      </c>
    </row>
    <row r="41" spans="1:11" x14ac:dyDescent="0.3">
      <c r="A41" s="196">
        <v>39</v>
      </c>
      <c r="B41" s="214" t="s">
        <v>368</v>
      </c>
      <c r="C41" s="208">
        <v>2003</v>
      </c>
      <c r="D41" s="199">
        <v>16</v>
      </c>
      <c r="E41" s="221" t="s">
        <v>52</v>
      </c>
      <c r="F41" s="325">
        <v>0.99583333333333324</v>
      </c>
      <c r="G41" s="201" t="s">
        <v>41</v>
      </c>
      <c r="H41" s="326">
        <v>7</v>
      </c>
      <c r="I41" s="206">
        <v>4</v>
      </c>
      <c r="J41" s="204"/>
      <c r="K41" s="205">
        <f t="shared" si="1"/>
        <v>0.21983075791022808</v>
      </c>
    </row>
    <row r="42" spans="1:11" x14ac:dyDescent="0.3">
      <c r="A42" s="196">
        <v>40</v>
      </c>
      <c r="B42" s="211" t="s">
        <v>184</v>
      </c>
      <c r="C42" s="198">
        <v>1958</v>
      </c>
      <c r="D42" s="199">
        <v>61</v>
      </c>
      <c r="E42" s="211" t="s">
        <v>86</v>
      </c>
      <c r="F42" s="332" t="s">
        <v>430</v>
      </c>
      <c r="G42" s="201" t="s">
        <v>94</v>
      </c>
      <c r="H42" s="326">
        <v>1</v>
      </c>
      <c r="I42" s="203">
        <v>10</v>
      </c>
      <c r="J42" s="204"/>
      <c r="K42" s="205">
        <f t="shared" si="1"/>
        <v>0.19836889870002453</v>
      </c>
    </row>
    <row r="43" spans="1:11" x14ac:dyDescent="0.3">
      <c r="A43" s="196">
        <v>41</v>
      </c>
      <c r="B43" s="217" t="s">
        <v>131</v>
      </c>
      <c r="C43" s="187">
        <v>1973</v>
      </c>
      <c r="D43" s="199">
        <v>46</v>
      </c>
      <c r="E43" s="212" t="s">
        <v>46</v>
      </c>
      <c r="F43" s="332" t="s">
        <v>431</v>
      </c>
      <c r="G43" s="201" t="s">
        <v>124</v>
      </c>
      <c r="H43" s="326">
        <v>7</v>
      </c>
      <c r="I43" s="206">
        <v>4</v>
      </c>
      <c r="J43" s="204"/>
      <c r="K43" s="205">
        <f t="shared" si="1"/>
        <v>0.22075055187637968</v>
      </c>
    </row>
    <row r="44" spans="1:11" x14ac:dyDescent="0.3">
      <c r="A44" s="196">
        <v>42</v>
      </c>
      <c r="B44" s="219" t="s">
        <v>130</v>
      </c>
      <c r="C44" s="187">
        <v>1976</v>
      </c>
      <c r="D44" s="199">
        <v>43</v>
      </c>
      <c r="E44" s="223" t="s">
        <v>400</v>
      </c>
      <c r="F44" s="332" t="s">
        <v>432</v>
      </c>
      <c r="G44" s="201" t="s">
        <v>124</v>
      </c>
      <c r="H44" s="326">
        <v>8</v>
      </c>
      <c r="I44" s="206">
        <v>3</v>
      </c>
      <c r="J44" s="204"/>
      <c r="K44" s="205">
        <f t="shared" si="1"/>
        <v>0.22136374785381407</v>
      </c>
    </row>
    <row r="45" spans="1:11" x14ac:dyDescent="0.3">
      <c r="A45" s="196">
        <v>43</v>
      </c>
      <c r="B45" s="219" t="s">
        <v>433</v>
      </c>
      <c r="C45" s="187">
        <v>1973</v>
      </c>
      <c r="D45" s="199">
        <v>46</v>
      </c>
      <c r="E45" s="225" t="s">
        <v>45</v>
      </c>
      <c r="F45" s="332" t="s">
        <v>434</v>
      </c>
      <c r="G45" s="201" t="s">
        <v>124</v>
      </c>
      <c r="H45" s="326">
        <v>9</v>
      </c>
      <c r="I45" s="206">
        <v>2</v>
      </c>
      <c r="J45" s="330"/>
      <c r="K45" s="205">
        <f t="shared" si="1"/>
        <v>0.22488962472406182</v>
      </c>
    </row>
    <row r="46" spans="1:11" x14ac:dyDescent="0.3">
      <c r="A46" s="196">
        <v>44</v>
      </c>
      <c r="B46" s="219" t="s">
        <v>142</v>
      </c>
      <c r="C46" s="198">
        <v>1972</v>
      </c>
      <c r="D46" s="199">
        <v>47</v>
      </c>
      <c r="E46" s="223" t="s">
        <v>43</v>
      </c>
      <c r="F46" s="332" t="s">
        <v>435</v>
      </c>
      <c r="G46" s="201" t="s">
        <v>124</v>
      </c>
      <c r="H46" s="326">
        <v>10</v>
      </c>
      <c r="I46" s="206">
        <v>1</v>
      </c>
      <c r="J46" s="330"/>
      <c r="K46" s="205">
        <f t="shared" si="1"/>
        <v>0.22565611969585481</v>
      </c>
    </row>
    <row r="47" spans="1:11" x14ac:dyDescent="0.3">
      <c r="A47" s="196">
        <v>45</v>
      </c>
      <c r="B47" s="219" t="s">
        <v>436</v>
      </c>
      <c r="C47" s="198">
        <v>1975</v>
      </c>
      <c r="D47" s="199">
        <v>44</v>
      </c>
      <c r="E47" s="223" t="s">
        <v>52</v>
      </c>
      <c r="F47" s="332" t="s">
        <v>437</v>
      </c>
      <c r="G47" s="201" t="s">
        <v>124</v>
      </c>
      <c r="H47" s="326">
        <v>11</v>
      </c>
      <c r="I47" s="206">
        <v>1</v>
      </c>
      <c r="J47" s="204"/>
      <c r="K47" s="205">
        <f t="shared" si="1"/>
        <v>0.22795560461123374</v>
      </c>
    </row>
    <row r="48" spans="1:11" x14ac:dyDescent="0.3">
      <c r="A48" s="196">
        <v>46</v>
      </c>
      <c r="B48" s="211" t="s">
        <v>132</v>
      </c>
      <c r="C48" s="187">
        <v>1969</v>
      </c>
      <c r="D48" s="199">
        <v>50</v>
      </c>
      <c r="E48" s="223" t="s">
        <v>438</v>
      </c>
      <c r="F48" s="332" t="s">
        <v>439</v>
      </c>
      <c r="G48" s="201" t="s">
        <v>143</v>
      </c>
      <c r="H48" s="326">
        <v>1</v>
      </c>
      <c r="I48" s="203">
        <v>10</v>
      </c>
      <c r="J48" s="204"/>
      <c r="K48" s="205">
        <f t="shared" si="1"/>
        <v>0.22964189354917827</v>
      </c>
    </row>
    <row r="49" spans="1:11" x14ac:dyDescent="0.3">
      <c r="A49" s="196">
        <v>47</v>
      </c>
      <c r="B49" s="211" t="s">
        <v>440</v>
      </c>
      <c r="C49" s="198">
        <v>1990</v>
      </c>
      <c r="D49" s="199">
        <v>29</v>
      </c>
      <c r="E49" s="223" t="s">
        <v>52</v>
      </c>
      <c r="F49" s="332" t="s">
        <v>441</v>
      </c>
      <c r="G49" s="216" t="s">
        <v>110</v>
      </c>
      <c r="H49" s="326">
        <v>5</v>
      </c>
      <c r="I49" s="206">
        <v>6</v>
      </c>
      <c r="J49" s="204"/>
      <c r="K49" s="205">
        <f t="shared" si="1"/>
        <v>0.23792003924454252</v>
      </c>
    </row>
    <row r="50" spans="1:11" x14ac:dyDescent="0.3">
      <c r="A50" s="196">
        <v>48</v>
      </c>
      <c r="B50" s="219" t="s">
        <v>404</v>
      </c>
      <c r="C50" s="187">
        <v>1976</v>
      </c>
      <c r="D50" s="199">
        <v>43</v>
      </c>
      <c r="E50" s="197" t="s">
        <v>390</v>
      </c>
      <c r="F50" s="332" t="s">
        <v>442</v>
      </c>
      <c r="G50" s="201" t="s">
        <v>124</v>
      </c>
      <c r="H50" s="326">
        <v>12</v>
      </c>
      <c r="I50" s="206">
        <v>1</v>
      </c>
      <c r="J50" s="204"/>
      <c r="K50" s="205">
        <f t="shared" si="1"/>
        <v>0.23837993622761836</v>
      </c>
    </row>
    <row r="51" spans="1:11" x14ac:dyDescent="0.3">
      <c r="A51" s="196">
        <v>49</v>
      </c>
      <c r="B51" s="219" t="s">
        <v>443</v>
      </c>
      <c r="C51" s="198">
        <v>1970</v>
      </c>
      <c r="D51" s="199">
        <v>49</v>
      </c>
      <c r="E51" s="212" t="s">
        <v>46</v>
      </c>
      <c r="F51" s="332" t="s">
        <v>444</v>
      </c>
      <c r="G51" s="201" t="s">
        <v>124</v>
      </c>
      <c r="H51" s="326">
        <v>13</v>
      </c>
      <c r="I51" s="206">
        <v>1</v>
      </c>
      <c r="J51" s="204"/>
      <c r="K51" s="205">
        <f t="shared" si="1"/>
        <v>0.23975962717684568</v>
      </c>
    </row>
    <row r="52" spans="1:11" x14ac:dyDescent="0.3">
      <c r="A52" s="196">
        <v>50</v>
      </c>
      <c r="B52" s="219" t="s">
        <v>445</v>
      </c>
      <c r="C52" s="198">
        <v>1978</v>
      </c>
      <c r="D52" s="199">
        <v>41</v>
      </c>
      <c r="E52" s="223" t="s">
        <v>446</v>
      </c>
      <c r="F52" s="332" t="s">
        <v>447</v>
      </c>
      <c r="G52" s="201" t="s">
        <v>124</v>
      </c>
      <c r="H52" s="326">
        <v>14</v>
      </c>
      <c r="I52" s="206">
        <v>1</v>
      </c>
      <c r="J52" s="204" t="s">
        <v>252</v>
      </c>
      <c r="K52" s="205">
        <f t="shared" si="1"/>
        <v>0.24435859700760362</v>
      </c>
    </row>
    <row r="53" spans="1:11" x14ac:dyDescent="0.3">
      <c r="A53" s="196">
        <v>51</v>
      </c>
      <c r="B53" s="219" t="s">
        <v>104</v>
      </c>
      <c r="C53" s="198">
        <v>1945</v>
      </c>
      <c r="D53" s="199">
        <v>74</v>
      </c>
      <c r="E53" s="225" t="s">
        <v>45</v>
      </c>
      <c r="F53" s="332" t="s">
        <v>448</v>
      </c>
      <c r="G53" s="201" t="s">
        <v>380</v>
      </c>
      <c r="H53" s="326">
        <v>2</v>
      </c>
      <c r="I53" s="206">
        <v>9</v>
      </c>
      <c r="J53" s="204"/>
      <c r="K53" s="205">
        <f t="shared" si="1"/>
        <v>0.24512509197939658</v>
      </c>
    </row>
    <row r="54" spans="1:11" x14ac:dyDescent="0.3">
      <c r="A54" s="196">
        <v>52</v>
      </c>
      <c r="B54" s="219" t="s">
        <v>111</v>
      </c>
      <c r="C54" s="198">
        <v>2001</v>
      </c>
      <c r="D54" s="199">
        <v>18</v>
      </c>
      <c r="E54" s="220" t="s">
        <v>53</v>
      </c>
      <c r="F54" s="332" t="s">
        <v>449</v>
      </c>
      <c r="G54" s="216" t="s">
        <v>110</v>
      </c>
      <c r="H54" s="326">
        <v>6</v>
      </c>
      <c r="I54" s="206">
        <v>5</v>
      </c>
      <c r="J54" s="204"/>
      <c r="K54" s="205">
        <f t="shared" si="1"/>
        <v>0.25922859946038751</v>
      </c>
    </row>
    <row r="55" spans="1:11" x14ac:dyDescent="0.3">
      <c r="A55" s="196">
        <v>53</v>
      </c>
      <c r="B55" s="214" t="s">
        <v>349</v>
      </c>
      <c r="C55" s="208">
        <v>1963</v>
      </c>
      <c r="D55" s="199">
        <v>56</v>
      </c>
      <c r="E55" s="211" t="s">
        <v>350</v>
      </c>
      <c r="F55" s="333" t="s">
        <v>450</v>
      </c>
      <c r="G55" s="201" t="s">
        <v>84</v>
      </c>
      <c r="H55" s="326">
        <v>5</v>
      </c>
      <c r="I55" s="206">
        <v>6</v>
      </c>
      <c r="J55" s="204"/>
      <c r="K55" s="205">
        <f t="shared" si="1"/>
        <v>0.26183468236448365</v>
      </c>
    </row>
    <row r="56" spans="1:11" x14ac:dyDescent="0.3">
      <c r="A56" s="196">
        <v>54</v>
      </c>
      <c r="B56" s="219" t="s">
        <v>134</v>
      </c>
      <c r="C56" s="187">
        <v>1973</v>
      </c>
      <c r="D56" s="199">
        <v>46</v>
      </c>
      <c r="E56" s="220" t="s">
        <v>53</v>
      </c>
      <c r="F56" s="332" t="s">
        <v>451</v>
      </c>
      <c r="G56" s="216" t="s">
        <v>124</v>
      </c>
      <c r="H56" s="326">
        <v>15</v>
      </c>
      <c r="I56" s="206">
        <v>1</v>
      </c>
      <c r="J56" s="204"/>
      <c r="K56" s="205">
        <f t="shared" si="1"/>
        <v>0.26474736325729703</v>
      </c>
    </row>
    <row r="57" spans="1:11" x14ac:dyDescent="0.3">
      <c r="A57" s="196">
        <v>55</v>
      </c>
      <c r="B57" s="197" t="s">
        <v>100</v>
      </c>
      <c r="C57" s="187">
        <v>1948</v>
      </c>
      <c r="D57" s="199">
        <v>71</v>
      </c>
      <c r="E57" s="225" t="s">
        <v>45</v>
      </c>
      <c r="F57" s="332" t="s">
        <v>452</v>
      </c>
      <c r="G57" s="201" t="s">
        <v>380</v>
      </c>
      <c r="H57" s="326">
        <v>3</v>
      </c>
      <c r="I57" s="206">
        <v>8</v>
      </c>
      <c r="J57" s="204"/>
      <c r="K57" s="205">
        <f t="shared" si="1"/>
        <v>0.26490066225165559</v>
      </c>
    </row>
    <row r="58" spans="1:11" x14ac:dyDescent="0.3">
      <c r="A58" s="196">
        <v>56</v>
      </c>
      <c r="B58" s="211" t="s">
        <v>101</v>
      </c>
      <c r="C58" s="198">
        <v>1945</v>
      </c>
      <c r="D58" s="199">
        <v>74</v>
      </c>
      <c r="E58" s="212" t="s">
        <v>46</v>
      </c>
      <c r="F58" s="332" t="s">
        <v>237</v>
      </c>
      <c r="G58" s="201" t="s">
        <v>380</v>
      </c>
      <c r="H58" s="326">
        <v>4</v>
      </c>
      <c r="I58" s="206">
        <v>7</v>
      </c>
      <c r="J58" s="204"/>
      <c r="K58" s="205">
        <f t="shared" si="1"/>
        <v>0.26949963208241356</v>
      </c>
    </row>
    <row r="59" spans="1:11" x14ac:dyDescent="0.3">
      <c r="A59" s="196">
        <v>57</v>
      </c>
      <c r="B59" s="211" t="s">
        <v>373</v>
      </c>
      <c r="C59" s="198">
        <v>2001</v>
      </c>
      <c r="D59" s="199">
        <v>18</v>
      </c>
      <c r="E59" s="212" t="s">
        <v>46</v>
      </c>
      <c r="F59" s="332" t="s">
        <v>453</v>
      </c>
      <c r="G59" s="201" t="s">
        <v>110</v>
      </c>
      <c r="H59" s="326">
        <v>7</v>
      </c>
      <c r="I59" s="206">
        <v>4</v>
      </c>
      <c r="J59" s="204"/>
      <c r="K59" s="205">
        <f t="shared" si="1"/>
        <v>0.27961736571008089</v>
      </c>
    </row>
    <row r="60" spans="1:11" x14ac:dyDescent="0.3">
      <c r="A60" s="196">
        <v>58</v>
      </c>
      <c r="B60" s="211" t="s">
        <v>454</v>
      </c>
      <c r="C60" s="198">
        <v>1985</v>
      </c>
      <c r="D60" s="199">
        <v>34</v>
      </c>
      <c r="E60" s="223" t="s">
        <v>62</v>
      </c>
      <c r="F60" s="332" t="s">
        <v>455</v>
      </c>
      <c r="G60" s="216" t="s">
        <v>110</v>
      </c>
      <c r="H60" s="326">
        <v>8</v>
      </c>
      <c r="I60" s="206">
        <v>3</v>
      </c>
      <c r="J60" s="204"/>
      <c r="K60" s="205">
        <f t="shared" si="1"/>
        <v>0.27977066470443951</v>
      </c>
    </row>
    <row r="61" spans="1:11" x14ac:dyDescent="0.3">
      <c r="A61" s="196">
        <v>59</v>
      </c>
      <c r="B61" s="219" t="s">
        <v>103</v>
      </c>
      <c r="C61" s="198">
        <v>1953</v>
      </c>
      <c r="D61" s="199">
        <v>66</v>
      </c>
      <c r="E61" s="212" t="s">
        <v>46</v>
      </c>
      <c r="F61" s="332" t="s">
        <v>456</v>
      </c>
      <c r="G61" s="201" t="s">
        <v>94</v>
      </c>
      <c r="H61" s="326">
        <v>2</v>
      </c>
      <c r="I61" s="206">
        <v>9</v>
      </c>
      <c r="J61" s="204" t="s">
        <v>262</v>
      </c>
      <c r="K61" s="205">
        <f t="shared" si="1"/>
        <v>0.28360313956340444</v>
      </c>
    </row>
    <row r="62" spans="1:11" x14ac:dyDescent="0.3">
      <c r="A62" s="196">
        <v>60</v>
      </c>
      <c r="B62" s="207" t="s">
        <v>147</v>
      </c>
      <c r="C62" s="187">
        <v>1963</v>
      </c>
      <c r="D62" s="199">
        <v>56</v>
      </c>
      <c r="E62" s="220" t="s">
        <v>53</v>
      </c>
      <c r="F62" s="334" t="s">
        <v>457</v>
      </c>
      <c r="G62" s="201" t="s">
        <v>143</v>
      </c>
      <c r="H62" s="326">
        <v>2</v>
      </c>
      <c r="I62" s="335">
        <v>9</v>
      </c>
      <c r="J62" s="204"/>
      <c r="K62" s="205" t="s">
        <v>52</v>
      </c>
    </row>
    <row r="63" spans="1:11" x14ac:dyDescent="0.3">
      <c r="A63" s="196">
        <v>61</v>
      </c>
      <c r="B63" s="211" t="s">
        <v>297</v>
      </c>
      <c r="C63" s="198">
        <v>1948</v>
      </c>
      <c r="D63" s="199">
        <v>71</v>
      </c>
      <c r="E63" s="212" t="s">
        <v>46</v>
      </c>
      <c r="F63" s="332" t="s">
        <v>458</v>
      </c>
      <c r="G63" s="201" t="s">
        <v>380</v>
      </c>
      <c r="H63" s="326">
        <v>5</v>
      </c>
      <c r="I63" s="206">
        <v>6</v>
      </c>
      <c r="J63" s="204" t="s">
        <v>262</v>
      </c>
      <c r="K63" s="205">
        <f>SUM(F63/4.53)</f>
        <v>0.31640912435614421</v>
      </c>
    </row>
  </sheetData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workbookViewId="0">
      <selection activeCell="N4" sqref="N4"/>
    </sheetView>
  </sheetViews>
  <sheetFormatPr defaultRowHeight="14.4" x14ac:dyDescent="0.3"/>
  <cols>
    <col min="1" max="1" width="3.77734375" customWidth="1"/>
    <col min="2" max="2" width="17.77734375" style="4" customWidth="1"/>
    <col min="3" max="3" width="5" customWidth="1"/>
    <col min="4" max="4" width="4.109375" customWidth="1"/>
    <col min="5" max="5" width="16.33203125" customWidth="1"/>
    <col min="6" max="6" width="6.33203125" customWidth="1"/>
    <col min="7" max="7" width="3.77734375" style="180" customWidth="1"/>
    <col min="8" max="8" width="3.88671875" style="2" customWidth="1"/>
    <col min="9" max="9" width="4.109375" style="336" customWidth="1"/>
    <col min="10" max="10" width="6.88671875" customWidth="1"/>
    <col min="11" max="11" width="7.33203125" customWidth="1"/>
  </cols>
  <sheetData>
    <row r="1" spans="1:11" x14ac:dyDescent="0.3">
      <c r="A1" s="661" t="s">
        <v>459</v>
      </c>
      <c r="B1" s="662"/>
      <c r="C1" s="662"/>
      <c r="D1" s="662"/>
      <c r="E1" s="662"/>
      <c r="F1" s="662"/>
      <c r="G1" s="662"/>
      <c r="H1" s="662"/>
      <c r="I1" s="662"/>
      <c r="J1" s="662"/>
      <c r="K1" s="663"/>
    </row>
    <row r="2" spans="1:11" x14ac:dyDescent="0.3">
      <c r="A2" s="186" t="s">
        <v>0</v>
      </c>
      <c r="B2" s="187" t="s">
        <v>2</v>
      </c>
      <c r="C2" s="187" t="s">
        <v>3</v>
      </c>
      <c r="D2" s="188" t="s">
        <v>379</v>
      </c>
      <c r="E2" s="189" t="s">
        <v>5</v>
      </c>
      <c r="F2" s="190" t="s">
        <v>248</v>
      </c>
      <c r="G2" s="191" t="s">
        <v>1</v>
      </c>
      <c r="H2" s="192">
        <v>1</v>
      </c>
      <c r="I2" s="193" t="s">
        <v>10</v>
      </c>
      <c r="J2" s="194" t="s">
        <v>250</v>
      </c>
      <c r="K2" s="195" t="s">
        <v>251</v>
      </c>
    </row>
    <row r="3" spans="1:11" x14ac:dyDescent="0.3">
      <c r="A3" s="196">
        <v>1</v>
      </c>
      <c r="B3" s="207" t="s">
        <v>414</v>
      </c>
      <c r="C3" s="323">
        <v>1990</v>
      </c>
      <c r="D3" s="199">
        <v>29</v>
      </c>
      <c r="E3" s="324" t="s">
        <v>45</v>
      </c>
      <c r="F3" s="337">
        <v>0.67361111111111116</v>
      </c>
      <c r="G3" s="201" t="s">
        <v>41</v>
      </c>
      <c r="H3" s="326">
        <v>1</v>
      </c>
      <c r="I3" s="203">
        <v>10</v>
      </c>
      <c r="J3" s="204" t="s">
        <v>407</v>
      </c>
      <c r="K3" s="205">
        <f t="shared" ref="K3:K24" si="0">SUM(F3/4.53)</f>
        <v>0.14870002452783909</v>
      </c>
    </row>
    <row r="4" spans="1:11" x14ac:dyDescent="0.3">
      <c r="A4" s="196">
        <v>2</v>
      </c>
      <c r="B4" s="207" t="s">
        <v>253</v>
      </c>
      <c r="C4" s="208">
        <v>1978</v>
      </c>
      <c r="D4" s="199">
        <v>41</v>
      </c>
      <c r="E4" s="209" t="s">
        <v>254</v>
      </c>
      <c r="F4" s="337">
        <v>0.69236111111111109</v>
      </c>
      <c r="G4" s="216" t="s">
        <v>69</v>
      </c>
      <c r="H4" s="326">
        <v>1</v>
      </c>
      <c r="I4" s="203">
        <v>10</v>
      </c>
      <c r="J4" s="204"/>
      <c r="K4" s="205">
        <f t="shared" si="0"/>
        <v>0.1528390973755212</v>
      </c>
    </row>
    <row r="5" spans="1:11" x14ac:dyDescent="0.3">
      <c r="A5" s="196">
        <v>3</v>
      </c>
      <c r="B5" s="197" t="s">
        <v>65</v>
      </c>
      <c r="C5" s="198">
        <v>1985</v>
      </c>
      <c r="D5" s="199">
        <v>34</v>
      </c>
      <c r="E5" s="200" t="s">
        <v>416</v>
      </c>
      <c r="F5" s="337">
        <v>0.7055555555555556</v>
      </c>
      <c r="G5" s="201" t="s">
        <v>55</v>
      </c>
      <c r="H5" s="326">
        <v>1</v>
      </c>
      <c r="I5" s="203">
        <v>10</v>
      </c>
      <c r="J5" s="204"/>
      <c r="K5" s="205">
        <f t="shared" si="0"/>
        <v>0.15575177826833456</v>
      </c>
    </row>
    <row r="6" spans="1:11" x14ac:dyDescent="0.3">
      <c r="A6" s="196">
        <v>4</v>
      </c>
      <c r="B6" s="211" t="s">
        <v>56</v>
      </c>
      <c r="C6" s="198">
        <v>1980</v>
      </c>
      <c r="D6" s="199">
        <v>39</v>
      </c>
      <c r="E6" s="338" t="s">
        <v>46</v>
      </c>
      <c r="F6" s="337">
        <v>0.72916666666666663</v>
      </c>
      <c r="G6" s="201" t="s">
        <v>55</v>
      </c>
      <c r="H6" s="326">
        <v>2</v>
      </c>
      <c r="I6" s="206">
        <v>9</v>
      </c>
      <c r="J6" s="204"/>
      <c r="K6" s="205">
        <f t="shared" si="0"/>
        <v>0.16096394407652684</v>
      </c>
    </row>
    <row r="7" spans="1:11" x14ac:dyDescent="0.3">
      <c r="A7" s="196">
        <v>5</v>
      </c>
      <c r="B7" s="211" t="s">
        <v>57</v>
      </c>
      <c r="C7" s="198">
        <v>1980</v>
      </c>
      <c r="D7" s="199">
        <v>39</v>
      </c>
      <c r="E7" s="211" t="s">
        <v>428</v>
      </c>
      <c r="F7" s="339">
        <v>0.75347222222222221</v>
      </c>
      <c r="G7" s="201" t="s">
        <v>55</v>
      </c>
      <c r="H7" s="326">
        <v>3</v>
      </c>
      <c r="I7" s="206">
        <v>8</v>
      </c>
      <c r="J7" s="204"/>
      <c r="K7" s="205">
        <f t="shared" si="0"/>
        <v>0.16632940887907774</v>
      </c>
    </row>
    <row r="8" spans="1:11" x14ac:dyDescent="0.3">
      <c r="A8" s="196">
        <v>6</v>
      </c>
      <c r="B8" s="207" t="s">
        <v>89</v>
      </c>
      <c r="C8" s="208">
        <v>1966</v>
      </c>
      <c r="D8" s="187">
        <v>53</v>
      </c>
      <c r="E8" s="211" t="s">
        <v>43</v>
      </c>
      <c r="F8" s="339">
        <v>0.75763888888888886</v>
      </c>
      <c r="G8" s="201" t="s">
        <v>84</v>
      </c>
      <c r="H8" s="326">
        <v>1</v>
      </c>
      <c r="I8" s="203">
        <v>10</v>
      </c>
      <c r="J8" s="204"/>
      <c r="K8" s="205">
        <f t="shared" si="0"/>
        <v>0.16724920284522932</v>
      </c>
    </row>
    <row r="9" spans="1:11" x14ac:dyDescent="0.3">
      <c r="A9" s="196">
        <v>7</v>
      </c>
      <c r="B9" s="217" t="s">
        <v>71</v>
      </c>
      <c r="C9" s="198">
        <v>1972</v>
      </c>
      <c r="D9" s="199">
        <v>47</v>
      </c>
      <c r="E9" s="218" t="s">
        <v>43</v>
      </c>
      <c r="F9" s="339">
        <v>0.7715277777777777</v>
      </c>
      <c r="G9" s="216" t="s">
        <v>69</v>
      </c>
      <c r="H9" s="326">
        <v>2</v>
      </c>
      <c r="I9" s="206">
        <v>9</v>
      </c>
      <c r="J9" s="204"/>
      <c r="K9" s="205">
        <f t="shared" si="0"/>
        <v>0.17031518273240126</v>
      </c>
    </row>
    <row r="10" spans="1:11" x14ac:dyDescent="0.3">
      <c r="A10" s="196">
        <v>8</v>
      </c>
      <c r="B10" s="214" t="s">
        <v>460</v>
      </c>
      <c r="C10" s="208">
        <v>1983</v>
      </c>
      <c r="D10" s="199">
        <v>36</v>
      </c>
      <c r="E10" s="211" t="s">
        <v>43</v>
      </c>
      <c r="F10" s="337">
        <v>0.77500000000000002</v>
      </c>
      <c r="G10" s="201" t="s">
        <v>55</v>
      </c>
      <c r="H10" s="326">
        <v>4</v>
      </c>
      <c r="I10" s="206">
        <v>7</v>
      </c>
      <c r="J10" s="204"/>
      <c r="K10" s="205">
        <f t="shared" si="0"/>
        <v>0.17108167770419425</v>
      </c>
    </row>
    <row r="11" spans="1:11" x14ac:dyDescent="0.3">
      <c r="A11" s="196">
        <v>9</v>
      </c>
      <c r="B11" s="197" t="s">
        <v>85</v>
      </c>
      <c r="C11" s="187">
        <v>1964</v>
      </c>
      <c r="D11" s="199">
        <v>55</v>
      </c>
      <c r="E11" s="212" t="s">
        <v>46</v>
      </c>
      <c r="F11" s="339">
        <v>0.78819444444444453</v>
      </c>
      <c r="G11" s="201" t="s">
        <v>84</v>
      </c>
      <c r="H11" s="326">
        <v>2</v>
      </c>
      <c r="I11" s="206">
        <v>9</v>
      </c>
      <c r="J11" s="204"/>
      <c r="K11" s="205">
        <f t="shared" si="0"/>
        <v>0.17399435859700763</v>
      </c>
    </row>
    <row r="12" spans="1:11" x14ac:dyDescent="0.3">
      <c r="A12" s="196">
        <v>10</v>
      </c>
      <c r="B12" s="219" t="s">
        <v>420</v>
      </c>
      <c r="C12" s="198">
        <v>1973</v>
      </c>
      <c r="D12" s="199">
        <v>46</v>
      </c>
      <c r="E12" s="210" t="s">
        <v>53</v>
      </c>
      <c r="F12" s="337">
        <v>0.81388888888888899</v>
      </c>
      <c r="G12" s="216" t="s">
        <v>69</v>
      </c>
      <c r="H12" s="326">
        <v>3</v>
      </c>
      <c r="I12" s="206">
        <v>8</v>
      </c>
      <c r="J12" s="204"/>
      <c r="K12" s="205">
        <f t="shared" si="0"/>
        <v>0.17966642138827571</v>
      </c>
    </row>
    <row r="13" spans="1:11" x14ac:dyDescent="0.3">
      <c r="A13" s="196">
        <v>11</v>
      </c>
      <c r="B13" s="214" t="s">
        <v>461</v>
      </c>
      <c r="C13" s="208">
        <v>1980</v>
      </c>
      <c r="D13" s="199">
        <v>39</v>
      </c>
      <c r="E13" s="210" t="s">
        <v>53</v>
      </c>
      <c r="F13" s="337">
        <v>0.81874999999999998</v>
      </c>
      <c r="G13" s="201" t="s">
        <v>55</v>
      </c>
      <c r="H13" s="326">
        <v>5</v>
      </c>
      <c r="I13" s="206">
        <v>6</v>
      </c>
      <c r="J13" s="204"/>
      <c r="K13" s="205">
        <f t="shared" si="0"/>
        <v>0.18073951434878585</v>
      </c>
    </row>
    <row r="14" spans="1:11" x14ac:dyDescent="0.3">
      <c r="A14" s="196">
        <v>12</v>
      </c>
      <c r="B14" s="219" t="s">
        <v>387</v>
      </c>
      <c r="C14" s="198">
        <v>1975</v>
      </c>
      <c r="D14" s="199">
        <v>44</v>
      </c>
      <c r="E14" s="211" t="s">
        <v>388</v>
      </c>
      <c r="F14" s="337">
        <v>0.82430555555555562</v>
      </c>
      <c r="G14" s="216" t="s">
        <v>69</v>
      </c>
      <c r="H14" s="326">
        <v>4</v>
      </c>
      <c r="I14" s="206">
        <v>7</v>
      </c>
      <c r="J14" s="204"/>
      <c r="K14" s="205">
        <f t="shared" si="0"/>
        <v>0.18196590630365464</v>
      </c>
    </row>
    <row r="15" spans="1:11" x14ac:dyDescent="0.3">
      <c r="A15" s="196">
        <v>13</v>
      </c>
      <c r="B15" s="211" t="s">
        <v>125</v>
      </c>
      <c r="C15" s="198">
        <v>1977</v>
      </c>
      <c r="D15" s="199">
        <v>42</v>
      </c>
      <c r="E15" s="212" t="s">
        <v>46</v>
      </c>
      <c r="F15" s="337">
        <v>0.82708333333333339</v>
      </c>
      <c r="G15" s="201" t="s">
        <v>124</v>
      </c>
      <c r="H15" s="326">
        <v>1</v>
      </c>
      <c r="I15" s="203">
        <v>10</v>
      </c>
      <c r="J15" s="204" t="s">
        <v>462</v>
      </c>
      <c r="K15" s="205">
        <f t="shared" si="0"/>
        <v>0.18257910228108903</v>
      </c>
    </row>
    <row r="16" spans="1:11" x14ac:dyDescent="0.3">
      <c r="A16" s="196">
        <v>14</v>
      </c>
      <c r="B16" s="211" t="s">
        <v>126</v>
      </c>
      <c r="C16" s="198">
        <v>1975</v>
      </c>
      <c r="D16" s="199">
        <v>44</v>
      </c>
      <c r="E16" s="212" t="s">
        <v>46</v>
      </c>
      <c r="F16" s="339">
        <v>0.8305555555555556</v>
      </c>
      <c r="G16" s="201" t="s">
        <v>124</v>
      </c>
      <c r="H16" s="326">
        <v>2</v>
      </c>
      <c r="I16" s="206">
        <v>9</v>
      </c>
      <c r="J16" s="204"/>
      <c r="K16" s="205">
        <f t="shared" si="0"/>
        <v>0.18334559725288202</v>
      </c>
    </row>
    <row r="17" spans="1:11" x14ac:dyDescent="0.3">
      <c r="A17" s="196">
        <v>15</v>
      </c>
      <c r="B17" s="211" t="s">
        <v>184</v>
      </c>
      <c r="C17" s="198">
        <v>1958</v>
      </c>
      <c r="D17" s="199">
        <v>61</v>
      </c>
      <c r="E17" s="211" t="s">
        <v>86</v>
      </c>
      <c r="F17" s="339">
        <v>0.83194444444444438</v>
      </c>
      <c r="G17" s="201" t="s">
        <v>94</v>
      </c>
      <c r="H17" s="326">
        <v>1</v>
      </c>
      <c r="I17" s="203">
        <v>10</v>
      </c>
      <c r="J17" s="204"/>
      <c r="K17" s="205">
        <f t="shared" si="0"/>
        <v>0.1836521952415992</v>
      </c>
    </row>
    <row r="18" spans="1:11" x14ac:dyDescent="0.3">
      <c r="A18" s="196">
        <v>16</v>
      </c>
      <c r="B18" s="207" t="s">
        <v>393</v>
      </c>
      <c r="C18" s="208">
        <v>1965</v>
      </c>
      <c r="D18" s="199">
        <v>54</v>
      </c>
      <c r="E18" s="220" t="s">
        <v>53</v>
      </c>
      <c r="F18" s="337">
        <v>0.83472222222222225</v>
      </c>
      <c r="G18" s="201" t="s">
        <v>84</v>
      </c>
      <c r="H18" s="326">
        <v>3</v>
      </c>
      <c r="I18" s="206">
        <v>8</v>
      </c>
      <c r="J18" s="204"/>
      <c r="K18" s="205">
        <f t="shared" si="0"/>
        <v>0.1842653912190336</v>
      </c>
    </row>
    <row r="19" spans="1:11" x14ac:dyDescent="0.3">
      <c r="A19" s="196">
        <v>17</v>
      </c>
      <c r="B19" s="214" t="s">
        <v>72</v>
      </c>
      <c r="C19" s="208">
        <v>1970</v>
      </c>
      <c r="D19" s="199">
        <v>49</v>
      </c>
      <c r="E19" s="209" t="s">
        <v>409</v>
      </c>
      <c r="F19" s="339">
        <v>0.83680555555555547</v>
      </c>
      <c r="G19" s="216" t="s">
        <v>69</v>
      </c>
      <c r="H19" s="326">
        <v>5</v>
      </c>
      <c r="I19" s="206">
        <v>6</v>
      </c>
      <c r="J19" s="204"/>
      <c r="K19" s="205">
        <f t="shared" si="0"/>
        <v>0.18472528820210937</v>
      </c>
    </row>
    <row r="20" spans="1:11" x14ac:dyDescent="0.3">
      <c r="A20" s="196">
        <v>18</v>
      </c>
      <c r="B20" s="211" t="s">
        <v>127</v>
      </c>
      <c r="C20" s="198">
        <v>1979</v>
      </c>
      <c r="D20" s="199">
        <v>40</v>
      </c>
      <c r="E20" s="210" t="s">
        <v>53</v>
      </c>
      <c r="F20" s="340">
        <v>0.83819444444444446</v>
      </c>
      <c r="G20" s="201" t="s">
        <v>124</v>
      </c>
      <c r="H20" s="326">
        <v>3</v>
      </c>
      <c r="I20" s="206">
        <v>8</v>
      </c>
      <c r="J20" s="204"/>
      <c r="K20" s="205">
        <f t="shared" si="0"/>
        <v>0.18503188619082658</v>
      </c>
    </row>
    <row r="21" spans="1:11" x14ac:dyDescent="0.3">
      <c r="A21" s="196">
        <v>19</v>
      </c>
      <c r="B21" s="214" t="s">
        <v>424</v>
      </c>
      <c r="C21" s="208">
        <v>1981</v>
      </c>
      <c r="D21" s="199">
        <v>38</v>
      </c>
      <c r="E21" s="218" t="s">
        <v>425</v>
      </c>
      <c r="F21" s="339">
        <v>0.84583333333333333</v>
      </c>
      <c r="G21" s="201" t="s">
        <v>55</v>
      </c>
      <c r="H21" s="326">
        <v>6</v>
      </c>
      <c r="I21" s="206">
        <v>5</v>
      </c>
      <c r="J21" s="330"/>
      <c r="K21" s="205">
        <f t="shared" si="0"/>
        <v>0.18671817512877115</v>
      </c>
    </row>
    <row r="22" spans="1:11" x14ac:dyDescent="0.3">
      <c r="A22" s="196">
        <v>20</v>
      </c>
      <c r="B22" s="214" t="s">
        <v>384</v>
      </c>
      <c r="C22" s="208">
        <v>1980</v>
      </c>
      <c r="D22" s="199">
        <v>39</v>
      </c>
      <c r="E22" s="218" t="s">
        <v>385</v>
      </c>
      <c r="F22" s="337">
        <v>0.84791666666666676</v>
      </c>
      <c r="G22" s="201" t="s">
        <v>55</v>
      </c>
      <c r="H22" s="326">
        <v>7</v>
      </c>
      <c r="I22" s="206">
        <v>4</v>
      </c>
      <c r="J22" s="330"/>
      <c r="K22" s="205">
        <f t="shared" si="0"/>
        <v>0.18717807211184695</v>
      </c>
    </row>
    <row r="23" spans="1:11" x14ac:dyDescent="0.3">
      <c r="A23" s="196">
        <v>21</v>
      </c>
      <c r="B23" s="214" t="s">
        <v>463</v>
      </c>
      <c r="C23" s="208">
        <v>1989</v>
      </c>
      <c r="D23" s="199">
        <v>30</v>
      </c>
      <c r="E23" s="211" t="s">
        <v>350</v>
      </c>
      <c r="F23" s="337">
        <v>0.84791666666666676</v>
      </c>
      <c r="G23" s="201" t="s">
        <v>55</v>
      </c>
      <c r="H23" s="326">
        <v>8</v>
      </c>
      <c r="I23" s="206">
        <v>3</v>
      </c>
      <c r="J23" s="330"/>
      <c r="K23" s="205">
        <f t="shared" si="0"/>
        <v>0.18717807211184695</v>
      </c>
    </row>
    <row r="24" spans="1:11" x14ac:dyDescent="0.3">
      <c r="A24" s="196">
        <v>22</v>
      </c>
      <c r="B24" s="197" t="s">
        <v>73</v>
      </c>
      <c r="C24" s="198">
        <v>1976</v>
      </c>
      <c r="D24" s="199">
        <v>43</v>
      </c>
      <c r="E24" s="210" t="s">
        <v>53</v>
      </c>
      <c r="F24" s="337">
        <v>0.8534722222222223</v>
      </c>
      <c r="G24" s="201" t="s">
        <v>69</v>
      </c>
      <c r="H24" s="326">
        <v>6</v>
      </c>
      <c r="I24" s="206">
        <v>5</v>
      </c>
      <c r="J24" s="204"/>
      <c r="K24" s="205">
        <f t="shared" si="0"/>
        <v>0.18840446406671574</v>
      </c>
    </row>
    <row r="25" spans="1:11" x14ac:dyDescent="0.3">
      <c r="A25" s="196">
        <v>23</v>
      </c>
      <c r="B25" s="217" t="s">
        <v>74</v>
      </c>
      <c r="C25" s="198">
        <v>1972</v>
      </c>
      <c r="D25" s="199">
        <v>47</v>
      </c>
      <c r="E25" s="209" t="s">
        <v>360</v>
      </c>
      <c r="F25" s="341">
        <v>0.85972222222222217</v>
      </c>
      <c r="G25" s="216" t="s">
        <v>69</v>
      </c>
      <c r="H25" s="326">
        <v>7</v>
      </c>
      <c r="I25" s="206">
        <v>4</v>
      </c>
      <c r="J25" s="204"/>
      <c r="K25" s="205">
        <f>SUM(F24/4.53)</f>
        <v>0.18840446406671574</v>
      </c>
    </row>
    <row r="26" spans="1:11" x14ac:dyDescent="0.3">
      <c r="A26" s="196">
        <v>24</v>
      </c>
      <c r="B26" s="214" t="s">
        <v>464</v>
      </c>
      <c r="C26" s="208">
        <v>1977</v>
      </c>
      <c r="D26" s="199">
        <v>42</v>
      </c>
      <c r="E26" s="210" t="s">
        <v>53</v>
      </c>
      <c r="F26" s="339">
        <v>0.8618055555555556</v>
      </c>
      <c r="G26" s="216" t="s">
        <v>69</v>
      </c>
      <c r="H26" s="326">
        <v>8</v>
      </c>
      <c r="I26" s="206">
        <v>3</v>
      </c>
      <c r="J26" s="204"/>
      <c r="K26" s="205">
        <f>SUM(F25/4.53)</f>
        <v>0.18978415501594306</v>
      </c>
    </row>
    <row r="27" spans="1:11" x14ac:dyDescent="0.3">
      <c r="A27" s="196">
        <v>25</v>
      </c>
      <c r="B27" s="211" t="s">
        <v>260</v>
      </c>
      <c r="C27" s="198">
        <v>1987</v>
      </c>
      <c r="D27" s="199">
        <v>32</v>
      </c>
      <c r="E27" s="221" t="s">
        <v>255</v>
      </c>
      <c r="F27" s="337">
        <v>0.8652777777777777</v>
      </c>
      <c r="G27" s="201" t="s">
        <v>55</v>
      </c>
      <c r="H27" s="326">
        <v>9</v>
      </c>
      <c r="I27" s="206">
        <v>2</v>
      </c>
      <c r="J27" s="204"/>
      <c r="K27" s="205">
        <f>SUM(F27/4.53)</f>
        <v>0.19101054697081185</v>
      </c>
    </row>
    <row r="28" spans="1:11" x14ac:dyDescent="0.3">
      <c r="A28" s="196">
        <v>26</v>
      </c>
      <c r="B28" s="214" t="s">
        <v>67</v>
      </c>
      <c r="C28" s="208">
        <v>1983</v>
      </c>
      <c r="D28" s="199">
        <v>36</v>
      </c>
      <c r="E28" s="210" t="s">
        <v>53</v>
      </c>
      <c r="F28" s="337">
        <v>0.875</v>
      </c>
      <c r="G28" s="201" t="s">
        <v>55</v>
      </c>
      <c r="H28" s="326">
        <v>10</v>
      </c>
      <c r="I28" s="206">
        <v>1</v>
      </c>
      <c r="J28" s="204"/>
      <c r="K28" s="205">
        <f>SUM(F28/4.53)</f>
        <v>0.19315673289183222</v>
      </c>
    </row>
    <row r="29" spans="1:11" x14ac:dyDescent="0.3">
      <c r="A29" s="196">
        <v>27</v>
      </c>
      <c r="B29" s="217" t="s">
        <v>83</v>
      </c>
      <c r="C29" s="198">
        <v>1972</v>
      </c>
      <c r="D29" s="199">
        <v>47</v>
      </c>
      <c r="E29" s="218" t="s">
        <v>52</v>
      </c>
      <c r="F29" s="337">
        <v>0.87916666666666676</v>
      </c>
      <c r="G29" s="216" t="s">
        <v>69</v>
      </c>
      <c r="H29" s="326">
        <v>9</v>
      </c>
      <c r="I29" s="206">
        <v>2</v>
      </c>
      <c r="J29" s="204"/>
      <c r="K29" s="205">
        <f>SUM(F31/4.53)</f>
        <v>0.19484302182977678</v>
      </c>
    </row>
    <row r="30" spans="1:11" x14ac:dyDescent="0.3">
      <c r="A30" s="196">
        <v>28</v>
      </c>
      <c r="B30" s="214" t="s">
        <v>383</v>
      </c>
      <c r="C30" s="208">
        <v>2004</v>
      </c>
      <c r="D30" s="199">
        <v>15</v>
      </c>
      <c r="E30" s="212" t="s">
        <v>46</v>
      </c>
      <c r="F30" s="337">
        <v>0.88124999999999998</v>
      </c>
      <c r="G30" s="201" t="s">
        <v>41</v>
      </c>
      <c r="H30" s="326">
        <v>2</v>
      </c>
      <c r="I30" s="206">
        <v>9</v>
      </c>
      <c r="J30" s="204"/>
      <c r="K30" s="205">
        <f t="shared" ref="K30:K74" si="1">SUM(F30/4.53)</f>
        <v>0.1945364238410596</v>
      </c>
    </row>
    <row r="31" spans="1:11" x14ac:dyDescent="0.3">
      <c r="A31" s="196">
        <v>29</v>
      </c>
      <c r="B31" s="211" t="s">
        <v>114</v>
      </c>
      <c r="C31" s="198">
        <v>2000</v>
      </c>
      <c r="D31" s="199">
        <v>19</v>
      </c>
      <c r="E31" s="223" t="s">
        <v>400</v>
      </c>
      <c r="F31" s="340">
        <v>0.88263888888888886</v>
      </c>
      <c r="G31" s="201" t="s">
        <v>110</v>
      </c>
      <c r="H31" s="326">
        <v>1</v>
      </c>
      <c r="I31" s="203">
        <v>10</v>
      </c>
      <c r="J31" s="204"/>
      <c r="K31" s="205">
        <f t="shared" si="1"/>
        <v>0.19484302182977678</v>
      </c>
    </row>
    <row r="32" spans="1:11" x14ac:dyDescent="0.3">
      <c r="A32" s="196">
        <v>30</v>
      </c>
      <c r="B32" s="219" t="s">
        <v>325</v>
      </c>
      <c r="C32" s="198">
        <v>1975</v>
      </c>
      <c r="D32" s="199">
        <v>44</v>
      </c>
      <c r="E32" s="212" t="s">
        <v>46</v>
      </c>
      <c r="F32" s="337">
        <v>0.89583333333333337</v>
      </c>
      <c r="G32" s="216" t="s">
        <v>124</v>
      </c>
      <c r="H32" s="326">
        <v>4</v>
      </c>
      <c r="I32" s="206">
        <v>7</v>
      </c>
      <c r="J32" s="204"/>
      <c r="K32" s="205">
        <f t="shared" si="1"/>
        <v>0.19775570272259013</v>
      </c>
    </row>
    <row r="33" spans="1:11" x14ac:dyDescent="0.3">
      <c r="A33" s="196">
        <v>31</v>
      </c>
      <c r="B33" s="219" t="s">
        <v>214</v>
      </c>
      <c r="C33" s="198">
        <v>1992</v>
      </c>
      <c r="D33" s="199">
        <v>27</v>
      </c>
      <c r="E33" s="211" t="s">
        <v>399</v>
      </c>
      <c r="F33" s="342">
        <v>0.89861111111111114</v>
      </c>
      <c r="G33" s="201" t="s">
        <v>110</v>
      </c>
      <c r="H33" s="326">
        <v>2</v>
      </c>
      <c r="I33" s="206">
        <v>9</v>
      </c>
      <c r="J33" s="204"/>
      <c r="K33" s="205">
        <f t="shared" si="1"/>
        <v>0.19836889870002453</v>
      </c>
    </row>
    <row r="34" spans="1:11" x14ac:dyDescent="0.3">
      <c r="A34" s="196">
        <v>32</v>
      </c>
      <c r="B34" s="217" t="s">
        <v>81</v>
      </c>
      <c r="C34" s="198">
        <v>1973</v>
      </c>
      <c r="D34" s="199">
        <v>46</v>
      </c>
      <c r="E34" s="222" t="s">
        <v>45</v>
      </c>
      <c r="F34" s="337">
        <v>0.9</v>
      </c>
      <c r="G34" s="201" t="s">
        <v>69</v>
      </c>
      <c r="H34" s="326">
        <v>10</v>
      </c>
      <c r="I34" s="206">
        <v>1</v>
      </c>
      <c r="J34" s="204"/>
      <c r="K34" s="205">
        <f t="shared" si="1"/>
        <v>0.19867549668874171</v>
      </c>
    </row>
    <row r="35" spans="1:11" x14ac:dyDescent="0.3">
      <c r="A35" s="196">
        <v>33</v>
      </c>
      <c r="B35" s="214" t="s">
        <v>465</v>
      </c>
      <c r="C35" s="208">
        <v>2000</v>
      </c>
      <c r="D35" s="187">
        <v>19</v>
      </c>
      <c r="E35" s="222" t="s">
        <v>45</v>
      </c>
      <c r="F35" s="337">
        <v>0.90277777777777779</v>
      </c>
      <c r="G35" s="201" t="s">
        <v>41</v>
      </c>
      <c r="H35" s="326">
        <v>3</v>
      </c>
      <c r="I35" s="206">
        <v>8</v>
      </c>
      <c r="J35" s="204"/>
      <c r="K35" s="205">
        <f t="shared" si="1"/>
        <v>0.1992886926661761</v>
      </c>
    </row>
    <row r="36" spans="1:11" x14ac:dyDescent="0.3">
      <c r="A36" s="196">
        <v>34</v>
      </c>
      <c r="B36" s="207" t="s">
        <v>51</v>
      </c>
      <c r="C36" s="208">
        <v>1994</v>
      </c>
      <c r="D36" s="199">
        <v>25</v>
      </c>
      <c r="E36" s="215" t="s">
        <v>52</v>
      </c>
      <c r="F36" s="341">
        <v>0.90347222222222223</v>
      </c>
      <c r="G36" s="201" t="s">
        <v>41</v>
      </c>
      <c r="H36" s="326">
        <v>4</v>
      </c>
      <c r="I36" s="206">
        <v>7</v>
      </c>
      <c r="J36" s="204"/>
      <c r="K36" s="205">
        <f t="shared" si="1"/>
        <v>0.1994419916605347</v>
      </c>
    </row>
    <row r="37" spans="1:11" x14ac:dyDescent="0.3">
      <c r="A37" s="196">
        <v>35</v>
      </c>
      <c r="B37" s="211" t="s">
        <v>259</v>
      </c>
      <c r="C37" s="198">
        <v>2001</v>
      </c>
      <c r="D37" s="199">
        <v>18</v>
      </c>
      <c r="E37" s="211" t="s">
        <v>48</v>
      </c>
      <c r="F37" s="342">
        <v>0.90555555555555556</v>
      </c>
      <c r="G37" s="201" t="s">
        <v>110</v>
      </c>
      <c r="H37" s="326">
        <v>3</v>
      </c>
      <c r="I37" s="206">
        <v>8</v>
      </c>
      <c r="J37" s="204"/>
      <c r="K37" s="205">
        <f t="shared" si="1"/>
        <v>0.1999018886436105</v>
      </c>
    </row>
    <row r="38" spans="1:11" x14ac:dyDescent="0.3">
      <c r="A38" s="196">
        <v>36</v>
      </c>
      <c r="B38" s="219" t="s">
        <v>128</v>
      </c>
      <c r="C38" s="198">
        <v>1973</v>
      </c>
      <c r="D38" s="199">
        <v>46</v>
      </c>
      <c r="E38" s="211" t="s">
        <v>428</v>
      </c>
      <c r="F38" s="339">
        <v>0.90555555555555556</v>
      </c>
      <c r="G38" s="201" t="s">
        <v>124</v>
      </c>
      <c r="H38" s="326">
        <v>5</v>
      </c>
      <c r="I38" s="206">
        <v>6</v>
      </c>
      <c r="J38" s="204"/>
      <c r="K38" s="205">
        <f t="shared" si="1"/>
        <v>0.1999018886436105</v>
      </c>
    </row>
    <row r="39" spans="1:11" x14ac:dyDescent="0.3">
      <c r="A39" s="196">
        <v>37</v>
      </c>
      <c r="B39" s="214" t="s">
        <v>466</v>
      </c>
      <c r="C39" s="208">
        <v>1972</v>
      </c>
      <c r="D39" s="199">
        <v>47</v>
      </c>
      <c r="E39" s="209" t="s">
        <v>467</v>
      </c>
      <c r="F39" s="339">
        <v>0.9277777777777777</v>
      </c>
      <c r="G39" s="216" t="s">
        <v>69</v>
      </c>
      <c r="H39" s="326">
        <v>11</v>
      </c>
      <c r="I39" s="206">
        <v>1</v>
      </c>
      <c r="J39" s="330"/>
      <c r="K39" s="205">
        <f t="shared" si="1"/>
        <v>0.20480745646308557</v>
      </c>
    </row>
    <row r="40" spans="1:11" x14ac:dyDescent="0.3">
      <c r="A40" s="196">
        <v>38</v>
      </c>
      <c r="B40" s="214" t="s">
        <v>256</v>
      </c>
      <c r="C40" s="208">
        <v>1985</v>
      </c>
      <c r="D40" s="199">
        <v>34</v>
      </c>
      <c r="E40" s="218" t="s">
        <v>257</v>
      </c>
      <c r="F40" s="337">
        <v>0.94166666666666676</v>
      </c>
      <c r="G40" s="201" t="s">
        <v>55</v>
      </c>
      <c r="H40" s="326">
        <v>11</v>
      </c>
      <c r="I40" s="206">
        <v>1</v>
      </c>
      <c r="J40" s="204"/>
      <c r="K40" s="205">
        <f t="shared" si="1"/>
        <v>0.20787343635025754</v>
      </c>
    </row>
    <row r="41" spans="1:11" x14ac:dyDescent="0.3">
      <c r="A41" s="196">
        <v>39</v>
      </c>
      <c r="B41" s="219" t="s">
        <v>140</v>
      </c>
      <c r="C41" s="187">
        <v>1979</v>
      </c>
      <c r="D41" s="199">
        <v>40</v>
      </c>
      <c r="E41" s="218" t="s">
        <v>82</v>
      </c>
      <c r="F41" s="339">
        <v>0.95277777777777783</v>
      </c>
      <c r="G41" s="201" t="s">
        <v>124</v>
      </c>
      <c r="H41" s="326">
        <v>6</v>
      </c>
      <c r="I41" s="206">
        <v>5</v>
      </c>
      <c r="J41" s="204"/>
      <c r="K41" s="205">
        <f t="shared" si="1"/>
        <v>0.21032622025999509</v>
      </c>
    </row>
    <row r="42" spans="1:11" x14ac:dyDescent="0.3">
      <c r="A42" s="196">
        <v>40</v>
      </c>
      <c r="B42" s="211" t="s">
        <v>96</v>
      </c>
      <c r="C42" s="198">
        <v>1947</v>
      </c>
      <c r="D42" s="199">
        <v>72</v>
      </c>
      <c r="E42" s="212" t="s">
        <v>46</v>
      </c>
      <c r="F42" s="343">
        <v>0.95486111111111116</v>
      </c>
      <c r="G42" s="201" t="s">
        <v>380</v>
      </c>
      <c r="H42" s="326">
        <v>1</v>
      </c>
      <c r="I42" s="203">
        <v>10</v>
      </c>
      <c r="J42" s="330"/>
      <c r="K42" s="205">
        <f t="shared" si="1"/>
        <v>0.21078611724307089</v>
      </c>
    </row>
    <row r="43" spans="1:11" x14ac:dyDescent="0.3">
      <c r="A43" s="196">
        <v>41</v>
      </c>
      <c r="B43" s="219" t="s">
        <v>429</v>
      </c>
      <c r="C43" s="198">
        <v>1974</v>
      </c>
      <c r="D43" s="199">
        <v>45</v>
      </c>
      <c r="E43" s="210" t="s">
        <v>53</v>
      </c>
      <c r="F43" s="343">
        <v>0.96111111111111114</v>
      </c>
      <c r="G43" s="201" t="s">
        <v>124</v>
      </c>
      <c r="H43" s="326">
        <v>7</v>
      </c>
      <c r="I43" s="206">
        <v>4</v>
      </c>
      <c r="J43" s="204"/>
      <c r="K43" s="205">
        <f t="shared" si="1"/>
        <v>0.21216580819229824</v>
      </c>
    </row>
    <row r="44" spans="1:11" x14ac:dyDescent="0.3">
      <c r="A44" s="196">
        <v>42</v>
      </c>
      <c r="B44" s="214" t="s">
        <v>468</v>
      </c>
      <c r="C44" s="208">
        <v>2004</v>
      </c>
      <c r="D44" s="199">
        <v>15</v>
      </c>
      <c r="E44" s="221" t="s">
        <v>52</v>
      </c>
      <c r="F44" s="337">
        <v>0.9784722222222223</v>
      </c>
      <c r="G44" s="201" t="s">
        <v>41</v>
      </c>
      <c r="H44" s="326">
        <v>5</v>
      </c>
      <c r="I44" s="206">
        <v>6</v>
      </c>
      <c r="J44" s="204"/>
      <c r="K44" s="205">
        <f t="shared" si="1"/>
        <v>0.2159982830512632</v>
      </c>
    </row>
    <row r="45" spans="1:11" x14ac:dyDescent="0.3">
      <c r="A45" s="196">
        <v>43</v>
      </c>
      <c r="B45" s="214" t="s">
        <v>368</v>
      </c>
      <c r="C45" s="208">
        <v>2003</v>
      </c>
      <c r="D45" s="199">
        <v>16</v>
      </c>
      <c r="E45" s="221" t="s">
        <v>52</v>
      </c>
      <c r="F45" s="337">
        <v>0.97916666666666663</v>
      </c>
      <c r="G45" s="201" t="s">
        <v>41</v>
      </c>
      <c r="H45" s="326">
        <v>6</v>
      </c>
      <c r="I45" s="206">
        <v>5</v>
      </c>
      <c r="J45" s="204"/>
      <c r="K45" s="205">
        <f t="shared" si="1"/>
        <v>0.21615158204562177</v>
      </c>
    </row>
    <row r="46" spans="1:11" x14ac:dyDescent="0.3">
      <c r="A46" s="196">
        <v>44</v>
      </c>
      <c r="B46" s="219" t="s">
        <v>130</v>
      </c>
      <c r="C46" s="187">
        <v>1976</v>
      </c>
      <c r="D46" s="199">
        <v>43</v>
      </c>
      <c r="E46" s="223" t="s">
        <v>400</v>
      </c>
      <c r="F46" s="341">
        <v>0.99375000000000002</v>
      </c>
      <c r="G46" s="201" t="s">
        <v>124</v>
      </c>
      <c r="H46" s="326">
        <v>8</v>
      </c>
      <c r="I46" s="206">
        <v>3</v>
      </c>
      <c r="J46" s="204"/>
      <c r="K46" s="205">
        <f t="shared" si="1"/>
        <v>0.2193708609271523</v>
      </c>
    </row>
    <row r="47" spans="1:11" x14ac:dyDescent="0.3">
      <c r="A47" s="196">
        <v>45</v>
      </c>
      <c r="B47" s="197" t="s">
        <v>95</v>
      </c>
      <c r="C47" s="187">
        <v>1955</v>
      </c>
      <c r="D47" s="199">
        <v>64</v>
      </c>
      <c r="E47" s="197" t="s">
        <v>469</v>
      </c>
      <c r="F47" s="343">
        <v>0.99861111111111101</v>
      </c>
      <c r="G47" s="216" t="s">
        <v>94</v>
      </c>
      <c r="H47" s="326">
        <v>2</v>
      </c>
      <c r="I47" s="206">
        <v>9</v>
      </c>
      <c r="J47" s="204"/>
      <c r="K47" s="205">
        <f t="shared" si="1"/>
        <v>0.22044395388766247</v>
      </c>
    </row>
    <row r="48" spans="1:11" x14ac:dyDescent="0.3">
      <c r="A48" s="196">
        <v>46</v>
      </c>
      <c r="B48" s="214" t="s">
        <v>91</v>
      </c>
      <c r="C48" s="208">
        <v>1965</v>
      </c>
      <c r="D48" s="199">
        <v>54</v>
      </c>
      <c r="E48" s="211" t="s">
        <v>43</v>
      </c>
      <c r="F48" s="344" t="s">
        <v>470</v>
      </c>
      <c r="G48" s="201" t="s">
        <v>84</v>
      </c>
      <c r="H48" s="326">
        <v>4</v>
      </c>
      <c r="I48" s="206">
        <v>7</v>
      </c>
      <c r="J48" s="204"/>
      <c r="K48" s="205">
        <f t="shared" si="1"/>
        <v>0.22121044885945548</v>
      </c>
    </row>
    <row r="49" spans="1:11" x14ac:dyDescent="0.3">
      <c r="A49" s="196">
        <v>47</v>
      </c>
      <c r="B49" s="217" t="s">
        <v>131</v>
      </c>
      <c r="C49" s="187">
        <v>1973</v>
      </c>
      <c r="D49" s="199">
        <v>46</v>
      </c>
      <c r="E49" s="212" t="s">
        <v>46</v>
      </c>
      <c r="F49" s="344" t="s">
        <v>471</v>
      </c>
      <c r="G49" s="216" t="s">
        <v>124</v>
      </c>
      <c r="H49" s="326">
        <v>9</v>
      </c>
      <c r="I49" s="206">
        <v>2</v>
      </c>
      <c r="J49" s="204"/>
      <c r="K49" s="205">
        <f t="shared" si="1"/>
        <v>0.2227434388030414</v>
      </c>
    </row>
    <row r="50" spans="1:11" x14ac:dyDescent="0.3">
      <c r="A50" s="196">
        <v>48</v>
      </c>
      <c r="B50" s="219" t="s">
        <v>433</v>
      </c>
      <c r="C50" s="187">
        <v>1973</v>
      </c>
      <c r="D50" s="199">
        <v>46</v>
      </c>
      <c r="E50" s="225" t="s">
        <v>45</v>
      </c>
      <c r="F50" s="345" t="s">
        <v>472</v>
      </c>
      <c r="G50" s="201" t="s">
        <v>124</v>
      </c>
      <c r="H50" s="326">
        <v>10</v>
      </c>
      <c r="I50" s="206">
        <v>1</v>
      </c>
      <c r="J50" s="204"/>
      <c r="K50" s="205">
        <f t="shared" si="1"/>
        <v>0.22320333578611723</v>
      </c>
    </row>
    <row r="51" spans="1:11" x14ac:dyDescent="0.3">
      <c r="A51" s="196">
        <v>49</v>
      </c>
      <c r="B51" s="211" t="s">
        <v>132</v>
      </c>
      <c r="C51" s="187">
        <v>1969</v>
      </c>
      <c r="D51" s="199">
        <v>50</v>
      </c>
      <c r="E51" s="223" t="s">
        <v>438</v>
      </c>
      <c r="F51" s="345" t="s">
        <v>133</v>
      </c>
      <c r="G51" s="201" t="s">
        <v>143</v>
      </c>
      <c r="H51" s="326"/>
      <c r="I51" s="203">
        <v>10</v>
      </c>
      <c r="J51" s="204"/>
      <c r="K51" s="205">
        <f t="shared" si="1"/>
        <v>0.22396983075791022</v>
      </c>
    </row>
    <row r="52" spans="1:11" x14ac:dyDescent="0.3">
      <c r="A52" s="196">
        <v>50</v>
      </c>
      <c r="B52" s="211" t="s">
        <v>371</v>
      </c>
      <c r="C52" s="198">
        <v>1955</v>
      </c>
      <c r="D52" s="199">
        <v>64</v>
      </c>
      <c r="E52" s="211" t="s">
        <v>50</v>
      </c>
      <c r="F52" s="346" t="s">
        <v>434</v>
      </c>
      <c r="G52" s="201" t="s">
        <v>94</v>
      </c>
      <c r="H52" s="326">
        <v>3</v>
      </c>
      <c r="I52" s="206">
        <v>8</v>
      </c>
      <c r="J52" s="204"/>
      <c r="K52" s="205">
        <f t="shared" si="1"/>
        <v>0.22488962472406182</v>
      </c>
    </row>
    <row r="53" spans="1:11" x14ac:dyDescent="0.3">
      <c r="A53" s="196">
        <v>51</v>
      </c>
      <c r="B53" s="219" t="s">
        <v>436</v>
      </c>
      <c r="C53" s="198">
        <v>1975</v>
      </c>
      <c r="D53" s="199">
        <v>44</v>
      </c>
      <c r="E53" s="223" t="s">
        <v>52</v>
      </c>
      <c r="F53" s="345" t="s">
        <v>435</v>
      </c>
      <c r="G53" s="201" t="s">
        <v>124</v>
      </c>
      <c r="H53" s="326">
        <v>11</v>
      </c>
      <c r="I53" s="206">
        <v>1</v>
      </c>
      <c r="J53" s="204"/>
      <c r="K53" s="205">
        <f t="shared" si="1"/>
        <v>0.22565611969585481</v>
      </c>
    </row>
    <row r="54" spans="1:11" x14ac:dyDescent="0.3">
      <c r="A54" s="196">
        <v>52</v>
      </c>
      <c r="B54" s="219" t="s">
        <v>142</v>
      </c>
      <c r="C54" s="198">
        <v>1972</v>
      </c>
      <c r="D54" s="199">
        <v>47</v>
      </c>
      <c r="E54" s="223" t="s">
        <v>43</v>
      </c>
      <c r="F54" s="345" t="s">
        <v>473</v>
      </c>
      <c r="G54" s="201" t="s">
        <v>124</v>
      </c>
      <c r="H54" s="326">
        <v>12</v>
      </c>
      <c r="I54" s="206">
        <v>1</v>
      </c>
      <c r="J54" s="204"/>
      <c r="K54" s="205">
        <f t="shared" si="1"/>
        <v>0.22642261466764776</v>
      </c>
    </row>
    <row r="55" spans="1:11" x14ac:dyDescent="0.3">
      <c r="A55" s="196">
        <v>53</v>
      </c>
      <c r="B55" s="214" t="s">
        <v>474</v>
      </c>
      <c r="C55" s="208">
        <v>1970</v>
      </c>
      <c r="D55" s="199">
        <v>49</v>
      </c>
      <c r="E55" s="209" t="s">
        <v>43</v>
      </c>
      <c r="F55" s="346" t="s">
        <v>475</v>
      </c>
      <c r="G55" s="201" t="s">
        <v>69</v>
      </c>
      <c r="H55" s="326">
        <v>12</v>
      </c>
      <c r="I55" s="206">
        <v>1</v>
      </c>
      <c r="J55" s="204"/>
      <c r="K55" s="205">
        <f t="shared" si="1"/>
        <v>0.22718910963944072</v>
      </c>
    </row>
    <row r="56" spans="1:11" x14ac:dyDescent="0.3">
      <c r="A56" s="196">
        <v>54</v>
      </c>
      <c r="B56" s="219" t="s">
        <v>443</v>
      </c>
      <c r="C56" s="198">
        <v>1970</v>
      </c>
      <c r="D56" s="199">
        <v>49</v>
      </c>
      <c r="E56" s="212" t="s">
        <v>46</v>
      </c>
      <c r="F56" s="345" t="s">
        <v>476</v>
      </c>
      <c r="G56" s="216" t="s">
        <v>124</v>
      </c>
      <c r="H56" s="326">
        <v>13</v>
      </c>
      <c r="I56" s="206">
        <v>1</v>
      </c>
      <c r="J56" s="204"/>
      <c r="K56" s="205">
        <f t="shared" si="1"/>
        <v>0.23301447142506745</v>
      </c>
    </row>
    <row r="57" spans="1:11" x14ac:dyDescent="0.3">
      <c r="A57" s="196">
        <v>55</v>
      </c>
      <c r="B57" s="217" t="s">
        <v>389</v>
      </c>
      <c r="C57" s="198">
        <v>1976</v>
      </c>
      <c r="D57" s="199">
        <v>43</v>
      </c>
      <c r="E57" s="211" t="s">
        <v>390</v>
      </c>
      <c r="F57" s="346" t="s">
        <v>477</v>
      </c>
      <c r="G57" s="216" t="s">
        <v>69</v>
      </c>
      <c r="H57" s="326">
        <v>13</v>
      </c>
      <c r="I57" s="206">
        <v>1</v>
      </c>
      <c r="J57" s="204"/>
      <c r="K57" s="205">
        <f t="shared" si="1"/>
        <v>0.23608045131223937</v>
      </c>
    </row>
    <row r="58" spans="1:11" x14ac:dyDescent="0.3">
      <c r="A58" s="196">
        <v>56</v>
      </c>
      <c r="B58" s="214" t="s">
        <v>78</v>
      </c>
      <c r="C58" s="208">
        <v>1968</v>
      </c>
      <c r="D58" s="199">
        <v>51</v>
      </c>
      <c r="E58" s="212" t="s">
        <v>46</v>
      </c>
      <c r="F58" s="346" t="s">
        <v>478</v>
      </c>
      <c r="G58" s="201" t="s">
        <v>84</v>
      </c>
      <c r="H58" s="326">
        <v>5</v>
      </c>
      <c r="I58" s="206">
        <v>6</v>
      </c>
      <c r="J58" s="204"/>
      <c r="K58" s="205">
        <f t="shared" si="1"/>
        <v>0.23960632818248712</v>
      </c>
    </row>
    <row r="59" spans="1:11" x14ac:dyDescent="0.3">
      <c r="A59" s="196">
        <v>57</v>
      </c>
      <c r="B59" s="219" t="s">
        <v>404</v>
      </c>
      <c r="C59" s="187">
        <v>1976</v>
      </c>
      <c r="D59" s="199">
        <v>43</v>
      </c>
      <c r="E59" s="197" t="s">
        <v>390</v>
      </c>
      <c r="F59" s="345" t="s">
        <v>479</v>
      </c>
      <c r="G59" s="216" t="s">
        <v>124</v>
      </c>
      <c r="H59" s="326">
        <v>14</v>
      </c>
      <c r="I59" s="206">
        <v>1</v>
      </c>
      <c r="J59" s="204"/>
      <c r="K59" s="205">
        <f t="shared" si="1"/>
        <v>0.24067942114299731</v>
      </c>
    </row>
    <row r="60" spans="1:11" x14ac:dyDescent="0.3">
      <c r="A60" s="196">
        <v>58</v>
      </c>
      <c r="B60" s="219" t="s">
        <v>104</v>
      </c>
      <c r="C60" s="198">
        <v>1945</v>
      </c>
      <c r="D60" s="199">
        <v>74</v>
      </c>
      <c r="E60" s="225" t="s">
        <v>45</v>
      </c>
      <c r="F60" s="344" t="s">
        <v>480</v>
      </c>
      <c r="G60" s="201" t="s">
        <v>380</v>
      </c>
      <c r="H60" s="326">
        <v>2</v>
      </c>
      <c r="I60" s="206">
        <v>9</v>
      </c>
      <c r="J60" s="330"/>
      <c r="K60" s="205">
        <f t="shared" si="1"/>
        <v>0.24405199901888644</v>
      </c>
    </row>
    <row r="61" spans="1:11" x14ac:dyDescent="0.3">
      <c r="A61" s="196">
        <v>59</v>
      </c>
      <c r="B61" s="214" t="s">
        <v>481</v>
      </c>
      <c r="C61" s="208">
        <v>1977</v>
      </c>
      <c r="D61" s="199">
        <v>42</v>
      </c>
      <c r="E61" s="209" t="s">
        <v>63</v>
      </c>
      <c r="F61" s="346" t="s">
        <v>482</v>
      </c>
      <c r="G61" s="216" t="s">
        <v>69</v>
      </c>
      <c r="H61" s="326">
        <v>14</v>
      </c>
      <c r="I61" s="206">
        <v>1</v>
      </c>
      <c r="J61" s="204"/>
      <c r="K61" s="205">
        <f t="shared" si="1"/>
        <v>0.24650478292862399</v>
      </c>
    </row>
    <row r="62" spans="1:11" x14ac:dyDescent="0.3">
      <c r="A62" s="196">
        <v>60</v>
      </c>
      <c r="B62" s="219" t="s">
        <v>111</v>
      </c>
      <c r="C62" s="198">
        <v>2001</v>
      </c>
      <c r="D62" s="199">
        <v>18</v>
      </c>
      <c r="E62" s="220" t="s">
        <v>53</v>
      </c>
      <c r="F62" s="345" t="s">
        <v>483</v>
      </c>
      <c r="G62" s="216" t="s">
        <v>110</v>
      </c>
      <c r="H62" s="326">
        <v>4</v>
      </c>
      <c r="I62" s="206">
        <v>7</v>
      </c>
      <c r="J62" s="204"/>
      <c r="K62" s="205">
        <f t="shared" si="1"/>
        <v>0.24834437086092714</v>
      </c>
    </row>
    <row r="63" spans="1:11" x14ac:dyDescent="0.3">
      <c r="A63" s="196">
        <v>61</v>
      </c>
      <c r="B63" s="214" t="s">
        <v>349</v>
      </c>
      <c r="C63" s="208">
        <v>1963</v>
      </c>
      <c r="D63" s="199">
        <v>56</v>
      </c>
      <c r="E63" s="211" t="s">
        <v>350</v>
      </c>
      <c r="F63" s="346" t="s">
        <v>484</v>
      </c>
      <c r="G63" s="201" t="s">
        <v>84</v>
      </c>
      <c r="H63" s="326">
        <v>6</v>
      </c>
      <c r="I63" s="206">
        <v>5</v>
      </c>
      <c r="J63" s="204"/>
      <c r="K63" s="205">
        <f t="shared" si="1"/>
        <v>0.2506438557763061</v>
      </c>
    </row>
    <row r="64" spans="1:11" x14ac:dyDescent="0.3">
      <c r="A64" s="196">
        <v>62</v>
      </c>
      <c r="B64" s="207" t="s">
        <v>76</v>
      </c>
      <c r="C64" s="208">
        <v>1967</v>
      </c>
      <c r="D64" s="199">
        <v>52</v>
      </c>
      <c r="E64" s="220" t="s">
        <v>53</v>
      </c>
      <c r="F64" s="344" t="s">
        <v>485</v>
      </c>
      <c r="G64" s="201" t="s">
        <v>84</v>
      </c>
      <c r="H64" s="326">
        <v>7</v>
      </c>
      <c r="I64" s="206">
        <v>4</v>
      </c>
      <c r="J64" s="330"/>
      <c r="K64" s="205">
        <f t="shared" si="1"/>
        <v>0.25309663968604368</v>
      </c>
    </row>
    <row r="65" spans="1:11" x14ac:dyDescent="0.3">
      <c r="A65" s="196">
        <v>63</v>
      </c>
      <c r="B65" s="219" t="s">
        <v>134</v>
      </c>
      <c r="C65" s="187">
        <v>1973</v>
      </c>
      <c r="D65" s="199">
        <v>46</v>
      </c>
      <c r="E65" s="220" t="s">
        <v>53</v>
      </c>
      <c r="F65" s="345" t="s">
        <v>486</v>
      </c>
      <c r="G65" s="201" t="s">
        <v>124</v>
      </c>
      <c r="H65" s="326">
        <v>15</v>
      </c>
      <c r="I65" s="206">
        <v>1</v>
      </c>
      <c r="J65" s="204"/>
      <c r="K65" s="205">
        <f t="shared" si="1"/>
        <v>0.25708241353936717</v>
      </c>
    </row>
    <row r="66" spans="1:11" x14ac:dyDescent="0.3">
      <c r="A66" s="196">
        <v>64</v>
      </c>
      <c r="B66" s="211" t="s">
        <v>101</v>
      </c>
      <c r="C66" s="198">
        <v>1945</v>
      </c>
      <c r="D66" s="199">
        <v>74</v>
      </c>
      <c r="E66" s="212" t="s">
        <v>46</v>
      </c>
      <c r="F66" s="344" t="s">
        <v>487</v>
      </c>
      <c r="G66" s="201" t="s">
        <v>380</v>
      </c>
      <c r="H66" s="326">
        <v>3</v>
      </c>
      <c r="I66" s="206">
        <v>8</v>
      </c>
      <c r="J66" s="204"/>
      <c r="K66" s="205">
        <f t="shared" si="1"/>
        <v>0.25815550649987734</v>
      </c>
    </row>
    <row r="67" spans="1:11" x14ac:dyDescent="0.3">
      <c r="A67" s="196">
        <v>65</v>
      </c>
      <c r="B67" s="219" t="s">
        <v>488</v>
      </c>
      <c r="C67" s="198">
        <v>1974</v>
      </c>
      <c r="D67" s="199">
        <v>45</v>
      </c>
      <c r="E67" s="220" t="s">
        <v>53</v>
      </c>
      <c r="F67" s="344" t="s">
        <v>489</v>
      </c>
      <c r="G67" s="216" t="s">
        <v>124</v>
      </c>
      <c r="H67" s="326">
        <v>16</v>
      </c>
      <c r="I67" s="206">
        <v>1</v>
      </c>
      <c r="J67" s="204"/>
      <c r="K67" s="205">
        <f t="shared" si="1"/>
        <v>0.26198798135884227</v>
      </c>
    </row>
    <row r="68" spans="1:11" x14ac:dyDescent="0.3">
      <c r="A68" s="196">
        <v>66</v>
      </c>
      <c r="B68" s="197" t="s">
        <v>100</v>
      </c>
      <c r="C68" s="187">
        <v>1948</v>
      </c>
      <c r="D68" s="199">
        <v>71</v>
      </c>
      <c r="E68" s="225" t="s">
        <v>45</v>
      </c>
      <c r="F68" s="344" t="s">
        <v>490</v>
      </c>
      <c r="G68" s="201" t="s">
        <v>380</v>
      </c>
      <c r="H68" s="326">
        <v>4</v>
      </c>
      <c r="I68" s="206">
        <v>7</v>
      </c>
      <c r="J68" s="204"/>
      <c r="K68" s="205">
        <f t="shared" si="1"/>
        <v>0.26275447633063526</v>
      </c>
    </row>
    <row r="69" spans="1:11" x14ac:dyDescent="0.3">
      <c r="A69" s="196">
        <v>67</v>
      </c>
      <c r="B69" s="211" t="s">
        <v>373</v>
      </c>
      <c r="C69" s="198">
        <v>2001</v>
      </c>
      <c r="D69" s="199">
        <v>18</v>
      </c>
      <c r="E69" s="212" t="s">
        <v>46</v>
      </c>
      <c r="F69" s="344" t="s">
        <v>491</v>
      </c>
      <c r="G69" s="201" t="s">
        <v>110</v>
      </c>
      <c r="H69" s="326">
        <v>5</v>
      </c>
      <c r="I69" s="206">
        <v>6</v>
      </c>
      <c r="J69" s="204"/>
      <c r="K69" s="205">
        <f t="shared" si="1"/>
        <v>0.27639808682855044</v>
      </c>
    </row>
    <row r="70" spans="1:11" x14ac:dyDescent="0.3">
      <c r="A70" s="196">
        <v>68</v>
      </c>
      <c r="B70" s="219" t="s">
        <v>492</v>
      </c>
      <c r="C70" s="198">
        <v>1973</v>
      </c>
      <c r="D70" s="199">
        <v>46</v>
      </c>
      <c r="E70" s="211" t="s">
        <v>43</v>
      </c>
      <c r="F70" s="345" t="s">
        <v>493</v>
      </c>
      <c r="G70" s="201" t="s">
        <v>124</v>
      </c>
      <c r="H70" s="326">
        <v>17</v>
      </c>
      <c r="I70" s="206">
        <v>1</v>
      </c>
      <c r="J70" s="204"/>
      <c r="K70" s="205">
        <f t="shared" si="1"/>
        <v>0.27716458180034337</v>
      </c>
    </row>
    <row r="71" spans="1:11" x14ac:dyDescent="0.3">
      <c r="A71" s="196">
        <v>69</v>
      </c>
      <c r="B71" s="211" t="s">
        <v>494</v>
      </c>
      <c r="C71" s="198">
        <v>1993</v>
      </c>
      <c r="D71" s="199">
        <v>26</v>
      </c>
      <c r="E71" s="211" t="s">
        <v>495</v>
      </c>
      <c r="F71" s="344" t="s">
        <v>496</v>
      </c>
      <c r="G71" s="216" t="s">
        <v>110</v>
      </c>
      <c r="H71" s="326">
        <v>6</v>
      </c>
      <c r="I71" s="206">
        <v>5</v>
      </c>
      <c r="J71" s="204"/>
      <c r="K71" s="205">
        <f t="shared" si="1"/>
        <v>0.2859026244787834</v>
      </c>
    </row>
    <row r="72" spans="1:11" x14ac:dyDescent="0.3">
      <c r="A72" s="196">
        <v>70</v>
      </c>
      <c r="B72" s="219" t="s">
        <v>103</v>
      </c>
      <c r="C72" s="198">
        <v>1953</v>
      </c>
      <c r="D72" s="199">
        <v>66</v>
      </c>
      <c r="E72" s="212" t="s">
        <v>46</v>
      </c>
      <c r="F72" s="344" t="s">
        <v>497</v>
      </c>
      <c r="G72" s="201" t="s">
        <v>94</v>
      </c>
      <c r="H72" s="326">
        <v>4</v>
      </c>
      <c r="I72" s="206">
        <v>7</v>
      </c>
      <c r="J72" s="204"/>
      <c r="K72" s="205">
        <f t="shared" si="1"/>
        <v>0.28973509933774833</v>
      </c>
    </row>
    <row r="73" spans="1:11" x14ac:dyDescent="0.3">
      <c r="A73" s="196">
        <v>71</v>
      </c>
      <c r="B73" s="211" t="s">
        <v>297</v>
      </c>
      <c r="C73" s="198">
        <v>1948</v>
      </c>
      <c r="D73" s="199">
        <v>71</v>
      </c>
      <c r="E73" s="212" t="s">
        <v>46</v>
      </c>
      <c r="F73" s="344" t="s">
        <v>498</v>
      </c>
      <c r="G73" s="201" t="s">
        <v>380</v>
      </c>
      <c r="H73" s="326">
        <v>5</v>
      </c>
      <c r="I73" s="335">
        <v>6</v>
      </c>
      <c r="J73" s="204"/>
      <c r="K73" s="205">
        <f t="shared" si="1"/>
        <v>0.31472283541819968</v>
      </c>
    </row>
    <row r="74" spans="1:11" x14ac:dyDescent="0.3">
      <c r="A74" s="196">
        <v>72</v>
      </c>
      <c r="B74" s="207" t="s">
        <v>231</v>
      </c>
      <c r="C74" s="187">
        <v>1959</v>
      </c>
      <c r="D74" s="199">
        <v>60</v>
      </c>
      <c r="E74" s="223" t="s">
        <v>43</v>
      </c>
      <c r="F74" s="344" t="s">
        <v>150</v>
      </c>
      <c r="G74" s="201" t="s">
        <v>143</v>
      </c>
      <c r="H74" s="326"/>
      <c r="I74" s="206">
        <v>9</v>
      </c>
      <c r="J74" s="204"/>
      <c r="K74" s="205" t="e">
        <f t="shared" si="1"/>
        <v>#VALUE!</v>
      </c>
    </row>
  </sheetData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workbookViewId="0">
      <selection activeCell="P33" sqref="P33"/>
    </sheetView>
  </sheetViews>
  <sheetFormatPr defaultRowHeight="14.4" x14ac:dyDescent="0.3"/>
  <cols>
    <col min="1" max="1" width="3" bestFit="1" customWidth="1"/>
    <col min="2" max="2" width="18.21875" bestFit="1" customWidth="1"/>
    <col min="3" max="3" width="3.88671875" bestFit="1" customWidth="1"/>
    <col min="4" max="4" width="3.33203125" bestFit="1" customWidth="1"/>
    <col min="5" max="5" width="17.33203125" bestFit="1" customWidth="1"/>
    <col min="6" max="6" width="6.6640625" customWidth="1"/>
    <col min="7" max="7" width="3.33203125" bestFit="1" customWidth="1"/>
    <col min="8" max="8" width="3.6640625" customWidth="1"/>
    <col min="9" max="9" width="2.77734375" bestFit="1" customWidth="1"/>
    <col min="10" max="10" width="6.109375" customWidth="1"/>
    <col min="11" max="11" width="6.21875" bestFit="1" customWidth="1"/>
  </cols>
  <sheetData>
    <row r="1" spans="1:11" x14ac:dyDescent="0.3">
      <c r="A1" s="661" t="s">
        <v>560</v>
      </c>
      <c r="B1" s="662"/>
      <c r="C1" s="662"/>
      <c r="D1" s="662"/>
      <c r="E1" s="662"/>
      <c r="F1" s="662"/>
      <c r="G1" s="662"/>
      <c r="H1" s="662"/>
      <c r="I1" s="662"/>
      <c r="J1" s="662"/>
      <c r="K1" s="663"/>
    </row>
    <row r="2" spans="1:11" x14ac:dyDescent="0.3">
      <c r="A2" s="186" t="s">
        <v>0</v>
      </c>
      <c r="B2" s="187" t="s">
        <v>2</v>
      </c>
      <c r="C2" s="187" t="s">
        <v>3</v>
      </c>
      <c r="D2" s="188" t="s">
        <v>379</v>
      </c>
      <c r="E2" s="189" t="s">
        <v>5</v>
      </c>
      <c r="F2" s="190" t="s">
        <v>248</v>
      </c>
      <c r="G2" s="191" t="s">
        <v>1</v>
      </c>
      <c r="H2" s="192" t="s">
        <v>503</v>
      </c>
      <c r="I2" s="193" t="s">
        <v>10</v>
      </c>
      <c r="J2" s="194" t="s">
        <v>250</v>
      </c>
      <c r="K2" s="195" t="s">
        <v>251</v>
      </c>
    </row>
    <row r="3" spans="1:11" x14ac:dyDescent="0.3">
      <c r="A3" s="196">
        <v>1</v>
      </c>
      <c r="B3" s="211" t="s">
        <v>57</v>
      </c>
      <c r="C3" s="198">
        <v>1980</v>
      </c>
      <c r="D3" s="199">
        <v>39</v>
      </c>
      <c r="E3" s="211" t="s">
        <v>428</v>
      </c>
      <c r="F3" s="389">
        <v>0.68680555555555556</v>
      </c>
      <c r="G3" s="201" t="s">
        <v>55</v>
      </c>
      <c r="H3" s="201">
        <v>1</v>
      </c>
      <c r="I3" s="203">
        <v>10</v>
      </c>
      <c r="J3" s="330" t="s">
        <v>504</v>
      </c>
      <c r="K3" s="205">
        <f t="shared" ref="K3:K15" si="0">SUM(F3/4.53)</f>
        <v>0.15161270542065244</v>
      </c>
    </row>
    <row r="4" spans="1:11" x14ac:dyDescent="0.3">
      <c r="A4" s="196">
        <v>2</v>
      </c>
      <c r="B4" s="211" t="s">
        <v>505</v>
      </c>
      <c r="C4" s="198">
        <v>1998</v>
      </c>
      <c r="D4" s="187">
        <v>21</v>
      </c>
      <c r="E4" s="390" t="s">
        <v>48</v>
      </c>
      <c r="F4" s="391">
        <v>0.69166666666666676</v>
      </c>
      <c r="G4" s="201" t="s">
        <v>41</v>
      </c>
      <c r="H4" s="201">
        <v>1</v>
      </c>
      <c r="I4" s="203">
        <v>10</v>
      </c>
      <c r="J4" s="330"/>
      <c r="K4" s="205">
        <f t="shared" si="0"/>
        <v>0.15268579838116264</v>
      </c>
    </row>
    <row r="5" spans="1:11" x14ac:dyDescent="0.3">
      <c r="A5" s="196">
        <v>3</v>
      </c>
      <c r="B5" s="207" t="s">
        <v>253</v>
      </c>
      <c r="C5" s="208">
        <v>1978</v>
      </c>
      <c r="D5" s="199">
        <v>41</v>
      </c>
      <c r="E5" s="209" t="s">
        <v>254</v>
      </c>
      <c r="F5" s="391">
        <v>0.69444444444444453</v>
      </c>
      <c r="G5" s="216" t="s">
        <v>69</v>
      </c>
      <c r="H5" s="216">
        <v>1</v>
      </c>
      <c r="I5" s="203">
        <v>10</v>
      </c>
      <c r="J5" s="330"/>
      <c r="K5" s="205">
        <f t="shared" si="0"/>
        <v>0.15329899435859701</v>
      </c>
    </row>
    <row r="6" spans="1:11" x14ac:dyDescent="0.3">
      <c r="A6" s="196">
        <v>4</v>
      </c>
      <c r="B6" s="197" t="s">
        <v>70</v>
      </c>
      <c r="C6" s="187">
        <v>1972</v>
      </c>
      <c r="D6" s="199">
        <v>47</v>
      </c>
      <c r="E6" s="392" t="s">
        <v>53</v>
      </c>
      <c r="F6" s="391">
        <v>0.70347222222222217</v>
      </c>
      <c r="G6" s="216" t="s">
        <v>69</v>
      </c>
      <c r="H6" s="216">
        <v>2</v>
      </c>
      <c r="I6" s="206">
        <v>9</v>
      </c>
      <c r="J6" s="330"/>
      <c r="K6" s="205">
        <f t="shared" si="0"/>
        <v>0.15529188128525875</v>
      </c>
    </row>
    <row r="7" spans="1:11" x14ac:dyDescent="0.3">
      <c r="A7" s="196">
        <v>5</v>
      </c>
      <c r="B7" s="197" t="s">
        <v>65</v>
      </c>
      <c r="C7" s="198">
        <v>1985</v>
      </c>
      <c r="D7" s="199">
        <v>34</v>
      </c>
      <c r="E7" s="200" t="s">
        <v>416</v>
      </c>
      <c r="F7" s="389">
        <v>0.72083333333333333</v>
      </c>
      <c r="G7" s="201" t="s">
        <v>55</v>
      </c>
      <c r="H7" s="201">
        <v>2</v>
      </c>
      <c r="I7" s="206">
        <v>9</v>
      </c>
      <c r="J7" s="330"/>
      <c r="K7" s="205">
        <f t="shared" si="0"/>
        <v>0.15912435614422368</v>
      </c>
    </row>
    <row r="8" spans="1:11" x14ac:dyDescent="0.3">
      <c r="A8" s="196">
        <v>6</v>
      </c>
      <c r="B8" s="211" t="s">
        <v>56</v>
      </c>
      <c r="C8" s="198">
        <v>1980</v>
      </c>
      <c r="D8" s="199">
        <v>39</v>
      </c>
      <c r="E8" s="212" t="s">
        <v>46</v>
      </c>
      <c r="F8" s="391">
        <v>0.72152777777777777</v>
      </c>
      <c r="G8" s="201" t="s">
        <v>55</v>
      </c>
      <c r="H8" s="201">
        <v>3</v>
      </c>
      <c r="I8" s="206">
        <v>8</v>
      </c>
      <c r="J8" s="330" t="s">
        <v>7</v>
      </c>
      <c r="K8" s="205">
        <f t="shared" si="0"/>
        <v>0.15927765513858227</v>
      </c>
    </row>
    <row r="9" spans="1:11" x14ac:dyDescent="0.3">
      <c r="A9" s="196">
        <v>7</v>
      </c>
      <c r="B9" s="197" t="s">
        <v>386</v>
      </c>
      <c r="C9" s="187">
        <v>1977</v>
      </c>
      <c r="D9" s="199">
        <v>42</v>
      </c>
      <c r="E9" s="211" t="s">
        <v>52</v>
      </c>
      <c r="F9" s="391">
        <v>0.73958333333333337</v>
      </c>
      <c r="G9" s="216" t="s">
        <v>69</v>
      </c>
      <c r="H9" s="216">
        <v>3</v>
      </c>
      <c r="I9" s="206">
        <v>8</v>
      </c>
      <c r="J9" s="330"/>
      <c r="K9" s="205">
        <f t="shared" si="0"/>
        <v>0.16326342899190582</v>
      </c>
    </row>
    <row r="10" spans="1:11" x14ac:dyDescent="0.3">
      <c r="A10" s="196">
        <v>8</v>
      </c>
      <c r="B10" s="207" t="s">
        <v>89</v>
      </c>
      <c r="C10" s="208">
        <v>1966</v>
      </c>
      <c r="D10" s="187">
        <v>53</v>
      </c>
      <c r="E10" s="211" t="s">
        <v>43</v>
      </c>
      <c r="F10" s="391">
        <v>0.74305555555555547</v>
      </c>
      <c r="G10" s="201" t="s">
        <v>84</v>
      </c>
      <c r="H10" s="201"/>
      <c r="I10" s="203">
        <v>10</v>
      </c>
      <c r="J10" s="330"/>
      <c r="K10" s="205">
        <f t="shared" si="0"/>
        <v>0.16402992396369878</v>
      </c>
    </row>
    <row r="11" spans="1:11" x14ac:dyDescent="0.3">
      <c r="A11" s="196">
        <v>9</v>
      </c>
      <c r="B11" s="217" t="s">
        <v>71</v>
      </c>
      <c r="C11" s="198">
        <v>1972</v>
      </c>
      <c r="D11" s="199">
        <v>47</v>
      </c>
      <c r="E11" s="218" t="s">
        <v>43</v>
      </c>
      <c r="F11" s="391">
        <v>0.76736111111111116</v>
      </c>
      <c r="G11" s="201" t="s">
        <v>69</v>
      </c>
      <c r="H11" s="201">
        <v>4</v>
      </c>
      <c r="I11" s="206">
        <v>7</v>
      </c>
      <c r="J11" s="330" t="s">
        <v>7</v>
      </c>
      <c r="K11" s="205">
        <f t="shared" si="0"/>
        <v>0.16939538876624968</v>
      </c>
    </row>
    <row r="12" spans="1:11" x14ac:dyDescent="0.3">
      <c r="A12" s="196">
        <v>10</v>
      </c>
      <c r="B12" s="197" t="s">
        <v>85</v>
      </c>
      <c r="C12" s="187">
        <v>1964</v>
      </c>
      <c r="D12" s="199">
        <v>55</v>
      </c>
      <c r="E12" s="212" t="s">
        <v>46</v>
      </c>
      <c r="F12" s="391">
        <v>0.78888888888888886</v>
      </c>
      <c r="G12" s="201" t="s">
        <v>84</v>
      </c>
      <c r="H12" s="201"/>
      <c r="I12" s="206">
        <v>9</v>
      </c>
      <c r="J12" s="330"/>
      <c r="K12" s="205">
        <f t="shared" si="0"/>
        <v>0.17414765759136619</v>
      </c>
    </row>
    <row r="13" spans="1:11" x14ac:dyDescent="0.3">
      <c r="A13" s="196">
        <v>11</v>
      </c>
      <c r="B13" s="219" t="s">
        <v>506</v>
      </c>
      <c r="C13" s="198">
        <v>1975</v>
      </c>
      <c r="D13" s="199">
        <v>44</v>
      </c>
      <c r="E13" s="393" t="s">
        <v>43</v>
      </c>
      <c r="F13" s="391">
        <v>0.79791666666666661</v>
      </c>
      <c r="G13" s="216" t="s">
        <v>69</v>
      </c>
      <c r="H13" s="216">
        <v>5</v>
      </c>
      <c r="I13" s="206">
        <v>6</v>
      </c>
      <c r="J13" s="330"/>
      <c r="K13" s="205">
        <f t="shared" si="0"/>
        <v>0.17614054451802794</v>
      </c>
    </row>
    <row r="14" spans="1:11" x14ac:dyDescent="0.3">
      <c r="A14" s="196">
        <v>12</v>
      </c>
      <c r="B14" s="197" t="s">
        <v>507</v>
      </c>
      <c r="C14" s="187">
        <v>1978</v>
      </c>
      <c r="D14" s="199">
        <v>41</v>
      </c>
      <c r="E14" s="211" t="s">
        <v>43</v>
      </c>
      <c r="F14" s="391">
        <v>0.79999999999999993</v>
      </c>
      <c r="G14" s="216" t="s">
        <v>69</v>
      </c>
      <c r="H14" s="216">
        <v>6</v>
      </c>
      <c r="I14" s="206">
        <v>5</v>
      </c>
      <c r="J14" s="330" t="s">
        <v>252</v>
      </c>
      <c r="K14" s="205">
        <f t="shared" si="0"/>
        <v>0.17660044150110374</v>
      </c>
    </row>
    <row r="15" spans="1:11" x14ac:dyDescent="0.3">
      <c r="A15" s="196">
        <v>13</v>
      </c>
      <c r="B15" s="217" t="s">
        <v>74</v>
      </c>
      <c r="C15" s="198">
        <v>1972</v>
      </c>
      <c r="D15" s="199">
        <v>47</v>
      </c>
      <c r="E15" s="209" t="s">
        <v>360</v>
      </c>
      <c r="F15" s="391">
        <v>0.80486111111111114</v>
      </c>
      <c r="G15" s="201" t="s">
        <v>69</v>
      </c>
      <c r="H15" s="201">
        <v>7</v>
      </c>
      <c r="I15" s="206">
        <v>4</v>
      </c>
      <c r="J15" s="330"/>
      <c r="K15" s="205">
        <f t="shared" si="0"/>
        <v>0.17767353446161394</v>
      </c>
    </row>
    <row r="16" spans="1:11" x14ac:dyDescent="0.3">
      <c r="A16" s="196">
        <v>14</v>
      </c>
      <c r="B16" s="217" t="s">
        <v>375</v>
      </c>
      <c r="C16" s="198">
        <v>1977</v>
      </c>
      <c r="D16" s="199">
        <v>42</v>
      </c>
      <c r="E16" s="219" t="s">
        <v>82</v>
      </c>
      <c r="F16" s="391">
        <v>0.80833333333333324</v>
      </c>
      <c r="G16" s="216" t="s">
        <v>69</v>
      </c>
      <c r="H16" s="216">
        <v>8</v>
      </c>
      <c r="I16" s="206">
        <v>3</v>
      </c>
      <c r="J16" s="330"/>
      <c r="K16" s="205">
        <f>SUM(F15/4.53)</f>
        <v>0.17767353446161394</v>
      </c>
    </row>
    <row r="17" spans="1:11" x14ac:dyDescent="0.3">
      <c r="A17" s="196">
        <v>15</v>
      </c>
      <c r="B17" s="217" t="s">
        <v>58</v>
      </c>
      <c r="C17" s="198">
        <v>1977</v>
      </c>
      <c r="D17" s="199">
        <v>42</v>
      </c>
      <c r="E17" s="212" t="s">
        <v>46</v>
      </c>
      <c r="F17" s="391">
        <v>0.81458333333333333</v>
      </c>
      <c r="G17" s="216" t="s">
        <v>69</v>
      </c>
      <c r="H17" s="216">
        <v>9</v>
      </c>
      <c r="I17" s="206">
        <v>2</v>
      </c>
      <c r="J17" s="330"/>
      <c r="K17" s="205">
        <f>SUM(F16/4.53)</f>
        <v>0.17844002943340689</v>
      </c>
    </row>
    <row r="18" spans="1:11" x14ac:dyDescent="0.3">
      <c r="A18" s="196">
        <v>16</v>
      </c>
      <c r="B18" s="219" t="s">
        <v>387</v>
      </c>
      <c r="C18" s="198">
        <v>1975</v>
      </c>
      <c r="D18" s="199">
        <v>44</v>
      </c>
      <c r="E18" s="211" t="s">
        <v>388</v>
      </c>
      <c r="F18" s="391">
        <v>0.8208333333333333</v>
      </c>
      <c r="G18" s="201" t="s">
        <v>69</v>
      </c>
      <c r="H18" s="201">
        <v>10</v>
      </c>
      <c r="I18" s="206">
        <v>1</v>
      </c>
      <c r="J18" s="330" t="s">
        <v>7</v>
      </c>
      <c r="K18" s="205">
        <f t="shared" ref="K18:K25" si="1">SUM(F18/4.53)</f>
        <v>0.18119941133186165</v>
      </c>
    </row>
    <row r="19" spans="1:11" x14ac:dyDescent="0.3">
      <c r="A19" s="196">
        <v>17</v>
      </c>
      <c r="B19" s="214" t="s">
        <v>67</v>
      </c>
      <c r="C19" s="208">
        <v>1983</v>
      </c>
      <c r="D19" s="199">
        <v>36</v>
      </c>
      <c r="E19" s="210" t="s">
        <v>53</v>
      </c>
      <c r="F19" s="389">
        <v>0.82361111111111107</v>
      </c>
      <c r="G19" s="201" t="s">
        <v>55</v>
      </c>
      <c r="H19" s="201">
        <v>4</v>
      </c>
      <c r="I19" s="206">
        <v>7</v>
      </c>
      <c r="J19" s="330"/>
      <c r="K19" s="205">
        <f t="shared" si="1"/>
        <v>0.18181260730929602</v>
      </c>
    </row>
    <row r="20" spans="1:11" x14ac:dyDescent="0.3">
      <c r="A20" s="196">
        <v>18</v>
      </c>
      <c r="B20" s="214" t="s">
        <v>423</v>
      </c>
      <c r="C20" s="208">
        <v>1985</v>
      </c>
      <c r="D20" s="199">
        <v>34</v>
      </c>
      <c r="E20" s="218" t="s">
        <v>43</v>
      </c>
      <c r="F20" s="391">
        <v>0.82777777777777783</v>
      </c>
      <c r="G20" s="201" t="s">
        <v>55</v>
      </c>
      <c r="H20" s="201">
        <v>5</v>
      </c>
      <c r="I20" s="206">
        <v>6</v>
      </c>
      <c r="J20" s="330"/>
      <c r="K20" s="205">
        <f t="shared" si="1"/>
        <v>0.18273240127544763</v>
      </c>
    </row>
    <row r="21" spans="1:11" x14ac:dyDescent="0.3">
      <c r="A21" s="196">
        <v>19</v>
      </c>
      <c r="B21" s="211" t="s">
        <v>125</v>
      </c>
      <c r="C21" s="198">
        <v>1977</v>
      </c>
      <c r="D21" s="199">
        <v>42</v>
      </c>
      <c r="E21" s="212" t="s">
        <v>46</v>
      </c>
      <c r="F21" s="391">
        <v>0.82847222222222217</v>
      </c>
      <c r="G21" s="201" t="s">
        <v>124</v>
      </c>
      <c r="H21" s="201">
        <v>1</v>
      </c>
      <c r="I21" s="203">
        <v>10</v>
      </c>
      <c r="J21" s="330" t="s">
        <v>508</v>
      </c>
      <c r="K21" s="205">
        <f t="shared" si="1"/>
        <v>0.18288570026980622</v>
      </c>
    </row>
    <row r="22" spans="1:11" x14ac:dyDescent="0.3">
      <c r="A22" s="196">
        <v>20</v>
      </c>
      <c r="B22" s="211" t="s">
        <v>127</v>
      </c>
      <c r="C22" s="198">
        <v>1979</v>
      </c>
      <c r="D22" s="199">
        <v>40</v>
      </c>
      <c r="E22" s="210" t="s">
        <v>53</v>
      </c>
      <c r="F22" s="389">
        <v>0.83333333333333337</v>
      </c>
      <c r="G22" s="201" t="s">
        <v>124</v>
      </c>
      <c r="H22" s="201">
        <v>2</v>
      </c>
      <c r="I22" s="206">
        <v>9</v>
      </c>
      <c r="J22" s="330" t="s">
        <v>7</v>
      </c>
      <c r="K22" s="205">
        <f t="shared" si="1"/>
        <v>0.18395879323031641</v>
      </c>
    </row>
    <row r="23" spans="1:11" x14ac:dyDescent="0.3">
      <c r="A23" s="196">
        <v>21</v>
      </c>
      <c r="B23" s="214" t="s">
        <v>72</v>
      </c>
      <c r="C23" s="208">
        <v>1970</v>
      </c>
      <c r="D23" s="199">
        <v>49</v>
      </c>
      <c r="E23" s="209" t="s">
        <v>409</v>
      </c>
      <c r="F23" s="389">
        <v>0.83611111111111114</v>
      </c>
      <c r="G23" s="216" t="s">
        <v>69</v>
      </c>
      <c r="H23" s="216">
        <v>11</v>
      </c>
      <c r="I23" s="206">
        <v>1</v>
      </c>
      <c r="J23" s="330" t="s">
        <v>7</v>
      </c>
      <c r="K23" s="205">
        <f t="shared" si="1"/>
        <v>0.18457198920775078</v>
      </c>
    </row>
    <row r="24" spans="1:11" x14ac:dyDescent="0.3">
      <c r="A24" s="196">
        <v>22</v>
      </c>
      <c r="B24" s="211" t="s">
        <v>260</v>
      </c>
      <c r="C24" s="198">
        <v>1987</v>
      </c>
      <c r="D24" s="199">
        <v>32</v>
      </c>
      <c r="E24" s="221" t="s">
        <v>255</v>
      </c>
      <c r="F24" s="389">
        <v>0.84097222222222223</v>
      </c>
      <c r="G24" s="201" t="s">
        <v>55</v>
      </c>
      <c r="H24" s="201">
        <v>6</v>
      </c>
      <c r="I24" s="206">
        <v>5</v>
      </c>
      <c r="J24" s="330"/>
      <c r="K24" s="205">
        <f t="shared" si="1"/>
        <v>0.18564508216826098</v>
      </c>
    </row>
    <row r="25" spans="1:11" x14ac:dyDescent="0.3">
      <c r="A25" s="196">
        <v>23</v>
      </c>
      <c r="B25" s="214" t="s">
        <v>383</v>
      </c>
      <c r="C25" s="208">
        <v>2004</v>
      </c>
      <c r="D25" s="199">
        <v>15</v>
      </c>
      <c r="E25" s="212" t="s">
        <v>46</v>
      </c>
      <c r="F25" s="391">
        <v>0.84583333333333333</v>
      </c>
      <c r="G25" s="201" t="s">
        <v>41</v>
      </c>
      <c r="H25" s="201">
        <v>2</v>
      </c>
      <c r="I25" s="206">
        <v>9</v>
      </c>
      <c r="J25" s="330" t="s">
        <v>7</v>
      </c>
      <c r="K25" s="205">
        <f t="shared" si="1"/>
        <v>0.18671817512877115</v>
      </c>
    </row>
    <row r="26" spans="1:11" x14ac:dyDescent="0.3">
      <c r="A26" s="196">
        <v>24</v>
      </c>
      <c r="B26" s="219" t="s">
        <v>509</v>
      </c>
      <c r="C26" s="198">
        <v>1973</v>
      </c>
      <c r="D26" s="199">
        <v>46</v>
      </c>
      <c r="E26" s="394" t="s">
        <v>43</v>
      </c>
      <c r="F26" s="391">
        <v>0.84930555555555554</v>
      </c>
      <c r="G26" s="216" t="s">
        <v>69</v>
      </c>
      <c r="H26" s="216">
        <v>12</v>
      </c>
      <c r="I26" s="206">
        <v>1</v>
      </c>
      <c r="J26" s="330"/>
      <c r="K26" s="205">
        <f>SUM(F28/4.53)</f>
        <v>0.18871106205543289</v>
      </c>
    </row>
    <row r="27" spans="1:11" x14ac:dyDescent="0.3">
      <c r="A27" s="196">
        <v>25</v>
      </c>
      <c r="B27" s="211" t="s">
        <v>126</v>
      </c>
      <c r="C27" s="198">
        <v>1975</v>
      </c>
      <c r="D27" s="199">
        <v>44</v>
      </c>
      <c r="E27" s="395" t="s">
        <v>46</v>
      </c>
      <c r="F27" s="391">
        <v>0.84930555555555554</v>
      </c>
      <c r="G27" s="201" t="s">
        <v>124</v>
      </c>
      <c r="H27" s="201">
        <v>3</v>
      </c>
      <c r="I27" s="206">
        <v>8</v>
      </c>
      <c r="J27" s="330"/>
      <c r="K27" s="205">
        <f t="shared" ref="K27:K65" si="2">SUM(F27/4.53)</f>
        <v>0.18748467010056413</v>
      </c>
    </row>
    <row r="28" spans="1:11" x14ac:dyDescent="0.3">
      <c r="A28" s="196">
        <v>26</v>
      </c>
      <c r="B28" s="211" t="s">
        <v>184</v>
      </c>
      <c r="C28" s="198">
        <v>1958</v>
      </c>
      <c r="D28" s="199">
        <v>61</v>
      </c>
      <c r="E28" s="396" t="s">
        <v>86</v>
      </c>
      <c r="F28" s="329">
        <v>0.85486111111111107</v>
      </c>
      <c r="G28" s="201" t="s">
        <v>94</v>
      </c>
      <c r="H28" s="201">
        <v>1</v>
      </c>
      <c r="I28" s="203">
        <v>10</v>
      </c>
      <c r="J28" s="330"/>
      <c r="K28" s="205">
        <f t="shared" si="2"/>
        <v>0.18871106205543289</v>
      </c>
    </row>
    <row r="29" spans="1:11" x14ac:dyDescent="0.3">
      <c r="A29" s="196">
        <v>27</v>
      </c>
      <c r="B29" s="214" t="s">
        <v>510</v>
      </c>
      <c r="C29" s="208">
        <v>2003</v>
      </c>
      <c r="D29" s="187">
        <v>16</v>
      </c>
      <c r="E29" s="394" t="s">
        <v>438</v>
      </c>
      <c r="F29" s="391">
        <v>0.87152777777777779</v>
      </c>
      <c r="G29" s="201" t="s">
        <v>41</v>
      </c>
      <c r="H29" s="201">
        <v>3</v>
      </c>
      <c r="I29" s="206">
        <v>8</v>
      </c>
      <c r="J29" s="330"/>
      <c r="K29" s="205">
        <f t="shared" si="2"/>
        <v>0.19239023792003923</v>
      </c>
    </row>
    <row r="30" spans="1:11" x14ac:dyDescent="0.3">
      <c r="A30" s="196">
        <v>28</v>
      </c>
      <c r="B30" s="219" t="s">
        <v>511</v>
      </c>
      <c r="C30" s="198">
        <v>1975</v>
      </c>
      <c r="D30" s="199">
        <v>44</v>
      </c>
      <c r="E30" s="393" t="s">
        <v>43</v>
      </c>
      <c r="F30" s="391">
        <v>0.87361111111111101</v>
      </c>
      <c r="G30" s="201" t="s">
        <v>69</v>
      </c>
      <c r="H30" s="201">
        <v>13</v>
      </c>
      <c r="I30" s="206">
        <v>1</v>
      </c>
      <c r="J30" s="330"/>
      <c r="K30" s="205">
        <f t="shared" si="2"/>
        <v>0.19285013490311501</v>
      </c>
    </row>
    <row r="31" spans="1:11" x14ac:dyDescent="0.3">
      <c r="A31" s="196">
        <v>29</v>
      </c>
      <c r="B31" s="214" t="s">
        <v>466</v>
      </c>
      <c r="C31" s="208">
        <v>1972</v>
      </c>
      <c r="D31" s="199">
        <v>47</v>
      </c>
      <c r="E31" s="209" t="s">
        <v>467</v>
      </c>
      <c r="F31" s="391">
        <v>0.87708333333333333</v>
      </c>
      <c r="G31" s="216" t="s">
        <v>69</v>
      </c>
      <c r="H31" s="216">
        <v>14</v>
      </c>
      <c r="I31" s="206">
        <v>1</v>
      </c>
      <c r="J31" s="330"/>
      <c r="K31" s="205">
        <f t="shared" si="2"/>
        <v>0.19361662987490802</v>
      </c>
    </row>
    <row r="32" spans="1:11" x14ac:dyDescent="0.3">
      <c r="A32" s="196">
        <v>30</v>
      </c>
      <c r="B32" s="214" t="s">
        <v>512</v>
      </c>
      <c r="C32" s="208">
        <v>1998</v>
      </c>
      <c r="D32" s="187">
        <v>21</v>
      </c>
      <c r="E32" s="224" t="s">
        <v>513</v>
      </c>
      <c r="F32" s="391">
        <v>0.87847222222222221</v>
      </c>
      <c r="G32" s="201" t="s">
        <v>41</v>
      </c>
      <c r="H32" s="201">
        <v>4</v>
      </c>
      <c r="I32" s="206">
        <v>7</v>
      </c>
      <c r="J32" s="369" t="s">
        <v>252</v>
      </c>
      <c r="K32" s="205">
        <f t="shared" si="2"/>
        <v>0.1939232278636252</v>
      </c>
    </row>
    <row r="33" spans="1:11" x14ac:dyDescent="0.3">
      <c r="A33" s="196">
        <v>31</v>
      </c>
      <c r="B33" s="217" t="s">
        <v>83</v>
      </c>
      <c r="C33" s="198">
        <v>1972</v>
      </c>
      <c r="D33" s="199">
        <v>47</v>
      </c>
      <c r="E33" s="218" t="s">
        <v>52</v>
      </c>
      <c r="F33" s="391">
        <v>0.8833333333333333</v>
      </c>
      <c r="G33" s="216" t="s">
        <v>69</v>
      </c>
      <c r="H33" s="216">
        <v>15</v>
      </c>
      <c r="I33" s="206">
        <v>1</v>
      </c>
      <c r="J33" s="330"/>
      <c r="K33" s="205">
        <f t="shared" si="2"/>
        <v>0.19499632082413537</v>
      </c>
    </row>
    <row r="34" spans="1:11" x14ac:dyDescent="0.3">
      <c r="A34" s="196">
        <v>32</v>
      </c>
      <c r="B34" s="219" t="s">
        <v>325</v>
      </c>
      <c r="C34" s="198">
        <v>1975</v>
      </c>
      <c r="D34" s="199">
        <v>44</v>
      </c>
      <c r="E34" s="212" t="s">
        <v>46</v>
      </c>
      <c r="F34" s="391">
        <v>0.8847222222222223</v>
      </c>
      <c r="G34" s="216" t="s">
        <v>124</v>
      </c>
      <c r="H34" s="216">
        <v>4</v>
      </c>
      <c r="I34" s="206">
        <v>7</v>
      </c>
      <c r="J34" s="330" t="s">
        <v>7</v>
      </c>
      <c r="K34" s="205">
        <f t="shared" si="2"/>
        <v>0.19530291881285258</v>
      </c>
    </row>
    <row r="35" spans="1:11" x14ac:dyDescent="0.3">
      <c r="A35" s="196">
        <v>33</v>
      </c>
      <c r="B35" s="214" t="s">
        <v>514</v>
      </c>
      <c r="C35" s="208">
        <v>1985</v>
      </c>
      <c r="D35" s="199">
        <v>34</v>
      </c>
      <c r="E35" s="218" t="s">
        <v>515</v>
      </c>
      <c r="F35" s="389">
        <v>0.88888888888888884</v>
      </c>
      <c r="G35" s="201" t="s">
        <v>55</v>
      </c>
      <c r="H35" s="201">
        <v>7</v>
      </c>
      <c r="I35" s="206">
        <v>4</v>
      </c>
      <c r="J35" s="330"/>
      <c r="K35" s="205">
        <f t="shared" si="2"/>
        <v>0.19622271277900416</v>
      </c>
    </row>
    <row r="36" spans="1:11" x14ac:dyDescent="0.3">
      <c r="A36" s="196">
        <v>34</v>
      </c>
      <c r="B36" s="219" t="s">
        <v>128</v>
      </c>
      <c r="C36" s="198">
        <v>1973</v>
      </c>
      <c r="D36" s="199">
        <v>46</v>
      </c>
      <c r="E36" s="211" t="s">
        <v>428</v>
      </c>
      <c r="F36" s="391">
        <v>0.90277777777777779</v>
      </c>
      <c r="G36" s="201" t="s">
        <v>124</v>
      </c>
      <c r="H36" s="201">
        <v>5</v>
      </c>
      <c r="I36" s="206">
        <v>6</v>
      </c>
      <c r="J36" s="330"/>
      <c r="K36" s="205">
        <f t="shared" si="2"/>
        <v>0.1992886926661761</v>
      </c>
    </row>
    <row r="37" spans="1:11" x14ac:dyDescent="0.3">
      <c r="A37" s="196">
        <v>35</v>
      </c>
      <c r="B37" s="214" t="s">
        <v>464</v>
      </c>
      <c r="C37" s="208">
        <v>1977</v>
      </c>
      <c r="D37" s="199">
        <v>42</v>
      </c>
      <c r="E37" s="210" t="s">
        <v>53</v>
      </c>
      <c r="F37" s="391">
        <v>0.90902777777777777</v>
      </c>
      <c r="G37" s="201" t="s">
        <v>69</v>
      </c>
      <c r="H37" s="201">
        <v>16</v>
      </c>
      <c r="I37" s="206">
        <v>1</v>
      </c>
      <c r="J37" s="330"/>
      <c r="K37" s="205">
        <f t="shared" si="2"/>
        <v>0.20066838361540346</v>
      </c>
    </row>
    <row r="38" spans="1:11" x14ac:dyDescent="0.3">
      <c r="A38" s="196">
        <v>36</v>
      </c>
      <c r="B38" s="207" t="s">
        <v>51</v>
      </c>
      <c r="C38" s="208">
        <v>1994</v>
      </c>
      <c r="D38" s="199">
        <v>25</v>
      </c>
      <c r="E38" s="215" t="s">
        <v>52</v>
      </c>
      <c r="F38" s="329">
        <v>0.91180555555555554</v>
      </c>
      <c r="G38" s="201" t="s">
        <v>41</v>
      </c>
      <c r="H38" s="201">
        <v>5</v>
      </c>
      <c r="I38" s="206">
        <v>6</v>
      </c>
      <c r="J38" s="330"/>
      <c r="K38" s="205">
        <f t="shared" si="2"/>
        <v>0.20128157959283785</v>
      </c>
    </row>
    <row r="39" spans="1:11" x14ac:dyDescent="0.3">
      <c r="A39" s="196">
        <v>37</v>
      </c>
      <c r="B39" s="219" t="s">
        <v>429</v>
      </c>
      <c r="C39" s="198">
        <v>1974</v>
      </c>
      <c r="D39" s="199">
        <v>45</v>
      </c>
      <c r="E39" s="210" t="s">
        <v>53</v>
      </c>
      <c r="F39" s="329">
        <v>0.93958333333333333</v>
      </c>
      <c r="G39" s="201" t="s">
        <v>124</v>
      </c>
      <c r="H39" s="201">
        <v>6</v>
      </c>
      <c r="I39" s="206">
        <v>5</v>
      </c>
      <c r="J39" s="330"/>
      <c r="K39" s="205">
        <f t="shared" si="2"/>
        <v>0.20741353936718174</v>
      </c>
    </row>
    <row r="40" spans="1:11" x14ac:dyDescent="0.3">
      <c r="A40" s="196">
        <v>38</v>
      </c>
      <c r="B40" s="211" t="s">
        <v>96</v>
      </c>
      <c r="C40" s="198">
        <v>1947</v>
      </c>
      <c r="D40" s="199">
        <v>72</v>
      </c>
      <c r="E40" s="212" t="s">
        <v>46</v>
      </c>
      <c r="F40" s="391">
        <v>0.95138888888888884</v>
      </c>
      <c r="G40" s="201" t="s">
        <v>380</v>
      </c>
      <c r="H40" s="201">
        <v>1</v>
      </c>
      <c r="I40" s="203">
        <v>10</v>
      </c>
      <c r="J40" s="330" t="s">
        <v>7</v>
      </c>
      <c r="K40" s="205">
        <f t="shared" si="2"/>
        <v>0.21001962227127788</v>
      </c>
    </row>
    <row r="41" spans="1:11" x14ac:dyDescent="0.3">
      <c r="A41" s="196">
        <v>39</v>
      </c>
      <c r="B41" s="211" t="s">
        <v>516</v>
      </c>
      <c r="C41" s="198">
        <v>1984</v>
      </c>
      <c r="D41" s="199">
        <v>35</v>
      </c>
      <c r="E41" s="397" t="s">
        <v>43</v>
      </c>
      <c r="F41" s="391">
        <v>0.95347222222222217</v>
      </c>
      <c r="G41" s="201" t="s">
        <v>124</v>
      </c>
      <c r="H41" s="201">
        <v>7</v>
      </c>
      <c r="I41" s="206">
        <v>4</v>
      </c>
      <c r="J41" s="330"/>
      <c r="K41" s="205">
        <f t="shared" si="2"/>
        <v>0.21047951925435368</v>
      </c>
    </row>
    <row r="42" spans="1:11" x14ac:dyDescent="0.3">
      <c r="A42" s="196">
        <v>40</v>
      </c>
      <c r="B42" s="207" t="s">
        <v>88</v>
      </c>
      <c r="C42" s="208">
        <v>1962</v>
      </c>
      <c r="D42" s="199">
        <v>57</v>
      </c>
      <c r="E42" s="220" t="s">
        <v>53</v>
      </c>
      <c r="F42" s="329">
        <v>0.95763888888888893</v>
      </c>
      <c r="G42" s="201" t="s">
        <v>84</v>
      </c>
      <c r="H42" s="201"/>
      <c r="I42" s="206">
        <v>8</v>
      </c>
      <c r="J42" s="330"/>
      <c r="K42" s="205">
        <f t="shared" si="2"/>
        <v>0.21139931322050526</v>
      </c>
    </row>
    <row r="43" spans="1:11" x14ac:dyDescent="0.3">
      <c r="A43" s="196">
        <v>41</v>
      </c>
      <c r="B43" s="219" t="s">
        <v>436</v>
      </c>
      <c r="C43" s="198">
        <v>1975</v>
      </c>
      <c r="D43" s="199">
        <v>44</v>
      </c>
      <c r="E43" s="223" t="s">
        <v>52</v>
      </c>
      <c r="F43" s="391">
        <v>0.96736111111111101</v>
      </c>
      <c r="G43" s="201" t="s">
        <v>124</v>
      </c>
      <c r="H43" s="201">
        <v>8</v>
      </c>
      <c r="I43" s="206">
        <v>3</v>
      </c>
      <c r="J43" s="330"/>
      <c r="K43" s="205">
        <f t="shared" si="2"/>
        <v>0.2135454991415256</v>
      </c>
    </row>
    <row r="44" spans="1:11" x14ac:dyDescent="0.3">
      <c r="A44" s="196">
        <v>42</v>
      </c>
      <c r="B44" s="211" t="s">
        <v>371</v>
      </c>
      <c r="C44" s="198">
        <v>1955</v>
      </c>
      <c r="D44" s="199">
        <v>64</v>
      </c>
      <c r="E44" s="211" t="s">
        <v>50</v>
      </c>
      <c r="F44" s="329">
        <v>0.9770833333333333</v>
      </c>
      <c r="G44" s="201" t="s">
        <v>94</v>
      </c>
      <c r="H44" s="201">
        <v>2</v>
      </c>
      <c r="I44" s="206">
        <v>9</v>
      </c>
      <c r="J44" s="330"/>
      <c r="K44" s="205">
        <f t="shared" si="2"/>
        <v>0.21569168506254596</v>
      </c>
    </row>
    <row r="45" spans="1:11" x14ac:dyDescent="0.3">
      <c r="A45" s="196">
        <v>43</v>
      </c>
      <c r="B45" s="214" t="s">
        <v>368</v>
      </c>
      <c r="C45" s="208">
        <v>2003</v>
      </c>
      <c r="D45" s="199">
        <v>16</v>
      </c>
      <c r="E45" s="221" t="s">
        <v>52</v>
      </c>
      <c r="F45" s="391">
        <v>0.98958333333333337</v>
      </c>
      <c r="G45" s="201" t="s">
        <v>41</v>
      </c>
      <c r="H45" s="201">
        <v>6</v>
      </c>
      <c r="I45" s="206">
        <v>5</v>
      </c>
      <c r="J45" s="330"/>
      <c r="K45" s="205">
        <f t="shared" si="2"/>
        <v>0.21845106696100072</v>
      </c>
    </row>
    <row r="46" spans="1:11" x14ac:dyDescent="0.3">
      <c r="A46" s="196">
        <v>44</v>
      </c>
      <c r="B46" s="217" t="s">
        <v>131</v>
      </c>
      <c r="C46" s="187">
        <v>1973</v>
      </c>
      <c r="D46" s="199">
        <v>46</v>
      </c>
      <c r="E46" s="212" t="s">
        <v>46</v>
      </c>
      <c r="F46" s="332" t="s">
        <v>431</v>
      </c>
      <c r="G46" s="201" t="s">
        <v>124</v>
      </c>
      <c r="H46" s="201">
        <v>9</v>
      </c>
      <c r="I46" s="206">
        <v>2</v>
      </c>
      <c r="J46" s="330"/>
      <c r="K46" s="205">
        <f t="shared" si="2"/>
        <v>0.22075055187637968</v>
      </c>
    </row>
    <row r="47" spans="1:11" x14ac:dyDescent="0.3">
      <c r="A47" s="196">
        <v>45</v>
      </c>
      <c r="B47" s="197" t="s">
        <v>95</v>
      </c>
      <c r="C47" s="187">
        <v>1955</v>
      </c>
      <c r="D47" s="199">
        <v>64</v>
      </c>
      <c r="E47" s="197" t="s">
        <v>469</v>
      </c>
      <c r="F47" s="333" t="s">
        <v>220</v>
      </c>
      <c r="G47" s="201" t="s">
        <v>94</v>
      </c>
      <c r="H47" s="201">
        <v>3</v>
      </c>
      <c r="I47" s="206">
        <v>8</v>
      </c>
      <c r="J47" s="330"/>
      <c r="K47" s="205">
        <f t="shared" si="2"/>
        <v>0.22473632572970317</v>
      </c>
    </row>
    <row r="48" spans="1:11" x14ac:dyDescent="0.3">
      <c r="A48" s="196">
        <v>46</v>
      </c>
      <c r="B48" s="219" t="s">
        <v>142</v>
      </c>
      <c r="C48" s="198">
        <v>1972</v>
      </c>
      <c r="D48" s="199">
        <v>47</v>
      </c>
      <c r="E48" s="223" t="s">
        <v>43</v>
      </c>
      <c r="F48" s="332" t="s">
        <v>64</v>
      </c>
      <c r="G48" s="201" t="s">
        <v>124</v>
      </c>
      <c r="H48" s="201">
        <v>10</v>
      </c>
      <c r="I48" s="206">
        <v>1</v>
      </c>
      <c r="J48" s="330"/>
      <c r="K48" s="205">
        <f t="shared" si="2"/>
        <v>0.22764900662251655</v>
      </c>
    </row>
    <row r="49" spans="1:11" x14ac:dyDescent="0.3">
      <c r="A49" s="196">
        <v>47</v>
      </c>
      <c r="B49" s="211" t="s">
        <v>132</v>
      </c>
      <c r="C49" s="187">
        <v>1969</v>
      </c>
      <c r="D49" s="199">
        <v>50</v>
      </c>
      <c r="E49" s="223" t="s">
        <v>438</v>
      </c>
      <c r="F49" s="398" t="s">
        <v>64</v>
      </c>
      <c r="G49" s="201" t="s">
        <v>143</v>
      </c>
      <c r="H49" s="201">
        <v>1</v>
      </c>
      <c r="I49" s="203">
        <v>10</v>
      </c>
      <c r="J49" s="330"/>
      <c r="K49" s="205">
        <f t="shared" si="2"/>
        <v>0.22764900662251655</v>
      </c>
    </row>
    <row r="50" spans="1:11" x14ac:dyDescent="0.3">
      <c r="A50" s="196">
        <v>48</v>
      </c>
      <c r="B50" s="219" t="s">
        <v>363</v>
      </c>
      <c r="C50" s="198">
        <v>1985</v>
      </c>
      <c r="D50" s="199">
        <v>34</v>
      </c>
      <c r="E50" s="218" t="s">
        <v>119</v>
      </c>
      <c r="F50" s="398" t="s">
        <v>98</v>
      </c>
      <c r="G50" s="201" t="s">
        <v>110</v>
      </c>
      <c r="H50" s="201">
        <v>1</v>
      </c>
      <c r="I50" s="203">
        <v>10</v>
      </c>
      <c r="J50" s="330"/>
      <c r="K50" s="205">
        <f t="shared" si="2"/>
        <v>0.22810890360559236</v>
      </c>
    </row>
    <row r="51" spans="1:11" x14ac:dyDescent="0.3">
      <c r="A51" s="196">
        <v>49</v>
      </c>
      <c r="B51" s="211" t="s">
        <v>440</v>
      </c>
      <c r="C51" s="198">
        <v>1990</v>
      </c>
      <c r="D51" s="199">
        <v>29</v>
      </c>
      <c r="E51" s="223" t="s">
        <v>52</v>
      </c>
      <c r="F51" s="398" t="s">
        <v>517</v>
      </c>
      <c r="G51" s="201" t="s">
        <v>110</v>
      </c>
      <c r="H51" s="201">
        <v>2</v>
      </c>
      <c r="I51" s="206">
        <v>9</v>
      </c>
      <c r="J51" s="330"/>
      <c r="K51" s="205">
        <f t="shared" si="2"/>
        <v>0.22902869757174388</v>
      </c>
    </row>
    <row r="52" spans="1:11" x14ac:dyDescent="0.3">
      <c r="A52" s="196">
        <v>50</v>
      </c>
      <c r="B52" s="219" t="s">
        <v>518</v>
      </c>
      <c r="C52" s="198">
        <v>1998</v>
      </c>
      <c r="D52" s="199">
        <v>21</v>
      </c>
      <c r="E52" s="393" t="s">
        <v>519</v>
      </c>
      <c r="F52" s="398" t="s">
        <v>520</v>
      </c>
      <c r="G52" s="216" t="s">
        <v>69</v>
      </c>
      <c r="H52" s="216">
        <v>17</v>
      </c>
      <c r="I52" s="206">
        <v>1</v>
      </c>
      <c r="J52" s="369" t="s">
        <v>252</v>
      </c>
      <c r="K52" s="205">
        <f t="shared" si="2"/>
        <v>0.22994849153789551</v>
      </c>
    </row>
    <row r="53" spans="1:11" x14ac:dyDescent="0.3">
      <c r="A53" s="196">
        <v>51</v>
      </c>
      <c r="B53" s="219" t="s">
        <v>404</v>
      </c>
      <c r="C53" s="187">
        <v>1976</v>
      </c>
      <c r="D53" s="199">
        <v>43</v>
      </c>
      <c r="E53" s="197" t="s">
        <v>390</v>
      </c>
      <c r="F53" s="398" t="s">
        <v>477</v>
      </c>
      <c r="G53" s="201" t="s">
        <v>124</v>
      </c>
      <c r="H53" s="201">
        <v>11</v>
      </c>
      <c r="I53" s="206">
        <v>1</v>
      </c>
      <c r="J53" s="330" t="s">
        <v>7</v>
      </c>
      <c r="K53" s="205">
        <f t="shared" si="2"/>
        <v>0.23608045131223937</v>
      </c>
    </row>
    <row r="54" spans="1:11" x14ac:dyDescent="0.3">
      <c r="A54" s="196">
        <v>52</v>
      </c>
      <c r="B54" s="219" t="s">
        <v>104</v>
      </c>
      <c r="C54" s="198">
        <v>1945</v>
      </c>
      <c r="D54" s="199">
        <v>74</v>
      </c>
      <c r="E54" s="225" t="s">
        <v>45</v>
      </c>
      <c r="F54" s="398" t="s">
        <v>521</v>
      </c>
      <c r="G54" s="201" t="s">
        <v>380</v>
      </c>
      <c r="H54" s="201">
        <v>2</v>
      </c>
      <c r="I54" s="206">
        <v>9</v>
      </c>
      <c r="J54" s="330" t="s">
        <v>7</v>
      </c>
      <c r="K54" s="205">
        <f t="shared" si="2"/>
        <v>0.23700024527839095</v>
      </c>
    </row>
    <row r="55" spans="1:11" x14ac:dyDescent="0.3">
      <c r="A55" s="196">
        <v>53</v>
      </c>
      <c r="B55" s="219" t="s">
        <v>111</v>
      </c>
      <c r="C55" s="198">
        <v>2001</v>
      </c>
      <c r="D55" s="199">
        <v>18</v>
      </c>
      <c r="E55" s="220" t="s">
        <v>53</v>
      </c>
      <c r="F55" s="398" t="s">
        <v>522</v>
      </c>
      <c r="G55" s="201" t="s">
        <v>110</v>
      </c>
      <c r="H55" s="201">
        <v>3</v>
      </c>
      <c r="I55" s="206">
        <v>8</v>
      </c>
      <c r="J55" s="330" t="s">
        <v>7</v>
      </c>
      <c r="K55" s="205">
        <f t="shared" si="2"/>
        <v>0.24006622516556292</v>
      </c>
    </row>
    <row r="56" spans="1:11" x14ac:dyDescent="0.3">
      <c r="A56" s="196">
        <v>54</v>
      </c>
      <c r="B56" s="214" t="s">
        <v>523</v>
      </c>
      <c r="C56" s="208">
        <v>1994</v>
      </c>
      <c r="D56" s="187">
        <v>25</v>
      </c>
      <c r="E56" s="390" t="s">
        <v>48</v>
      </c>
      <c r="F56" s="399" t="s">
        <v>524</v>
      </c>
      <c r="G56" s="201" t="s">
        <v>41</v>
      </c>
      <c r="H56" s="201">
        <v>7</v>
      </c>
      <c r="I56" s="206">
        <v>4</v>
      </c>
      <c r="J56" s="330"/>
      <c r="K56" s="205">
        <f t="shared" si="2"/>
        <v>0.24052612214863869</v>
      </c>
    </row>
    <row r="57" spans="1:11" x14ac:dyDescent="0.3">
      <c r="A57" s="196">
        <v>55</v>
      </c>
      <c r="B57" s="214" t="s">
        <v>392</v>
      </c>
      <c r="C57" s="208">
        <v>2004</v>
      </c>
      <c r="D57" s="199">
        <v>15</v>
      </c>
      <c r="E57" s="221" t="s">
        <v>360</v>
      </c>
      <c r="F57" s="399" t="s">
        <v>524</v>
      </c>
      <c r="G57" s="201" t="s">
        <v>41</v>
      </c>
      <c r="H57" s="201">
        <v>8</v>
      </c>
      <c r="I57" s="206">
        <v>3</v>
      </c>
      <c r="J57" s="330"/>
      <c r="K57" s="205">
        <f t="shared" si="2"/>
        <v>0.24052612214863869</v>
      </c>
    </row>
    <row r="58" spans="1:11" x14ac:dyDescent="0.3">
      <c r="A58" s="196">
        <v>56</v>
      </c>
      <c r="B58" s="214" t="s">
        <v>349</v>
      </c>
      <c r="C58" s="208">
        <v>1963</v>
      </c>
      <c r="D58" s="199">
        <v>56</v>
      </c>
      <c r="E58" s="211" t="s">
        <v>350</v>
      </c>
      <c r="F58" s="399" t="s">
        <v>228</v>
      </c>
      <c r="G58" s="201" t="s">
        <v>84</v>
      </c>
      <c r="H58" s="201"/>
      <c r="I58" s="206">
        <v>7</v>
      </c>
      <c r="J58" s="330" t="s">
        <v>7</v>
      </c>
      <c r="K58" s="205">
        <f t="shared" si="2"/>
        <v>0.24251900907530047</v>
      </c>
    </row>
    <row r="59" spans="1:11" x14ac:dyDescent="0.3">
      <c r="A59" s="196">
        <v>57</v>
      </c>
      <c r="B59" s="219" t="s">
        <v>525</v>
      </c>
      <c r="C59" s="198">
        <v>1972</v>
      </c>
      <c r="D59" s="199">
        <v>47</v>
      </c>
      <c r="E59" s="393" t="s">
        <v>526</v>
      </c>
      <c r="F59" s="398" t="s">
        <v>230</v>
      </c>
      <c r="G59" s="216" t="s">
        <v>69</v>
      </c>
      <c r="H59" s="216">
        <v>18</v>
      </c>
      <c r="I59" s="206">
        <v>1</v>
      </c>
      <c r="J59" s="330"/>
      <c r="K59" s="205">
        <f t="shared" si="2"/>
        <v>0.25340323767476086</v>
      </c>
    </row>
    <row r="60" spans="1:11" x14ac:dyDescent="0.3">
      <c r="A60" s="196">
        <v>58</v>
      </c>
      <c r="B60" s="211" t="s">
        <v>101</v>
      </c>
      <c r="C60" s="198">
        <v>1945</v>
      </c>
      <c r="D60" s="199">
        <v>74</v>
      </c>
      <c r="E60" s="212" t="s">
        <v>46</v>
      </c>
      <c r="F60" s="398" t="s">
        <v>527</v>
      </c>
      <c r="G60" s="201" t="s">
        <v>380</v>
      </c>
      <c r="H60" s="201">
        <v>3</v>
      </c>
      <c r="I60" s="206">
        <v>8</v>
      </c>
      <c r="J60" s="330"/>
      <c r="K60" s="205">
        <f t="shared" si="2"/>
        <v>0.25401643365219523</v>
      </c>
    </row>
    <row r="61" spans="1:11" x14ac:dyDescent="0.3">
      <c r="A61" s="196">
        <v>59</v>
      </c>
      <c r="B61" s="219" t="s">
        <v>134</v>
      </c>
      <c r="C61" s="187">
        <v>1973</v>
      </c>
      <c r="D61" s="199">
        <v>46</v>
      </c>
      <c r="E61" s="220" t="s">
        <v>53</v>
      </c>
      <c r="F61" s="398" t="s">
        <v>486</v>
      </c>
      <c r="G61" s="201" t="s">
        <v>124</v>
      </c>
      <c r="H61" s="201">
        <v>12</v>
      </c>
      <c r="I61" s="206">
        <v>1</v>
      </c>
      <c r="J61" s="330" t="s">
        <v>7</v>
      </c>
      <c r="K61" s="205">
        <f t="shared" si="2"/>
        <v>0.25708241353936717</v>
      </c>
    </row>
    <row r="62" spans="1:11" x14ac:dyDescent="0.3">
      <c r="A62" s="196">
        <v>60</v>
      </c>
      <c r="B62" s="207" t="s">
        <v>528</v>
      </c>
      <c r="C62" s="208">
        <v>1960</v>
      </c>
      <c r="D62" s="199">
        <v>59</v>
      </c>
      <c r="E62" s="393" t="s">
        <v>48</v>
      </c>
      <c r="F62" s="399" t="s">
        <v>376</v>
      </c>
      <c r="G62" s="201" t="s">
        <v>84</v>
      </c>
      <c r="H62" s="201"/>
      <c r="I62" s="206">
        <v>6</v>
      </c>
      <c r="J62" s="330"/>
      <c r="K62" s="205">
        <f t="shared" si="2"/>
        <v>0.26842653912190334</v>
      </c>
    </row>
    <row r="63" spans="1:11" x14ac:dyDescent="0.3">
      <c r="A63" s="196">
        <v>61</v>
      </c>
      <c r="B63" s="211" t="s">
        <v>373</v>
      </c>
      <c r="C63" s="198">
        <v>2001</v>
      </c>
      <c r="D63" s="199">
        <v>18</v>
      </c>
      <c r="E63" s="212" t="s">
        <v>46</v>
      </c>
      <c r="F63" s="332" t="s">
        <v>529</v>
      </c>
      <c r="G63" s="216" t="s">
        <v>110</v>
      </c>
      <c r="H63" s="216">
        <v>4</v>
      </c>
      <c r="I63" s="206">
        <v>7</v>
      </c>
      <c r="J63" s="330" t="s">
        <v>7</v>
      </c>
      <c r="K63" s="205">
        <f t="shared" si="2"/>
        <v>0.27225901398086827</v>
      </c>
    </row>
    <row r="64" spans="1:11" x14ac:dyDescent="0.3">
      <c r="A64" s="196">
        <v>62</v>
      </c>
      <c r="B64" s="219" t="s">
        <v>103</v>
      </c>
      <c r="C64" s="198">
        <v>1953</v>
      </c>
      <c r="D64" s="199">
        <v>66</v>
      </c>
      <c r="E64" s="395" t="s">
        <v>46</v>
      </c>
      <c r="F64" s="398" t="s">
        <v>530</v>
      </c>
      <c r="G64" s="216" t="s">
        <v>94</v>
      </c>
      <c r="H64" s="216">
        <v>4</v>
      </c>
      <c r="I64" s="206">
        <v>7</v>
      </c>
      <c r="J64" s="330" t="s">
        <v>262</v>
      </c>
      <c r="K64" s="205">
        <f t="shared" si="2"/>
        <v>0.28268334559725289</v>
      </c>
    </row>
    <row r="65" spans="1:11" x14ac:dyDescent="0.3">
      <c r="A65" s="196">
        <v>63</v>
      </c>
      <c r="B65" s="197" t="s">
        <v>100</v>
      </c>
      <c r="C65" s="187">
        <v>1948</v>
      </c>
      <c r="D65" s="199">
        <v>71</v>
      </c>
      <c r="E65" s="225" t="s">
        <v>45</v>
      </c>
      <c r="F65" s="398" t="s">
        <v>531</v>
      </c>
      <c r="G65" s="201" t="s">
        <v>380</v>
      </c>
      <c r="H65" s="201">
        <v>4</v>
      </c>
      <c r="I65" s="206">
        <v>7</v>
      </c>
      <c r="J65" s="330"/>
      <c r="K65" s="205">
        <f t="shared" si="2"/>
        <v>0.29065489330389993</v>
      </c>
    </row>
    <row r="66" spans="1:11" x14ac:dyDescent="0.3">
      <c r="A66" s="196">
        <v>64</v>
      </c>
      <c r="B66" s="207" t="s">
        <v>231</v>
      </c>
      <c r="C66" s="187">
        <v>1959</v>
      </c>
      <c r="D66" s="199">
        <v>60</v>
      </c>
      <c r="E66" s="223" t="s">
        <v>43</v>
      </c>
      <c r="F66" s="332" t="s">
        <v>150</v>
      </c>
      <c r="G66" s="201" t="s">
        <v>143</v>
      </c>
      <c r="H66" s="201">
        <v>2</v>
      </c>
      <c r="I66" s="335">
        <v>9</v>
      </c>
      <c r="J66" s="330" t="s">
        <v>262</v>
      </c>
      <c r="K66" s="205"/>
    </row>
    <row r="67" spans="1:11" x14ac:dyDescent="0.3">
      <c r="A67" s="196">
        <v>65</v>
      </c>
      <c r="B67" s="219" t="s">
        <v>532</v>
      </c>
      <c r="C67" s="198">
        <v>1978</v>
      </c>
      <c r="D67" s="199"/>
      <c r="E67" s="223" t="s">
        <v>526</v>
      </c>
      <c r="F67" s="391" t="s">
        <v>533</v>
      </c>
      <c r="G67" s="201" t="s">
        <v>124</v>
      </c>
      <c r="H67" s="201">
        <v>13</v>
      </c>
      <c r="I67" s="400">
        <v>0</v>
      </c>
      <c r="J67" s="369" t="s">
        <v>252</v>
      </c>
      <c r="K67" s="205"/>
    </row>
    <row r="68" spans="1:11" x14ac:dyDescent="0.3">
      <c r="H68" s="401"/>
    </row>
  </sheetData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selection activeCell="P33" sqref="P33"/>
    </sheetView>
  </sheetViews>
  <sheetFormatPr defaultRowHeight="14.4" x14ac:dyDescent="0.3"/>
  <cols>
    <col min="1" max="1" width="3" bestFit="1" customWidth="1"/>
    <col min="2" max="2" width="18.21875" bestFit="1" customWidth="1"/>
    <col min="3" max="3" width="3.88671875" bestFit="1" customWidth="1"/>
    <col min="4" max="4" width="3.33203125" bestFit="1" customWidth="1"/>
    <col min="5" max="5" width="17.33203125" bestFit="1" customWidth="1"/>
    <col min="6" max="6" width="6.6640625" customWidth="1"/>
    <col min="7" max="7" width="3.33203125" bestFit="1" customWidth="1"/>
    <col min="8" max="8" width="3.6640625" customWidth="1"/>
    <col min="9" max="9" width="2.77734375" bestFit="1" customWidth="1"/>
    <col min="10" max="10" width="5.88671875" customWidth="1"/>
    <col min="11" max="11" width="6.21875" customWidth="1"/>
  </cols>
  <sheetData>
    <row r="1" spans="1:11" x14ac:dyDescent="0.3">
      <c r="A1" s="664" t="s">
        <v>559</v>
      </c>
      <c r="B1" s="665"/>
      <c r="C1" s="665"/>
      <c r="D1" s="665"/>
      <c r="E1" s="665"/>
      <c r="F1" s="665"/>
      <c r="G1" s="665"/>
      <c r="H1" s="665"/>
      <c r="I1" s="665"/>
      <c r="J1" s="665"/>
      <c r="K1" s="666"/>
    </row>
    <row r="2" spans="1:11" x14ac:dyDescent="0.3">
      <c r="A2" s="412" t="s">
        <v>0</v>
      </c>
      <c r="B2" s="187" t="s">
        <v>2</v>
      </c>
      <c r="C2" s="187" t="s">
        <v>3</v>
      </c>
      <c r="D2" s="188" t="s">
        <v>379</v>
      </c>
      <c r="E2" s="189" t="s">
        <v>5</v>
      </c>
      <c r="F2" s="190" t="s">
        <v>248</v>
      </c>
      <c r="G2" s="191" t="s">
        <v>1</v>
      </c>
      <c r="H2" s="192" t="s">
        <v>503</v>
      </c>
      <c r="I2" s="193" t="s">
        <v>10</v>
      </c>
      <c r="J2" s="194" t="s">
        <v>250</v>
      </c>
      <c r="K2" s="413" t="s">
        <v>251</v>
      </c>
    </row>
    <row r="3" spans="1:11" x14ac:dyDescent="0.3">
      <c r="A3" s="414">
        <v>1</v>
      </c>
      <c r="B3" s="197" t="s">
        <v>359</v>
      </c>
      <c r="C3" s="198">
        <v>1981</v>
      </c>
      <c r="D3" s="199">
        <v>38</v>
      </c>
      <c r="E3" s="200" t="s">
        <v>43</v>
      </c>
      <c r="F3" s="415">
        <v>0.67847222222222225</v>
      </c>
      <c r="G3" s="201" t="s">
        <v>55</v>
      </c>
      <c r="H3" s="216">
        <v>1</v>
      </c>
      <c r="I3" s="203">
        <v>10</v>
      </c>
      <c r="J3" s="369" t="s">
        <v>536</v>
      </c>
      <c r="K3" s="416">
        <f>SUM(F3/4.53)</f>
        <v>0.14977311748834929</v>
      </c>
    </row>
    <row r="4" spans="1:11" x14ac:dyDescent="0.3">
      <c r="A4" s="414">
        <v>2</v>
      </c>
      <c r="B4" s="207" t="s">
        <v>253</v>
      </c>
      <c r="C4" s="208">
        <v>1978</v>
      </c>
      <c r="D4" s="199">
        <v>41</v>
      </c>
      <c r="E4" s="209" t="s">
        <v>254</v>
      </c>
      <c r="F4" s="415">
        <v>0.68958333333333333</v>
      </c>
      <c r="G4" s="216" t="s">
        <v>69</v>
      </c>
      <c r="H4" s="216">
        <v>1</v>
      </c>
      <c r="I4" s="203">
        <v>10</v>
      </c>
      <c r="J4" s="330" t="s">
        <v>365</v>
      </c>
      <c r="K4" s="416">
        <f>SUM(F3/4.53)</f>
        <v>0.14977311748834929</v>
      </c>
    </row>
    <row r="5" spans="1:11" x14ac:dyDescent="0.3">
      <c r="A5" s="414">
        <v>3</v>
      </c>
      <c r="B5" s="211" t="s">
        <v>56</v>
      </c>
      <c r="C5" s="198">
        <v>1980</v>
      </c>
      <c r="D5" s="199">
        <v>39</v>
      </c>
      <c r="E5" s="212" t="s">
        <v>46</v>
      </c>
      <c r="F5" s="415">
        <v>0.72152777777777777</v>
      </c>
      <c r="G5" s="201" t="s">
        <v>55</v>
      </c>
      <c r="H5" s="201">
        <v>2</v>
      </c>
      <c r="I5" s="206">
        <v>9</v>
      </c>
      <c r="J5" s="330" t="s">
        <v>7</v>
      </c>
      <c r="K5" s="416">
        <f>SUM(F5/4.53)</f>
        <v>0.15927765513858227</v>
      </c>
    </row>
    <row r="6" spans="1:11" x14ac:dyDescent="0.3">
      <c r="A6" s="414">
        <v>4</v>
      </c>
      <c r="B6" s="214" t="s">
        <v>90</v>
      </c>
      <c r="C6" s="208">
        <v>1963</v>
      </c>
      <c r="D6" s="199">
        <v>56</v>
      </c>
      <c r="E6" s="222" t="s">
        <v>45</v>
      </c>
      <c r="F6" s="417">
        <v>0.73333333333333339</v>
      </c>
      <c r="G6" s="201" t="s">
        <v>84</v>
      </c>
      <c r="H6" s="201">
        <v>1</v>
      </c>
      <c r="I6" s="203">
        <v>10</v>
      </c>
      <c r="J6" s="330"/>
      <c r="K6" s="416">
        <f>SUM(F6/4.53)</f>
        <v>0.16188373804267844</v>
      </c>
    </row>
    <row r="7" spans="1:11" x14ac:dyDescent="0.3">
      <c r="A7" s="414">
        <v>5</v>
      </c>
      <c r="B7" s="207" t="s">
        <v>417</v>
      </c>
      <c r="C7" s="208">
        <v>2002</v>
      </c>
      <c r="D7" s="199">
        <v>17</v>
      </c>
      <c r="E7" s="215" t="s">
        <v>400</v>
      </c>
      <c r="F7" s="415">
        <v>0.78888888888888886</v>
      </c>
      <c r="G7" s="201" t="s">
        <v>41</v>
      </c>
      <c r="H7" s="216">
        <v>1</v>
      </c>
      <c r="I7" s="203">
        <v>10</v>
      </c>
      <c r="J7" s="330"/>
      <c r="K7" s="416">
        <f>SUM(F7/4.53)</f>
        <v>0.17414765759136619</v>
      </c>
    </row>
    <row r="8" spans="1:11" x14ac:dyDescent="0.3">
      <c r="A8" s="414">
        <v>6</v>
      </c>
      <c r="B8" s="217" t="s">
        <v>71</v>
      </c>
      <c r="C8" s="198">
        <v>1972</v>
      </c>
      <c r="D8" s="199">
        <v>47</v>
      </c>
      <c r="E8" s="218" t="s">
        <v>43</v>
      </c>
      <c r="F8" s="417">
        <v>0.79305555555555562</v>
      </c>
      <c r="G8" s="216" t="s">
        <v>69</v>
      </c>
      <c r="H8" s="216">
        <v>2</v>
      </c>
      <c r="I8" s="206">
        <v>9</v>
      </c>
      <c r="J8" s="330"/>
      <c r="K8" s="416">
        <f>SUM(F7/4.53)</f>
        <v>0.17414765759136619</v>
      </c>
    </row>
    <row r="9" spans="1:11" x14ac:dyDescent="0.3">
      <c r="A9" s="414">
        <v>7</v>
      </c>
      <c r="B9" s="197" t="s">
        <v>85</v>
      </c>
      <c r="C9" s="187">
        <v>1964</v>
      </c>
      <c r="D9" s="199">
        <v>55</v>
      </c>
      <c r="E9" s="212" t="s">
        <v>46</v>
      </c>
      <c r="F9" s="415">
        <v>0.79791666666666661</v>
      </c>
      <c r="G9" s="201" t="s">
        <v>84</v>
      </c>
      <c r="H9" s="201">
        <v>2</v>
      </c>
      <c r="I9" s="206">
        <v>9</v>
      </c>
      <c r="J9" s="330"/>
      <c r="K9" s="416">
        <f t="shared" ref="K9:K34" si="0">SUM(F9/4.53)</f>
        <v>0.17614054451802794</v>
      </c>
    </row>
    <row r="10" spans="1:11" x14ac:dyDescent="0.3">
      <c r="A10" s="414">
        <v>8</v>
      </c>
      <c r="B10" s="214" t="s">
        <v>461</v>
      </c>
      <c r="C10" s="208">
        <v>1980</v>
      </c>
      <c r="D10" s="199">
        <v>39</v>
      </c>
      <c r="E10" s="210" t="s">
        <v>53</v>
      </c>
      <c r="F10" s="415">
        <v>0.80694444444444446</v>
      </c>
      <c r="G10" s="201" t="s">
        <v>55</v>
      </c>
      <c r="H10" s="216">
        <v>3</v>
      </c>
      <c r="I10" s="206">
        <v>8</v>
      </c>
      <c r="J10" s="330"/>
      <c r="K10" s="416">
        <f t="shared" si="0"/>
        <v>0.17813343144468971</v>
      </c>
    </row>
    <row r="11" spans="1:11" x14ac:dyDescent="0.3">
      <c r="A11" s="414">
        <v>9</v>
      </c>
      <c r="B11" s="219" t="s">
        <v>420</v>
      </c>
      <c r="C11" s="198">
        <v>1973</v>
      </c>
      <c r="D11" s="199">
        <v>46</v>
      </c>
      <c r="E11" s="210" t="s">
        <v>53</v>
      </c>
      <c r="F11" s="417">
        <v>0.80972222222222223</v>
      </c>
      <c r="G11" s="201" t="s">
        <v>69</v>
      </c>
      <c r="H11" s="201">
        <v>3</v>
      </c>
      <c r="I11" s="206">
        <v>8</v>
      </c>
      <c r="J11" s="330"/>
      <c r="K11" s="416">
        <f t="shared" si="0"/>
        <v>0.1787466274221241</v>
      </c>
    </row>
    <row r="12" spans="1:11" x14ac:dyDescent="0.3">
      <c r="A12" s="414">
        <v>10</v>
      </c>
      <c r="B12" s="217" t="s">
        <v>58</v>
      </c>
      <c r="C12" s="198">
        <v>1977</v>
      </c>
      <c r="D12" s="199">
        <v>42</v>
      </c>
      <c r="E12" s="212" t="s">
        <v>46</v>
      </c>
      <c r="F12" s="417">
        <v>0.81180555555555556</v>
      </c>
      <c r="G12" s="216" t="s">
        <v>69</v>
      </c>
      <c r="H12" s="201">
        <v>4</v>
      </c>
      <c r="I12" s="206">
        <v>7</v>
      </c>
      <c r="J12" s="330"/>
      <c r="K12" s="416">
        <f t="shared" si="0"/>
        <v>0.17920652440519988</v>
      </c>
    </row>
    <row r="13" spans="1:11" x14ac:dyDescent="0.3">
      <c r="A13" s="414">
        <v>11</v>
      </c>
      <c r="B13" s="211" t="s">
        <v>126</v>
      </c>
      <c r="C13" s="198">
        <v>1975</v>
      </c>
      <c r="D13" s="199">
        <v>44</v>
      </c>
      <c r="E13" s="212" t="s">
        <v>46</v>
      </c>
      <c r="F13" s="417">
        <v>0.8125</v>
      </c>
      <c r="G13" s="201" t="s">
        <v>124</v>
      </c>
      <c r="H13" s="201">
        <v>1</v>
      </c>
      <c r="I13" s="203">
        <v>10</v>
      </c>
      <c r="J13" s="369" t="s">
        <v>537</v>
      </c>
      <c r="K13" s="416">
        <f t="shared" si="0"/>
        <v>0.1793598233995585</v>
      </c>
    </row>
    <row r="14" spans="1:11" x14ac:dyDescent="0.3">
      <c r="A14" s="414">
        <v>12</v>
      </c>
      <c r="B14" s="217" t="s">
        <v>375</v>
      </c>
      <c r="C14" s="198">
        <v>1977</v>
      </c>
      <c r="D14" s="199">
        <v>42</v>
      </c>
      <c r="E14" s="219" t="s">
        <v>82</v>
      </c>
      <c r="F14" s="417">
        <v>0.8222222222222223</v>
      </c>
      <c r="G14" s="216" t="s">
        <v>69</v>
      </c>
      <c r="H14" s="201">
        <v>5</v>
      </c>
      <c r="I14" s="206">
        <v>6</v>
      </c>
      <c r="J14" s="330"/>
      <c r="K14" s="416">
        <f t="shared" si="0"/>
        <v>0.18150600932057886</v>
      </c>
    </row>
    <row r="15" spans="1:11" x14ac:dyDescent="0.3">
      <c r="A15" s="414">
        <v>13</v>
      </c>
      <c r="B15" s="214" t="s">
        <v>384</v>
      </c>
      <c r="C15" s="208">
        <v>1980</v>
      </c>
      <c r="D15" s="199">
        <v>39</v>
      </c>
      <c r="E15" s="218" t="s">
        <v>385</v>
      </c>
      <c r="F15" s="415">
        <v>0.83194444444444438</v>
      </c>
      <c r="G15" s="201" t="s">
        <v>55</v>
      </c>
      <c r="H15" s="201">
        <v>4</v>
      </c>
      <c r="I15" s="206">
        <v>7</v>
      </c>
      <c r="J15" s="330" t="s">
        <v>7</v>
      </c>
      <c r="K15" s="416">
        <f t="shared" si="0"/>
        <v>0.1836521952415992</v>
      </c>
    </row>
    <row r="16" spans="1:11" x14ac:dyDescent="0.3">
      <c r="A16" s="414">
        <v>14</v>
      </c>
      <c r="B16" s="219" t="s">
        <v>418</v>
      </c>
      <c r="C16" s="198">
        <v>1974</v>
      </c>
      <c r="D16" s="199">
        <v>45</v>
      </c>
      <c r="E16" s="211" t="s">
        <v>43</v>
      </c>
      <c r="F16" s="417">
        <v>0.8354166666666667</v>
      </c>
      <c r="G16" s="201" t="s">
        <v>69</v>
      </c>
      <c r="H16" s="201">
        <v>6</v>
      </c>
      <c r="I16" s="206">
        <v>5</v>
      </c>
      <c r="J16" s="330"/>
      <c r="K16" s="416">
        <f t="shared" si="0"/>
        <v>0.18441869021339219</v>
      </c>
    </row>
    <row r="17" spans="1:11" x14ac:dyDescent="0.3">
      <c r="A17" s="414">
        <v>15</v>
      </c>
      <c r="B17" s="211" t="s">
        <v>125</v>
      </c>
      <c r="C17" s="198">
        <v>1977</v>
      </c>
      <c r="D17" s="199">
        <v>42</v>
      </c>
      <c r="E17" s="212" t="s">
        <v>46</v>
      </c>
      <c r="F17" s="415">
        <v>0.83611111111111114</v>
      </c>
      <c r="G17" s="201" t="s">
        <v>124</v>
      </c>
      <c r="H17" s="201">
        <v>2</v>
      </c>
      <c r="I17" s="206">
        <v>9</v>
      </c>
      <c r="J17" s="330"/>
      <c r="K17" s="416">
        <f t="shared" si="0"/>
        <v>0.18457198920775078</v>
      </c>
    </row>
    <row r="18" spans="1:11" x14ac:dyDescent="0.3">
      <c r="A18" s="414">
        <v>16</v>
      </c>
      <c r="B18" s="214" t="s">
        <v>423</v>
      </c>
      <c r="C18" s="208">
        <v>1985</v>
      </c>
      <c r="D18" s="199">
        <v>34</v>
      </c>
      <c r="E18" s="218" t="s">
        <v>43</v>
      </c>
      <c r="F18" s="415">
        <v>0.83819444444444446</v>
      </c>
      <c r="G18" s="201" t="s">
        <v>55</v>
      </c>
      <c r="H18" s="201">
        <v>5</v>
      </c>
      <c r="I18" s="206">
        <v>6</v>
      </c>
      <c r="J18" s="330"/>
      <c r="K18" s="416">
        <f t="shared" si="0"/>
        <v>0.18503188619082658</v>
      </c>
    </row>
    <row r="19" spans="1:11" x14ac:dyDescent="0.3">
      <c r="A19" s="414">
        <v>17</v>
      </c>
      <c r="B19" s="207" t="s">
        <v>393</v>
      </c>
      <c r="C19" s="208">
        <v>1965</v>
      </c>
      <c r="D19" s="199">
        <v>54</v>
      </c>
      <c r="E19" s="220" t="s">
        <v>53</v>
      </c>
      <c r="F19" s="417">
        <v>0.84375</v>
      </c>
      <c r="G19" s="201" t="s">
        <v>84</v>
      </c>
      <c r="H19" s="216">
        <v>3</v>
      </c>
      <c r="I19" s="206">
        <v>8</v>
      </c>
      <c r="J19" s="330"/>
      <c r="K19" s="416">
        <f t="shared" si="0"/>
        <v>0.18625827814569534</v>
      </c>
    </row>
    <row r="20" spans="1:11" x14ac:dyDescent="0.3">
      <c r="A20" s="414">
        <v>18</v>
      </c>
      <c r="B20" s="211" t="s">
        <v>260</v>
      </c>
      <c r="C20" s="198">
        <v>1987</v>
      </c>
      <c r="D20" s="199">
        <v>32</v>
      </c>
      <c r="E20" s="221" t="s">
        <v>255</v>
      </c>
      <c r="F20" s="415">
        <v>0.84583333333333333</v>
      </c>
      <c r="G20" s="201" t="s">
        <v>55</v>
      </c>
      <c r="H20" s="216">
        <v>6</v>
      </c>
      <c r="I20" s="206">
        <v>5</v>
      </c>
      <c r="J20" s="330"/>
      <c r="K20" s="416">
        <f t="shared" si="0"/>
        <v>0.18671817512877115</v>
      </c>
    </row>
    <row r="21" spans="1:11" x14ac:dyDescent="0.3">
      <c r="A21" s="414">
        <v>19</v>
      </c>
      <c r="B21" s="211" t="s">
        <v>184</v>
      </c>
      <c r="C21" s="198">
        <v>1958</v>
      </c>
      <c r="D21" s="199">
        <v>61</v>
      </c>
      <c r="E21" s="396" t="s">
        <v>86</v>
      </c>
      <c r="F21" s="415">
        <v>0.84722222222222221</v>
      </c>
      <c r="G21" s="201" t="s">
        <v>94</v>
      </c>
      <c r="H21" s="201">
        <v>1</v>
      </c>
      <c r="I21" s="203">
        <v>10</v>
      </c>
      <c r="J21" s="330"/>
      <c r="K21" s="416">
        <f t="shared" si="0"/>
        <v>0.18702477311748833</v>
      </c>
    </row>
    <row r="22" spans="1:11" x14ac:dyDescent="0.3">
      <c r="A22" s="414">
        <v>20</v>
      </c>
      <c r="B22" s="214" t="s">
        <v>67</v>
      </c>
      <c r="C22" s="208">
        <v>1983</v>
      </c>
      <c r="D22" s="199">
        <v>36</v>
      </c>
      <c r="E22" s="408" t="s">
        <v>53</v>
      </c>
      <c r="F22" s="415">
        <v>0.84861111111111109</v>
      </c>
      <c r="G22" s="201" t="s">
        <v>55</v>
      </c>
      <c r="H22" s="201">
        <v>7</v>
      </c>
      <c r="I22" s="206">
        <v>4</v>
      </c>
      <c r="J22" s="330"/>
      <c r="K22" s="416">
        <f t="shared" si="0"/>
        <v>0.18733137110620554</v>
      </c>
    </row>
    <row r="23" spans="1:11" x14ac:dyDescent="0.3">
      <c r="A23" s="414">
        <v>21</v>
      </c>
      <c r="B23" s="214" t="s">
        <v>538</v>
      </c>
      <c r="C23" s="208">
        <v>1978</v>
      </c>
      <c r="D23" s="199">
        <v>41</v>
      </c>
      <c r="E23" s="407" t="s">
        <v>539</v>
      </c>
      <c r="F23" s="417">
        <v>0.85069444444444453</v>
      </c>
      <c r="G23" s="201" t="s">
        <v>69</v>
      </c>
      <c r="H23" s="201">
        <v>7</v>
      </c>
      <c r="I23" s="206">
        <v>4</v>
      </c>
      <c r="J23" s="350" t="s">
        <v>252</v>
      </c>
      <c r="K23" s="416">
        <f t="shared" si="0"/>
        <v>0.18779126808928134</v>
      </c>
    </row>
    <row r="24" spans="1:11" x14ac:dyDescent="0.3">
      <c r="A24" s="414">
        <v>22</v>
      </c>
      <c r="B24" s="211" t="s">
        <v>127</v>
      </c>
      <c r="C24" s="198">
        <v>1979</v>
      </c>
      <c r="D24" s="199">
        <v>40</v>
      </c>
      <c r="E24" s="210" t="s">
        <v>53</v>
      </c>
      <c r="F24" s="417">
        <v>0.8520833333333333</v>
      </c>
      <c r="G24" s="201" t="s">
        <v>124</v>
      </c>
      <c r="H24" s="216">
        <v>3</v>
      </c>
      <c r="I24" s="206">
        <v>8</v>
      </c>
      <c r="J24" s="330"/>
      <c r="K24" s="416">
        <f t="shared" si="0"/>
        <v>0.1880978660779985</v>
      </c>
    </row>
    <row r="25" spans="1:11" x14ac:dyDescent="0.3">
      <c r="A25" s="414">
        <v>23</v>
      </c>
      <c r="B25" s="219" t="s">
        <v>540</v>
      </c>
      <c r="C25" s="198">
        <v>1977</v>
      </c>
      <c r="D25" s="199">
        <v>42</v>
      </c>
      <c r="E25" s="223" t="s">
        <v>541</v>
      </c>
      <c r="F25" s="415">
        <v>0.85625000000000007</v>
      </c>
      <c r="G25" s="201" t="s">
        <v>124</v>
      </c>
      <c r="H25" s="216">
        <v>4</v>
      </c>
      <c r="I25" s="206">
        <v>7</v>
      </c>
      <c r="J25" s="350" t="s">
        <v>252</v>
      </c>
      <c r="K25" s="416">
        <f t="shared" si="0"/>
        <v>0.1890176600441501</v>
      </c>
    </row>
    <row r="26" spans="1:11" x14ac:dyDescent="0.3">
      <c r="A26" s="414">
        <v>24</v>
      </c>
      <c r="B26" s="217" t="s">
        <v>81</v>
      </c>
      <c r="C26" s="198">
        <v>1973</v>
      </c>
      <c r="D26" s="199">
        <v>46</v>
      </c>
      <c r="E26" s="222" t="s">
        <v>45</v>
      </c>
      <c r="F26" s="417">
        <v>0.85972222222222217</v>
      </c>
      <c r="G26" s="216" t="s">
        <v>69</v>
      </c>
      <c r="H26" s="201">
        <v>8</v>
      </c>
      <c r="I26" s="206">
        <v>3</v>
      </c>
      <c r="J26" s="330"/>
      <c r="K26" s="416">
        <f t="shared" si="0"/>
        <v>0.18978415501594306</v>
      </c>
    </row>
    <row r="27" spans="1:11" x14ac:dyDescent="0.3">
      <c r="A27" s="414">
        <v>25</v>
      </c>
      <c r="B27" s="197" t="s">
        <v>511</v>
      </c>
      <c r="C27" s="198">
        <v>1975</v>
      </c>
      <c r="D27" s="199">
        <v>43</v>
      </c>
      <c r="E27" s="218" t="s">
        <v>43</v>
      </c>
      <c r="F27" s="417">
        <v>0.86944444444444446</v>
      </c>
      <c r="G27" s="216" t="s">
        <v>69</v>
      </c>
      <c r="H27" s="216">
        <v>9</v>
      </c>
      <c r="I27" s="206">
        <v>2</v>
      </c>
      <c r="J27" s="330"/>
      <c r="K27" s="416">
        <f t="shared" si="0"/>
        <v>0.19193034093696346</v>
      </c>
    </row>
    <row r="28" spans="1:11" x14ac:dyDescent="0.3">
      <c r="A28" s="414">
        <v>26</v>
      </c>
      <c r="B28" s="207" t="s">
        <v>398</v>
      </c>
      <c r="C28" s="208">
        <v>1993</v>
      </c>
      <c r="D28" s="199">
        <v>26</v>
      </c>
      <c r="E28" s="212" t="s">
        <v>46</v>
      </c>
      <c r="F28" s="415">
        <v>0.87291666666666667</v>
      </c>
      <c r="G28" s="201" t="s">
        <v>110</v>
      </c>
      <c r="H28" s="201">
        <v>1</v>
      </c>
      <c r="I28" s="203">
        <v>10</v>
      </c>
      <c r="J28" s="330"/>
      <c r="K28" s="416">
        <f t="shared" si="0"/>
        <v>0.19269683590875644</v>
      </c>
    </row>
    <row r="29" spans="1:11" x14ac:dyDescent="0.3">
      <c r="A29" s="414">
        <v>27</v>
      </c>
      <c r="B29" s="214" t="s">
        <v>72</v>
      </c>
      <c r="C29" s="208">
        <v>1970</v>
      </c>
      <c r="D29" s="199">
        <v>49</v>
      </c>
      <c r="E29" s="209" t="s">
        <v>409</v>
      </c>
      <c r="F29" s="417">
        <v>0.875</v>
      </c>
      <c r="G29" s="216" t="s">
        <v>69</v>
      </c>
      <c r="H29" s="201">
        <v>10</v>
      </c>
      <c r="I29" s="206">
        <v>1</v>
      </c>
      <c r="J29" s="330"/>
      <c r="K29" s="416">
        <f t="shared" si="0"/>
        <v>0.19315673289183222</v>
      </c>
    </row>
    <row r="30" spans="1:11" x14ac:dyDescent="0.3">
      <c r="A30" s="414">
        <v>28</v>
      </c>
      <c r="B30" s="214" t="s">
        <v>466</v>
      </c>
      <c r="C30" s="208">
        <v>1972</v>
      </c>
      <c r="D30" s="199">
        <v>47</v>
      </c>
      <c r="E30" s="209" t="s">
        <v>467</v>
      </c>
      <c r="F30" s="417">
        <v>0.88541666666666663</v>
      </c>
      <c r="G30" s="216" t="s">
        <v>69</v>
      </c>
      <c r="H30" s="201">
        <v>11</v>
      </c>
      <c r="I30" s="206">
        <v>1</v>
      </c>
      <c r="J30" s="330"/>
      <c r="K30" s="416">
        <f t="shared" si="0"/>
        <v>0.19545621780721117</v>
      </c>
    </row>
    <row r="31" spans="1:11" x14ac:dyDescent="0.3">
      <c r="A31" s="414">
        <v>29</v>
      </c>
      <c r="B31" s="211" t="s">
        <v>259</v>
      </c>
      <c r="C31" s="198">
        <v>2001</v>
      </c>
      <c r="D31" s="199">
        <v>18</v>
      </c>
      <c r="E31" s="211" t="s">
        <v>48</v>
      </c>
      <c r="F31" s="418">
        <v>0.88680555555555562</v>
      </c>
      <c r="G31" s="216" t="s">
        <v>110</v>
      </c>
      <c r="H31" s="201">
        <v>2</v>
      </c>
      <c r="I31" s="206">
        <v>9</v>
      </c>
      <c r="J31" s="330"/>
      <c r="K31" s="416">
        <f t="shared" si="0"/>
        <v>0.19576281579592839</v>
      </c>
    </row>
    <row r="32" spans="1:11" x14ac:dyDescent="0.3">
      <c r="A32" s="414">
        <v>30</v>
      </c>
      <c r="B32" s="219" t="s">
        <v>325</v>
      </c>
      <c r="C32" s="198">
        <v>1975</v>
      </c>
      <c r="D32" s="199">
        <v>44</v>
      </c>
      <c r="E32" s="212" t="s">
        <v>46</v>
      </c>
      <c r="F32" s="419">
        <v>0.88958333333333339</v>
      </c>
      <c r="G32" s="216" t="s">
        <v>124</v>
      </c>
      <c r="H32" s="201">
        <v>5</v>
      </c>
      <c r="I32" s="206">
        <v>6</v>
      </c>
      <c r="J32" s="330"/>
      <c r="K32" s="416">
        <f t="shared" si="0"/>
        <v>0.19637601177336278</v>
      </c>
    </row>
    <row r="33" spans="1:11" x14ac:dyDescent="0.3">
      <c r="A33" s="414">
        <v>31</v>
      </c>
      <c r="B33" s="217" t="s">
        <v>83</v>
      </c>
      <c r="C33" s="198">
        <v>1972</v>
      </c>
      <c r="D33" s="199">
        <v>47</v>
      </c>
      <c r="E33" s="218" t="s">
        <v>52</v>
      </c>
      <c r="F33" s="417">
        <v>0.89166666666666661</v>
      </c>
      <c r="G33" s="201" t="s">
        <v>69</v>
      </c>
      <c r="H33" s="201">
        <v>12</v>
      </c>
      <c r="I33" s="206">
        <v>1</v>
      </c>
      <c r="J33" s="330"/>
      <c r="K33" s="416">
        <f t="shared" si="0"/>
        <v>0.19683590875643853</v>
      </c>
    </row>
    <row r="34" spans="1:11" x14ac:dyDescent="0.3">
      <c r="A34" s="414">
        <v>32</v>
      </c>
      <c r="B34" s="219" t="s">
        <v>214</v>
      </c>
      <c r="C34" s="198">
        <v>1992</v>
      </c>
      <c r="D34" s="199">
        <v>27</v>
      </c>
      <c r="E34" s="211" t="s">
        <v>399</v>
      </c>
      <c r="F34" s="415">
        <v>0.89513888888888893</v>
      </c>
      <c r="G34" s="201" t="s">
        <v>110</v>
      </c>
      <c r="H34" s="201">
        <v>3</v>
      </c>
      <c r="I34" s="206">
        <v>8</v>
      </c>
      <c r="J34" s="330"/>
      <c r="K34" s="416">
        <f t="shared" si="0"/>
        <v>0.19760240372823154</v>
      </c>
    </row>
    <row r="35" spans="1:11" x14ac:dyDescent="0.3">
      <c r="A35" s="414">
        <v>33</v>
      </c>
      <c r="B35" s="214" t="s">
        <v>464</v>
      </c>
      <c r="C35" s="208">
        <v>1977</v>
      </c>
      <c r="D35" s="199">
        <v>42</v>
      </c>
      <c r="E35" s="210" t="s">
        <v>53</v>
      </c>
      <c r="F35" s="417">
        <v>0.89861111111111114</v>
      </c>
      <c r="G35" s="216" t="s">
        <v>69</v>
      </c>
      <c r="H35" s="216">
        <v>13</v>
      </c>
      <c r="I35" s="206">
        <v>1</v>
      </c>
      <c r="J35" s="330"/>
      <c r="K35" s="416">
        <f>SUM(F37/4.53)</f>
        <v>0.20189477557027224</v>
      </c>
    </row>
    <row r="36" spans="1:11" x14ac:dyDescent="0.3">
      <c r="A36" s="414">
        <v>34</v>
      </c>
      <c r="B36" s="214" t="s">
        <v>542</v>
      </c>
      <c r="C36" s="208">
        <v>1968</v>
      </c>
      <c r="D36" s="199">
        <v>51</v>
      </c>
      <c r="E36" s="220" t="s">
        <v>53</v>
      </c>
      <c r="F36" s="417">
        <v>0.91180555555555554</v>
      </c>
      <c r="G36" s="201" t="s">
        <v>84</v>
      </c>
      <c r="H36" s="201">
        <v>4</v>
      </c>
      <c r="I36" s="206">
        <v>7</v>
      </c>
      <c r="J36" s="330"/>
      <c r="K36" s="416">
        <f t="shared" ref="K36:K65" si="1">SUM(F36/4.53)</f>
        <v>0.20128157959283785</v>
      </c>
    </row>
    <row r="37" spans="1:11" x14ac:dyDescent="0.3">
      <c r="A37" s="414">
        <v>35</v>
      </c>
      <c r="B37" s="219" t="s">
        <v>128</v>
      </c>
      <c r="C37" s="198">
        <v>1973</v>
      </c>
      <c r="D37" s="199">
        <v>46</v>
      </c>
      <c r="E37" s="211" t="s">
        <v>428</v>
      </c>
      <c r="F37" s="415">
        <v>0.9145833333333333</v>
      </c>
      <c r="G37" s="201" t="s">
        <v>124</v>
      </c>
      <c r="H37" s="201">
        <v>6</v>
      </c>
      <c r="I37" s="206">
        <v>5</v>
      </c>
      <c r="J37" s="330"/>
      <c r="K37" s="416">
        <f t="shared" si="1"/>
        <v>0.20189477557027224</v>
      </c>
    </row>
    <row r="38" spans="1:11" x14ac:dyDescent="0.3">
      <c r="A38" s="414">
        <v>36</v>
      </c>
      <c r="B38" s="214" t="s">
        <v>468</v>
      </c>
      <c r="C38" s="208">
        <v>2004</v>
      </c>
      <c r="D38" s="199">
        <v>15</v>
      </c>
      <c r="E38" s="210" t="s">
        <v>53</v>
      </c>
      <c r="F38" s="415">
        <v>0.92847222222222225</v>
      </c>
      <c r="G38" s="201" t="s">
        <v>41</v>
      </c>
      <c r="H38" s="201">
        <v>2</v>
      </c>
      <c r="I38" s="206">
        <v>9</v>
      </c>
      <c r="J38" s="330"/>
      <c r="K38" s="416">
        <f t="shared" si="1"/>
        <v>0.20496075545744419</v>
      </c>
    </row>
    <row r="39" spans="1:11" x14ac:dyDescent="0.3">
      <c r="A39" s="414">
        <v>37</v>
      </c>
      <c r="B39" s="214" t="s">
        <v>510</v>
      </c>
      <c r="C39" s="208">
        <v>2003</v>
      </c>
      <c r="D39" s="187">
        <v>16</v>
      </c>
      <c r="E39" s="393" t="s">
        <v>438</v>
      </c>
      <c r="F39" s="420">
        <v>0.9291666666666667</v>
      </c>
      <c r="G39" s="201" t="s">
        <v>41</v>
      </c>
      <c r="H39" s="216">
        <v>3</v>
      </c>
      <c r="I39" s="206">
        <v>8</v>
      </c>
      <c r="J39" s="330"/>
      <c r="K39" s="416">
        <f t="shared" si="1"/>
        <v>0.20511405445180278</v>
      </c>
    </row>
    <row r="40" spans="1:11" x14ac:dyDescent="0.3">
      <c r="A40" s="414">
        <v>38</v>
      </c>
      <c r="B40" s="207" t="s">
        <v>51</v>
      </c>
      <c r="C40" s="208">
        <v>1994</v>
      </c>
      <c r="D40" s="199">
        <v>25</v>
      </c>
      <c r="E40" s="215" t="s">
        <v>52</v>
      </c>
      <c r="F40" s="415">
        <v>0.93263888888888891</v>
      </c>
      <c r="G40" s="201" t="s">
        <v>41</v>
      </c>
      <c r="H40" s="201">
        <v>4</v>
      </c>
      <c r="I40" s="206">
        <v>7</v>
      </c>
      <c r="J40" s="330"/>
      <c r="K40" s="416">
        <f t="shared" si="1"/>
        <v>0.20588054942359577</v>
      </c>
    </row>
    <row r="41" spans="1:11" x14ac:dyDescent="0.3">
      <c r="A41" s="414">
        <v>39</v>
      </c>
      <c r="B41" s="219" t="s">
        <v>140</v>
      </c>
      <c r="C41" s="187">
        <v>1979</v>
      </c>
      <c r="D41" s="199">
        <v>40</v>
      </c>
      <c r="E41" s="218" t="s">
        <v>82</v>
      </c>
      <c r="F41" s="415">
        <v>0.94097222222222221</v>
      </c>
      <c r="G41" s="201" t="s">
        <v>124</v>
      </c>
      <c r="H41" s="201">
        <v>7</v>
      </c>
      <c r="I41" s="206">
        <v>4</v>
      </c>
      <c r="J41" s="330"/>
      <c r="K41" s="416">
        <f t="shared" si="1"/>
        <v>0.20772013735589892</v>
      </c>
    </row>
    <row r="42" spans="1:11" x14ac:dyDescent="0.3">
      <c r="A42" s="414">
        <v>40</v>
      </c>
      <c r="B42" s="207" t="s">
        <v>88</v>
      </c>
      <c r="C42" s="208">
        <v>1962</v>
      </c>
      <c r="D42" s="199">
        <v>57</v>
      </c>
      <c r="E42" s="220" t="s">
        <v>53</v>
      </c>
      <c r="F42" s="415">
        <v>0.9458333333333333</v>
      </c>
      <c r="G42" s="201" t="s">
        <v>84</v>
      </c>
      <c r="H42" s="216">
        <v>5</v>
      </c>
      <c r="I42" s="206">
        <v>6</v>
      </c>
      <c r="J42" s="330"/>
      <c r="K42" s="416">
        <f t="shared" si="1"/>
        <v>0.20879323031640912</v>
      </c>
    </row>
    <row r="43" spans="1:11" x14ac:dyDescent="0.3">
      <c r="A43" s="414">
        <v>41</v>
      </c>
      <c r="B43" s="214" t="s">
        <v>368</v>
      </c>
      <c r="C43" s="208">
        <v>2003</v>
      </c>
      <c r="D43" s="199">
        <v>16</v>
      </c>
      <c r="E43" s="221" t="s">
        <v>52</v>
      </c>
      <c r="F43" s="420">
        <v>0.9472222222222223</v>
      </c>
      <c r="G43" s="201" t="s">
        <v>41</v>
      </c>
      <c r="H43" s="201">
        <v>5</v>
      </c>
      <c r="I43" s="206">
        <v>6</v>
      </c>
      <c r="J43" s="330" t="s">
        <v>7</v>
      </c>
      <c r="K43" s="416">
        <f t="shared" si="1"/>
        <v>0.20909982830512633</v>
      </c>
    </row>
    <row r="44" spans="1:11" x14ac:dyDescent="0.3">
      <c r="A44" s="414">
        <v>42</v>
      </c>
      <c r="B44" s="219" t="s">
        <v>429</v>
      </c>
      <c r="C44" s="198">
        <v>1974</v>
      </c>
      <c r="D44" s="199">
        <v>45</v>
      </c>
      <c r="E44" s="210" t="s">
        <v>53</v>
      </c>
      <c r="F44" s="417">
        <v>0.95972222222222225</v>
      </c>
      <c r="G44" s="201" t="s">
        <v>124</v>
      </c>
      <c r="H44" s="201">
        <v>8</v>
      </c>
      <c r="I44" s="206">
        <v>3</v>
      </c>
      <c r="J44" s="330"/>
      <c r="K44" s="416">
        <f t="shared" si="1"/>
        <v>0.21185921020358106</v>
      </c>
    </row>
    <row r="45" spans="1:11" x14ac:dyDescent="0.3">
      <c r="A45" s="414">
        <v>43</v>
      </c>
      <c r="B45" s="214" t="s">
        <v>256</v>
      </c>
      <c r="C45" s="208">
        <v>1985</v>
      </c>
      <c r="D45" s="199">
        <v>34</v>
      </c>
      <c r="E45" s="218" t="s">
        <v>257</v>
      </c>
      <c r="F45" s="415">
        <v>0.98263888888888884</v>
      </c>
      <c r="G45" s="201" t="s">
        <v>55</v>
      </c>
      <c r="H45" s="201">
        <v>8</v>
      </c>
      <c r="I45" s="206">
        <v>3</v>
      </c>
      <c r="J45" s="330"/>
      <c r="K45" s="416">
        <f t="shared" si="1"/>
        <v>0.21691807701741475</v>
      </c>
    </row>
    <row r="46" spans="1:11" x14ac:dyDescent="0.3">
      <c r="A46" s="414">
        <v>44</v>
      </c>
      <c r="B46" s="219" t="s">
        <v>433</v>
      </c>
      <c r="C46" s="187">
        <v>1973</v>
      </c>
      <c r="D46" s="199">
        <v>46</v>
      </c>
      <c r="E46" s="225" t="s">
        <v>45</v>
      </c>
      <c r="F46" s="415">
        <v>0.98958333333333337</v>
      </c>
      <c r="G46" s="201" t="s">
        <v>124</v>
      </c>
      <c r="H46" s="201">
        <v>9</v>
      </c>
      <c r="I46" s="206">
        <v>2</v>
      </c>
      <c r="J46" s="330" t="s">
        <v>7</v>
      </c>
      <c r="K46" s="416">
        <f t="shared" si="1"/>
        <v>0.21845106696100072</v>
      </c>
    </row>
    <row r="47" spans="1:11" x14ac:dyDescent="0.3">
      <c r="A47" s="414">
        <v>45</v>
      </c>
      <c r="B47" s="211" t="s">
        <v>96</v>
      </c>
      <c r="C47" s="198">
        <v>1947</v>
      </c>
      <c r="D47" s="199">
        <v>72</v>
      </c>
      <c r="E47" s="212" t="s">
        <v>46</v>
      </c>
      <c r="F47" s="415">
        <v>0.9902777777777777</v>
      </c>
      <c r="G47" s="201" t="s">
        <v>380</v>
      </c>
      <c r="H47" s="201">
        <v>1</v>
      </c>
      <c r="I47" s="203">
        <v>10</v>
      </c>
      <c r="J47" s="330"/>
      <c r="K47" s="416">
        <f t="shared" si="1"/>
        <v>0.21860436595535931</v>
      </c>
    </row>
    <row r="48" spans="1:11" x14ac:dyDescent="0.3">
      <c r="A48" s="414">
        <v>46</v>
      </c>
      <c r="B48" s="217" t="s">
        <v>131</v>
      </c>
      <c r="C48" s="187">
        <v>1973</v>
      </c>
      <c r="D48" s="199">
        <v>46</v>
      </c>
      <c r="E48" s="212" t="s">
        <v>46</v>
      </c>
      <c r="F48" s="420">
        <v>0.99791666666666667</v>
      </c>
      <c r="G48" s="201" t="s">
        <v>124</v>
      </c>
      <c r="H48" s="201">
        <v>10</v>
      </c>
      <c r="I48" s="206">
        <v>1</v>
      </c>
      <c r="J48" s="330" t="s">
        <v>7</v>
      </c>
      <c r="K48" s="416">
        <f t="shared" si="1"/>
        <v>0.22029065489330388</v>
      </c>
    </row>
    <row r="49" spans="1:11" x14ac:dyDescent="0.3">
      <c r="A49" s="414">
        <v>47</v>
      </c>
      <c r="B49" s="211" t="s">
        <v>440</v>
      </c>
      <c r="C49" s="198">
        <v>1990</v>
      </c>
      <c r="D49" s="199">
        <v>29</v>
      </c>
      <c r="E49" s="223" t="s">
        <v>52</v>
      </c>
      <c r="F49" s="421" t="s">
        <v>543</v>
      </c>
      <c r="G49" s="216" t="s">
        <v>110</v>
      </c>
      <c r="H49" s="201">
        <v>4</v>
      </c>
      <c r="I49" s="206">
        <v>7</v>
      </c>
      <c r="J49" s="330"/>
      <c r="K49" s="416">
        <f t="shared" si="1"/>
        <v>0.22657591366200636</v>
      </c>
    </row>
    <row r="50" spans="1:11" x14ac:dyDescent="0.3">
      <c r="A50" s="414">
        <v>48</v>
      </c>
      <c r="B50" s="211" t="s">
        <v>371</v>
      </c>
      <c r="C50" s="198">
        <v>1955</v>
      </c>
      <c r="D50" s="199">
        <v>64</v>
      </c>
      <c r="E50" s="211" t="s">
        <v>50</v>
      </c>
      <c r="F50" s="421" t="s">
        <v>544</v>
      </c>
      <c r="G50" s="201" t="s">
        <v>94</v>
      </c>
      <c r="H50" s="201">
        <v>2</v>
      </c>
      <c r="I50" s="206">
        <v>9</v>
      </c>
      <c r="J50" s="330"/>
      <c r="K50" s="416">
        <f t="shared" si="1"/>
        <v>0.22780230561687512</v>
      </c>
    </row>
    <row r="51" spans="1:11" x14ac:dyDescent="0.3">
      <c r="A51" s="414">
        <v>49</v>
      </c>
      <c r="B51" s="219" t="s">
        <v>142</v>
      </c>
      <c r="C51" s="198">
        <v>1972</v>
      </c>
      <c r="D51" s="199">
        <v>47</v>
      </c>
      <c r="E51" s="223" t="s">
        <v>43</v>
      </c>
      <c r="F51" s="421" t="s">
        <v>520</v>
      </c>
      <c r="G51" s="201" t="s">
        <v>124</v>
      </c>
      <c r="H51" s="201">
        <v>11</v>
      </c>
      <c r="I51" s="206">
        <v>1</v>
      </c>
      <c r="J51" s="330"/>
      <c r="K51" s="416">
        <f t="shared" si="1"/>
        <v>0.22994849153789551</v>
      </c>
    </row>
    <row r="52" spans="1:11" x14ac:dyDescent="0.3">
      <c r="A52" s="414">
        <v>50</v>
      </c>
      <c r="B52" s="217" t="s">
        <v>389</v>
      </c>
      <c r="C52" s="198">
        <v>1976</v>
      </c>
      <c r="D52" s="199">
        <v>43</v>
      </c>
      <c r="E52" s="211" t="s">
        <v>390</v>
      </c>
      <c r="F52" s="422" t="s">
        <v>545</v>
      </c>
      <c r="G52" s="216" t="s">
        <v>69</v>
      </c>
      <c r="H52" s="201">
        <v>14</v>
      </c>
      <c r="I52" s="206">
        <v>1</v>
      </c>
      <c r="J52" s="330"/>
      <c r="K52" s="416">
        <f t="shared" si="1"/>
        <v>0.23178807947019867</v>
      </c>
    </row>
    <row r="53" spans="1:11" x14ac:dyDescent="0.3">
      <c r="A53" s="414">
        <v>51</v>
      </c>
      <c r="B53" s="219" t="s">
        <v>443</v>
      </c>
      <c r="C53" s="198">
        <v>1970</v>
      </c>
      <c r="D53" s="199">
        <v>49</v>
      </c>
      <c r="E53" s="212" t="s">
        <v>46</v>
      </c>
      <c r="F53" s="421" t="s">
        <v>546</v>
      </c>
      <c r="G53" s="201" t="s">
        <v>124</v>
      </c>
      <c r="H53" s="216">
        <v>12</v>
      </c>
      <c r="I53" s="206">
        <v>1</v>
      </c>
      <c r="J53" s="330"/>
      <c r="K53" s="416">
        <f t="shared" si="1"/>
        <v>0.23286117243070883</v>
      </c>
    </row>
    <row r="54" spans="1:11" x14ac:dyDescent="0.3">
      <c r="A54" s="414">
        <v>52</v>
      </c>
      <c r="B54" s="219" t="s">
        <v>404</v>
      </c>
      <c r="C54" s="187">
        <v>1976</v>
      </c>
      <c r="D54" s="199">
        <v>43</v>
      </c>
      <c r="E54" s="197" t="s">
        <v>390</v>
      </c>
      <c r="F54" s="421" t="s">
        <v>547</v>
      </c>
      <c r="G54" s="201" t="s">
        <v>124</v>
      </c>
      <c r="H54" s="201">
        <v>13</v>
      </c>
      <c r="I54" s="206">
        <v>1</v>
      </c>
      <c r="J54" s="330"/>
      <c r="K54" s="416">
        <f t="shared" si="1"/>
        <v>0.24021952415992151</v>
      </c>
    </row>
    <row r="55" spans="1:11" x14ac:dyDescent="0.3">
      <c r="A55" s="414">
        <v>53</v>
      </c>
      <c r="B55" s="211" t="s">
        <v>132</v>
      </c>
      <c r="C55" s="187">
        <v>1969</v>
      </c>
      <c r="D55" s="199">
        <v>50</v>
      </c>
      <c r="E55" s="223" t="s">
        <v>438</v>
      </c>
      <c r="F55" s="421" t="s">
        <v>480</v>
      </c>
      <c r="G55" s="201" t="s">
        <v>143</v>
      </c>
      <c r="H55" s="216">
        <v>1</v>
      </c>
      <c r="I55" s="203">
        <v>10</v>
      </c>
      <c r="J55" s="330"/>
      <c r="K55" s="416">
        <f t="shared" si="1"/>
        <v>0.24405199901888644</v>
      </c>
    </row>
    <row r="56" spans="1:11" x14ac:dyDescent="0.3">
      <c r="A56" s="414">
        <v>54</v>
      </c>
      <c r="B56" s="214" t="s">
        <v>349</v>
      </c>
      <c r="C56" s="208">
        <v>1963</v>
      </c>
      <c r="D56" s="199">
        <v>56</v>
      </c>
      <c r="E56" s="211" t="s">
        <v>350</v>
      </c>
      <c r="F56" s="422" t="s">
        <v>548</v>
      </c>
      <c r="G56" s="201" t="s">
        <v>84</v>
      </c>
      <c r="H56" s="201">
        <v>6</v>
      </c>
      <c r="I56" s="206">
        <v>5</v>
      </c>
      <c r="J56" s="330"/>
      <c r="K56" s="416">
        <f t="shared" si="1"/>
        <v>0.24665808192298255</v>
      </c>
    </row>
    <row r="57" spans="1:11" x14ac:dyDescent="0.3">
      <c r="A57" s="414">
        <v>55</v>
      </c>
      <c r="B57" s="214" t="s">
        <v>78</v>
      </c>
      <c r="C57" s="208">
        <v>1968</v>
      </c>
      <c r="D57" s="199">
        <v>51</v>
      </c>
      <c r="E57" s="212" t="s">
        <v>46</v>
      </c>
      <c r="F57" s="422" t="s">
        <v>549</v>
      </c>
      <c r="G57" s="201" t="s">
        <v>84</v>
      </c>
      <c r="H57" s="216">
        <v>7</v>
      </c>
      <c r="I57" s="206">
        <v>4</v>
      </c>
      <c r="J57" s="330"/>
      <c r="K57" s="416">
        <f t="shared" si="1"/>
        <v>0.24757787588913419</v>
      </c>
    </row>
    <row r="58" spans="1:11" x14ac:dyDescent="0.3">
      <c r="A58" s="414">
        <v>56</v>
      </c>
      <c r="B58" s="219" t="s">
        <v>111</v>
      </c>
      <c r="C58" s="198">
        <v>2001</v>
      </c>
      <c r="D58" s="199">
        <v>18</v>
      </c>
      <c r="E58" s="220" t="s">
        <v>53</v>
      </c>
      <c r="F58" s="421" t="s">
        <v>550</v>
      </c>
      <c r="G58" s="201" t="s">
        <v>110</v>
      </c>
      <c r="H58" s="201">
        <v>5</v>
      </c>
      <c r="I58" s="206">
        <v>6</v>
      </c>
      <c r="J58" s="330"/>
      <c r="K58" s="416">
        <f t="shared" si="1"/>
        <v>0.24972406181015447</v>
      </c>
    </row>
    <row r="59" spans="1:11" x14ac:dyDescent="0.3">
      <c r="A59" s="414">
        <v>57</v>
      </c>
      <c r="B59" s="207" t="s">
        <v>76</v>
      </c>
      <c r="C59" s="208">
        <v>1967</v>
      </c>
      <c r="D59" s="199">
        <v>52</v>
      </c>
      <c r="E59" s="220" t="s">
        <v>53</v>
      </c>
      <c r="F59" s="421" t="s">
        <v>551</v>
      </c>
      <c r="G59" s="201" t="s">
        <v>84</v>
      </c>
      <c r="H59" s="201">
        <v>8</v>
      </c>
      <c r="I59" s="206">
        <v>3</v>
      </c>
      <c r="J59" s="330"/>
      <c r="K59" s="416">
        <f t="shared" si="1"/>
        <v>0.25539612460142258</v>
      </c>
    </row>
    <row r="60" spans="1:11" x14ac:dyDescent="0.3">
      <c r="A60" s="414">
        <v>58</v>
      </c>
      <c r="B60" s="219" t="s">
        <v>134</v>
      </c>
      <c r="C60" s="187">
        <v>1973</v>
      </c>
      <c r="D60" s="199">
        <v>46</v>
      </c>
      <c r="E60" s="423" t="s">
        <v>53</v>
      </c>
      <c r="F60" s="421" t="s">
        <v>552</v>
      </c>
      <c r="G60" s="201" t="s">
        <v>124</v>
      </c>
      <c r="H60" s="201">
        <v>14</v>
      </c>
      <c r="I60" s="206">
        <v>1</v>
      </c>
      <c r="J60" s="330"/>
      <c r="K60" s="416">
        <f t="shared" si="1"/>
        <v>0.25846210448859458</v>
      </c>
    </row>
    <row r="61" spans="1:11" x14ac:dyDescent="0.3">
      <c r="A61" s="414">
        <v>59</v>
      </c>
      <c r="B61" s="211" t="s">
        <v>101</v>
      </c>
      <c r="C61" s="198">
        <v>1945</v>
      </c>
      <c r="D61" s="199">
        <v>74</v>
      </c>
      <c r="E61" s="212" t="s">
        <v>46</v>
      </c>
      <c r="F61" s="421" t="s">
        <v>553</v>
      </c>
      <c r="G61" s="201" t="s">
        <v>380</v>
      </c>
      <c r="H61" s="201">
        <v>2</v>
      </c>
      <c r="I61" s="206">
        <v>9</v>
      </c>
      <c r="J61" s="330"/>
      <c r="K61" s="416">
        <f t="shared" si="1"/>
        <v>0.26168138337012503</v>
      </c>
    </row>
    <row r="62" spans="1:11" x14ac:dyDescent="0.3">
      <c r="A62" s="414">
        <v>60</v>
      </c>
      <c r="B62" s="211" t="s">
        <v>373</v>
      </c>
      <c r="C62" s="198">
        <v>2001</v>
      </c>
      <c r="D62" s="199">
        <v>18</v>
      </c>
      <c r="E62" s="212" t="s">
        <v>46</v>
      </c>
      <c r="F62" s="424" t="s">
        <v>554</v>
      </c>
      <c r="G62" s="201" t="s">
        <v>110</v>
      </c>
      <c r="H62" s="201">
        <v>6</v>
      </c>
      <c r="I62" s="206">
        <v>5</v>
      </c>
      <c r="J62" s="330"/>
      <c r="K62" s="416">
        <f t="shared" si="1"/>
        <v>0.27578489085111602</v>
      </c>
    </row>
    <row r="63" spans="1:11" x14ac:dyDescent="0.3">
      <c r="A63" s="414">
        <v>61</v>
      </c>
      <c r="B63" s="219" t="s">
        <v>103</v>
      </c>
      <c r="C63" s="198">
        <v>1953</v>
      </c>
      <c r="D63" s="199">
        <v>66</v>
      </c>
      <c r="E63" s="212" t="s">
        <v>46</v>
      </c>
      <c r="F63" s="421" t="s">
        <v>555</v>
      </c>
      <c r="G63" s="201" t="s">
        <v>94</v>
      </c>
      <c r="H63" s="201">
        <v>3</v>
      </c>
      <c r="I63" s="206">
        <v>8</v>
      </c>
      <c r="J63" s="330" t="s">
        <v>262</v>
      </c>
      <c r="K63" s="416">
        <f t="shared" si="1"/>
        <v>0.2809970566593083</v>
      </c>
    </row>
    <row r="64" spans="1:11" x14ac:dyDescent="0.3">
      <c r="A64" s="414">
        <v>62</v>
      </c>
      <c r="B64" s="211" t="s">
        <v>297</v>
      </c>
      <c r="C64" s="198">
        <v>1948</v>
      </c>
      <c r="D64" s="199">
        <v>71</v>
      </c>
      <c r="E64" s="212" t="s">
        <v>46</v>
      </c>
      <c r="F64" s="424" t="s">
        <v>556</v>
      </c>
      <c r="G64" s="201" t="s">
        <v>380</v>
      </c>
      <c r="H64" s="201">
        <v>3</v>
      </c>
      <c r="I64" s="335">
        <v>8</v>
      </c>
      <c r="J64" s="330" t="s">
        <v>262</v>
      </c>
      <c r="K64" s="416">
        <f t="shared" si="1"/>
        <v>0.30552489575668385</v>
      </c>
    </row>
    <row r="65" spans="1:11" ht="15" thickBot="1" x14ac:dyDescent="0.35">
      <c r="A65" s="425">
        <v>63</v>
      </c>
      <c r="B65" s="426" t="s">
        <v>231</v>
      </c>
      <c r="C65" s="427">
        <v>1959</v>
      </c>
      <c r="D65" s="127">
        <v>60</v>
      </c>
      <c r="E65" s="428" t="s">
        <v>43</v>
      </c>
      <c r="F65" s="429" t="s">
        <v>557</v>
      </c>
      <c r="G65" s="430" t="s">
        <v>143</v>
      </c>
      <c r="H65" s="430">
        <v>2</v>
      </c>
      <c r="I65" s="431">
        <v>9</v>
      </c>
      <c r="J65" s="129" t="s">
        <v>262</v>
      </c>
      <c r="K65" s="432">
        <f t="shared" si="1"/>
        <v>0.34645572725042922</v>
      </c>
    </row>
  </sheetData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activeCell="M13" sqref="M13"/>
    </sheetView>
  </sheetViews>
  <sheetFormatPr defaultRowHeight="14.4" x14ac:dyDescent="0.3"/>
  <cols>
    <col min="1" max="1" width="3" bestFit="1" customWidth="1"/>
    <col min="2" max="2" width="18.21875" bestFit="1" customWidth="1"/>
    <col min="3" max="3" width="3.88671875" bestFit="1" customWidth="1"/>
    <col min="4" max="4" width="3.33203125" bestFit="1" customWidth="1"/>
    <col min="5" max="5" width="17.33203125" bestFit="1" customWidth="1"/>
    <col min="6" max="6" width="6.6640625" style="440" customWidth="1"/>
    <col min="7" max="7" width="3.33203125" bestFit="1" customWidth="1"/>
    <col min="8" max="8" width="3.6640625" customWidth="1"/>
    <col min="9" max="9" width="2.77734375" bestFit="1" customWidth="1"/>
    <col min="10" max="10" width="5.88671875" style="4" customWidth="1"/>
    <col min="11" max="11" width="6.21875" customWidth="1"/>
  </cols>
  <sheetData>
    <row r="1" spans="1:11" x14ac:dyDescent="0.3">
      <c r="A1" s="664" t="s">
        <v>561</v>
      </c>
      <c r="B1" s="665"/>
      <c r="C1" s="665"/>
      <c r="D1" s="665"/>
      <c r="E1" s="665"/>
      <c r="F1" s="665"/>
      <c r="G1" s="665"/>
      <c r="H1" s="665"/>
      <c r="I1" s="665"/>
      <c r="J1" s="665"/>
      <c r="K1" s="666"/>
    </row>
    <row r="2" spans="1:11" x14ac:dyDescent="0.3">
      <c r="A2" s="412" t="s">
        <v>0</v>
      </c>
      <c r="B2" s="187" t="s">
        <v>2</v>
      </c>
      <c r="C2" s="187" t="s">
        <v>3</v>
      </c>
      <c r="D2" s="188" t="s">
        <v>379</v>
      </c>
      <c r="E2" s="189" t="s">
        <v>5</v>
      </c>
      <c r="F2" s="435" t="s">
        <v>248</v>
      </c>
      <c r="G2" s="191" t="s">
        <v>1</v>
      </c>
      <c r="H2" s="192" t="s">
        <v>503</v>
      </c>
      <c r="I2" s="193" t="s">
        <v>10</v>
      </c>
      <c r="J2" s="436" t="s">
        <v>250</v>
      </c>
      <c r="K2" s="413" t="s">
        <v>251</v>
      </c>
    </row>
    <row r="3" spans="1:11" x14ac:dyDescent="0.3">
      <c r="A3" s="414">
        <v>1</v>
      </c>
      <c r="B3" s="214" t="s">
        <v>562</v>
      </c>
      <c r="C3" s="208">
        <v>1984</v>
      </c>
      <c r="D3" s="199">
        <v>35</v>
      </c>
      <c r="E3" s="211" t="s">
        <v>50</v>
      </c>
      <c r="F3" s="415">
        <v>0.64722222222222225</v>
      </c>
      <c r="G3" s="201" t="s">
        <v>55</v>
      </c>
      <c r="H3" s="201">
        <v>1</v>
      </c>
      <c r="I3" s="203">
        <v>10</v>
      </c>
      <c r="J3" s="330" t="s">
        <v>563</v>
      </c>
      <c r="K3" s="416"/>
    </row>
    <row r="4" spans="1:11" x14ac:dyDescent="0.3">
      <c r="A4" s="414">
        <v>2</v>
      </c>
      <c r="B4" s="197" t="s">
        <v>359</v>
      </c>
      <c r="C4" s="198">
        <v>1981</v>
      </c>
      <c r="D4" s="199">
        <v>38</v>
      </c>
      <c r="E4" s="437" t="s">
        <v>43</v>
      </c>
      <c r="F4" s="415">
        <v>0.65277777777777779</v>
      </c>
      <c r="G4" s="201" t="s">
        <v>55</v>
      </c>
      <c r="H4" s="201">
        <v>2</v>
      </c>
      <c r="I4" s="206">
        <v>9</v>
      </c>
      <c r="J4" s="330"/>
      <c r="K4" s="416"/>
    </row>
    <row r="5" spans="1:11" x14ac:dyDescent="0.3">
      <c r="A5" s="414">
        <v>3</v>
      </c>
      <c r="B5" s="207" t="s">
        <v>287</v>
      </c>
      <c r="C5" s="208">
        <v>1991</v>
      </c>
      <c r="D5" s="199">
        <v>28</v>
      </c>
      <c r="E5" s="390" t="s">
        <v>515</v>
      </c>
      <c r="F5" s="415">
        <v>0.6875</v>
      </c>
      <c r="G5" s="201" t="s">
        <v>41</v>
      </c>
      <c r="H5" s="201">
        <v>1</v>
      </c>
      <c r="I5" s="203">
        <v>10</v>
      </c>
      <c r="J5" s="330"/>
      <c r="K5" s="416"/>
    </row>
    <row r="6" spans="1:11" x14ac:dyDescent="0.3">
      <c r="A6" s="414">
        <v>4</v>
      </c>
      <c r="B6" s="434" t="s">
        <v>253</v>
      </c>
      <c r="C6" s="208">
        <v>1978</v>
      </c>
      <c r="D6" s="199">
        <v>41</v>
      </c>
      <c r="E6" s="438" t="s">
        <v>254</v>
      </c>
      <c r="F6" s="415">
        <v>0.70833333333333337</v>
      </c>
      <c r="G6" s="216" t="s">
        <v>69</v>
      </c>
      <c r="H6" s="201">
        <v>1</v>
      </c>
      <c r="I6" s="203">
        <v>10</v>
      </c>
      <c r="J6" s="330"/>
      <c r="K6" s="416"/>
    </row>
    <row r="7" spans="1:11" x14ac:dyDescent="0.3">
      <c r="A7" s="414">
        <v>5</v>
      </c>
      <c r="B7" s="433" t="s">
        <v>57</v>
      </c>
      <c r="C7" s="439">
        <v>1980</v>
      </c>
      <c r="D7" s="199">
        <v>39</v>
      </c>
      <c r="E7" s="211" t="s">
        <v>428</v>
      </c>
      <c r="F7" s="415">
        <v>0.71944444444444444</v>
      </c>
      <c r="G7" s="201" t="s">
        <v>55</v>
      </c>
      <c r="H7" s="216">
        <v>3</v>
      </c>
      <c r="I7" s="206">
        <v>8</v>
      </c>
      <c r="J7" s="330"/>
      <c r="K7" s="416"/>
    </row>
    <row r="8" spans="1:11" x14ac:dyDescent="0.3">
      <c r="A8" s="414">
        <v>6</v>
      </c>
      <c r="B8" s="207" t="s">
        <v>564</v>
      </c>
      <c r="C8" s="208">
        <v>1962</v>
      </c>
      <c r="D8" s="187">
        <v>57</v>
      </c>
      <c r="E8" s="211" t="s">
        <v>50</v>
      </c>
      <c r="F8" s="415">
        <v>0.7402777777777777</v>
      </c>
      <c r="G8" s="201" t="s">
        <v>84</v>
      </c>
      <c r="H8" s="201">
        <v>1</v>
      </c>
      <c r="I8" s="203">
        <v>10</v>
      </c>
      <c r="J8" s="330"/>
      <c r="K8" s="416"/>
    </row>
    <row r="9" spans="1:11" x14ac:dyDescent="0.3">
      <c r="A9" s="414">
        <v>7</v>
      </c>
      <c r="B9" s="211" t="s">
        <v>56</v>
      </c>
      <c r="C9" s="198">
        <v>1980</v>
      </c>
      <c r="D9" s="199">
        <v>39</v>
      </c>
      <c r="E9" s="212" t="s">
        <v>46</v>
      </c>
      <c r="F9" s="417">
        <v>0.75763888888888886</v>
      </c>
      <c r="G9" s="201" t="s">
        <v>55</v>
      </c>
      <c r="H9" s="216">
        <v>4</v>
      </c>
      <c r="I9" s="206">
        <v>7</v>
      </c>
      <c r="J9" s="330"/>
      <c r="K9" s="416"/>
    </row>
    <row r="10" spans="1:11" x14ac:dyDescent="0.3">
      <c r="A10" s="414">
        <v>8</v>
      </c>
      <c r="B10" s="217" t="s">
        <v>71</v>
      </c>
      <c r="C10" s="198">
        <v>1972</v>
      </c>
      <c r="D10" s="199">
        <v>47</v>
      </c>
      <c r="E10" s="218" t="s">
        <v>43</v>
      </c>
      <c r="F10" s="415">
        <v>0.77361111111111114</v>
      </c>
      <c r="G10" s="216" t="s">
        <v>69</v>
      </c>
      <c r="H10" s="201">
        <v>2</v>
      </c>
      <c r="I10" s="206">
        <v>9</v>
      </c>
      <c r="J10" s="330"/>
      <c r="K10" s="416"/>
    </row>
    <row r="11" spans="1:11" x14ac:dyDescent="0.3">
      <c r="A11" s="414">
        <v>9</v>
      </c>
      <c r="B11" s="197" t="s">
        <v>85</v>
      </c>
      <c r="C11" s="187">
        <v>1964</v>
      </c>
      <c r="D11" s="199">
        <v>55</v>
      </c>
      <c r="E11" s="212" t="s">
        <v>46</v>
      </c>
      <c r="F11" s="415">
        <v>0.78680555555555554</v>
      </c>
      <c r="G11" s="201" t="s">
        <v>84</v>
      </c>
      <c r="H11" s="216">
        <v>2</v>
      </c>
      <c r="I11" s="206">
        <v>9</v>
      </c>
      <c r="J11" s="330"/>
      <c r="K11" s="416"/>
    </row>
    <row r="12" spans="1:11" x14ac:dyDescent="0.3">
      <c r="A12" s="414">
        <v>10</v>
      </c>
      <c r="B12" s="217" t="s">
        <v>375</v>
      </c>
      <c r="C12" s="198">
        <v>1977</v>
      </c>
      <c r="D12" s="199">
        <v>42</v>
      </c>
      <c r="E12" s="219" t="s">
        <v>82</v>
      </c>
      <c r="F12" s="417">
        <v>0.7944444444444444</v>
      </c>
      <c r="G12" s="216" t="s">
        <v>69</v>
      </c>
      <c r="H12" s="201">
        <v>3</v>
      </c>
      <c r="I12" s="206">
        <v>8</v>
      </c>
      <c r="J12" s="330" t="s">
        <v>7</v>
      </c>
      <c r="K12" s="416"/>
    </row>
    <row r="13" spans="1:11" x14ac:dyDescent="0.3">
      <c r="A13" s="414">
        <v>11</v>
      </c>
      <c r="B13" s="217" t="s">
        <v>565</v>
      </c>
      <c r="C13" s="198">
        <v>1972</v>
      </c>
      <c r="D13" s="199">
        <v>47</v>
      </c>
      <c r="E13" s="209" t="s">
        <v>360</v>
      </c>
      <c r="F13" s="417">
        <v>0.81527777777777777</v>
      </c>
      <c r="G13" s="201" t="s">
        <v>69</v>
      </c>
      <c r="H13" s="216">
        <v>4</v>
      </c>
      <c r="I13" s="206">
        <v>7</v>
      </c>
      <c r="J13" s="330"/>
      <c r="K13" s="416"/>
    </row>
    <row r="14" spans="1:11" x14ac:dyDescent="0.3">
      <c r="A14" s="414">
        <v>12</v>
      </c>
      <c r="B14" s="214" t="s">
        <v>461</v>
      </c>
      <c r="C14" s="208">
        <v>1980</v>
      </c>
      <c r="D14" s="199">
        <v>39</v>
      </c>
      <c r="E14" s="210" t="s">
        <v>53</v>
      </c>
      <c r="F14" s="415">
        <v>0.81736111111111109</v>
      </c>
      <c r="G14" s="201" t="s">
        <v>55</v>
      </c>
      <c r="H14" s="201">
        <v>5</v>
      </c>
      <c r="I14" s="206">
        <v>6</v>
      </c>
      <c r="J14" s="330"/>
      <c r="K14" s="416"/>
    </row>
    <row r="15" spans="1:11" x14ac:dyDescent="0.3">
      <c r="A15" s="414">
        <v>13</v>
      </c>
      <c r="B15" s="214" t="s">
        <v>538</v>
      </c>
      <c r="C15" s="208">
        <v>1978</v>
      </c>
      <c r="D15" s="199">
        <v>41</v>
      </c>
      <c r="E15" s="209" t="s">
        <v>539</v>
      </c>
      <c r="F15" s="417">
        <v>0.81874999999999998</v>
      </c>
      <c r="G15" s="216" t="s">
        <v>69</v>
      </c>
      <c r="H15" s="201">
        <v>5</v>
      </c>
      <c r="I15" s="206">
        <v>6</v>
      </c>
      <c r="J15" s="330"/>
      <c r="K15" s="416"/>
    </row>
    <row r="16" spans="1:11" x14ac:dyDescent="0.3">
      <c r="A16" s="414">
        <v>14</v>
      </c>
      <c r="B16" s="219" t="s">
        <v>420</v>
      </c>
      <c r="C16" s="198">
        <v>1973</v>
      </c>
      <c r="D16" s="199">
        <v>46</v>
      </c>
      <c r="E16" s="210" t="s">
        <v>53</v>
      </c>
      <c r="F16" s="415">
        <v>0.82986111111111116</v>
      </c>
      <c r="G16" s="201" t="s">
        <v>69</v>
      </c>
      <c r="H16" s="216">
        <v>6</v>
      </c>
      <c r="I16" s="206">
        <v>5</v>
      </c>
      <c r="J16" s="330"/>
      <c r="K16" s="416"/>
    </row>
    <row r="17" spans="1:11" x14ac:dyDescent="0.3">
      <c r="A17" s="414">
        <v>15</v>
      </c>
      <c r="B17" s="211" t="s">
        <v>127</v>
      </c>
      <c r="C17" s="198">
        <v>1979</v>
      </c>
      <c r="D17" s="199">
        <v>40</v>
      </c>
      <c r="E17" s="210" t="s">
        <v>53</v>
      </c>
      <c r="F17" s="417">
        <v>0.83194444444444438</v>
      </c>
      <c r="G17" s="201" t="s">
        <v>124</v>
      </c>
      <c r="H17" s="201">
        <v>1</v>
      </c>
      <c r="I17" s="203">
        <v>10</v>
      </c>
      <c r="J17" s="330"/>
      <c r="K17" s="416"/>
    </row>
    <row r="18" spans="1:11" x14ac:dyDescent="0.3">
      <c r="A18" s="414">
        <v>16</v>
      </c>
      <c r="B18" s="214" t="s">
        <v>67</v>
      </c>
      <c r="C18" s="208">
        <v>1983</v>
      </c>
      <c r="D18" s="199">
        <v>36</v>
      </c>
      <c r="E18" s="210" t="s">
        <v>53</v>
      </c>
      <c r="F18" s="415">
        <v>0.83333333333333337</v>
      </c>
      <c r="G18" s="201" t="s">
        <v>55</v>
      </c>
      <c r="H18" s="201">
        <v>6</v>
      </c>
      <c r="I18" s="206">
        <v>5</v>
      </c>
      <c r="J18" s="330"/>
      <c r="K18" s="416"/>
    </row>
    <row r="19" spans="1:11" x14ac:dyDescent="0.3">
      <c r="A19" s="414">
        <v>17</v>
      </c>
      <c r="B19" s="211" t="s">
        <v>125</v>
      </c>
      <c r="C19" s="198">
        <v>1977</v>
      </c>
      <c r="D19" s="199">
        <v>42</v>
      </c>
      <c r="E19" s="212" t="s">
        <v>46</v>
      </c>
      <c r="F19" s="415">
        <v>0.8354166666666667</v>
      </c>
      <c r="G19" s="201" t="s">
        <v>124</v>
      </c>
      <c r="H19" s="201">
        <v>2</v>
      </c>
      <c r="I19" s="206">
        <v>9</v>
      </c>
      <c r="J19" s="330"/>
      <c r="K19" s="416"/>
    </row>
    <row r="20" spans="1:11" x14ac:dyDescent="0.3">
      <c r="A20" s="414">
        <v>18</v>
      </c>
      <c r="B20" s="207" t="s">
        <v>398</v>
      </c>
      <c r="C20" s="208">
        <v>1993</v>
      </c>
      <c r="D20" s="199">
        <v>26</v>
      </c>
      <c r="E20" s="212" t="s">
        <v>46</v>
      </c>
      <c r="F20" s="415">
        <v>0.83680555555555547</v>
      </c>
      <c r="G20" s="201" t="s">
        <v>110</v>
      </c>
      <c r="H20" s="201">
        <v>1</v>
      </c>
      <c r="I20" s="203">
        <v>10</v>
      </c>
      <c r="J20" s="330" t="s">
        <v>7</v>
      </c>
      <c r="K20" s="416"/>
    </row>
    <row r="21" spans="1:11" x14ac:dyDescent="0.3">
      <c r="A21" s="414">
        <v>19</v>
      </c>
      <c r="B21" s="207" t="s">
        <v>393</v>
      </c>
      <c r="C21" s="208">
        <v>1965</v>
      </c>
      <c r="D21" s="199">
        <v>54</v>
      </c>
      <c r="E21" s="423" t="s">
        <v>53</v>
      </c>
      <c r="F21" s="415">
        <v>0.84583333333333333</v>
      </c>
      <c r="G21" s="201" t="s">
        <v>84</v>
      </c>
      <c r="H21" s="216">
        <v>3</v>
      </c>
      <c r="I21" s="206">
        <v>8</v>
      </c>
      <c r="J21" s="330"/>
      <c r="K21" s="416"/>
    </row>
    <row r="22" spans="1:11" x14ac:dyDescent="0.3">
      <c r="A22" s="414">
        <v>20</v>
      </c>
      <c r="B22" s="211" t="s">
        <v>184</v>
      </c>
      <c r="C22" s="198">
        <v>1958</v>
      </c>
      <c r="D22" s="199">
        <v>61</v>
      </c>
      <c r="E22" s="211" t="s">
        <v>86</v>
      </c>
      <c r="F22" s="417">
        <v>0.84722222222222221</v>
      </c>
      <c r="G22" s="216" t="s">
        <v>94</v>
      </c>
      <c r="H22" s="201">
        <v>1</v>
      </c>
      <c r="I22" s="203">
        <v>10</v>
      </c>
      <c r="J22" s="330"/>
      <c r="K22" s="416"/>
    </row>
    <row r="23" spans="1:11" x14ac:dyDescent="0.3">
      <c r="A23" s="414">
        <v>21</v>
      </c>
      <c r="B23" s="214" t="s">
        <v>424</v>
      </c>
      <c r="C23" s="208">
        <v>1981</v>
      </c>
      <c r="D23" s="199">
        <v>38</v>
      </c>
      <c r="E23" s="218" t="s">
        <v>425</v>
      </c>
      <c r="F23" s="415">
        <v>0.8520833333333333</v>
      </c>
      <c r="G23" s="201" t="s">
        <v>55</v>
      </c>
      <c r="H23" s="201">
        <v>7</v>
      </c>
      <c r="I23" s="206">
        <v>4</v>
      </c>
      <c r="J23" s="330"/>
      <c r="K23" s="416"/>
    </row>
    <row r="24" spans="1:11" x14ac:dyDescent="0.3">
      <c r="A24" s="414">
        <v>22</v>
      </c>
      <c r="B24" s="211" t="s">
        <v>126</v>
      </c>
      <c r="C24" s="198">
        <v>1975</v>
      </c>
      <c r="D24" s="199">
        <v>44</v>
      </c>
      <c r="E24" s="212" t="s">
        <v>46</v>
      </c>
      <c r="F24" s="417">
        <v>0.8569444444444444</v>
      </c>
      <c r="G24" s="201" t="s">
        <v>124</v>
      </c>
      <c r="H24" s="201">
        <v>3</v>
      </c>
      <c r="I24" s="206">
        <v>8</v>
      </c>
      <c r="J24" s="330"/>
      <c r="K24" s="416"/>
    </row>
    <row r="25" spans="1:11" x14ac:dyDescent="0.3">
      <c r="A25" s="414">
        <v>23</v>
      </c>
      <c r="B25" s="219" t="s">
        <v>511</v>
      </c>
      <c r="C25" s="198">
        <v>1975</v>
      </c>
      <c r="D25" s="199">
        <v>44</v>
      </c>
      <c r="E25" s="393" t="s">
        <v>43</v>
      </c>
      <c r="F25" s="417">
        <v>0.86041666666666661</v>
      </c>
      <c r="G25" s="201" t="s">
        <v>69</v>
      </c>
      <c r="H25" s="201">
        <v>7</v>
      </c>
      <c r="I25" s="206">
        <v>4</v>
      </c>
      <c r="J25" s="330"/>
      <c r="K25" s="416"/>
    </row>
    <row r="26" spans="1:11" x14ac:dyDescent="0.3">
      <c r="A26" s="414">
        <v>24</v>
      </c>
      <c r="B26" s="217" t="s">
        <v>83</v>
      </c>
      <c r="C26" s="198">
        <v>1972</v>
      </c>
      <c r="D26" s="199">
        <v>47</v>
      </c>
      <c r="E26" s="218" t="s">
        <v>52</v>
      </c>
      <c r="F26" s="419">
        <v>0.8666666666666667</v>
      </c>
      <c r="G26" s="201" t="s">
        <v>69</v>
      </c>
      <c r="H26" s="201">
        <v>8</v>
      </c>
      <c r="I26" s="206">
        <v>3</v>
      </c>
      <c r="J26" s="330" t="s">
        <v>7</v>
      </c>
      <c r="K26" s="416"/>
    </row>
    <row r="27" spans="1:11" x14ac:dyDescent="0.3">
      <c r="A27" s="414">
        <v>25</v>
      </c>
      <c r="B27" s="214" t="s">
        <v>384</v>
      </c>
      <c r="C27" s="208">
        <v>1980</v>
      </c>
      <c r="D27" s="199">
        <v>39</v>
      </c>
      <c r="E27" s="218" t="s">
        <v>385</v>
      </c>
      <c r="F27" s="415">
        <v>0.87152777777777779</v>
      </c>
      <c r="G27" s="201" t="s">
        <v>55</v>
      </c>
      <c r="H27" s="201">
        <v>8</v>
      </c>
      <c r="I27" s="206">
        <v>3</v>
      </c>
      <c r="J27" s="330"/>
      <c r="K27" s="416"/>
    </row>
    <row r="28" spans="1:11" x14ac:dyDescent="0.3">
      <c r="A28" s="414">
        <v>26</v>
      </c>
      <c r="B28" s="207" t="s">
        <v>51</v>
      </c>
      <c r="C28" s="208">
        <v>1994</v>
      </c>
      <c r="D28" s="199">
        <v>25</v>
      </c>
      <c r="E28" s="215" t="s">
        <v>52</v>
      </c>
      <c r="F28" s="415">
        <v>0.87222222222222223</v>
      </c>
      <c r="G28" s="201" t="s">
        <v>41</v>
      </c>
      <c r="H28" s="216">
        <v>2</v>
      </c>
      <c r="I28" s="206">
        <v>9</v>
      </c>
      <c r="J28" s="330" t="s">
        <v>365</v>
      </c>
      <c r="K28" s="416"/>
    </row>
    <row r="29" spans="1:11" x14ac:dyDescent="0.3">
      <c r="A29" s="414">
        <v>27</v>
      </c>
      <c r="B29" s="219" t="s">
        <v>214</v>
      </c>
      <c r="C29" s="198">
        <v>1992</v>
      </c>
      <c r="D29" s="199">
        <v>27</v>
      </c>
      <c r="E29" s="396" t="s">
        <v>399</v>
      </c>
      <c r="F29" s="418">
        <v>0.87777777777777777</v>
      </c>
      <c r="G29" s="201" t="s">
        <v>110</v>
      </c>
      <c r="H29" s="216">
        <v>2</v>
      </c>
      <c r="I29" s="206">
        <v>9</v>
      </c>
      <c r="J29" s="330" t="s">
        <v>365</v>
      </c>
      <c r="K29" s="416"/>
    </row>
    <row r="30" spans="1:11" x14ac:dyDescent="0.3">
      <c r="A30" s="414">
        <v>28</v>
      </c>
      <c r="B30" s="219" t="s">
        <v>128</v>
      </c>
      <c r="C30" s="198">
        <v>1973</v>
      </c>
      <c r="D30" s="199">
        <v>46</v>
      </c>
      <c r="E30" s="211" t="s">
        <v>428</v>
      </c>
      <c r="F30" s="415">
        <v>0.91388888888888886</v>
      </c>
      <c r="G30" s="201" t="s">
        <v>124</v>
      </c>
      <c r="H30" s="201">
        <v>4</v>
      </c>
      <c r="I30" s="206">
        <v>7</v>
      </c>
      <c r="J30" s="330"/>
      <c r="K30" s="416"/>
    </row>
    <row r="31" spans="1:11" x14ac:dyDescent="0.3">
      <c r="A31" s="414">
        <v>29</v>
      </c>
      <c r="B31" s="219" t="s">
        <v>140</v>
      </c>
      <c r="C31" s="187">
        <v>1979</v>
      </c>
      <c r="D31" s="199">
        <v>40</v>
      </c>
      <c r="E31" s="218" t="s">
        <v>82</v>
      </c>
      <c r="F31" s="415">
        <v>0.9458333333333333</v>
      </c>
      <c r="G31" s="201" t="s">
        <v>124</v>
      </c>
      <c r="H31" s="201">
        <v>5</v>
      </c>
      <c r="I31" s="206">
        <v>6</v>
      </c>
      <c r="J31" s="330"/>
      <c r="K31" s="416"/>
    </row>
    <row r="32" spans="1:11" x14ac:dyDescent="0.3">
      <c r="A32" s="414">
        <v>30</v>
      </c>
      <c r="B32" s="219" t="s">
        <v>429</v>
      </c>
      <c r="C32" s="198">
        <v>1974</v>
      </c>
      <c r="D32" s="199">
        <v>45</v>
      </c>
      <c r="E32" s="210" t="s">
        <v>53</v>
      </c>
      <c r="F32" s="415">
        <v>0.95416666666666661</v>
      </c>
      <c r="G32" s="201" t="s">
        <v>124</v>
      </c>
      <c r="H32" s="201">
        <v>6</v>
      </c>
      <c r="I32" s="206">
        <v>5</v>
      </c>
      <c r="J32" s="330"/>
      <c r="K32" s="416"/>
    </row>
    <row r="33" spans="1:11" x14ac:dyDescent="0.3">
      <c r="A33" s="414">
        <v>31</v>
      </c>
      <c r="B33" s="207" t="s">
        <v>88</v>
      </c>
      <c r="C33" s="208">
        <v>1962</v>
      </c>
      <c r="D33" s="199">
        <v>57</v>
      </c>
      <c r="E33" s="220" t="s">
        <v>53</v>
      </c>
      <c r="F33" s="415">
        <v>0.96111111111111114</v>
      </c>
      <c r="G33" s="201" t="s">
        <v>84</v>
      </c>
      <c r="H33" s="201">
        <v>4</v>
      </c>
      <c r="I33" s="206">
        <v>7</v>
      </c>
      <c r="J33" s="330"/>
      <c r="K33" s="416"/>
    </row>
    <row r="34" spans="1:11" x14ac:dyDescent="0.3">
      <c r="A34" s="414">
        <v>32</v>
      </c>
      <c r="B34" s="197" t="s">
        <v>95</v>
      </c>
      <c r="C34" s="187">
        <v>1955</v>
      </c>
      <c r="D34" s="199">
        <v>64</v>
      </c>
      <c r="E34" s="197" t="s">
        <v>469</v>
      </c>
      <c r="F34" s="417">
        <v>0.97013888888888899</v>
      </c>
      <c r="G34" s="201" t="s">
        <v>94</v>
      </c>
      <c r="H34" s="201">
        <v>2</v>
      </c>
      <c r="I34" s="206">
        <v>9</v>
      </c>
      <c r="J34" s="330"/>
      <c r="K34" s="416"/>
    </row>
    <row r="35" spans="1:11" x14ac:dyDescent="0.3">
      <c r="A35" s="414">
        <v>33</v>
      </c>
      <c r="B35" s="219" t="s">
        <v>433</v>
      </c>
      <c r="C35" s="187">
        <v>1973</v>
      </c>
      <c r="D35" s="199">
        <v>46</v>
      </c>
      <c r="E35" s="225" t="s">
        <v>45</v>
      </c>
      <c r="F35" s="415">
        <v>0.98263888888888884</v>
      </c>
      <c r="G35" s="201" t="s">
        <v>124</v>
      </c>
      <c r="H35" s="201">
        <v>7</v>
      </c>
      <c r="I35" s="206">
        <v>4</v>
      </c>
      <c r="J35" s="330" t="s">
        <v>7</v>
      </c>
      <c r="K35" s="416"/>
    </row>
    <row r="36" spans="1:11" x14ac:dyDescent="0.3">
      <c r="A36" s="414">
        <v>34</v>
      </c>
      <c r="B36" s="214" t="s">
        <v>468</v>
      </c>
      <c r="C36" s="208">
        <v>2004</v>
      </c>
      <c r="D36" s="199">
        <v>15</v>
      </c>
      <c r="E36" s="210" t="s">
        <v>53</v>
      </c>
      <c r="F36" s="415">
        <v>0.99444444444444446</v>
      </c>
      <c r="G36" s="201" t="s">
        <v>41</v>
      </c>
      <c r="H36" s="216">
        <v>3</v>
      </c>
      <c r="I36" s="206">
        <v>8</v>
      </c>
      <c r="J36" s="330"/>
      <c r="K36" s="416"/>
    </row>
    <row r="37" spans="1:11" x14ac:dyDescent="0.3">
      <c r="A37" s="414">
        <v>35</v>
      </c>
      <c r="B37" s="211" t="s">
        <v>96</v>
      </c>
      <c r="C37" s="198">
        <v>1947</v>
      </c>
      <c r="D37" s="199">
        <v>72</v>
      </c>
      <c r="E37" s="212" t="s">
        <v>46</v>
      </c>
      <c r="F37" s="424" t="s">
        <v>566</v>
      </c>
      <c r="G37" s="201" t="s">
        <v>380</v>
      </c>
      <c r="H37" s="216">
        <v>1</v>
      </c>
      <c r="I37" s="203">
        <v>10</v>
      </c>
      <c r="J37" s="330"/>
      <c r="K37" s="416"/>
    </row>
    <row r="38" spans="1:11" x14ac:dyDescent="0.3">
      <c r="A38" s="414">
        <v>36</v>
      </c>
      <c r="B38" s="211" t="s">
        <v>371</v>
      </c>
      <c r="C38" s="198">
        <v>1955</v>
      </c>
      <c r="D38" s="199">
        <v>64</v>
      </c>
      <c r="E38" s="211" t="s">
        <v>50</v>
      </c>
      <c r="F38" s="424" t="s">
        <v>473</v>
      </c>
      <c r="G38" s="201" t="s">
        <v>94</v>
      </c>
      <c r="H38" s="201">
        <v>3</v>
      </c>
      <c r="I38" s="206">
        <v>8</v>
      </c>
      <c r="J38" s="330"/>
      <c r="K38" s="416"/>
    </row>
    <row r="39" spans="1:11" x14ac:dyDescent="0.3">
      <c r="A39" s="414">
        <v>37</v>
      </c>
      <c r="B39" s="217" t="s">
        <v>131</v>
      </c>
      <c r="C39" s="187">
        <v>1973</v>
      </c>
      <c r="D39" s="199">
        <v>46</v>
      </c>
      <c r="E39" s="212" t="s">
        <v>46</v>
      </c>
      <c r="F39" s="421" t="s">
        <v>567</v>
      </c>
      <c r="G39" s="201" t="s">
        <v>124</v>
      </c>
      <c r="H39" s="201">
        <v>8</v>
      </c>
      <c r="I39" s="206">
        <v>3</v>
      </c>
      <c r="J39" s="330"/>
      <c r="K39" s="416"/>
    </row>
    <row r="40" spans="1:11" x14ac:dyDescent="0.3">
      <c r="A40" s="414">
        <v>38</v>
      </c>
      <c r="B40" s="219" t="s">
        <v>443</v>
      </c>
      <c r="C40" s="198">
        <v>1970</v>
      </c>
      <c r="D40" s="199">
        <v>49</v>
      </c>
      <c r="E40" s="212" t="s">
        <v>46</v>
      </c>
      <c r="F40" s="421" t="s">
        <v>568</v>
      </c>
      <c r="G40" s="201" t="s">
        <v>124</v>
      </c>
      <c r="H40" s="216">
        <v>9</v>
      </c>
      <c r="I40" s="206">
        <v>2</v>
      </c>
      <c r="J40" s="330" t="s">
        <v>7</v>
      </c>
      <c r="K40" s="416"/>
    </row>
    <row r="41" spans="1:11" x14ac:dyDescent="0.3">
      <c r="A41" s="414">
        <v>39</v>
      </c>
      <c r="B41" s="219" t="s">
        <v>378</v>
      </c>
      <c r="C41" s="198">
        <v>1980</v>
      </c>
      <c r="D41" s="199">
        <v>39</v>
      </c>
      <c r="E41" s="211" t="s">
        <v>377</v>
      </c>
      <c r="F41" s="421" t="s">
        <v>520</v>
      </c>
      <c r="G41" s="201" t="s">
        <v>124</v>
      </c>
      <c r="H41" s="201">
        <v>10</v>
      </c>
      <c r="I41" s="206">
        <v>1</v>
      </c>
      <c r="J41" s="330"/>
      <c r="K41" s="416"/>
    </row>
    <row r="42" spans="1:11" x14ac:dyDescent="0.3">
      <c r="A42" s="414">
        <v>40</v>
      </c>
      <c r="B42" s="214" t="s">
        <v>78</v>
      </c>
      <c r="C42" s="208">
        <v>1968</v>
      </c>
      <c r="D42" s="199">
        <v>51</v>
      </c>
      <c r="E42" s="212" t="s">
        <v>46</v>
      </c>
      <c r="F42" s="422" t="s">
        <v>569</v>
      </c>
      <c r="G42" s="201" t="s">
        <v>84</v>
      </c>
      <c r="H42" s="216">
        <v>5</v>
      </c>
      <c r="I42" s="206">
        <v>6</v>
      </c>
      <c r="J42" s="330"/>
      <c r="K42" s="416"/>
    </row>
    <row r="43" spans="1:11" x14ac:dyDescent="0.3">
      <c r="A43" s="414">
        <v>41</v>
      </c>
      <c r="B43" s="219" t="s">
        <v>142</v>
      </c>
      <c r="C43" s="198">
        <v>1972</v>
      </c>
      <c r="D43" s="199">
        <v>47</v>
      </c>
      <c r="E43" s="223" t="s">
        <v>43</v>
      </c>
      <c r="F43" s="421" t="s">
        <v>570</v>
      </c>
      <c r="G43" s="201" t="s">
        <v>124</v>
      </c>
      <c r="H43" s="216">
        <v>11</v>
      </c>
      <c r="I43" s="206">
        <v>1</v>
      </c>
      <c r="J43" s="330"/>
      <c r="K43" s="416"/>
    </row>
    <row r="44" spans="1:11" x14ac:dyDescent="0.3">
      <c r="A44" s="414">
        <v>42</v>
      </c>
      <c r="B44" s="214" t="s">
        <v>392</v>
      </c>
      <c r="C44" s="208">
        <v>2004</v>
      </c>
      <c r="D44" s="199">
        <v>15</v>
      </c>
      <c r="E44" s="221" t="s">
        <v>360</v>
      </c>
      <c r="F44" s="422" t="s">
        <v>571</v>
      </c>
      <c r="G44" s="201" t="s">
        <v>41</v>
      </c>
      <c r="H44" s="201">
        <v>4</v>
      </c>
      <c r="I44" s="206">
        <v>7</v>
      </c>
      <c r="J44" s="330"/>
      <c r="K44" s="416"/>
    </row>
    <row r="45" spans="1:11" x14ac:dyDescent="0.3">
      <c r="A45" s="414">
        <v>43</v>
      </c>
      <c r="B45" s="207" t="s">
        <v>76</v>
      </c>
      <c r="C45" s="208">
        <v>1967</v>
      </c>
      <c r="D45" s="199">
        <v>52</v>
      </c>
      <c r="E45" s="220" t="s">
        <v>53</v>
      </c>
      <c r="F45" s="421" t="s">
        <v>572</v>
      </c>
      <c r="G45" s="201" t="s">
        <v>84</v>
      </c>
      <c r="H45" s="201">
        <v>6</v>
      </c>
      <c r="I45" s="206">
        <v>5</v>
      </c>
      <c r="J45" s="330" t="s">
        <v>7</v>
      </c>
      <c r="K45" s="416"/>
    </row>
    <row r="46" spans="1:11" x14ac:dyDescent="0.3">
      <c r="A46" s="414">
        <v>44</v>
      </c>
      <c r="B46" s="219" t="s">
        <v>104</v>
      </c>
      <c r="C46" s="198">
        <v>1945</v>
      </c>
      <c r="D46" s="199">
        <v>74</v>
      </c>
      <c r="E46" s="225" t="s">
        <v>45</v>
      </c>
      <c r="F46" s="421" t="s">
        <v>447</v>
      </c>
      <c r="G46" s="201" t="s">
        <v>380</v>
      </c>
      <c r="H46" s="201">
        <v>2</v>
      </c>
      <c r="I46" s="206">
        <v>9</v>
      </c>
      <c r="J46" s="330"/>
      <c r="K46" s="416"/>
    </row>
    <row r="47" spans="1:11" x14ac:dyDescent="0.3">
      <c r="A47" s="414">
        <v>45</v>
      </c>
      <c r="B47" s="214" t="s">
        <v>349</v>
      </c>
      <c r="C47" s="208">
        <v>1963</v>
      </c>
      <c r="D47" s="199">
        <v>56</v>
      </c>
      <c r="E47" s="211" t="s">
        <v>350</v>
      </c>
      <c r="F47" s="422" t="s">
        <v>549</v>
      </c>
      <c r="G47" s="201" t="s">
        <v>84</v>
      </c>
      <c r="H47" s="201">
        <v>7</v>
      </c>
      <c r="I47" s="206">
        <v>4</v>
      </c>
      <c r="J47" s="330"/>
      <c r="K47" s="416"/>
    </row>
    <row r="48" spans="1:11" x14ac:dyDescent="0.3">
      <c r="A48" s="414">
        <v>46</v>
      </c>
      <c r="B48" s="219" t="s">
        <v>573</v>
      </c>
      <c r="C48" s="198">
        <v>1981</v>
      </c>
      <c r="D48" s="199">
        <v>38</v>
      </c>
      <c r="E48" s="210" t="s">
        <v>53</v>
      </c>
      <c r="F48" s="421" t="s">
        <v>574</v>
      </c>
      <c r="G48" s="201" t="s">
        <v>124</v>
      </c>
      <c r="H48" s="216">
        <v>12</v>
      </c>
      <c r="I48" s="206">
        <v>1</v>
      </c>
      <c r="J48" s="330"/>
      <c r="K48" s="416"/>
    </row>
    <row r="49" spans="1:11" x14ac:dyDescent="0.3">
      <c r="A49" s="414">
        <v>47</v>
      </c>
      <c r="B49" s="214" t="s">
        <v>523</v>
      </c>
      <c r="C49" s="208">
        <v>1994</v>
      </c>
      <c r="D49" s="187">
        <v>25</v>
      </c>
      <c r="E49" s="390" t="s">
        <v>48</v>
      </c>
      <c r="F49" s="422" t="s">
        <v>575</v>
      </c>
      <c r="G49" s="201" t="s">
        <v>41</v>
      </c>
      <c r="H49" s="216">
        <v>5</v>
      </c>
      <c r="I49" s="206">
        <v>6</v>
      </c>
      <c r="J49" s="330"/>
      <c r="K49" s="416"/>
    </row>
    <row r="50" spans="1:11" x14ac:dyDescent="0.3">
      <c r="A50" s="414">
        <v>48</v>
      </c>
      <c r="B50" s="219" t="s">
        <v>576</v>
      </c>
      <c r="C50" s="198">
        <v>1993</v>
      </c>
      <c r="D50" s="199">
        <v>26</v>
      </c>
      <c r="E50" s="218" t="s">
        <v>577</v>
      </c>
      <c r="F50" s="421" t="s">
        <v>578</v>
      </c>
      <c r="G50" s="201" t="s">
        <v>110</v>
      </c>
      <c r="H50" s="201">
        <v>3</v>
      </c>
      <c r="I50" s="206">
        <v>8</v>
      </c>
      <c r="J50" s="330"/>
      <c r="K50" s="416"/>
    </row>
    <row r="51" spans="1:11" x14ac:dyDescent="0.3">
      <c r="A51" s="414">
        <v>49</v>
      </c>
      <c r="B51" s="219" t="s">
        <v>134</v>
      </c>
      <c r="C51" s="187">
        <v>1973</v>
      </c>
      <c r="D51" s="199">
        <v>46</v>
      </c>
      <c r="E51" s="220" t="s">
        <v>53</v>
      </c>
      <c r="F51" s="421" t="s">
        <v>579</v>
      </c>
      <c r="G51" s="201" t="s">
        <v>124</v>
      </c>
      <c r="H51" s="201">
        <v>13</v>
      </c>
      <c r="I51" s="206">
        <v>1</v>
      </c>
      <c r="J51" s="330" t="s">
        <v>7</v>
      </c>
      <c r="K51" s="416"/>
    </row>
    <row r="52" spans="1:11" x14ac:dyDescent="0.3">
      <c r="A52" s="414">
        <v>50</v>
      </c>
      <c r="B52" s="211" t="s">
        <v>101</v>
      </c>
      <c r="C52" s="198">
        <v>1945</v>
      </c>
      <c r="D52" s="199">
        <v>74</v>
      </c>
      <c r="E52" s="212" t="s">
        <v>46</v>
      </c>
      <c r="F52" s="421" t="s">
        <v>552</v>
      </c>
      <c r="G52" s="201" t="s">
        <v>380</v>
      </c>
      <c r="H52" s="201">
        <v>3</v>
      </c>
      <c r="I52" s="206">
        <v>8</v>
      </c>
      <c r="J52" s="330"/>
      <c r="K52" s="416"/>
    </row>
    <row r="53" spans="1:11" x14ac:dyDescent="0.3">
      <c r="A53" s="414">
        <v>51</v>
      </c>
      <c r="B53" s="207" t="s">
        <v>528</v>
      </c>
      <c r="C53" s="208">
        <v>1960</v>
      </c>
      <c r="D53" s="199">
        <v>59</v>
      </c>
      <c r="E53" s="394" t="s">
        <v>48</v>
      </c>
      <c r="F53" s="421" t="s">
        <v>580</v>
      </c>
      <c r="G53" s="201" t="s">
        <v>84</v>
      </c>
      <c r="H53" s="201">
        <v>8</v>
      </c>
      <c r="I53" s="206">
        <v>3</v>
      </c>
      <c r="J53" s="330"/>
      <c r="K53" s="416"/>
    </row>
    <row r="54" spans="1:11" x14ac:dyDescent="0.3">
      <c r="A54" s="414">
        <v>52</v>
      </c>
      <c r="B54" s="219" t="s">
        <v>111</v>
      </c>
      <c r="C54" s="198">
        <v>2001</v>
      </c>
      <c r="D54" s="199">
        <v>18</v>
      </c>
      <c r="E54" s="220" t="s">
        <v>53</v>
      </c>
      <c r="F54" s="421" t="s">
        <v>581</v>
      </c>
      <c r="G54" s="201" t="s">
        <v>110</v>
      </c>
      <c r="H54" s="201">
        <v>4</v>
      </c>
      <c r="I54" s="206">
        <v>7</v>
      </c>
      <c r="J54" s="330"/>
      <c r="K54" s="416"/>
    </row>
    <row r="55" spans="1:11" x14ac:dyDescent="0.3">
      <c r="A55" s="414">
        <v>53</v>
      </c>
      <c r="B55" s="197" t="s">
        <v>100</v>
      </c>
      <c r="C55" s="187">
        <v>1948</v>
      </c>
      <c r="D55" s="199">
        <v>71</v>
      </c>
      <c r="E55" s="225" t="s">
        <v>45</v>
      </c>
      <c r="F55" s="421" t="s">
        <v>582</v>
      </c>
      <c r="G55" s="201" t="s">
        <v>380</v>
      </c>
      <c r="H55" s="201">
        <v>4</v>
      </c>
      <c r="I55" s="206">
        <v>7</v>
      </c>
      <c r="J55" s="204" t="s">
        <v>262</v>
      </c>
      <c r="K55" s="416"/>
    </row>
    <row r="56" spans="1:11" x14ac:dyDescent="0.3">
      <c r="A56" s="414">
        <v>54</v>
      </c>
      <c r="B56" s="211" t="s">
        <v>373</v>
      </c>
      <c r="C56" s="198">
        <v>2001</v>
      </c>
      <c r="D56" s="199">
        <v>18</v>
      </c>
      <c r="E56" s="212" t="s">
        <v>46</v>
      </c>
      <c r="F56" s="421" t="s">
        <v>583</v>
      </c>
      <c r="G56" s="216" t="s">
        <v>110</v>
      </c>
      <c r="H56" s="216">
        <v>5</v>
      </c>
      <c r="I56" s="206">
        <v>6</v>
      </c>
      <c r="J56" s="330"/>
      <c r="K56" s="416"/>
    </row>
    <row r="57" spans="1:11" x14ac:dyDescent="0.3">
      <c r="A57" s="414">
        <v>55</v>
      </c>
      <c r="B57" s="211" t="s">
        <v>494</v>
      </c>
      <c r="C57" s="198">
        <v>1993</v>
      </c>
      <c r="D57" s="199">
        <v>26</v>
      </c>
      <c r="E57" s="211" t="s">
        <v>495</v>
      </c>
      <c r="F57" s="421" t="s">
        <v>584</v>
      </c>
      <c r="G57" s="216" t="s">
        <v>110</v>
      </c>
      <c r="H57" s="201">
        <v>6</v>
      </c>
      <c r="I57" s="206">
        <v>5</v>
      </c>
      <c r="J57" s="330"/>
      <c r="K57" s="416"/>
    </row>
  </sheetData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sqref="A1:AP1048576"/>
    </sheetView>
  </sheetViews>
  <sheetFormatPr defaultRowHeight="14.4" x14ac:dyDescent="0.3"/>
  <cols>
    <col min="1" max="1" width="3" bestFit="1" customWidth="1"/>
    <col min="2" max="2" width="18.21875" bestFit="1" customWidth="1"/>
    <col min="3" max="3" width="3.88671875" bestFit="1" customWidth="1"/>
    <col min="4" max="4" width="3.33203125" bestFit="1" customWidth="1"/>
    <col min="5" max="5" width="17.33203125" bestFit="1" customWidth="1"/>
    <col min="6" max="6" width="7.77734375" style="440" customWidth="1"/>
    <col min="7" max="7" width="3.33203125" bestFit="1" customWidth="1"/>
    <col min="8" max="8" width="3.6640625" customWidth="1"/>
    <col min="9" max="9" width="2.77734375" bestFit="1" customWidth="1"/>
    <col min="10" max="10" width="6.21875" style="4" customWidth="1"/>
    <col min="11" max="11" width="6.21875" customWidth="1"/>
  </cols>
  <sheetData>
    <row r="1" spans="1:11" x14ac:dyDescent="0.3">
      <c r="A1" s="664" t="s">
        <v>586</v>
      </c>
      <c r="B1" s="665"/>
      <c r="C1" s="665"/>
      <c r="D1" s="665"/>
      <c r="E1" s="665"/>
      <c r="F1" s="665"/>
      <c r="G1" s="665"/>
      <c r="H1" s="665"/>
      <c r="I1" s="665"/>
      <c r="J1" s="665"/>
      <c r="K1" s="666"/>
    </row>
    <row r="2" spans="1:11" x14ac:dyDescent="0.3">
      <c r="A2" s="412" t="s">
        <v>0</v>
      </c>
      <c r="B2" s="187" t="s">
        <v>2</v>
      </c>
      <c r="C2" s="187" t="s">
        <v>3</v>
      </c>
      <c r="D2" s="188" t="s">
        <v>379</v>
      </c>
      <c r="E2" s="189" t="s">
        <v>5</v>
      </c>
      <c r="F2" s="435" t="s">
        <v>248</v>
      </c>
      <c r="G2" s="191" t="s">
        <v>1</v>
      </c>
      <c r="H2" s="192" t="s">
        <v>503</v>
      </c>
      <c r="I2" s="193" t="s">
        <v>10</v>
      </c>
      <c r="J2" s="436" t="s">
        <v>250</v>
      </c>
      <c r="K2" s="413" t="s">
        <v>251</v>
      </c>
    </row>
    <row r="3" spans="1:11" x14ac:dyDescent="0.3">
      <c r="A3" s="414">
        <v>1</v>
      </c>
      <c r="B3" s="197" t="s">
        <v>359</v>
      </c>
      <c r="C3" s="198">
        <v>1981</v>
      </c>
      <c r="D3" s="199">
        <v>38</v>
      </c>
      <c r="E3" s="200" t="s">
        <v>43</v>
      </c>
      <c r="F3" s="445">
        <v>0.65208333333333335</v>
      </c>
      <c r="G3" s="201" t="s">
        <v>55</v>
      </c>
      <c r="H3" s="201">
        <v>1</v>
      </c>
      <c r="I3" s="203">
        <v>10</v>
      </c>
      <c r="J3" s="330" t="s">
        <v>365</v>
      </c>
      <c r="K3" s="416">
        <f>SUM(F3/4.53)</f>
        <v>0.14394775570272259</v>
      </c>
    </row>
    <row r="4" spans="1:11" x14ac:dyDescent="0.3">
      <c r="A4" s="414">
        <v>2</v>
      </c>
      <c r="B4" s="207" t="s">
        <v>253</v>
      </c>
      <c r="C4" s="208">
        <v>1978</v>
      </c>
      <c r="D4" s="199">
        <v>41</v>
      </c>
      <c r="E4" s="209" t="s">
        <v>254</v>
      </c>
      <c r="F4" s="446">
        <v>0.70486111111111116</v>
      </c>
      <c r="G4" s="216" t="s">
        <v>69</v>
      </c>
      <c r="H4" s="216">
        <v>1</v>
      </c>
      <c r="I4" s="203">
        <v>10</v>
      </c>
      <c r="J4" s="330"/>
      <c r="K4" s="416">
        <f t="shared" ref="K4:K56" si="0">SUM(F4/4.53)</f>
        <v>0.15559847927397596</v>
      </c>
    </row>
    <row r="5" spans="1:11" x14ac:dyDescent="0.3">
      <c r="A5" s="414">
        <v>3</v>
      </c>
      <c r="B5" s="211" t="s">
        <v>56</v>
      </c>
      <c r="C5" s="198">
        <v>1980</v>
      </c>
      <c r="D5" s="199">
        <v>39</v>
      </c>
      <c r="E5" s="212" t="s">
        <v>46</v>
      </c>
      <c r="F5" s="445">
        <v>0.71666666666666667</v>
      </c>
      <c r="G5" s="201" t="s">
        <v>55</v>
      </c>
      <c r="H5" s="201">
        <v>2</v>
      </c>
      <c r="I5" s="206">
        <v>9</v>
      </c>
      <c r="J5" s="330" t="s">
        <v>7</v>
      </c>
      <c r="K5" s="416">
        <f t="shared" si="0"/>
        <v>0.15820456217807211</v>
      </c>
    </row>
    <row r="6" spans="1:11" x14ac:dyDescent="0.3">
      <c r="A6" s="414">
        <v>4</v>
      </c>
      <c r="B6" s="197" t="s">
        <v>70</v>
      </c>
      <c r="C6" s="187">
        <v>1972</v>
      </c>
      <c r="D6" s="199">
        <v>47</v>
      </c>
      <c r="E6" s="210" t="s">
        <v>53</v>
      </c>
      <c r="F6" s="446">
        <v>0.72430555555555554</v>
      </c>
      <c r="G6" s="216" t="s">
        <v>69</v>
      </c>
      <c r="H6" s="216">
        <v>2</v>
      </c>
      <c r="I6" s="206">
        <v>9</v>
      </c>
      <c r="J6" s="330"/>
      <c r="K6" s="416">
        <f t="shared" si="0"/>
        <v>0.15989085111601667</v>
      </c>
    </row>
    <row r="7" spans="1:11" x14ac:dyDescent="0.3">
      <c r="A7" s="414">
        <v>5</v>
      </c>
      <c r="B7" s="197" t="s">
        <v>386</v>
      </c>
      <c r="C7" s="187">
        <v>1977</v>
      </c>
      <c r="D7" s="199">
        <v>42</v>
      </c>
      <c r="E7" s="210" t="s">
        <v>53</v>
      </c>
      <c r="F7" s="446">
        <v>0.73333333333333339</v>
      </c>
      <c r="G7" s="201" t="s">
        <v>69</v>
      </c>
      <c r="H7" s="216">
        <v>3</v>
      </c>
      <c r="I7" s="206">
        <v>8</v>
      </c>
      <c r="J7" s="330"/>
      <c r="K7" s="416">
        <f t="shared" si="0"/>
        <v>0.16188373804267844</v>
      </c>
    </row>
    <row r="8" spans="1:11" x14ac:dyDescent="0.3">
      <c r="A8" s="414">
        <v>6</v>
      </c>
      <c r="B8" s="217" t="s">
        <v>71</v>
      </c>
      <c r="C8" s="198">
        <v>1972</v>
      </c>
      <c r="D8" s="199">
        <v>47</v>
      </c>
      <c r="E8" s="218" t="s">
        <v>43</v>
      </c>
      <c r="F8" s="446">
        <v>0.77222222222222225</v>
      </c>
      <c r="G8" s="216" t="s">
        <v>69</v>
      </c>
      <c r="H8" s="216">
        <v>4</v>
      </c>
      <c r="I8" s="206">
        <v>7</v>
      </c>
      <c r="J8" s="330"/>
      <c r="K8" s="416">
        <f t="shared" si="0"/>
        <v>0.17046848172675988</v>
      </c>
    </row>
    <row r="9" spans="1:11" x14ac:dyDescent="0.3">
      <c r="A9" s="414">
        <v>7</v>
      </c>
      <c r="B9" s="217" t="s">
        <v>375</v>
      </c>
      <c r="C9" s="198">
        <v>1977</v>
      </c>
      <c r="D9" s="199">
        <v>42</v>
      </c>
      <c r="E9" s="219" t="s">
        <v>82</v>
      </c>
      <c r="F9" s="445">
        <v>0.79027777777777775</v>
      </c>
      <c r="G9" s="216" t="s">
        <v>69</v>
      </c>
      <c r="H9" s="216">
        <v>5</v>
      </c>
      <c r="I9" s="206">
        <v>6</v>
      </c>
      <c r="J9" s="330" t="s">
        <v>7</v>
      </c>
      <c r="K9" s="416">
        <f t="shared" si="0"/>
        <v>0.17445425558008337</v>
      </c>
    </row>
    <row r="10" spans="1:11" x14ac:dyDescent="0.3">
      <c r="A10" s="414">
        <v>8</v>
      </c>
      <c r="B10" s="219" t="s">
        <v>418</v>
      </c>
      <c r="C10" s="198">
        <v>1974</v>
      </c>
      <c r="D10" s="199">
        <v>45</v>
      </c>
      <c r="E10" s="211" t="s">
        <v>43</v>
      </c>
      <c r="F10" s="446">
        <v>0.79166666666666663</v>
      </c>
      <c r="G10" s="216" t="s">
        <v>69</v>
      </c>
      <c r="H10" s="216">
        <v>6</v>
      </c>
      <c r="I10" s="206">
        <v>5</v>
      </c>
      <c r="J10" s="330"/>
      <c r="K10" s="416">
        <f t="shared" si="0"/>
        <v>0.17476085356880058</v>
      </c>
    </row>
    <row r="11" spans="1:11" x14ac:dyDescent="0.3">
      <c r="A11" s="414">
        <v>9</v>
      </c>
      <c r="B11" s="219" t="s">
        <v>420</v>
      </c>
      <c r="C11" s="198">
        <v>1973</v>
      </c>
      <c r="D11" s="199">
        <v>46</v>
      </c>
      <c r="E11" s="210" t="s">
        <v>53</v>
      </c>
      <c r="F11" s="445">
        <v>0.79305555555555562</v>
      </c>
      <c r="G11" s="216" t="s">
        <v>69</v>
      </c>
      <c r="H11" s="216">
        <v>7</v>
      </c>
      <c r="I11" s="206">
        <v>4</v>
      </c>
      <c r="J11" s="330" t="s">
        <v>7</v>
      </c>
      <c r="K11" s="416">
        <f t="shared" si="0"/>
        <v>0.17506745155751779</v>
      </c>
    </row>
    <row r="12" spans="1:11" x14ac:dyDescent="0.3">
      <c r="A12" s="414">
        <v>10</v>
      </c>
      <c r="B12" s="219" t="s">
        <v>419</v>
      </c>
      <c r="C12" s="198">
        <v>1979</v>
      </c>
      <c r="D12" s="199">
        <v>40</v>
      </c>
      <c r="E12" s="210" t="s">
        <v>53</v>
      </c>
      <c r="F12" s="446">
        <v>0.7944444444444444</v>
      </c>
      <c r="G12" s="201" t="s">
        <v>69</v>
      </c>
      <c r="H12" s="216">
        <v>8</v>
      </c>
      <c r="I12" s="206">
        <v>3</v>
      </c>
      <c r="J12" s="330"/>
      <c r="K12" s="416">
        <f t="shared" si="0"/>
        <v>0.17537404954623495</v>
      </c>
    </row>
    <row r="13" spans="1:11" x14ac:dyDescent="0.3">
      <c r="A13" s="414">
        <v>11</v>
      </c>
      <c r="B13" s="197" t="s">
        <v>85</v>
      </c>
      <c r="C13" s="187">
        <v>1964</v>
      </c>
      <c r="D13" s="199">
        <v>55</v>
      </c>
      <c r="E13" s="212" t="s">
        <v>46</v>
      </c>
      <c r="F13" s="445">
        <v>0.80902777777777779</v>
      </c>
      <c r="G13" s="201" t="s">
        <v>84</v>
      </c>
      <c r="H13" s="216">
        <v>1</v>
      </c>
      <c r="I13" s="203">
        <v>10</v>
      </c>
      <c r="J13" s="330"/>
      <c r="K13" s="416">
        <f t="shared" si="0"/>
        <v>0.17859332842776551</v>
      </c>
    </row>
    <row r="14" spans="1:11" x14ac:dyDescent="0.3">
      <c r="A14" s="414">
        <v>12</v>
      </c>
      <c r="B14" s="219" t="s">
        <v>122</v>
      </c>
      <c r="C14" s="198">
        <v>1988</v>
      </c>
      <c r="D14" s="199">
        <v>31</v>
      </c>
      <c r="E14" s="220" t="s">
        <v>53</v>
      </c>
      <c r="F14" s="447">
        <v>0.81111111111111101</v>
      </c>
      <c r="G14" s="216" t="s">
        <v>110</v>
      </c>
      <c r="H14" s="201">
        <v>1</v>
      </c>
      <c r="I14" s="203">
        <v>10</v>
      </c>
      <c r="J14" s="330" t="s">
        <v>365</v>
      </c>
      <c r="K14" s="416">
        <f t="shared" si="0"/>
        <v>0.17905322541084126</v>
      </c>
    </row>
    <row r="15" spans="1:11" x14ac:dyDescent="0.3">
      <c r="A15" s="414">
        <v>13</v>
      </c>
      <c r="B15" s="217" t="s">
        <v>58</v>
      </c>
      <c r="C15" s="198">
        <v>1977</v>
      </c>
      <c r="D15" s="199">
        <v>42</v>
      </c>
      <c r="E15" s="212" t="s">
        <v>46</v>
      </c>
      <c r="F15" s="446">
        <v>0.81736111111111109</v>
      </c>
      <c r="G15" s="201" t="s">
        <v>69</v>
      </c>
      <c r="H15" s="216">
        <v>9</v>
      </c>
      <c r="I15" s="206">
        <v>2</v>
      </c>
      <c r="J15" s="330"/>
      <c r="K15" s="416">
        <f t="shared" si="0"/>
        <v>0.18043291636006867</v>
      </c>
    </row>
    <row r="16" spans="1:11" x14ac:dyDescent="0.3">
      <c r="A16" s="414">
        <v>14</v>
      </c>
      <c r="B16" s="211" t="s">
        <v>126</v>
      </c>
      <c r="C16" s="198">
        <v>1975</v>
      </c>
      <c r="D16" s="199">
        <v>44</v>
      </c>
      <c r="E16" s="212" t="s">
        <v>46</v>
      </c>
      <c r="F16" s="446">
        <v>0.81874999999999998</v>
      </c>
      <c r="G16" s="201" t="s">
        <v>124</v>
      </c>
      <c r="H16" s="201">
        <v>1</v>
      </c>
      <c r="I16" s="203">
        <v>10</v>
      </c>
      <c r="J16" s="330"/>
      <c r="K16" s="416">
        <f t="shared" si="0"/>
        <v>0.18073951434878585</v>
      </c>
    </row>
    <row r="17" spans="1:11" x14ac:dyDescent="0.3">
      <c r="A17" s="414">
        <v>15</v>
      </c>
      <c r="B17" s="214" t="s">
        <v>384</v>
      </c>
      <c r="C17" s="208">
        <v>1980</v>
      </c>
      <c r="D17" s="199">
        <v>39</v>
      </c>
      <c r="E17" s="218" t="s">
        <v>385</v>
      </c>
      <c r="F17" s="445">
        <v>0.82430555555555562</v>
      </c>
      <c r="G17" s="201" t="s">
        <v>55</v>
      </c>
      <c r="H17" s="216">
        <v>3</v>
      </c>
      <c r="I17" s="206">
        <v>8</v>
      </c>
      <c r="J17" s="330" t="s">
        <v>7</v>
      </c>
      <c r="K17" s="416">
        <f t="shared" si="0"/>
        <v>0.18196590630365464</v>
      </c>
    </row>
    <row r="18" spans="1:11" x14ac:dyDescent="0.3">
      <c r="A18" s="414">
        <v>16</v>
      </c>
      <c r="B18" s="214" t="s">
        <v>538</v>
      </c>
      <c r="C18" s="208">
        <v>1978</v>
      </c>
      <c r="D18" s="199">
        <v>41</v>
      </c>
      <c r="E18" s="209" t="s">
        <v>539</v>
      </c>
      <c r="F18" s="446">
        <v>0.8256944444444444</v>
      </c>
      <c r="G18" s="201" t="s">
        <v>69</v>
      </c>
      <c r="H18" s="216">
        <v>10</v>
      </c>
      <c r="I18" s="206">
        <v>1</v>
      </c>
      <c r="J18" s="330"/>
      <c r="K18" s="416">
        <f t="shared" si="0"/>
        <v>0.18227250429237182</v>
      </c>
    </row>
    <row r="19" spans="1:11" x14ac:dyDescent="0.3">
      <c r="A19" s="414">
        <v>17</v>
      </c>
      <c r="B19" s="211" t="s">
        <v>260</v>
      </c>
      <c r="C19" s="198">
        <v>1987</v>
      </c>
      <c r="D19" s="199">
        <v>32</v>
      </c>
      <c r="E19" s="221" t="s">
        <v>255</v>
      </c>
      <c r="F19" s="445">
        <v>0.83124999999999993</v>
      </c>
      <c r="G19" s="201" t="s">
        <v>55</v>
      </c>
      <c r="H19" s="216">
        <v>4</v>
      </c>
      <c r="I19" s="206">
        <v>7</v>
      </c>
      <c r="J19" s="330" t="s">
        <v>7</v>
      </c>
      <c r="K19" s="416">
        <f t="shared" si="0"/>
        <v>0.18349889624724058</v>
      </c>
    </row>
    <row r="20" spans="1:11" x14ac:dyDescent="0.3">
      <c r="A20" s="414">
        <v>18</v>
      </c>
      <c r="B20" s="211" t="s">
        <v>127</v>
      </c>
      <c r="C20" s="198">
        <v>1979</v>
      </c>
      <c r="D20" s="199">
        <v>40</v>
      </c>
      <c r="E20" s="210" t="s">
        <v>53</v>
      </c>
      <c r="F20" s="445">
        <v>0.83263888888888893</v>
      </c>
      <c r="G20" s="201" t="s">
        <v>124</v>
      </c>
      <c r="H20" s="201">
        <v>2</v>
      </c>
      <c r="I20" s="206">
        <v>9</v>
      </c>
      <c r="J20" s="330"/>
      <c r="K20" s="416">
        <f t="shared" si="0"/>
        <v>0.18380549423595782</v>
      </c>
    </row>
    <row r="21" spans="1:11" x14ac:dyDescent="0.3">
      <c r="A21" s="414">
        <v>19</v>
      </c>
      <c r="B21" s="219" t="s">
        <v>387</v>
      </c>
      <c r="C21" s="198">
        <v>1975</v>
      </c>
      <c r="D21" s="199">
        <v>44</v>
      </c>
      <c r="E21" s="396" t="s">
        <v>388</v>
      </c>
      <c r="F21" s="446">
        <v>0.83819444444444446</v>
      </c>
      <c r="G21" s="216" t="s">
        <v>69</v>
      </c>
      <c r="H21" s="216">
        <v>11</v>
      </c>
      <c r="I21" s="206">
        <v>1</v>
      </c>
      <c r="J21" s="330"/>
      <c r="K21" s="416">
        <f t="shared" si="0"/>
        <v>0.18503188619082658</v>
      </c>
    </row>
    <row r="22" spans="1:11" x14ac:dyDescent="0.3">
      <c r="A22" s="414">
        <v>20</v>
      </c>
      <c r="B22" s="207" t="s">
        <v>393</v>
      </c>
      <c r="C22" s="208">
        <v>1965</v>
      </c>
      <c r="D22" s="199">
        <v>54</v>
      </c>
      <c r="E22" s="423" t="s">
        <v>53</v>
      </c>
      <c r="F22" s="446">
        <v>0.83888888888888891</v>
      </c>
      <c r="G22" s="201" t="s">
        <v>84</v>
      </c>
      <c r="H22" s="216">
        <v>2</v>
      </c>
      <c r="I22" s="206">
        <v>9</v>
      </c>
      <c r="J22" s="330"/>
      <c r="K22" s="416">
        <f t="shared" si="0"/>
        <v>0.18518518518518517</v>
      </c>
    </row>
    <row r="23" spans="1:11" x14ac:dyDescent="0.3">
      <c r="A23" s="414">
        <v>21</v>
      </c>
      <c r="B23" s="207" t="s">
        <v>398</v>
      </c>
      <c r="C23" s="208">
        <v>1993</v>
      </c>
      <c r="D23" s="199">
        <v>26</v>
      </c>
      <c r="E23" s="395" t="s">
        <v>46</v>
      </c>
      <c r="F23" s="447">
        <v>0.84027777777777779</v>
      </c>
      <c r="G23" s="201" t="s">
        <v>110</v>
      </c>
      <c r="H23" s="201">
        <v>2</v>
      </c>
      <c r="I23" s="206">
        <v>9</v>
      </c>
      <c r="J23" s="330"/>
      <c r="K23" s="416">
        <f t="shared" si="0"/>
        <v>0.18549178317390236</v>
      </c>
    </row>
    <row r="24" spans="1:11" x14ac:dyDescent="0.3">
      <c r="A24" s="414">
        <v>22</v>
      </c>
      <c r="B24" s="214" t="s">
        <v>423</v>
      </c>
      <c r="C24" s="208">
        <v>1985</v>
      </c>
      <c r="D24" s="199">
        <v>34</v>
      </c>
      <c r="E24" s="218" t="s">
        <v>43</v>
      </c>
      <c r="F24" s="445">
        <v>0.84166666666666667</v>
      </c>
      <c r="G24" s="201" t="s">
        <v>55</v>
      </c>
      <c r="H24" s="201">
        <v>5</v>
      </c>
      <c r="I24" s="206">
        <v>6</v>
      </c>
      <c r="J24" s="330"/>
      <c r="K24" s="416">
        <f t="shared" si="0"/>
        <v>0.18579838116261957</v>
      </c>
    </row>
    <row r="25" spans="1:11" x14ac:dyDescent="0.3">
      <c r="A25" s="414">
        <v>23</v>
      </c>
      <c r="B25" s="214" t="s">
        <v>424</v>
      </c>
      <c r="C25" s="208">
        <v>1981</v>
      </c>
      <c r="D25" s="199">
        <v>38</v>
      </c>
      <c r="E25" s="218" t="s">
        <v>425</v>
      </c>
      <c r="F25" s="445">
        <v>0.84583333333333333</v>
      </c>
      <c r="G25" s="201" t="s">
        <v>55</v>
      </c>
      <c r="H25" s="201">
        <v>6</v>
      </c>
      <c r="I25" s="206">
        <v>5</v>
      </c>
      <c r="J25" s="330"/>
      <c r="K25" s="416">
        <f t="shared" si="0"/>
        <v>0.18671817512877115</v>
      </c>
    </row>
    <row r="26" spans="1:11" x14ac:dyDescent="0.3">
      <c r="A26" s="414">
        <v>24</v>
      </c>
      <c r="B26" s="211" t="s">
        <v>125</v>
      </c>
      <c r="C26" s="198">
        <v>1977</v>
      </c>
      <c r="D26" s="199">
        <v>42</v>
      </c>
      <c r="E26" s="212" t="s">
        <v>46</v>
      </c>
      <c r="F26" s="446">
        <v>0.84722222222222221</v>
      </c>
      <c r="G26" s="201" t="s">
        <v>124</v>
      </c>
      <c r="H26" s="201">
        <v>3</v>
      </c>
      <c r="I26" s="206">
        <v>8</v>
      </c>
      <c r="J26" s="330"/>
      <c r="K26" s="416">
        <f t="shared" si="0"/>
        <v>0.18702477311748833</v>
      </c>
    </row>
    <row r="27" spans="1:11" x14ac:dyDescent="0.3">
      <c r="A27" s="414">
        <v>25</v>
      </c>
      <c r="B27" s="214" t="s">
        <v>72</v>
      </c>
      <c r="C27" s="208">
        <v>1970</v>
      </c>
      <c r="D27" s="199">
        <v>49</v>
      </c>
      <c r="E27" s="209" t="s">
        <v>409</v>
      </c>
      <c r="F27" s="446">
        <v>0.8520833333333333</v>
      </c>
      <c r="G27" s="216" t="s">
        <v>69</v>
      </c>
      <c r="H27" s="216">
        <v>12</v>
      </c>
      <c r="I27" s="206">
        <v>1</v>
      </c>
      <c r="J27" s="330"/>
      <c r="K27" s="416">
        <f t="shared" si="0"/>
        <v>0.1880978660779985</v>
      </c>
    </row>
    <row r="28" spans="1:11" x14ac:dyDescent="0.3">
      <c r="A28" s="414">
        <v>26</v>
      </c>
      <c r="B28" s="214" t="s">
        <v>383</v>
      </c>
      <c r="C28" s="208">
        <v>2004</v>
      </c>
      <c r="D28" s="199">
        <v>15</v>
      </c>
      <c r="E28" s="212" t="s">
        <v>46</v>
      </c>
      <c r="F28" s="446">
        <v>0.85416666666666663</v>
      </c>
      <c r="G28" s="201" t="s">
        <v>41</v>
      </c>
      <c r="H28" s="201">
        <v>1</v>
      </c>
      <c r="I28" s="203">
        <v>10</v>
      </c>
      <c r="J28" s="330"/>
      <c r="K28" s="416">
        <f t="shared" si="0"/>
        <v>0.1885577630610743</v>
      </c>
    </row>
    <row r="29" spans="1:11" x14ac:dyDescent="0.3">
      <c r="A29" s="414">
        <v>27</v>
      </c>
      <c r="B29" s="219" t="s">
        <v>511</v>
      </c>
      <c r="C29" s="198">
        <v>1975</v>
      </c>
      <c r="D29" s="199">
        <v>44</v>
      </c>
      <c r="E29" s="393" t="s">
        <v>43</v>
      </c>
      <c r="F29" s="446">
        <v>0.86388888888888893</v>
      </c>
      <c r="G29" s="216" t="s">
        <v>69</v>
      </c>
      <c r="H29" s="216">
        <v>13</v>
      </c>
      <c r="I29" s="206">
        <v>1</v>
      </c>
      <c r="J29" s="330"/>
      <c r="K29" s="416">
        <f t="shared" si="0"/>
        <v>0.19070394898209467</v>
      </c>
    </row>
    <row r="30" spans="1:11" x14ac:dyDescent="0.3">
      <c r="A30" s="414">
        <v>28</v>
      </c>
      <c r="B30" s="217" t="s">
        <v>83</v>
      </c>
      <c r="C30" s="198">
        <v>1972</v>
      </c>
      <c r="D30" s="199">
        <v>47</v>
      </c>
      <c r="E30" s="218" t="s">
        <v>52</v>
      </c>
      <c r="F30" s="448">
        <v>0.86736111111111114</v>
      </c>
      <c r="G30" s="216" t="s">
        <v>69</v>
      </c>
      <c r="H30" s="216">
        <v>14</v>
      </c>
      <c r="I30" s="206">
        <v>1</v>
      </c>
      <c r="J30" s="330"/>
      <c r="K30" s="416">
        <f t="shared" si="0"/>
        <v>0.19147044395388765</v>
      </c>
    </row>
    <row r="31" spans="1:11" x14ac:dyDescent="0.3">
      <c r="A31" s="414">
        <v>29</v>
      </c>
      <c r="B31" s="214" t="s">
        <v>587</v>
      </c>
      <c r="C31" s="208">
        <v>1988</v>
      </c>
      <c r="D31" s="199">
        <v>31</v>
      </c>
      <c r="E31" s="215" t="s">
        <v>52</v>
      </c>
      <c r="F31" s="445">
        <v>0.87152777777777779</v>
      </c>
      <c r="G31" s="201" t="s">
        <v>55</v>
      </c>
      <c r="H31" s="216">
        <v>7</v>
      </c>
      <c r="I31" s="206">
        <v>4</v>
      </c>
      <c r="J31" s="204" t="s">
        <v>252</v>
      </c>
      <c r="K31" s="416">
        <f t="shared" si="0"/>
        <v>0.19239023792003923</v>
      </c>
    </row>
    <row r="32" spans="1:11" x14ac:dyDescent="0.3">
      <c r="A32" s="414">
        <v>30</v>
      </c>
      <c r="B32" s="219" t="s">
        <v>325</v>
      </c>
      <c r="C32" s="198">
        <v>1975</v>
      </c>
      <c r="D32" s="199">
        <v>44</v>
      </c>
      <c r="E32" s="212" t="s">
        <v>46</v>
      </c>
      <c r="F32" s="446">
        <v>0.88055555555555554</v>
      </c>
      <c r="G32" s="216" t="s">
        <v>124</v>
      </c>
      <c r="H32" s="201">
        <v>4</v>
      </c>
      <c r="I32" s="206">
        <v>7</v>
      </c>
      <c r="J32" s="330" t="s">
        <v>7</v>
      </c>
      <c r="K32" s="416">
        <f t="shared" si="0"/>
        <v>0.19438312484670098</v>
      </c>
    </row>
    <row r="33" spans="1:11" x14ac:dyDescent="0.3">
      <c r="A33" s="414">
        <v>31</v>
      </c>
      <c r="B33" s="214" t="s">
        <v>588</v>
      </c>
      <c r="C33" s="208">
        <v>1987</v>
      </c>
      <c r="D33" s="199">
        <v>32</v>
      </c>
      <c r="E33" s="215" t="s">
        <v>589</v>
      </c>
      <c r="F33" s="445">
        <v>0.8833333333333333</v>
      </c>
      <c r="G33" s="201" t="s">
        <v>55</v>
      </c>
      <c r="H33" s="201">
        <v>8</v>
      </c>
      <c r="I33" s="206">
        <v>3</v>
      </c>
      <c r="J33" s="204" t="s">
        <v>252</v>
      </c>
      <c r="K33" s="416">
        <f t="shared" si="0"/>
        <v>0.19499632082413537</v>
      </c>
    </row>
    <row r="34" spans="1:11" x14ac:dyDescent="0.3">
      <c r="A34" s="414">
        <v>32</v>
      </c>
      <c r="B34" s="211" t="s">
        <v>184</v>
      </c>
      <c r="C34" s="198">
        <v>1958</v>
      </c>
      <c r="D34" s="199">
        <v>61</v>
      </c>
      <c r="E34" s="211" t="s">
        <v>86</v>
      </c>
      <c r="F34" s="445">
        <v>0.88958333333333339</v>
      </c>
      <c r="G34" s="201" t="s">
        <v>94</v>
      </c>
      <c r="H34" s="201">
        <v>1</v>
      </c>
      <c r="I34" s="203">
        <v>10</v>
      </c>
      <c r="J34" s="330"/>
      <c r="K34" s="416">
        <f t="shared" si="0"/>
        <v>0.19637601177336278</v>
      </c>
    </row>
    <row r="35" spans="1:11" x14ac:dyDescent="0.3">
      <c r="A35" s="414">
        <v>33</v>
      </c>
      <c r="B35" s="219" t="s">
        <v>214</v>
      </c>
      <c r="C35" s="198">
        <v>1992</v>
      </c>
      <c r="D35" s="199">
        <v>27</v>
      </c>
      <c r="E35" s="211" t="s">
        <v>399</v>
      </c>
      <c r="F35" s="447">
        <v>0.8965277777777777</v>
      </c>
      <c r="G35" s="201" t="s">
        <v>110</v>
      </c>
      <c r="H35" s="201">
        <v>3</v>
      </c>
      <c r="I35" s="206">
        <v>8</v>
      </c>
      <c r="J35" s="330"/>
      <c r="K35" s="416">
        <f t="shared" si="0"/>
        <v>0.1979090017169487</v>
      </c>
    </row>
    <row r="36" spans="1:11" x14ac:dyDescent="0.3">
      <c r="A36" s="414">
        <v>34</v>
      </c>
      <c r="B36" s="217" t="s">
        <v>81</v>
      </c>
      <c r="C36" s="198">
        <v>1973</v>
      </c>
      <c r="D36" s="199">
        <v>46</v>
      </c>
      <c r="E36" s="222" t="s">
        <v>45</v>
      </c>
      <c r="F36" s="448">
        <v>0.90277777777777779</v>
      </c>
      <c r="G36" s="201" t="s">
        <v>69</v>
      </c>
      <c r="H36" s="216">
        <v>15</v>
      </c>
      <c r="I36" s="206">
        <v>1</v>
      </c>
      <c r="J36" s="330"/>
      <c r="K36" s="416">
        <f t="shared" si="0"/>
        <v>0.1992886926661761</v>
      </c>
    </row>
    <row r="37" spans="1:11" x14ac:dyDescent="0.3">
      <c r="A37" s="414">
        <v>35</v>
      </c>
      <c r="B37" s="219" t="s">
        <v>128</v>
      </c>
      <c r="C37" s="198">
        <v>1973</v>
      </c>
      <c r="D37" s="199">
        <v>46</v>
      </c>
      <c r="E37" s="211" t="s">
        <v>428</v>
      </c>
      <c r="F37" s="449">
        <v>0.91875000000000007</v>
      </c>
      <c r="G37" s="201" t="s">
        <v>124</v>
      </c>
      <c r="H37" s="216">
        <v>5</v>
      </c>
      <c r="I37" s="206">
        <v>6</v>
      </c>
      <c r="J37" s="330"/>
      <c r="K37" s="416">
        <f t="shared" si="0"/>
        <v>0.20281456953642385</v>
      </c>
    </row>
    <row r="38" spans="1:11" x14ac:dyDescent="0.3">
      <c r="A38" s="414">
        <v>36</v>
      </c>
      <c r="B38" s="219" t="s">
        <v>140</v>
      </c>
      <c r="C38" s="187">
        <v>1979</v>
      </c>
      <c r="D38" s="199">
        <v>40</v>
      </c>
      <c r="E38" s="218" t="s">
        <v>82</v>
      </c>
      <c r="F38" s="446">
        <v>0.92708333333333337</v>
      </c>
      <c r="G38" s="201" t="s">
        <v>124</v>
      </c>
      <c r="H38" s="216">
        <v>6</v>
      </c>
      <c r="I38" s="206">
        <v>5</v>
      </c>
      <c r="J38" s="330" t="s">
        <v>365</v>
      </c>
      <c r="K38" s="416">
        <f t="shared" si="0"/>
        <v>0.204654157468727</v>
      </c>
    </row>
    <row r="39" spans="1:11" x14ac:dyDescent="0.3">
      <c r="A39" s="414">
        <v>37</v>
      </c>
      <c r="B39" s="219" t="s">
        <v>433</v>
      </c>
      <c r="C39" s="187">
        <v>1973</v>
      </c>
      <c r="D39" s="199">
        <v>46</v>
      </c>
      <c r="E39" s="225" t="s">
        <v>45</v>
      </c>
      <c r="F39" s="445">
        <v>0.96736111111111101</v>
      </c>
      <c r="G39" s="201" t="s">
        <v>124</v>
      </c>
      <c r="H39" s="201">
        <v>7</v>
      </c>
      <c r="I39" s="206">
        <v>4</v>
      </c>
      <c r="J39" s="330" t="s">
        <v>7</v>
      </c>
      <c r="K39" s="416">
        <f t="shared" si="0"/>
        <v>0.2135454991415256</v>
      </c>
    </row>
    <row r="40" spans="1:11" x14ac:dyDescent="0.3">
      <c r="A40" s="414">
        <v>38</v>
      </c>
      <c r="B40" s="207" t="s">
        <v>88</v>
      </c>
      <c r="C40" s="208">
        <v>1962</v>
      </c>
      <c r="D40" s="199">
        <v>57</v>
      </c>
      <c r="E40" s="220" t="s">
        <v>53</v>
      </c>
      <c r="F40" s="445">
        <v>0.97916666666666663</v>
      </c>
      <c r="G40" s="201" t="s">
        <v>84</v>
      </c>
      <c r="H40" s="201">
        <v>3</v>
      </c>
      <c r="I40" s="206">
        <v>8</v>
      </c>
      <c r="J40" s="330"/>
      <c r="K40" s="416">
        <f t="shared" si="0"/>
        <v>0.21615158204562177</v>
      </c>
    </row>
    <row r="41" spans="1:11" x14ac:dyDescent="0.3">
      <c r="A41" s="414">
        <v>39</v>
      </c>
      <c r="B41" s="219" t="s">
        <v>130</v>
      </c>
      <c r="C41" s="187">
        <v>1976</v>
      </c>
      <c r="D41" s="199">
        <v>43</v>
      </c>
      <c r="E41" s="223" t="s">
        <v>400</v>
      </c>
      <c r="F41" s="445">
        <v>0.98611111111111116</v>
      </c>
      <c r="G41" s="201" t="s">
        <v>124</v>
      </c>
      <c r="H41" s="201">
        <v>8</v>
      </c>
      <c r="I41" s="206">
        <v>3</v>
      </c>
      <c r="J41" s="330" t="s">
        <v>7</v>
      </c>
      <c r="K41" s="416">
        <f t="shared" si="0"/>
        <v>0.21768457198920774</v>
      </c>
    </row>
    <row r="42" spans="1:11" x14ac:dyDescent="0.3">
      <c r="A42" s="414">
        <v>40</v>
      </c>
      <c r="B42" s="217" t="s">
        <v>131</v>
      </c>
      <c r="C42" s="187">
        <v>1973</v>
      </c>
      <c r="D42" s="199">
        <v>46</v>
      </c>
      <c r="E42" s="212" t="s">
        <v>46</v>
      </c>
      <c r="F42" s="450" t="s">
        <v>470</v>
      </c>
      <c r="G42" s="201" t="s">
        <v>124</v>
      </c>
      <c r="H42" s="201">
        <v>9</v>
      </c>
      <c r="I42" s="206">
        <v>2</v>
      </c>
      <c r="J42" s="330"/>
      <c r="K42" s="416">
        <f t="shared" si="0"/>
        <v>0.22121044885945548</v>
      </c>
    </row>
    <row r="43" spans="1:11" x14ac:dyDescent="0.3">
      <c r="A43" s="414">
        <v>41</v>
      </c>
      <c r="B43" s="219" t="s">
        <v>142</v>
      </c>
      <c r="C43" s="198">
        <v>1972</v>
      </c>
      <c r="D43" s="199">
        <v>47</v>
      </c>
      <c r="E43" s="223" t="s">
        <v>43</v>
      </c>
      <c r="F43" s="383" t="s">
        <v>590</v>
      </c>
      <c r="G43" s="201" t="s">
        <v>124</v>
      </c>
      <c r="H43" s="201">
        <v>10</v>
      </c>
      <c r="I43" s="206">
        <v>1</v>
      </c>
      <c r="J43" s="330"/>
      <c r="K43" s="416">
        <f t="shared" si="0"/>
        <v>0.22182364483688988</v>
      </c>
    </row>
    <row r="44" spans="1:11" x14ac:dyDescent="0.3">
      <c r="A44" s="414">
        <v>42</v>
      </c>
      <c r="B44" s="211" t="s">
        <v>96</v>
      </c>
      <c r="C44" s="198">
        <v>1947</v>
      </c>
      <c r="D44" s="199">
        <v>72</v>
      </c>
      <c r="E44" s="212" t="s">
        <v>46</v>
      </c>
      <c r="F44" s="450" t="s">
        <v>591</v>
      </c>
      <c r="G44" s="201" t="s">
        <v>380</v>
      </c>
      <c r="H44" s="201">
        <v>1</v>
      </c>
      <c r="I44" s="203">
        <v>10</v>
      </c>
      <c r="J44" s="330"/>
      <c r="K44" s="416">
        <f t="shared" si="0"/>
        <v>0.22305003679175864</v>
      </c>
    </row>
    <row r="45" spans="1:11" x14ac:dyDescent="0.3">
      <c r="A45" s="414">
        <v>43</v>
      </c>
      <c r="B45" s="211" t="s">
        <v>440</v>
      </c>
      <c r="C45" s="198">
        <v>1990</v>
      </c>
      <c r="D45" s="199">
        <v>29</v>
      </c>
      <c r="E45" s="223" t="s">
        <v>52</v>
      </c>
      <c r="F45" s="450" t="s">
        <v>568</v>
      </c>
      <c r="G45" s="201" t="s">
        <v>110</v>
      </c>
      <c r="H45" s="216">
        <v>4</v>
      </c>
      <c r="I45" s="206">
        <v>7</v>
      </c>
      <c r="J45" s="330"/>
      <c r="K45" s="416">
        <f t="shared" si="0"/>
        <v>0.2291819965661025</v>
      </c>
    </row>
    <row r="46" spans="1:11" x14ac:dyDescent="0.3">
      <c r="A46" s="414">
        <v>44</v>
      </c>
      <c r="B46" s="219" t="s">
        <v>363</v>
      </c>
      <c r="C46" s="198">
        <v>1985</v>
      </c>
      <c r="D46" s="199">
        <v>34</v>
      </c>
      <c r="E46" s="218" t="s">
        <v>119</v>
      </c>
      <c r="F46" s="450" t="s">
        <v>592</v>
      </c>
      <c r="G46" s="201" t="s">
        <v>110</v>
      </c>
      <c r="H46" s="216">
        <v>5</v>
      </c>
      <c r="I46" s="206">
        <v>6</v>
      </c>
      <c r="J46" s="330"/>
      <c r="K46" s="416">
        <f t="shared" si="0"/>
        <v>0.23500735835172923</v>
      </c>
    </row>
    <row r="47" spans="1:11" x14ac:dyDescent="0.3">
      <c r="A47" s="414">
        <v>45</v>
      </c>
      <c r="B47" s="214" t="s">
        <v>523</v>
      </c>
      <c r="C47" s="208">
        <v>1994</v>
      </c>
      <c r="D47" s="187">
        <v>25</v>
      </c>
      <c r="E47" s="390" t="s">
        <v>48</v>
      </c>
      <c r="F47" s="451" t="s">
        <v>547</v>
      </c>
      <c r="G47" s="201" t="s">
        <v>41</v>
      </c>
      <c r="H47" s="201">
        <v>2</v>
      </c>
      <c r="I47" s="206">
        <v>9</v>
      </c>
      <c r="J47" s="330"/>
      <c r="K47" s="416">
        <f t="shared" si="0"/>
        <v>0.24021952415992151</v>
      </c>
    </row>
    <row r="48" spans="1:11" x14ac:dyDescent="0.3">
      <c r="A48" s="414">
        <v>46</v>
      </c>
      <c r="B48" s="214" t="s">
        <v>349</v>
      </c>
      <c r="C48" s="208">
        <v>1963</v>
      </c>
      <c r="D48" s="199">
        <v>56</v>
      </c>
      <c r="E48" s="211" t="s">
        <v>350</v>
      </c>
      <c r="F48" s="451" t="s">
        <v>593</v>
      </c>
      <c r="G48" s="201" t="s">
        <v>84</v>
      </c>
      <c r="H48" s="201">
        <v>4</v>
      </c>
      <c r="I48" s="206">
        <v>7</v>
      </c>
      <c r="J48" s="330"/>
      <c r="K48" s="416">
        <f t="shared" si="0"/>
        <v>0.24113931812607309</v>
      </c>
    </row>
    <row r="49" spans="1:11" x14ac:dyDescent="0.3">
      <c r="A49" s="414">
        <v>47</v>
      </c>
      <c r="B49" s="219" t="s">
        <v>404</v>
      </c>
      <c r="C49" s="187">
        <v>1976</v>
      </c>
      <c r="D49" s="199">
        <v>43</v>
      </c>
      <c r="E49" s="197" t="s">
        <v>390</v>
      </c>
      <c r="F49" s="450" t="s">
        <v>594</v>
      </c>
      <c r="G49" s="201" t="s">
        <v>124</v>
      </c>
      <c r="H49" s="201">
        <v>11</v>
      </c>
      <c r="I49" s="206">
        <v>1</v>
      </c>
      <c r="J49" s="330"/>
      <c r="K49" s="416">
        <f t="shared" si="0"/>
        <v>0.24297890605837624</v>
      </c>
    </row>
    <row r="50" spans="1:11" x14ac:dyDescent="0.3">
      <c r="A50" s="414">
        <v>48</v>
      </c>
      <c r="B50" s="219" t="s">
        <v>620</v>
      </c>
      <c r="C50" s="187">
        <v>1993</v>
      </c>
      <c r="D50" s="199">
        <f>SUM(2019-C50)</f>
        <v>26</v>
      </c>
      <c r="E50" s="197" t="s">
        <v>577</v>
      </c>
      <c r="F50" s="450" t="s">
        <v>634</v>
      </c>
      <c r="G50" s="201" t="s">
        <v>110</v>
      </c>
      <c r="H50" s="201">
        <v>6</v>
      </c>
      <c r="I50" s="206">
        <v>5</v>
      </c>
      <c r="J50" s="330"/>
      <c r="K50" s="416">
        <f t="shared" si="0"/>
        <v>0.24619818493990678</v>
      </c>
    </row>
    <row r="51" spans="1:11" x14ac:dyDescent="0.3">
      <c r="A51" s="414">
        <v>49</v>
      </c>
      <c r="B51" s="219" t="s">
        <v>104</v>
      </c>
      <c r="C51" s="198">
        <v>1945</v>
      </c>
      <c r="D51" s="199">
        <v>74</v>
      </c>
      <c r="E51" s="225" t="s">
        <v>45</v>
      </c>
      <c r="F51" s="450" t="s">
        <v>223</v>
      </c>
      <c r="G51" s="201" t="s">
        <v>380</v>
      </c>
      <c r="H51" s="216">
        <v>2</v>
      </c>
      <c r="I51" s="206">
        <v>9</v>
      </c>
      <c r="J51" s="204" t="s">
        <v>262</v>
      </c>
      <c r="K51" s="416">
        <f t="shared" si="0"/>
        <v>0.24987736080451312</v>
      </c>
    </row>
    <row r="52" spans="1:11" x14ac:dyDescent="0.3">
      <c r="A52" s="414">
        <v>50</v>
      </c>
      <c r="B52" s="197" t="s">
        <v>100</v>
      </c>
      <c r="C52" s="187">
        <v>1948</v>
      </c>
      <c r="D52" s="199">
        <v>71</v>
      </c>
      <c r="E52" s="225" t="s">
        <v>45</v>
      </c>
      <c r="F52" s="450" t="s">
        <v>595</v>
      </c>
      <c r="G52" s="201" t="s">
        <v>380</v>
      </c>
      <c r="H52" s="216">
        <v>3</v>
      </c>
      <c r="I52" s="206">
        <v>8</v>
      </c>
      <c r="J52" s="204" t="s">
        <v>262</v>
      </c>
      <c r="K52" s="416">
        <f t="shared" si="0"/>
        <v>0.25003065979887173</v>
      </c>
    </row>
    <row r="53" spans="1:11" x14ac:dyDescent="0.3">
      <c r="A53" s="414">
        <v>51</v>
      </c>
      <c r="B53" s="219" t="s">
        <v>111</v>
      </c>
      <c r="C53" s="198">
        <v>2001</v>
      </c>
      <c r="D53" s="199">
        <v>18</v>
      </c>
      <c r="E53" s="220" t="s">
        <v>53</v>
      </c>
      <c r="F53" s="450" t="s">
        <v>102</v>
      </c>
      <c r="G53" s="201" t="s">
        <v>110</v>
      </c>
      <c r="H53" s="216">
        <v>7</v>
      </c>
      <c r="I53" s="206">
        <v>4</v>
      </c>
      <c r="J53" s="330"/>
      <c r="K53" s="416">
        <f t="shared" si="0"/>
        <v>0.25156364974245771</v>
      </c>
    </row>
    <row r="54" spans="1:11" x14ac:dyDescent="0.3">
      <c r="A54" s="414">
        <v>52</v>
      </c>
      <c r="B54" s="211" t="s">
        <v>101</v>
      </c>
      <c r="C54" s="198">
        <v>1945</v>
      </c>
      <c r="D54" s="199">
        <v>74</v>
      </c>
      <c r="E54" s="212" t="s">
        <v>46</v>
      </c>
      <c r="F54" s="450" t="s">
        <v>596</v>
      </c>
      <c r="G54" s="201" t="s">
        <v>380</v>
      </c>
      <c r="H54" s="201">
        <v>4</v>
      </c>
      <c r="I54" s="206">
        <v>7</v>
      </c>
      <c r="J54" s="330"/>
      <c r="K54" s="416">
        <f t="shared" si="0"/>
        <v>0.25478292862398821</v>
      </c>
    </row>
    <row r="55" spans="1:11" x14ac:dyDescent="0.3">
      <c r="A55" s="414">
        <v>53</v>
      </c>
      <c r="B55" s="219" t="s">
        <v>134</v>
      </c>
      <c r="C55" s="187">
        <v>1973</v>
      </c>
      <c r="D55" s="199">
        <v>46</v>
      </c>
      <c r="E55" s="220" t="s">
        <v>53</v>
      </c>
      <c r="F55" s="450" t="s">
        <v>597</v>
      </c>
      <c r="G55" s="201" t="s">
        <v>124</v>
      </c>
      <c r="H55" s="201">
        <v>12</v>
      </c>
      <c r="I55" s="206">
        <v>1</v>
      </c>
      <c r="J55" s="330"/>
      <c r="K55" s="416">
        <f t="shared" si="0"/>
        <v>0.25738901152808435</v>
      </c>
    </row>
    <row r="56" spans="1:11" x14ac:dyDescent="0.3">
      <c r="A56" s="414">
        <v>54</v>
      </c>
      <c r="B56" s="207" t="s">
        <v>528</v>
      </c>
      <c r="C56" s="208">
        <v>1960</v>
      </c>
      <c r="D56" s="199">
        <v>59</v>
      </c>
      <c r="E56" s="394" t="s">
        <v>48</v>
      </c>
      <c r="F56" s="450" t="s">
        <v>598</v>
      </c>
      <c r="G56" s="201" t="s">
        <v>84</v>
      </c>
      <c r="H56" s="201">
        <v>5</v>
      </c>
      <c r="I56" s="206">
        <v>6</v>
      </c>
      <c r="J56" s="204"/>
      <c r="K56" s="416">
        <f t="shared" si="0"/>
        <v>0.2653605592347314</v>
      </c>
    </row>
  </sheetData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>
      <selection activeCell="E16" sqref="E16"/>
    </sheetView>
  </sheetViews>
  <sheetFormatPr defaultRowHeight="14.4" x14ac:dyDescent="0.3"/>
  <cols>
    <col min="1" max="1" width="3" bestFit="1" customWidth="1"/>
    <col min="2" max="2" width="18" bestFit="1" customWidth="1"/>
    <col min="3" max="3" width="3.88671875" bestFit="1" customWidth="1"/>
    <col min="4" max="4" width="3.33203125" bestFit="1" customWidth="1"/>
    <col min="5" max="5" width="18.88671875" bestFit="1" customWidth="1"/>
    <col min="6" max="6" width="6.21875" customWidth="1"/>
    <col min="7" max="7" width="3.33203125" bestFit="1" customWidth="1"/>
    <col min="8" max="8" width="3.88671875" bestFit="1" customWidth="1"/>
    <col min="9" max="9" width="2.77734375" bestFit="1" customWidth="1"/>
    <col min="10" max="10" width="6.77734375" bestFit="1" customWidth="1"/>
    <col min="11" max="11" width="6.21875" bestFit="1" customWidth="1"/>
  </cols>
  <sheetData>
    <row r="1" spans="1:11" x14ac:dyDescent="0.3">
      <c r="A1" s="664" t="s">
        <v>600</v>
      </c>
      <c r="B1" s="665"/>
      <c r="C1" s="665"/>
      <c r="D1" s="665"/>
      <c r="E1" s="665"/>
      <c r="F1" s="665"/>
      <c r="G1" s="665"/>
      <c r="H1" s="665"/>
      <c r="I1" s="665"/>
      <c r="J1" s="665"/>
      <c r="K1" s="666"/>
    </row>
    <row r="2" spans="1:11" x14ac:dyDescent="0.3">
      <c r="A2" s="412" t="s">
        <v>0</v>
      </c>
      <c r="B2" s="187" t="s">
        <v>2</v>
      </c>
      <c r="C2" s="187" t="s">
        <v>3</v>
      </c>
      <c r="D2" s="188" t="s">
        <v>379</v>
      </c>
      <c r="E2" s="189" t="s">
        <v>5</v>
      </c>
      <c r="F2" s="435" t="s">
        <v>248</v>
      </c>
      <c r="G2" s="191" t="s">
        <v>1</v>
      </c>
      <c r="H2" s="192" t="s">
        <v>503</v>
      </c>
      <c r="I2" s="193" t="s">
        <v>10</v>
      </c>
      <c r="J2" s="436" t="s">
        <v>250</v>
      </c>
      <c r="K2" s="413" t="s">
        <v>251</v>
      </c>
    </row>
    <row r="3" spans="1:11" x14ac:dyDescent="0.3">
      <c r="A3" s="414">
        <v>1</v>
      </c>
      <c r="B3" s="197" t="s">
        <v>359</v>
      </c>
      <c r="C3" s="198">
        <v>1981</v>
      </c>
      <c r="D3" s="199">
        <v>38</v>
      </c>
      <c r="E3" s="200" t="s">
        <v>43</v>
      </c>
      <c r="F3" s="454">
        <v>0.66597222222222219</v>
      </c>
      <c r="G3" s="201" t="s">
        <v>55</v>
      </c>
      <c r="H3" s="216">
        <v>1</v>
      </c>
      <c r="I3" s="203">
        <v>10</v>
      </c>
      <c r="J3" s="330" t="s">
        <v>601</v>
      </c>
      <c r="K3" s="416">
        <f>SUM(F3/4.53)</f>
        <v>0.1470137355898945</v>
      </c>
    </row>
    <row r="4" spans="1:11" x14ac:dyDescent="0.3">
      <c r="A4" s="414">
        <v>2</v>
      </c>
      <c r="B4" s="219" t="s">
        <v>80</v>
      </c>
      <c r="C4" s="198">
        <v>1973</v>
      </c>
      <c r="D4" s="199">
        <v>46</v>
      </c>
      <c r="E4" s="211" t="s">
        <v>428</v>
      </c>
      <c r="F4" s="455">
        <v>0.70277777777777783</v>
      </c>
      <c r="G4" s="201" t="s">
        <v>69</v>
      </c>
      <c r="H4" s="216">
        <v>1</v>
      </c>
      <c r="I4" s="203">
        <v>10</v>
      </c>
      <c r="J4" s="330"/>
      <c r="K4" s="416">
        <f t="shared" ref="K4:K59" si="0">SUM(F4/4.53)</f>
        <v>0.15513858229090016</v>
      </c>
    </row>
    <row r="5" spans="1:11" x14ac:dyDescent="0.3">
      <c r="A5" s="414">
        <v>3</v>
      </c>
      <c r="B5" s="434" t="s">
        <v>253</v>
      </c>
      <c r="C5" s="403">
        <v>1978</v>
      </c>
      <c r="D5" s="199">
        <v>41</v>
      </c>
      <c r="E5" s="328" t="s">
        <v>254</v>
      </c>
      <c r="F5" s="455">
        <v>0.71875</v>
      </c>
      <c r="G5" s="216" t="s">
        <v>69</v>
      </c>
      <c r="H5" s="201">
        <v>2</v>
      </c>
      <c r="I5" s="206">
        <v>9</v>
      </c>
      <c r="J5" s="330"/>
      <c r="K5" s="416">
        <f t="shared" si="0"/>
        <v>0.15866445916114788</v>
      </c>
    </row>
    <row r="6" spans="1:11" x14ac:dyDescent="0.3">
      <c r="A6" s="414">
        <v>4</v>
      </c>
      <c r="B6" s="433" t="s">
        <v>56</v>
      </c>
      <c r="C6" s="439">
        <v>1980</v>
      </c>
      <c r="D6" s="199">
        <v>39</v>
      </c>
      <c r="E6" s="212" t="s">
        <v>46</v>
      </c>
      <c r="F6" s="454">
        <v>0.72291666666666676</v>
      </c>
      <c r="G6" s="201" t="s">
        <v>55</v>
      </c>
      <c r="H6" s="216">
        <v>2</v>
      </c>
      <c r="I6" s="206">
        <v>9</v>
      </c>
      <c r="J6" s="330"/>
      <c r="K6" s="416">
        <f t="shared" si="0"/>
        <v>0.15958425312729949</v>
      </c>
    </row>
    <row r="7" spans="1:11" x14ac:dyDescent="0.3">
      <c r="A7" s="414">
        <v>5</v>
      </c>
      <c r="B7" s="214" t="s">
        <v>602</v>
      </c>
      <c r="C7" s="208">
        <v>2003</v>
      </c>
      <c r="D7" s="187">
        <v>16</v>
      </c>
      <c r="E7" s="393" t="s">
        <v>515</v>
      </c>
      <c r="F7" s="454">
        <v>0.72499999999999998</v>
      </c>
      <c r="G7" s="201" t="s">
        <v>41</v>
      </c>
      <c r="H7" s="216">
        <v>1</v>
      </c>
      <c r="I7" s="203">
        <v>10</v>
      </c>
      <c r="J7" s="330" t="s">
        <v>252</v>
      </c>
      <c r="K7" s="416">
        <f t="shared" si="0"/>
        <v>0.16004415011037526</v>
      </c>
    </row>
    <row r="8" spans="1:11" x14ac:dyDescent="0.3">
      <c r="A8" s="414">
        <v>6</v>
      </c>
      <c r="B8" s="197" t="s">
        <v>386</v>
      </c>
      <c r="C8" s="187">
        <v>1977</v>
      </c>
      <c r="D8" s="199">
        <v>42</v>
      </c>
      <c r="E8" s="210" t="s">
        <v>53</v>
      </c>
      <c r="F8" s="455">
        <v>0.72777777777777775</v>
      </c>
      <c r="G8" s="216" t="s">
        <v>69</v>
      </c>
      <c r="H8" s="216">
        <v>3</v>
      </c>
      <c r="I8" s="206">
        <v>8</v>
      </c>
      <c r="J8" s="330" t="s">
        <v>7</v>
      </c>
      <c r="K8" s="416">
        <f t="shared" si="0"/>
        <v>0.16065734608780965</v>
      </c>
    </row>
    <row r="9" spans="1:11" x14ac:dyDescent="0.3">
      <c r="A9" s="414">
        <v>7</v>
      </c>
      <c r="B9" s="214" t="s">
        <v>603</v>
      </c>
      <c r="C9" s="208">
        <v>1981</v>
      </c>
      <c r="D9" s="199">
        <v>38</v>
      </c>
      <c r="E9" s="218" t="s">
        <v>604</v>
      </c>
      <c r="F9" s="454">
        <v>0.74444444444444446</v>
      </c>
      <c r="G9" s="201" t="s">
        <v>55</v>
      </c>
      <c r="H9" s="216">
        <v>3</v>
      </c>
      <c r="I9" s="206">
        <v>8</v>
      </c>
      <c r="J9" s="330"/>
      <c r="K9" s="416">
        <f t="shared" si="0"/>
        <v>0.16433652195241599</v>
      </c>
    </row>
    <row r="10" spans="1:11" x14ac:dyDescent="0.3">
      <c r="A10" s="414">
        <v>8</v>
      </c>
      <c r="B10" s="207" t="s">
        <v>89</v>
      </c>
      <c r="C10" s="208">
        <v>1966</v>
      </c>
      <c r="D10" s="187">
        <v>53</v>
      </c>
      <c r="E10" s="211" t="s">
        <v>43</v>
      </c>
      <c r="F10" s="455">
        <v>0.76458333333333339</v>
      </c>
      <c r="G10" s="201" t="s">
        <v>84</v>
      </c>
      <c r="H10" s="201">
        <v>1</v>
      </c>
      <c r="I10" s="203">
        <v>10</v>
      </c>
      <c r="J10" s="330"/>
      <c r="K10" s="416">
        <f t="shared" si="0"/>
        <v>0.16878219278881532</v>
      </c>
    </row>
    <row r="11" spans="1:11" x14ac:dyDescent="0.3">
      <c r="A11" s="414">
        <v>9</v>
      </c>
      <c r="B11" s="217" t="s">
        <v>71</v>
      </c>
      <c r="C11" s="198">
        <v>1972</v>
      </c>
      <c r="D11" s="199">
        <v>47</v>
      </c>
      <c r="E11" s="218" t="s">
        <v>43</v>
      </c>
      <c r="F11" s="455">
        <v>0.76736111111111116</v>
      </c>
      <c r="G11" s="216" t="s">
        <v>69</v>
      </c>
      <c r="H11" s="216">
        <v>4</v>
      </c>
      <c r="I11" s="206">
        <v>7</v>
      </c>
      <c r="J11" s="330"/>
      <c r="K11" s="416">
        <f t="shared" si="0"/>
        <v>0.16939538876624968</v>
      </c>
    </row>
    <row r="12" spans="1:11" x14ac:dyDescent="0.3">
      <c r="A12" s="414">
        <v>10</v>
      </c>
      <c r="B12" s="214" t="s">
        <v>605</v>
      </c>
      <c r="C12" s="208">
        <v>2001</v>
      </c>
      <c r="D12" s="187">
        <v>18</v>
      </c>
      <c r="E12" s="393" t="s">
        <v>515</v>
      </c>
      <c r="F12" s="454">
        <v>0.78472222222222221</v>
      </c>
      <c r="G12" s="201" t="s">
        <v>41</v>
      </c>
      <c r="H12" s="201">
        <v>2</v>
      </c>
      <c r="I12" s="206">
        <v>9</v>
      </c>
      <c r="J12" s="330" t="s">
        <v>252</v>
      </c>
      <c r="K12" s="416">
        <f t="shared" si="0"/>
        <v>0.17322786362521461</v>
      </c>
    </row>
    <row r="13" spans="1:11" x14ac:dyDescent="0.3">
      <c r="A13" s="414">
        <v>11</v>
      </c>
      <c r="B13" s="211" t="s">
        <v>323</v>
      </c>
      <c r="C13" s="198">
        <v>2001</v>
      </c>
      <c r="D13" s="199">
        <v>18</v>
      </c>
      <c r="E13" s="393" t="s">
        <v>515</v>
      </c>
      <c r="F13" s="456">
        <v>0.79027777777777775</v>
      </c>
      <c r="G13" s="216" t="s">
        <v>110</v>
      </c>
      <c r="H13" s="201">
        <v>1</v>
      </c>
      <c r="I13" s="203">
        <v>10</v>
      </c>
      <c r="J13" s="330" t="s">
        <v>408</v>
      </c>
      <c r="K13" s="416">
        <f t="shared" si="0"/>
        <v>0.17445425558008337</v>
      </c>
    </row>
    <row r="14" spans="1:11" x14ac:dyDescent="0.3">
      <c r="A14" s="414">
        <v>12</v>
      </c>
      <c r="B14" s="197" t="s">
        <v>85</v>
      </c>
      <c r="C14" s="187">
        <v>1964</v>
      </c>
      <c r="D14" s="199">
        <v>55</v>
      </c>
      <c r="E14" s="212" t="s">
        <v>46</v>
      </c>
      <c r="F14" s="455">
        <v>0.79652777777777783</v>
      </c>
      <c r="G14" s="201" t="s">
        <v>84</v>
      </c>
      <c r="H14" s="216">
        <v>2</v>
      </c>
      <c r="I14" s="206">
        <v>9</v>
      </c>
      <c r="J14" s="330"/>
      <c r="K14" s="416">
        <f t="shared" si="0"/>
        <v>0.17583394652931078</v>
      </c>
    </row>
    <row r="15" spans="1:11" x14ac:dyDescent="0.3">
      <c r="A15" s="414">
        <v>13</v>
      </c>
      <c r="B15" s="217" t="s">
        <v>375</v>
      </c>
      <c r="C15" s="198">
        <v>1977</v>
      </c>
      <c r="D15" s="199">
        <v>42</v>
      </c>
      <c r="E15" s="219" t="s">
        <v>82</v>
      </c>
      <c r="F15" s="455">
        <v>0.81111111111111101</v>
      </c>
      <c r="G15" s="216" t="s">
        <v>69</v>
      </c>
      <c r="H15" s="216">
        <v>5</v>
      </c>
      <c r="I15" s="206">
        <v>6</v>
      </c>
      <c r="J15" s="330"/>
      <c r="K15" s="416">
        <f t="shared" si="0"/>
        <v>0.17905322541084126</v>
      </c>
    </row>
    <row r="16" spans="1:11" x14ac:dyDescent="0.3">
      <c r="A16" s="414">
        <v>14</v>
      </c>
      <c r="B16" s="211" t="s">
        <v>606</v>
      </c>
      <c r="C16" s="198">
        <v>2004</v>
      </c>
      <c r="D16" s="199">
        <v>15</v>
      </c>
      <c r="E16" s="393" t="s">
        <v>515</v>
      </c>
      <c r="F16" s="456">
        <v>0.81180555555555556</v>
      </c>
      <c r="G16" s="216" t="s">
        <v>110</v>
      </c>
      <c r="H16" s="216">
        <v>2</v>
      </c>
      <c r="I16" s="206">
        <v>9</v>
      </c>
      <c r="J16" s="330" t="s">
        <v>252</v>
      </c>
      <c r="K16" s="416">
        <f t="shared" si="0"/>
        <v>0.17920652440519988</v>
      </c>
    </row>
    <row r="17" spans="1:11" x14ac:dyDescent="0.3">
      <c r="A17" s="414">
        <v>15</v>
      </c>
      <c r="B17" s="214" t="s">
        <v>298</v>
      </c>
      <c r="C17" s="208">
        <v>1979</v>
      </c>
      <c r="D17" s="199">
        <v>40</v>
      </c>
      <c r="E17" s="393" t="s">
        <v>515</v>
      </c>
      <c r="F17" s="455">
        <v>0.81736111111111109</v>
      </c>
      <c r="G17" s="216" t="s">
        <v>69</v>
      </c>
      <c r="H17" s="201">
        <v>6</v>
      </c>
      <c r="I17" s="206">
        <v>5</v>
      </c>
      <c r="J17" s="330"/>
      <c r="K17" s="416">
        <f t="shared" si="0"/>
        <v>0.18043291636006867</v>
      </c>
    </row>
    <row r="18" spans="1:11" x14ac:dyDescent="0.3">
      <c r="A18" s="414">
        <v>16</v>
      </c>
      <c r="B18" s="217" t="s">
        <v>565</v>
      </c>
      <c r="C18" s="198">
        <v>1972</v>
      </c>
      <c r="D18" s="199">
        <v>47</v>
      </c>
      <c r="E18" s="209" t="s">
        <v>360</v>
      </c>
      <c r="F18" s="455">
        <v>0.8208333333333333</v>
      </c>
      <c r="G18" s="216" t="s">
        <v>69</v>
      </c>
      <c r="H18" s="216">
        <v>7</v>
      </c>
      <c r="I18" s="206">
        <v>4</v>
      </c>
      <c r="J18" s="330"/>
      <c r="K18" s="416">
        <f t="shared" si="0"/>
        <v>0.18119941133186165</v>
      </c>
    </row>
    <row r="19" spans="1:11" x14ac:dyDescent="0.3">
      <c r="A19" s="414">
        <v>17</v>
      </c>
      <c r="B19" s="211" t="s">
        <v>126</v>
      </c>
      <c r="C19" s="198">
        <v>1975</v>
      </c>
      <c r="D19" s="199">
        <v>44</v>
      </c>
      <c r="E19" s="212" t="s">
        <v>46</v>
      </c>
      <c r="F19" s="455">
        <v>0.8305555555555556</v>
      </c>
      <c r="G19" s="201" t="s">
        <v>124</v>
      </c>
      <c r="H19" s="216">
        <v>1</v>
      </c>
      <c r="I19" s="203">
        <v>10</v>
      </c>
      <c r="J19" s="330"/>
      <c r="K19" s="416">
        <f t="shared" si="0"/>
        <v>0.18334559725288202</v>
      </c>
    </row>
    <row r="20" spans="1:11" x14ac:dyDescent="0.3">
      <c r="A20" s="414">
        <v>18</v>
      </c>
      <c r="B20" s="207" t="s">
        <v>393</v>
      </c>
      <c r="C20" s="208">
        <v>1965</v>
      </c>
      <c r="D20" s="199">
        <v>54</v>
      </c>
      <c r="E20" s="220" t="s">
        <v>53</v>
      </c>
      <c r="F20" s="455">
        <v>0.8354166666666667</v>
      </c>
      <c r="G20" s="201" t="s">
        <v>84</v>
      </c>
      <c r="H20" s="201">
        <v>3</v>
      </c>
      <c r="I20" s="206">
        <v>8</v>
      </c>
      <c r="J20" s="330"/>
      <c r="K20" s="416">
        <f t="shared" si="0"/>
        <v>0.18441869021339219</v>
      </c>
    </row>
    <row r="21" spans="1:11" x14ac:dyDescent="0.3">
      <c r="A21" s="414">
        <v>19</v>
      </c>
      <c r="B21" s="214" t="s">
        <v>67</v>
      </c>
      <c r="C21" s="208">
        <v>1983</v>
      </c>
      <c r="D21" s="199">
        <v>36</v>
      </c>
      <c r="E21" s="408" t="s">
        <v>53</v>
      </c>
      <c r="F21" s="454">
        <v>0.83680555555555547</v>
      </c>
      <c r="G21" s="201" t="s">
        <v>55</v>
      </c>
      <c r="H21" s="216">
        <v>4</v>
      </c>
      <c r="I21" s="206">
        <v>7</v>
      </c>
      <c r="J21" s="330"/>
      <c r="K21" s="416">
        <f t="shared" si="0"/>
        <v>0.18472528820210937</v>
      </c>
    </row>
    <row r="22" spans="1:11" x14ac:dyDescent="0.3">
      <c r="A22" s="414">
        <v>20</v>
      </c>
      <c r="B22" s="211" t="s">
        <v>125</v>
      </c>
      <c r="C22" s="198">
        <v>1977</v>
      </c>
      <c r="D22" s="199">
        <v>42</v>
      </c>
      <c r="E22" s="395" t="s">
        <v>46</v>
      </c>
      <c r="F22" s="454">
        <v>0.83750000000000002</v>
      </c>
      <c r="G22" s="201" t="s">
        <v>124</v>
      </c>
      <c r="H22" s="216">
        <v>2</v>
      </c>
      <c r="I22" s="206">
        <v>9</v>
      </c>
      <c r="J22" s="330"/>
      <c r="K22" s="416">
        <f t="shared" si="0"/>
        <v>0.18487858719646799</v>
      </c>
    </row>
    <row r="23" spans="1:11" x14ac:dyDescent="0.3">
      <c r="A23" s="414">
        <v>21</v>
      </c>
      <c r="B23" s="219" t="s">
        <v>387</v>
      </c>
      <c r="C23" s="198">
        <v>1975</v>
      </c>
      <c r="D23" s="199">
        <v>44</v>
      </c>
      <c r="E23" s="211" t="s">
        <v>388</v>
      </c>
      <c r="F23" s="455">
        <v>0.83888888888888891</v>
      </c>
      <c r="G23" s="201" t="s">
        <v>69</v>
      </c>
      <c r="H23" s="216">
        <v>8</v>
      </c>
      <c r="I23" s="206">
        <v>3</v>
      </c>
      <c r="J23" s="204"/>
      <c r="K23" s="416">
        <f t="shared" si="0"/>
        <v>0.18518518518518517</v>
      </c>
    </row>
    <row r="24" spans="1:11" x14ac:dyDescent="0.3">
      <c r="A24" s="414">
        <v>22</v>
      </c>
      <c r="B24" s="214" t="s">
        <v>384</v>
      </c>
      <c r="C24" s="208">
        <v>1980</v>
      </c>
      <c r="D24" s="199">
        <v>39</v>
      </c>
      <c r="E24" s="218" t="s">
        <v>385</v>
      </c>
      <c r="F24" s="454">
        <v>0.84097222222222223</v>
      </c>
      <c r="G24" s="201" t="s">
        <v>55</v>
      </c>
      <c r="H24" s="201">
        <v>5</v>
      </c>
      <c r="I24" s="206">
        <v>6</v>
      </c>
      <c r="J24" s="330"/>
      <c r="K24" s="416">
        <f t="shared" si="0"/>
        <v>0.18564508216826098</v>
      </c>
    </row>
    <row r="25" spans="1:11" x14ac:dyDescent="0.3">
      <c r="A25" s="414">
        <v>23</v>
      </c>
      <c r="B25" s="214" t="s">
        <v>423</v>
      </c>
      <c r="C25" s="208">
        <v>1985</v>
      </c>
      <c r="D25" s="199">
        <v>34</v>
      </c>
      <c r="E25" s="218" t="s">
        <v>43</v>
      </c>
      <c r="F25" s="454">
        <v>0.84305555555555556</v>
      </c>
      <c r="G25" s="201" t="s">
        <v>55</v>
      </c>
      <c r="H25" s="216">
        <v>6</v>
      </c>
      <c r="I25" s="206">
        <v>5</v>
      </c>
      <c r="J25" s="330"/>
      <c r="K25" s="416">
        <f t="shared" si="0"/>
        <v>0.18610497915133675</v>
      </c>
    </row>
    <row r="26" spans="1:11" x14ac:dyDescent="0.3">
      <c r="A26" s="414">
        <v>24</v>
      </c>
      <c r="B26" s="214" t="s">
        <v>466</v>
      </c>
      <c r="C26" s="208">
        <v>1972</v>
      </c>
      <c r="D26" s="199">
        <v>47</v>
      </c>
      <c r="E26" s="209" t="s">
        <v>467</v>
      </c>
      <c r="F26" s="455">
        <v>0.84791666666666676</v>
      </c>
      <c r="G26" s="201" t="s">
        <v>69</v>
      </c>
      <c r="H26" s="201">
        <v>9</v>
      </c>
      <c r="I26" s="206">
        <v>2</v>
      </c>
      <c r="J26" s="330" t="s">
        <v>7</v>
      </c>
      <c r="K26" s="416">
        <f t="shared" si="0"/>
        <v>0.18717807211184695</v>
      </c>
    </row>
    <row r="27" spans="1:11" x14ac:dyDescent="0.3">
      <c r="A27" s="414">
        <v>25</v>
      </c>
      <c r="B27" s="207" t="s">
        <v>398</v>
      </c>
      <c r="C27" s="208">
        <v>1993</v>
      </c>
      <c r="D27" s="199">
        <v>26</v>
      </c>
      <c r="E27" s="212" t="s">
        <v>46</v>
      </c>
      <c r="F27" s="456">
        <v>0.84861111111111109</v>
      </c>
      <c r="G27" s="201" t="s">
        <v>110</v>
      </c>
      <c r="H27" s="216">
        <v>3</v>
      </c>
      <c r="I27" s="206">
        <v>8</v>
      </c>
      <c r="J27" s="330"/>
      <c r="K27" s="416">
        <f t="shared" si="0"/>
        <v>0.18733137110620554</v>
      </c>
    </row>
    <row r="28" spans="1:11" x14ac:dyDescent="0.3">
      <c r="A28" s="414">
        <v>26</v>
      </c>
      <c r="B28" s="214" t="s">
        <v>383</v>
      </c>
      <c r="C28" s="208">
        <v>2004</v>
      </c>
      <c r="D28" s="199">
        <v>15</v>
      </c>
      <c r="E28" s="212" t="s">
        <v>46</v>
      </c>
      <c r="F28" s="454">
        <v>0.84930555555555554</v>
      </c>
      <c r="G28" s="201" t="s">
        <v>41</v>
      </c>
      <c r="H28" s="201">
        <v>3</v>
      </c>
      <c r="I28" s="206">
        <v>8</v>
      </c>
      <c r="J28" s="330"/>
      <c r="K28" s="416">
        <f t="shared" si="0"/>
        <v>0.18748467010056413</v>
      </c>
    </row>
    <row r="29" spans="1:11" x14ac:dyDescent="0.3">
      <c r="A29" s="414">
        <v>27</v>
      </c>
      <c r="B29" s="217" t="s">
        <v>83</v>
      </c>
      <c r="C29" s="198">
        <v>1972</v>
      </c>
      <c r="D29" s="199">
        <v>47</v>
      </c>
      <c r="E29" s="218" t="s">
        <v>52</v>
      </c>
      <c r="F29" s="455">
        <v>0.85277777777777775</v>
      </c>
      <c r="G29" s="201" t="s">
        <v>69</v>
      </c>
      <c r="H29" s="216">
        <v>10</v>
      </c>
      <c r="I29" s="206">
        <v>1</v>
      </c>
      <c r="J29" s="330" t="s">
        <v>7</v>
      </c>
      <c r="K29" s="416">
        <f t="shared" si="0"/>
        <v>0.18825116507235712</v>
      </c>
    </row>
    <row r="30" spans="1:11" x14ac:dyDescent="0.3">
      <c r="A30" s="414">
        <v>28</v>
      </c>
      <c r="B30" s="214" t="s">
        <v>424</v>
      </c>
      <c r="C30" s="208">
        <v>1981</v>
      </c>
      <c r="D30" s="199">
        <v>38</v>
      </c>
      <c r="E30" s="218" t="s">
        <v>425</v>
      </c>
      <c r="F30" s="457">
        <v>0.85486111111111107</v>
      </c>
      <c r="G30" s="201" t="s">
        <v>55</v>
      </c>
      <c r="H30" s="201">
        <v>7</v>
      </c>
      <c r="I30" s="206">
        <v>4</v>
      </c>
      <c r="J30" s="330"/>
      <c r="K30" s="416">
        <f t="shared" si="0"/>
        <v>0.18871106205543289</v>
      </c>
    </row>
    <row r="31" spans="1:11" x14ac:dyDescent="0.3">
      <c r="A31" s="414">
        <v>29</v>
      </c>
      <c r="B31" s="211" t="s">
        <v>259</v>
      </c>
      <c r="C31" s="198">
        <v>2001</v>
      </c>
      <c r="D31" s="199">
        <v>18</v>
      </c>
      <c r="E31" s="211" t="s">
        <v>48</v>
      </c>
      <c r="F31" s="456">
        <v>0.85972222222222217</v>
      </c>
      <c r="G31" s="216" t="s">
        <v>110</v>
      </c>
      <c r="H31" s="201">
        <v>4</v>
      </c>
      <c r="I31" s="206">
        <v>7</v>
      </c>
      <c r="J31" s="204" t="s">
        <v>7</v>
      </c>
      <c r="K31" s="416">
        <f t="shared" si="0"/>
        <v>0.18978415501594306</v>
      </c>
    </row>
    <row r="32" spans="1:11" x14ac:dyDescent="0.3">
      <c r="A32" s="414">
        <v>30</v>
      </c>
      <c r="B32" s="211" t="s">
        <v>184</v>
      </c>
      <c r="C32" s="198">
        <v>1958</v>
      </c>
      <c r="D32" s="199">
        <v>61</v>
      </c>
      <c r="E32" s="396" t="s">
        <v>86</v>
      </c>
      <c r="F32" s="455">
        <v>0.87222222222222223</v>
      </c>
      <c r="G32" s="201" t="s">
        <v>94</v>
      </c>
      <c r="H32" s="201">
        <v>1</v>
      </c>
      <c r="I32" s="203">
        <v>10</v>
      </c>
      <c r="J32" s="330"/>
      <c r="K32" s="416">
        <f t="shared" si="0"/>
        <v>0.19254353691439782</v>
      </c>
    </row>
    <row r="33" spans="1:11" x14ac:dyDescent="0.3">
      <c r="A33" s="414">
        <v>31</v>
      </c>
      <c r="B33" s="214" t="s">
        <v>72</v>
      </c>
      <c r="C33" s="208">
        <v>1970</v>
      </c>
      <c r="D33" s="199">
        <v>49</v>
      </c>
      <c r="E33" s="209" t="s">
        <v>409</v>
      </c>
      <c r="F33" s="455">
        <v>0.875</v>
      </c>
      <c r="G33" s="216" t="s">
        <v>69</v>
      </c>
      <c r="H33" s="201">
        <v>11</v>
      </c>
      <c r="I33" s="206">
        <v>1</v>
      </c>
      <c r="J33" s="330"/>
      <c r="K33" s="416">
        <f t="shared" si="0"/>
        <v>0.19315673289183222</v>
      </c>
    </row>
    <row r="34" spans="1:11" x14ac:dyDescent="0.3">
      <c r="A34" s="414">
        <v>32</v>
      </c>
      <c r="B34" s="219" t="s">
        <v>325</v>
      </c>
      <c r="C34" s="198">
        <v>1975</v>
      </c>
      <c r="D34" s="199">
        <v>44</v>
      </c>
      <c r="E34" s="212" t="s">
        <v>46</v>
      </c>
      <c r="F34" s="455">
        <v>0.88611111111111107</v>
      </c>
      <c r="G34" s="216" t="s">
        <v>124</v>
      </c>
      <c r="H34" s="201">
        <v>3</v>
      </c>
      <c r="I34" s="206">
        <v>8</v>
      </c>
      <c r="J34" s="330"/>
      <c r="K34" s="416">
        <f t="shared" si="0"/>
        <v>0.19560951680156977</v>
      </c>
    </row>
    <row r="35" spans="1:11" x14ac:dyDescent="0.3">
      <c r="A35" s="414">
        <v>33</v>
      </c>
      <c r="B35" s="219" t="s">
        <v>214</v>
      </c>
      <c r="C35" s="198">
        <v>1992</v>
      </c>
      <c r="D35" s="199">
        <v>27</v>
      </c>
      <c r="E35" s="211" t="s">
        <v>399</v>
      </c>
      <c r="F35" s="458">
        <v>0.89583333333333337</v>
      </c>
      <c r="G35" s="201" t="s">
        <v>110</v>
      </c>
      <c r="H35" s="201">
        <v>5</v>
      </c>
      <c r="I35" s="206">
        <v>6</v>
      </c>
      <c r="J35" s="330"/>
      <c r="K35" s="416">
        <f t="shared" si="0"/>
        <v>0.19775570272259013</v>
      </c>
    </row>
    <row r="36" spans="1:11" x14ac:dyDescent="0.3">
      <c r="A36" s="414">
        <v>34</v>
      </c>
      <c r="B36" s="214" t="s">
        <v>588</v>
      </c>
      <c r="C36" s="208">
        <v>1987</v>
      </c>
      <c r="D36" s="199">
        <v>32</v>
      </c>
      <c r="E36" s="215" t="s">
        <v>589</v>
      </c>
      <c r="F36" s="454">
        <v>0.90069444444444446</v>
      </c>
      <c r="G36" s="201" t="s">
        <v>55</v>
      </c>
      <c r="H36" s="201">
        <v>8</v>
      </c>
      <c r="I36" s="206">
        <v>3</v>
      </c>
      <c r="J36" s="330"/>
      <c r="K36" s="416">
        <f t="shared" si="0"/>
        <v>0.1988287956831003</v>
      </c>
    </row>
    <row r="37" spans="1:11" x14ac:dyDescent="0.3">
      <c r="A37" s="414">
        <v>35</v>
      </c>
      <c r="B37" s="219" t="s">
        <v>511</v>
      </c>
      <c r="C37" s="198">
        <v>1975</v>
      </c>
      <c r="D37" s="199">
        <v>44</v>
      </c>
      <c r="E37" s="393" t="s">
        <v>43</v>
      </c>
      <c r="F37" s="455">
        <v>0.90138888888888891</v>
      </c>
      <c r="G37" s="201" t="s">
        <v>69</v>
      </c>
      <c r="H37" s="201">
        <v>12</v>
      </c>
      <c r="I37" s="206">
        <v>1</v>
      </c>
      <c r="J37" s="330"/>
      <c r="K37" s="416">
        <f t="shared" si="0"/>
        <v>0.19898209467745892</v>
      </c>
    </row>
    <row r="38" spans="1:11" x14ac:dyDescent="0.3">
      <c r="A38" s="414">
        <v>36</v>
      </c>
      <c r="B38" s="219" t="s">
        <v>128</v>
      </c>
      <c r="C38" s="198">
        <v>1973</v>
      </c>
      <c r="D38" s="199">
        <v>46</v>
      </c>
      <c r="E38" s="211" t="s">
        <v>428</v>
      </c>
      <c r="F38" s="457">
        <v>0.90555555555555556</v>
      </c>
      <c r="G38" s="201" t="s">
        <v>124</v>
      </c>
      <c r="H38" s="201">
        <v>4</v>
      </c>
      <c r="I38" s="206">
        <v>7</v>
      </c>
      <c r="J38" s="330"/>
      <c r="K38" s="416">
        <f t="shared" si="0"/>
        <v>0.1999018886436105</v>
      </c>
    </row>
    <row r="39" spans="1:11" x14ac:dyDescent="0.3">
      <c r="A39" s="414">
        <v>37</v>
      </c>
      <c r="B39" s="219" t="s">
        <v>140</v>
      </c>
      <c r="C39" s="187">
        <v>1979</v>
      </c>
      <c r="D39" s="199">
        <v>40</v>
      </c>
      <c r="E39" s="218" t="s">
        <v>82</v>
      </c>
      <c r="F39" s="459">
        <v>0.94374999999999998</v>
      </c>
      <c r="G39" s="201" t="s">
        <v>124</v>
      </c>
      <c r="H39" s="201">
        <v>5</v>
      </c>
      <c r="I39" s="206">
        <v>6</v>
      </c>
      <c r="J39" s="330"/>
      <c r="K39" s="416">
        <f t="shared" si="0"/>
        <v>0.20833333333333331</v>
      </c>
    </row>
    <row r="40" spans="1:11" x14ac:dyDescent="0.3">
      <c r="A40" s="414">
        <v>38</v>
      </c>
      <c r="B40" s="211" t="s">
        <v>607</v>
      </c>
      <c r="C40" s="198">
        <v>2003</v>
      </c>
      <c r="D40" s="199">
        <v>16</v>
      </c>
      <c r="E40" s="393" t="s">
        <v>515</v>
      </c>
      <c r="F40" s="456">
        <v>0.9555555555555556</v>
      </c>
      <c r="G40" s="216" t="s">
        <v>110</v>
      </c>
      <c r="H40" s="201">
        <v>6</v>
      </c>
      <c r="I40" s="206">
        <v>4</v>
      </c>
      <c r="J40" s="330"/>
      <c r="K40" s="416">
        <f t="shared" si="0"/>
        <v>0.21093941623742948</v>
      </c>
    </row>
    <row r="41" spans="1:11" x14ac:dyDescent="0.3">
      <c r="A41" s="414">
        <v>39</v>
      </c>
      <c r="B41" s="219" t="s">
        <v>120</v>
      </c>
      <c r="C41" s="198">
        <v>1985</v>
      </c>
      <c r="D41" s="199">
        <v>34</v>
      </c>
      <c r="E41" s="211" t="s">
        <v>121</v>
      </c>
      <c r="F41" s="456">
        <v>0.95763888888888893</v>
      </c>
      <c r="G41" s="201" t="s">
        <v>110</v>
      </c>
      <c r="H41" s="201">
        <v>7</v>
      </c>
      <c r="I41" s="206">
        <v>4</v>
      </c>
      <c r="J41" s="330"/>
      <c r="K41" s="416">
        <f t="shared" si="0"/>
        <v>0.21139931322050526</v>
      </c>
    </row>
    <row r="42" spans="1:11" x14ac:dyDescent="0.3">
      <c r="A42" s="414">
        <v>40</v>
      </c>
      <c r="B42" s="211" t="s">
        <v>608</v>
      </c>
      <c r="C42" s="198">
        <v>2004</v>
      </c>
      <c r="D42" s="199">
        <v>15</v>
      </c>
      <c r="E42" s="393" t="s">
        <v>515</v>
      </c>
      <c r="F42" s="456">
        <v>0.9604166666666667</v>
      </c>
      <c r="G42" s="201" t="s">
        <v>110</v>
      </c>
      <c r="H42" s="201">
        <v>8</v>
      </c>
      <c r="I42" s="206">
        <v>3</v>
      </c>
      <c r="J42" s="330" t="s">
        <v>252</v>
      </c>
      <c r="K42" s="416">
        <f t="shared" si="0"/>
        <v>0.21201250919793965</v>
      </c>
    </row>
    <row r="43" spans="1:11" x14ac:dyDescent="0.3">
      <c r="A43" s="414">
        <v>41</v>
      </c>
      <c r="B43" s="211" t="s">
        <v>371</v>
      </c>
      <c r="C43" s="198">
        <v>1955</v>
      </c>
      <c r="D43" s="199">
        <v>64</v>
      </c>
      <c r="E43" s="211" t="s">
        <v>50</v>
      </c>
      <c r="F43" s="454">
        <v>0.97569444444444453</v>
      </c>
      <c r="G43" s="201" t="s">
        <v>94</v>
      </c>
      <c r="H43" s="201">
        <v>2</v>
      </c>
      <c r="I43" s="206">
        <v>9</v>
      </c>
      <c r="J43" s="330" t="s">
        <v>7</v>
      </c>
      <c r="K43" s="416">
        <f t="shared" si="0"/>
        <v>0.21538508707382881</v>
      </c>
    </row>
    <row r="44" spans="1:11" x14ac:dyDescent="0.3">
      <c r="A44" s="414">
        <v>42</v>
      </c>
      <c r="B44" s="211" t="s">
        <v>96</v>
      </c>
      <c r="C44" s="198">
        <v>1947</v>
      </c>
      <c r="D44" s="199">
        <v>72</v>
      </c>
      <c r="E44" s="212" t="s">
        <v>46</v>
      </c>
      <c r="F44" s="454">
        <v>0.98819444444444438</v>
      </c>
      <c r="G44" s="201" t="s">
        <v>380</v>
      </c>
      <c r="H44" s="201">
        <v>1</v>
      </c>
      <c r="I44" s="203">
        <v>10</v>
      </c>
      <c r="J44" s="330"/>
      <c r="K44" s="416">
        <f t="shared" si="0"/>
        <v>0.21814446897228351</v>
      </c>
    </row>
    <row r="45" spans="1:11" x14ac:dyDescent="0.3">
      <c r="A45" s="414">
        <v>43</v>
      </c>
      <c r="B45" s="197" t="s">
        <v>95</v>
      </c>
      <c r="C45" s="187">
        <v>1955</v>
      </c>
      <c r="D45" s="199">
        <v>64</v>
      </c>
      <c r="E45" s="197" t="s">
        <v>469</v>
      </c>
      <c r="F45" s="460" t="s">
        <v>609</v>
      </c>
      <c r="G45" s="216" t="s">
        <v>94</v>
      </c>
      <c r="H45" s="201">
        <v>3</v>
      </c>
      <c r="I45" s="206">
        <v>8</v>
      </c>
      <c r="J45" s="330"/>
      <c r="K45" s="416">
        <f t="shared" si="0"/>
        <v>0.22458302673534461</v>
      </c>
    </row>
    <row r="46" spans="1:11" x14ac:dyDescent="0.3">
      <c r="A46" s="414">
        <v>44</v>
      </c>
      <c r="B46" s="219" t="s">
        <v>142</v>
      </c>
      <c r="C46" s="198">
        <v>1972</v>
      </c>
      <c r="D46" s="199">
        <v>47</v>
      </c>
      <c r="E46" s="223" t="s">
        <v>43</v>
      </c>
      <c r="F46" s="461" t="s">
        <v>610</v>
      </c>
      <c r="G46" s="201" t="s">
        <v>124</v>
      </c>
      <c r="H46" s="216">
        <v>6</v>
      </c>
      <c r="I46" s="206">
        <v>5</v>
      </c>
      <c r="J46" s="330"/>
      <c r="K46" s="416">
        <f t="shared" si="0"/>
        <v>0.22504292371842038</v>
      </c>
    </row>
    <row r="47" spans="1:11" x14ac:dyDescent="0.3">
      <c r="A47" s="414">
        <v>45</v>
      </c>
      <c r="B47" s="214" t="s">
        <v>392</v>
      </c>
      <c r="C47" s="208">
        <v>2004</v>
      </c>
      <c r="D47" s="199">
        <v>15</v>
      </c>
      <c r="E47" s="221" t="s">
        <v>360</v>
      </c>
      <c r="F47" s="460" t="s">
        <v>611</v>
      </c>
      <c r="G47" s="201" t="s">
        <v>41</v>
      </c>
      <c r="H47" s="216">
        <v>4</v>
      </c>
      <c r="I47" s="206">
        <v>7</v>
      </c>
      <c r="J47" s="330" t="s">
        <v>7</v>
      </c>
      <c r="K47" s="416">
        <f t="shared" si="0"/>
        <v>0.23240127544763306</v>
      </c>
    </row>
    <row r="48" spans="1:11" x14ac:dyDescent="0.3">
      <c r="A48" s="414">
        <v>46</v>
      </c>
      <c r="B48" s="211" t="s">
        <v>132</v>
      </c>
      <c r="C48" s="187">
        <v>1969</v>
      </c>
      <c r="D48" s="199">
        <v>50</v>
      </c>
      <c r="E48" s="223" t="s">
        <v>438</v>
      </c>
      <c r="F48" s="461" t="s">
        <v>612</v>
      </c>
      <c r="G48" s="201" t="s">
        <v>143</v>
      </c>
      <c r="H48" s="216">
        <v>1</v>
      </c>
      <c r="I48" s="203">
        <v>10</v>
      </c>
      <c r="J48" s="330"/>
      <c r="K48" s="416">
        <f t="shared" si="0"/>
        <v>0.23270787343635024</v>
      </c>
    </row>
    <row r="49" spans="1:11" x14ac:dyDescent="0.3">
      <c r="A49" s="414">
        <v>47</v>
      </c>
      <c r="B49" s="211" t="s">
        <v>440</v>
      </c>
      <c r="C49" s="198">
        <v>1990</v>
      </c>
      <c r="D49" s="199">
        <v>29</v>
      </c>
      <c r="E49" s="223" t="s">
        <v>52</v>
      </c>
      <c r="F49" s="461" t="s">
        <v>613</v>
      </c>
      <c r="G49" s="216" t="s">
        <v>110</v>
      </c>
      <c r="H49" s="216">
        <v>9</v>
      </c>
      <c r="I49" s="206">
        <v>2</v>
      </c>
      <c r="J49" s="204"/>
      <c r="K49" s="416">
        <f t="shared" si="0"/>
        <v>0.2334743684081432</v>
      </c>
    </row>
    <row r="50" spans="1:11" x14ac:dyDescent="0.3">
      <c r="A50" s="414">
        <v>48</v>
      </c>
      <c r="B50" s="217" t="s">
        <v>131</v>
      </c>
      <c r="C50" s="187">
        <v>1973</v>
      </c>
      <c r="D50" s="199">
        <v>46</v>
      </c>
      <c r="E50" s="212" t="s">
        <v>46</v>
      </c>
      <c r="F50" s="461" t="s">
        <v>477</v>
      </c>
      <c r="G50" s="201" t="s">
        <v>124</v>
      </c>
      <c r="H50" s="201">
        <v>7</v>
      </c>
      <c r="I50" s="206">
        <v>4</v>
      </c>
      <c r="J50" s="330"/>
      <c r="K50" s="416">
        <f t="shared" si="0"/>
        <v>0.23608045131223937</v>
      </c>
    </row>
    <row r="51" spans="1:11" x14ac:dyDescent="0.3">
      <c r="A51" s="414">
        <v>49</v>
      </c>
      <c r="B51" s="214" t="s">
        <v>349</v>
      </c>
      <c r="C51" s="208">
        <v>1963</v>
      </c>
      <c r="D51" s="199">
        <v>56</v>
      </c>
      <c r="E51" s="211" t="s">
        <v>350</v>
      </c>
      <c r="F51" s="460" t="s">
        <v>614</v>
      </c>
      <c r="G51" s="201" t="s">
        <v>84</v>
      </c>
      <c r="H51" s="216">
        <v>4</v>
      </c>
      <c r="I51" s="206">
        <v>7</v>
      </c>
      <c r="J51" s="330" t="s">
        <v>7</v>
      </c>
      <c r="K51" s="416">
        <f t="shared" si="0"/>
        <v>0.23638704930095655</v>
      </c>
    </row>
    <row r="52" spans="1:11" x14ac:dyDescent="0.3">
      <c r="A52" s="414">
        <v>50</v>
      </c>
      <c r="B52" s="219" t="s">
        <v>104</v>
      </c>
      <c r="C52" s="198">
        <v>1945</v>
      </c>
      <c r="D52" s="199">
        <v>74</v>
      </c>
      <c r="E52" s="225" t="s">
        <v>45</v>
      </c>
      <c r="F52" s="461" t="s">
        <v>49</v>
      </c>
      <c r="G52" s="201" t="s">
        <v>380</v>
      </c>
      <c r="H52" s="201">
        <v>2</v>
      </c>
      <c r="I52" s="206">
        <v>9</v>
      </c>
      <c r="J52" s="330"/>
      <c r="K52" s="416">
        <f t="shared" si="0"/>
        <v>0.24159921510914883</v>
      </c>
    </row>
    <row r="53" spans="1:11" x14ac:dyDescent="0.3">
      <c r="A53" s="414">
        <v>51</v>
      </c>
      <c r="B53" s="207" t="s">
        <v>76</v>
      </c>
      <c r="C53" s="208">
        <v>1967</v>
      </c>
      <c r="D53" s="199">
        <v>52</v>
      </c>
      <c r="E53" s="220" t="s">
        <v>53</v>
      </c>
      <c r="F53" s="461" t="s">
        <v>548</v>
      </c>
      <c r="G53" s="201" t="s">
        <v>84</v>
      </c>
      <c r="H53" s="201">
        <v>5</v>
      </c>
      <c r="I53" s="206">
        <v>6</v>
      </c>
      <c r="J53" s="330"/>
      <c r="K53" s="416">
        <f t="shared" si="0"/>
        <v>0.24665808192298255</v>
      </c>
    </row>
    <row r="54" spans="1:11" x14ac:dyDescent="0.3">
      <c r="A54" s="414">
        <v>52</v>
      </c>
      <c r="B54" s="219" t="s">
        <v>111</v>
      </c>
      <c r="C54" s="198">
        <v>2001</v>
      </c>
      <c r="D54" s="199">
        <v>18</v>
      </c>
      <c r="E54" s="220" t="s">
        <v>53</v>
      </c>
      <c r="F54" s="461" t="s">
        <v>483</v>
      </c>
      <c r="G54" s="201" t="s">
        <v>110</v>
      </c>
      <c r="H54" s="216">
        <v>10</v>
      </c>
      <c r="I54" s="206">
        <v>1</v>
      </c>
      <c r="J54" s="330"/>
      <c r="K54" s="416">
        <f t="shared" si="0"/>
        <v>0.24834437086092714</v>
      </c>
    </row>
    <row r="55" spans="1:11" x14ac:dyDescent="0.3">
      <c r="A55" s="414">
        <v>53</v>
      </c>
      <c r="B55" s="219" t="s">
        <v>134</v>
      </c>
      <c r="C55" s="187">
        <v>1973</v>
      </c>
      <c r="D55" s="199">
        <v>46</v>
      </c>
      <c r="E55" s="220" t="s">
        <v>53</v>
      </c>
      <c r="F55" s="461" t="s">
        <v>615</v>
      </c>
      <c r="G55" s="201" t="s">
        <v>124</v>
      </c>
      <c r="H55" s="216">
        <v>8</v>
      </c>
      <c r="I55" s="206">
        <v>3</v>
      </c>
      <c r="J55" s="330"/>
      <c r="K55" s="416">
        <f t="shared" si="0"/>
        <v>0.25662251655629137</v>
      </c>
    </row>
    <row r="56" spans="1:11" x14ac:dyDescent="0.3">
      <c r="A56" s="414">
        <v>54</v>
      </c>
      <c r="B56" s="197" t="s">
        <v>100</v>
      </c>
      <c r="C56" s="187">
        <v>1948</v>
      </c>
      <c r="D56" s="199">
        <v>71</v>
      </c>
      <c r="E56" s="225" t="s">
        <v>45</v>
      </c>
      <c r="F56" s="461" t="s">
        <v>616</v>
      </c>
      <c r="G56" s="201" t="s">
        <v>380</v>
      </c>
      <c r="H56" s="216">
        <v>3</v>
      </c>
      <c r="I56" s="206">
        <v>8</v>
      </c>
      <c r="J56" s="204"/>
      <c r="K56" s="416">
        <f t="shared" si="0"/>
        <v>0.2604549914152563</v>
      </c>
    </row>
    <row r="57" spans="1:11" x14ac:dyDescent="0.3">
      <c r="A57" s="414">
        <v>55</v>
      </c>
      <c r="B57" s="217" t="s">
        <v>79</v>
      </c>
      <c r="C57" s="198">
        <v>1973</v>
      </c>
      <c r="D57" s="199">
        <v>46</v>
      </c>
      <c r="E57" s="212" t="s">
        <v>46</v>
      </c>
      <c r="F57" s="460" t="s">
        <v>451</v>
      </c>
      <c r="G57" s="201" t="s">
        <v>69</v>
      </c>
      <c r="H57" s="216">
        <v>13</v>
      </c>
      <c r="I57" s="206">
        <v>1</v>
      </c>
      <c r="J57" s="330"/>
      <c r="K57" s="416">
        <f t="shared" si="0"/>
        <v>0.26474736325729703</v>
      </c>
    </row>
    <row r="58" spans="1:11" x14ac:dyDescent="0.3">
      <c r="A58" s="414">
        <v>56</v>
      </c>
      <c r="B58" s="211" t="s">
        <v>373</v>
      </c>
      <c r="C58" s="198">
        <v>2001</v>
      </c>
      <c r="D58" s="199">
        <v>18</v>
      </c>
      <c r="E58" s="395" t="s">
        <v>46</v>
      </c>
      <c r="F58" s="461" t="s">
        <v>617</v>
      </c>
      <c r="G58" s="201" t="s">
        <v>110</v>
      </c>
      <c r="H58" s="201">
        <v>11</v>
      </c>
      <c r="I58" s="206">
        <v>1</v>
      </c>
      <c r="J58" s="330" t="s">
        <v>7</v>
      </c>
      <c r="K58" s="416">
        <f t="shared" si="0"/>
        <v>0.26704684817267599</v>
      </c>
    </row>
    <row r="59" spans="1:11" x14ac:dyDescent="0.3">
      <c r="A59" s="414">
        <v>57</v>
      </c>
      <c r="B59" s="211" t="s">
        <v>101</v>
      </c>
      <c r="C59" s="198">
        <v>1945</v>
      </c>
      <c r="D59" s="199">
        <v>74</v>
      </c>
      <c r="E59" s="212" t="s">
        <v>46</v>
      </c>
      <c r="F59" s="462" t="s">
        <v>618</v>
      </c>
      <c r="G59" s="201" t="s">
        <v>380</v>
      </c>
      <c r="H59" s="201">
        <v>4</v>
      </c>
      <c r="I59" s="335">
        <v>7</v>
      </c>
      <c r="J59" s="330"/>
      <c r="K59" s="416">
        <f t="shared" si="0"/>
        <v>0.26888643610497914</v>
      </c>
    </row>
    <row r="60" spans="1:11" x14ac:dyDescent="0.3">
      <c r="A60" s="414">
        <v>58</v>
      </c>
      <c r="B60" s="207" t="s">
        <v>145</v>
      </c>
      <c r="C60" s="187">
        <v>1948</v>
      </c>
      <c r="D60" s="199">
        <v>71</v>
      </c>
      <c r="E60" s="223" t="s">
        <v>43</v>
      </c>
      <c r="F60" s="461" t="s">
        <v>150</v>
      </c>
      <c r="G60" s="201" t="s">
        <v>143</v>
      </c>
      <c r="H60" s="201">
        <v>2</v>
      </c>
      <c r="I60" s="206">
        <v>9</v>
      </c>
      <c r="J60" s="330" t="s">
        <v>262</v>
      </c>
      <c r="K60" s="416" t="s">
        <v>52</v>
      </c>
    </row>
  </sheetData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18</vt:i4>
      </vt:variant>
    </vt:vector>
  </HeadingPairs>
  <TitlesOfParts>
    <vt:vector size="18" baseType="lpstr">
      <vt:lpstr>celkové pořadí</vt:lpstr>
      <vt:lpstr>1. kolo</vt:lpstr>
      <vt:lpstr>2. kolo</vt:lpstr>
      <vt:lpstr>3. kolo</vt:lpstr>
      <vt:lpstr>4. kolo</vt:lpstr>
      <vt:lpstr>5. kolo</vt:lpstr>
      <vt:lpstr>6. kolo</vt:lpstr>
      <vt:lpstr>7. kolo</vt:lpstr>
      <vt:lpstr>8. kolo</vt:lpstr>
      <vt:lpstr>9. kolo</vt:lpstr>
      <vt:lpstr>10. kolo</vt:lpstr>
      <vt:lpstr>11. kolo</vt:lpstr>
      <vt:lpstr>12. kolo</vt:lpstr>
      <vt:lpstr>13. kolo</vt:lpstr>
      <vt:lpstr>14. kolo</vt:lpstr>
      <vt:lpstr>15. kolo</vt:lpstr>
      <vt:lpstr>TOP 25</vt:lpstr>
      <vt:lpstr>Rekordy dle věku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Vorlíček</dc:creator>
  <cp:lastModifiedBy>Rubášová Yvona</cp:lastModifiedBy>
  <cp:lastPrinted>2019-03-18T10:00:18Z</cp:lastPrinted>
  <dcterms:created xsi:type="dcterms:W3CDTF">2017-03-16T09:43:33Z</dcterms:created>
  <dcterms:modified xsi:type="dcterms:W3CDTF">2019-10-22T10:38:44Z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91ad2d-c74e-4bcc-a079-aa036b04f981_Enabled">
    <vt:lpwstr>True</vt:lpwstr>
  </property>
  <property fmtid="{D5CDD505-2E9C-101B-9397-08002B2CF9AE}" pid="3" name="MSIP_Label_7591ad2d-c74e-4bcc-a079-aa036b04f981_SiteId">
    <vt:lpwstr>faa6053b-36c4-4c36-af04-796200c185bf</vt:lpwstr>
  </property>
  <property fmtid="{D5CDD505-2E9C-101B-9397-08002B2CF9AE}" pid="4" name="MSIP_Label_7591ad2d-c74e-4bcc-a079-aa036b04f981_Owner">
    <vt:lpwstr>Yvona.Rubasova@eu.agc.com</vt:lpwstr>
  </property>
  <property fmtid="{D5CDD505-2E9C-101B-9397-08002B2CF9AE}" pid="5" name="MSIP_Label_7591ad2d-c74e-4bcc-a079-aa036b04f981_SetDate">
    <vt:lpwstr>2019-03-28T11:04:03.5885798Z</vt:lpwstr>
  </property>
  <property fmtid="{D5CDD505-2E9C-101B-9397-08002B2CF9AE}" pid="6" name="MSIP_Label_7591ad2d-c74e-4bcc-a079-aa036b04f981_Name">
    <vt:lpwstr>Others</vt:lpwstr>
  </property>
  <property fmtid="{D5CDD505-2E9C-101B-9397-08002B2CF9AE}" pid="7" name="MSIP_Label_7591ad2d-c74e-4bcc-a079-aa036b04f981_Application">
    <vt:lpwstr>Microsoft Azure Information Protection</vt:lpwstr>
  </property>
  <property fmtid="{D5CDD505-2E9C-101B-9397-08002B2CF9AE}" pid="8" name="MSIP_Label_7591ad2d-c74e-4bcc-a079-aa036b04f981_Extended_MSFT_Method">
    <vt:lpwstr>Manual</vt:lpwstr>
  </property>
  <property fmtid="{D5CDD505-2E9C-101B-9397-08002B2CF9AE}" pid="9" name="Sensitivity">
    <vt:lpwstr>Others</vt:lpwstr>
  </property>
</Properties>
</file>