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LOTE\"/>
    </mc:Choice>
  </mc:AlternateContent>
  <xr:revisionPtr revIDLastSave="0" documentId="13_ncr:1_{84CA13AD-318D-4175-8F19-CC97B495662A}" xr6:coauthVersionLast="46" xr6:coauthVersionMax="46" xr10:uidLastSave="{00000000-0000-0000-0000-000000000000}"/>
  <bookViews>
    <workbookView xWindow="-108" yWindow="-108" windowWidth="23256" windowHeight="12720" activeTab="3" xr2:uid="{00000000-000D-0000-FFFF-FFFF00000000}"/>
  </bookViews>
  <sheets>
    <sheet name="1. kolo" sheetId="2" r:id="rId1"/>
    <sheet name="2. kolo" sheetId="3" r:id="rId2"/>
    <sheet name="3. kolo" sheetId="5" r:id="rId3"/>
    <sheet name="celkem" sheetId="9" r:id="rId4"/>
    <sheet name="družstva" sheetId="10" r:id="rId5"/>
  </sheets>
  <definedNames>
    <definedName name="_xlnm._FilterDatabase" localSheetId="1" hidden="1">'2. kolo'!$A$2:$G$107</definedName>
    <definedName name="_xlnm._FilterDatabase" localSheetId="3" hidden="1">celkem!$A$3:$Y$179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8" i="10" l="1"/>
  <c r="AJ18" i="10"/>
  <c r="AI18" i="10"/>
  <c r="AH18" i="10"/>
  <c r="AG18" i="10"/>
  <c r="AF18" i="10"/>
  <c r="AE18" i="10"/>
  <c r="AD18" i="10"/>
  <c r="AC18" i="10"/>
  <c r="AB18" i="10"/>
  <c r="Z18" i="10"/>
  <c r="Y18" i="10"/>
  <c r="X18" i="10"/>
  <c r="W18" i="10"/>
  <c r="V18" i="10"/>
  <c r="T18" i="10"/>
  <c r="S18" i="10"/>
  <c r="R18" i="10"/>
  <c r="Q18" i="10"/>
  <c r="P18" i="10"/>
  <c r="M18" i="10"/>
  <c r="L18" i="10"/>
  <c r="K18" i="10"/>
  <c r="J18" i="10"/>
  <c r="AG17" i="10"/>
  <c r="AA17" i="10"/>
  <c r="U17" i="10"/>
  <c r="O17" i="10"/>
  <c r="I17" i="10"/>
  <c r="C17" i="10" s="1"/>
  <c r="G17" i="10"/>
  <c r="F17" i="10"/>
  <c r="E17" i="10"/>
  <c r="D17" i="10"/>
  <c r="AG16" i="10"/>
  <c r="AA16" i="10"/>
  <c r="U16" i="10"/>
  <c r="O16" i="10"/>
  <c r="I16" i="10"/>
  <c r="C16" i="10" s="1"/>
  <c r="F16" i="10"/>
  <c r="E16" i="10"/>
  <c r="D16" i="10"/>
  <c r="AG15" i="10"/>
  <c r="AA15" i="10"/>
  <c r="C15" i="10" s="1"/>
  <c r="U15" i="10"/>
  <c r="O15" i="10"/>
  <c r="I15" i="10"/>
  <c r="G15" i="10"/>
  <c r="F15" i="10"/>
  <c r="E15" i="10"/>
  <c r="D15" i="10"/>
  <c r="AG14" i="10"/>
  <c r="AA14" i="10"/>
  <c r="U14" i="10"/>
  <c r="O14" i="10"/>
  <c r="I14" i="10"/>
  <c r="G14" i="10"/>
  <c r="F14" i="10"/>
  <c r="E14" i="10"/>
  <c r="D14" i="10"/>
  <c r="C14" i="10"/>
  <c r="AG13" i="10"/>
  <c r="AA13" i="10"/>
  <c r="U13" i="10"/>
  <c r="O13" i="10"/>
  <c r="I13" i="10"/>
  <c r="C13" i="10" s="1"/>
  <c r="G13" i="10"/>
  <c r="F13" i="10"/>
  <c r="E13" i="10"/>
  <c r="D13" i="10"/>
  <c r="AG12" i="10"/>
  <c r="AA12" i="10"/>
  <c r="U12" i="10"/>
  <c r="O12" i="10"/>
  <c r="I12" i="10"/>
  <c r="C12" i="10" s="1"/>
  <c r="G12" i="10"/>
  <c r="F12" i="10"/>
  <c r="E12" i="10"/>
  <c r="D12" i="10"/>
  <c r="AG11" i="10"/>
  <c r="AA11" i="10"/>
  <c r="C11" i="10" s="1"/>
  <c r="U11" i="10"/>
  <c r="O11" i="10"/>
  <c r="I11" i="10"/>
  <c r="G11" i="10"/>
  <c r="F11" i="10"/>
  <c r="E11" i="10"/>
  <c r="D11" i="10"/>
  <c r="AG10" i="10"/>
  <c r="AA10" i="10"/>
  <c r="U10" i="10"/>
  <c r="O10" i="10"/>
  <c r="I10" i="10"/>
  <c r="G10" i="10"/>
  <c r="F10" i="10"/>
  <c r="E10" i="10"/>
  <c r="D10" i="10"/>
  <c r="C10" i="10"/>
  <c r="AG9" i="10"/>
  <c r="AA9" i="10"/>
  <c r="U9" i="10"/>
  <c r="O9" i="10"/>
  <c r="I9" i="10"/>
  <c r="G9" i="10"/>
  <c r="F9" i="10"/>
  <c r="E9" i="10"/>
  <c r="D9" i="10"/>
  <c r="C9" i="10"/>
  <c r="AG8" i="10"/>
  <c r="AA8" i="10"/>
  <c r="U8" i="10"/>
  <c r="O8" i="10"/>
  <c r="I8" i="10"/>
  <c r="C8" i="10" s="1"/>
  <c r="G8" i="10"/>
  <c r="F8" i="10"/>
  <c r="E8" i="10"/>
  <c r="D8" i="10"/>
  <c r="AG7" i="10"/>
  <c r="AA7" i="10"/>
  <c r="U7" i="10"/>
  <c r="O7" i="10"/>
  <c r="I7" i="10"/>
  <c r="G7" i="10"/>
  <c r="F7" i="10"/>
  <c r="E7" i="10"/>
  <c r="D7" i="10"/>
  <c r="C7" i="10"/>
  <c r="AG6" i="10"/>
  <c r="AA6" i="10"/>
  <c r="U6" i="10"/>
  <c r="O6" i="10"/>
  <c r="I6" i="10"/>
  <c r="G6" i="10"/>
  <c r="F6" i="10"/>
  <c r="E6" i="10"/>
  <c r="D6" i="10"/>
  <c r="C6" i="10"/>
  <c r="AG5" i="10"/>
  <c r="AA5" i="10"/>
  <c r="U5" i="10"/>
  <c r="O5" i="10"/>
  <c r="I5" i="10"/>
  <c r="G5" i="10"/>
  <c r="F5" i="10"/>
  <c r="E5" i="10"/>
  <c r="E18" i="10" s="1"/>
  <c r="D5" i="10"/>
  <c r="C5" i="10"/>
  <c r="AG4" i="10"/>
  <c r="AA4" i="10"/>
  <c r="U4" i="10"/>
  <c r="O4" i="10"/>
  <c r="I4" i="10"/>
  <c r="C4" i="10" s="1"/>
  <c r="G4" i="10"/>
  <c r="F4" i="10"/>
  <c r="E4" i="10"/>
  <c r="D4" i="10"/>
  <c r="AG3" i="10"/>
  <c r="AA3" i="10"/>
  <c r="AA18" i="10" s="1"/>
  <c r="U3" i="10"/>
  <c r="U18" i="10" s="1"/>
  <c r="O3" i="10"/>
  <c r="O18" i="10" s="1"/>
  <c r="I3" i="10"/>
  <c r="I18" i="10" s="1"/>
  <c r="G3" i="10"/>
  <c r="G18" i="10" s="1"/>
  <c r="F3" i="10"/>
  <c r="F18" i="10" s="1"/>
  <c r="E3" i="10"/>
  <c r="D3" i="10"/>
  <c r="D18" i="10" s="1"/>
  <c r="S184" i="9"/>
  <c r="R184" i="9"/>
  <c r="Q184" i="9"/>
  <c r="P184" i="9"/>
  <c r="S182" i="9"/>
  <c r="R182" i="9"/>
  <c r="Q182" i="9"/>
  <c r="P182" i="9"/>
  <c r="R186" i="9" s="1"/>
  <c r="O179" i="9"/>
  <c r="N179" i="9"/>
  <c r="M179" i="9"/>
  <c r="L179" i="9"/>
  <c r="K179" i="9"/>
  <c r="J178" i="9"/>
  <c r="I178" i="9"/>
  <c r="H178" i="9"/>
  <c r="G178" i="9"/>
  <c r="E178" i="9"/>
  <c r="J177" i="9"/>
  <c r="I177" i="9"/>
  <c r="H177" i="9"/>
  <c r="G177" i="9"/>
  <c r="E177" i="9"/>
  <c r="J176" i="9"/>
  <c r="I176" i="9"/>
  <c r="H176" i="9"/>
  <c r="G176" i="9"/>
  <c r="E176" i="9"/>
  <c r="J175" i="9"/>
  <c r="I175" i="9"/>
  <c r="H175" i="9"/>
  <c r="G175" i="9"/>
  <c r="E175" i="9"/>
  <c r="J174" i="9"/>
  <c r="I174" i="9"/>
  <c r="H174" i="9"/>
  <c r="G174" i="9"/>
  <c r="E174" i="9"/>
  <c r="J173" i="9"/>
  <c r="I173" i="9"/>
  <c r="H173" i="9"/>
  <c r="G173" i="9"/>
  <c r="E173" i="9"/>
  <c r="J172" i="9"/>
  <c r="I172" i="9"/>
  <c r="H172" i="9"/>
  <c r="G172" i="9"/>
  <c r="E172" i="9"/>
  <c r="J171" i="9"/>
  <c r="I171" i="9"/>
  <c r="H171" i="9"/>
  <c r="G171" i="9"/>
  <c r="E171" i="9"/>
  <c r="J170" i="9"/>
  <c r="I170" i="9"/>
  <c r="H170" i="9"/>
  <c r="G170" i="9"/>
  <c r="E170" i="9"/>
  <c r="J169" i="9"/>
  <c r="I169" i="9"/>
  <c r="H169" i="9"/>
  <c r="G169" i="9"/>
  <c r="E169" i="9"/>
  <c r="J168" i="9"/>
  <c r="I168" i="9"/>
  <c r="H168" i="9"/>
  <c r="G168" i="9"/>
  <c r="E168" i="9"/>
  <c r="J167" i="9"/>
  <c r="I167" i="9"/>
  <c r="H167" i="9"/>
  <c r="G167" i="9"/>
  <c r="E167" i="9"/>
  <c r="J166" i="9"/>
  <c r="I166" i="9"/>
  <c r="H166" i="9"/>
  <c r="G166" i="9"/>
  <c r="E166" i="9"/>
  <c r="O163" i="9"/>
  <c r="N163" i="9"/>
  <c r="M163" i="9"/>
  <c r="L163" i="9"/>
  <c r="K163" i="9"/>
  <c r="J162" i="9"/>
  <c r="I162" i="9"/>
  <c r="H162" i="9"/>
  <c r="G162" i="9"/>
  <c r="E162" i="9"/>
  <c r="J161" i="9"/>
  <c r="I161" i="9"/>
  <c r="H161" i="9"/>
  <c r="G161" i="9"/>
  <c r="E161" i="9"/>
  <c r="J160" i="9"/>
  <c r="I160" i="9"/>
  <c r="H160" i="9"/>
  <c r="G160" i="9"/>
  <c r="E160" i="9"/>
  <c r="J159" i="9"/>
  <c r="I159" i="9"/>
  <c r="H159" i="9"/>
  <c r="G159" i="9"/>
  <c r="E159" i="9"/>
  <c r="J158" i="9"/>
  <c r="I158" i="9"/>
  <c r="H158" i="9"/>
  <c r="G158" i="9"/>
  <c r="E158" i="9"/>
  <c r="J157" i="9"/>
  <c r="I157" i="9"/>
  <c r="H157" i="9"/>
  <c r="G157" i="9"/>
  <c r="E157" i="9"/>
  <c r="J156" i="9"/>
  <c r="I156" i="9"/>
  <c r="H156" i="9"/>
  <c r="G156" i="9"/>
  <c r="E156" i="9"/>
  <c r="J155" i="9"/>
  <c r="I155" i="9"/>
  <c r="H155" i="9"/>
  <c r="G155" i="9"/>
  <c r="E155" i="9"/>
  <c r="J154" i="9"/>
  <c r="I154" i="9"/>
  <c r="H154" i="9"/>
  <c r="G154" i="9"/>
  <c r="E154" i="9"/>
  <c r="O151" i="9"/>
  <c r="N151" i="9"/>
  <c r="M151" i="9"/>
  <c r="L151" i="9"/>
  <c r="K151" i="9"/>
  <c r="J150" i="9"/>
  <c r="I150" i="9"/>
  <c r="H150" i="9"/>
  <c r="G150" i="9"/>
  <c r="E150" i="9"/>
  <c r="J149" i="9"/>
  <c r="I149" i="9"/>
  <c r="H149" i="9"/>
  <c r="G149" i="9"/>
  <c r="E149" i="9"/>
  <c r="J148" i="9"/>
  <c r="I148" i="9"/>
  <c r="H148" i="9"/>
  <c r="G148" i="9"/>
  <c r="E148" i="9"/>
  <c r="J147" i="9"/>
  <c r="I147" i="9"/>
  <c r="H147" i="9"/>
  <c r="G147" i="9"/>
  <c r="E147" i="9"/>
  <c r="J146" i="9"/>
  <c r="I146" i="9"/>
  <c r="H146" i="9"/>
  <c r="G146" i="9"/>
  <c r="E146" i="9"/>
  <c r="J145" i="9"/>
  <c r="I145" i="9"/>
  <c r="H145" i="9"/>
  <c r="G145" i="9"/>
  <c r="E145" i="9"/>
  <c r="J144" i="9"/>
  <c r="I144" i="9"/>
  <c r="H144" i="9"/>
  <c r="G144" i="9"/>
  <c r="E144" i="9"/>
  <c r="J143" i="9"/>
  <c r="I143" i="9"/>
  <c r="H143" i="9"/>
  <c r="G143" i="9"/>
  <c r="E143" i="9"/>
  <c r="J142" i="9"/>
  <c r="I142" i="9"/>
  <c r="H142" i="9"/>
  <c r="G142" i="9"/>
  <c r="E142" i="9"/>
  <c r="J141" i="9"/>
  <c r="I141" i="9"/>
  <c r="H141" i="9"/>
  <c r="G141" i="9"/>
  <c r="E141" i="9"/>
  <c r="J140" i="9"/>
  <c r="I140" i="9"/>
  <c r="H140" i="9"/>
  <c r="G140" i="9"/>
  <c r="E140" i="9"/>
  <c r="J139" i="9"/>
  <c r="I139" i="9"/>
  <c r="H139" i="9"/>
  <c r="G139" i="9"/>
  <c r="E139" i="9"/>
  <c r="J138" i="9"/>
  <c r="I138" i="9"/>
  <c r="H138" i="9"/>
  <c r="G138" i="9"/>
  <c r="E138" i="9"/>
  <c r="J137" i="9"/>
  <c r="I137" i="9"/>
  <c r="H137" i="9"/>
  <c r="G137" i="9"/>
  <c r="E137" i="9"/>
  <c r="J136" i="9"/>
  <c r="I136" i="9"/>
  <c r="H136" i="9"/>
  <c r="G136" i="9"/>
  <c r="E136" i="9"/>
  <c r="J135" i="9"/>
  <c r="I135" i="9"/>
  <c r="H135" i="9"/>
  <c r="G135" i="9"/>
  <c r="E135" i="9"/>
  <c r="O132" i="9"/>
  <c r="N132" i="9"/>
  <c r="M132" i="9"/>
  <c r="L132" i="9"/>
  <c r="K132" i="9"/>
  <c r="J131" i="9"/>
  <c r="I131" i="9"/>
  <c r="H131" i="9"/>
  <c r="G131" i="9"/>
  <c r="E131" i="9"/>
  <c r="J130" i="9"/>
  <c r="I130" i="9"/>
  <c r="H130" i="9"/>
  <c r="G130" i="9"/>
  <c r="E130" i="9"/>
  <c r="J129" i="9"/>
  <c r="I129" i="9"/>
  <c r="H129" i="9"/>
  <c r="G129" i="9"/>
  <c r="E129" i="9"/>
  <c r="J128" i="9"/>
  <c r="I128" i="9"/>
  <c r="H128" i="9"/>
  <c r="G128" i="9"/>
  <c r="E128" i="9"/>
  <c r="J127" i="9"/>
  <c r="I127" i="9"/>
  <c r="H127" i="9"/>
  <c r="G127" i="9"/>
  <c r="E127" i="9"/>
  <c r="J126" i="9"/>
  <c r="I126" i="9"/>
  <c r="H126" i="9"/>
  <c r="G126" i="9"/>
  <c r="E126" i="9"/>
  <c r="J125" i="9"/>
  <c r="I125" i="9"/>
  <c r="H125" i="9"/>
  <c r="G125" i="9"/>
  <c r="E125" i="9"/>
  <c r="J124" i="9"/>
  <c r="I124" i="9"/>
  <c r="H124" i="9"/>
  <c r="G124" i="9"/>
  <c r="E124" i="9"/>
  <c r="J123" i="9"/>
  <c r="I123" i="9"/>
  <c r="H123" i="9"/>
  <c r="G123" i="9"/>
  <c r="E123" i="9"/>
  <c r="J122" i="9"/>
  <c r="I122" i="9"/>
  <c r="H122" i="9"/>
  <c r="G122" i="9"/>
  <c r="E122" i="9"/>
  <c r="J121" i="9"/>
  <c r="I121" i="9"/>
  <c r="H121" i="9"/>
  <c r="G121" i="9"/>
  <c r="E121" i="9"/>
  <c r="J120" i="9"/>
  <c r="I120" i="9"/>
  <c r="H120" i="9"/>
  <c r="G120" i="9"/>
  <c r="E120" i="9"/>
  <c r="J119" i="9"/>
  <c r="I119" i="9"/>
  <c r="H119" i="9"/>
  <c r="G119" i="9"/>
  <c r="E119" i="9"/>
  <c r="J118" i="9"/>
  <c r="I118" i="9"/>
  <c r="H118" i="9"/>
  <c r="G118" i="9"/>
  <c r="E118" i="9"/>
  <c r="J117" i="9"/>
  <c r="I117" i="9"/>
  <c r="H117" i="9"/>
  <c r="G117" i="9"/>
  <c r="E117" i="9"/>
  <c r="J116" i="9"/>
  <c r="I116" i="9"/>
  <c r="H116" i="9"/>
  <c r="G116" i="9"/>
  <c r="E116" i="9"/>
  <c r="J115" i="9"/>
  <c r="I115" i="9"/>
  <c r="H115" i="9"/>
  <c r="G115" i="9"/>
  <c r="E115" i="9"/>
  <c r="J114" i="9"/>
  <c r="I114" i="9"/>
  <c r="H114" i="9"/>
  <c r="G114" i="9"/>
  <c r="E114" i="9"/>
  <c r="J113" i="9"/>
  <c r="I113" i="9"/>
  <c r="H113" i="9"/>
  <c r="G113" i="9"/>
  <c r="E113" i="9"/>
  <c r="J112" i="9"/>
  <c r="I112" i="9"/>
  <c r="H112" i="9"/>
  <c r="G112" i="9"/>
  <c r="E112" i="9"/>
  <c r="J111" i="9"/>
  <c r="I111" i="9"/>
  <c r="H111" i="9"/>
  <c r="G111" i="9"/>
  <c r="E111" i="9"/>
  <c r="O108" i="9"/>
  <c r="O183" i="9" s="1"/>
  <c r="N108" i="9"/>
  <c r="M108" i="9"/>
  <c r="L108" i="9"/>
  <c r="K108" i="9"/>
  <c r="J107" i="9"/>
  <c r="I107" i="9"/>
  <c r="H107" i="9"/>
  <c r="G107" i="9"/>
  <c r="E107" i="9"/>
  <c r="J106" i="9"/>
  <c r="I106" i="9"/>
  <c r="H106" i="9"/>
  <c r="G106" i="9"/>
  <c r="E106" i="9"/>
  <c r="J105" i="9"/>
  <c r="I105" i="9"/>
  <c r="H105" i="9"/>
  <c r="G105" i="9"/>
  <c r="E105" i="9"/>
  <c r="J104" i="9"/>
  <c r="I104" i="9"/>
  <c r="H104" i="9"/>
  <c r="G104" i="9"/>
  <c r="E104" i="9"/>
  <c r="J103" i="9"/>
  <c r="I103" i="9"/>
  <c r="H103" i="9"/>
  <c r="G103" i="9"/>
  <c r="E103" i="9"/>
  <c r="J102" i="9"/>
  <c r="I102" i="9"/>
  <c r="H102" i="9"/>
  <c r="G102" i="9"/>
  <c r="E102" i="9"/>
  <c r="J101" i="9"/>
  <c r="I101" i="9"/>
  <c r="H101" i="9"/>
  <c r="G101" i="9"/>
  <c r="E101" i="9"/>
  <c r="J100" i="9"/>
  <c r="I100" i="9"/>
  <c r="H100" i="9"/>
  <c r="G100" i="9"/>
  <c r="E100" i="9"/>
  <c r="J99" i="9"/>
  <c r="I99" i="9"/>
  <c r="H99" i="9"/>
  <c r="G99" i="9"/>
  <c r="E99" i="9"/>
  <c r="J98" i="9"/>
  <c r="I98" i="9"/>
  <c r="H98" i="9"/>
  <c r="G98" i="9"/>
  <c r="E98" i="9"/>
  <c r="J97" i="9"/>
  <c r="I97" i="9"/>
  <c r="H97" i="9"/>
  <c r="G97" i="9"/>
  <c r="E97" i="9"/>
  <c r="J96" i="9"/>
  <c r="I96" i="9"/>
  <c r="H96" i="9"/>
  <c r="G96" i="9"/>
  <c r="E96" i="9"/>
  <c r="J95" i="9"/>
  <c r="I95" i="9"/>
  <c r="H95" i="9"/>
  <c r="G95" i="9"/>
  <c r="E95" i="9"/>
  <c r="J94" i="9"/>
  <c r="I94" i="9"/>
  <c r="H94" i="9"/>
  <c r="G94" i="9"/>
  <c r="E94" i="9"/>
  <c r="J93" i="9"/>
  <c r="I93" i="9"/>
  <c r="H93" i="9"/>
  <c r="G93" i="9"/>
  <c r="E93" i="9"/>
  <c r="J92" i="9"/>
  <c r="I92" i="9"/>
  <c r="H92" i="9"/>
  <c r="G92" i="9"/>
  <c r="E92" i="9"/>
  <c r="J91" i="9"/>
  <c r="I91" i="9"/>
  <c r="H91" i="9"/>
  <c r="G91" i="9"/>
  <c r="E91" i="9"/>
  <c r="J90" i="9"/>
  <c r="I90" i="9"/>
  <c r="H90" i="9"/>
  <c r="G90" i="9"/>
  <c r="E90" i="9"/>
  <c r="J89" i="9"/>
  <c r="I89" i="9"/>
  <c r="H89" i="9"/>
  <c r="G89" i="9"/>
  <c r="E89" i="9"/>
  <c r="J88" i="9"/>
  <c r="I88" i="9"/>
  <c r="H88" i="9"/>
  <c r="G88" i="9"/>
  <c r="E88" i="9"/>
  <c r="J87" i="9"/>
  <c r="I87" i="9"/>
  <c r="H87" i="9"/>
  <c r="G87" i="9"/>
  <c r="E87" i="9"/>
  <c r="J86" i="9"/>
  <c r="I86" i="9"/>
  <c r="H86" i="9"/>
  <c r="G86" i="9"/>
  <c r="E86" i="9"/>
  <c r="J85" i="9"/>
  <c r="I85" i="9"/>
  <c r="H85" i="9"/>
  <c r="G85" i="9"/>
  <c r="E85" i="9"/>
  <c r="J84" i="9"/>
  <c r="I84" i="9"/>
  <c r="H84" i="9"/>
  <c r="G84" i="9"/>
  <c r="E84" i="9"/>
  <c r="J83" i="9"/>
  <c r="I83" i="9"/>
  <c r="H83" i="9"/>
  <c r="G83" i="9"/>
  <c r="E83" i="9"/>
  <c r="J82" i="9"/>
  <c r="I82" i="9"/>
  <c r="H82" i="9"/>
  <c r="G82" i="9"/>
  <c r="E82" i="9"/>
  <c r="J81" i="9"/>
  <c r="I81" i="9"/>
  <c r="H81" i="9"/>
  <c r="G81" i="9"/>
  <c r="E81" i="9"/>
  <c r="J80" i="9"/>
  <c r="I80" i="9"/>
  <c r="H80" i="9"/>
  <c r="G80" i="9"/>
  <c r="E80" i="9"/>
  <c r="O77" i="9"/>
  <c r="N77" i="9"/>
  <c r="M77" i="9"/>
  <c r="L77" i="9"/>
  <c r="K77" i="9"/>
  <c r="J76" i="9"/>
  <c r="I76" i="9"/>
  <c r="H76" i="9"/>
  <c r="G76" i="9"/>
  <c r="E76" i="9"/>
  <c r="J75" i="9"/>
  <c r="I75" i="9"/>
  <c r="H75" i="9"/>
  <c r="G75" i="9"/>
  <c r="E75" i="9"/>
  <c r="J74" i="9"/>
  <c r="I74" i="9"/>
  <c r="H74" i="9"/>
  <c r="G74" i="9"/>
  <c r="E74" i="9"/>
  <c r="J73" i="9"/>
  <c r="I73" i="9"/>
  <c r="H73" i="9"/>
  <c r="G73" i="9"/>
  <c r="E73" i="9"/>
  <c r="J72" i="9"/>
  <c r="I72" i="9"/>
  <c r="H72" i="9"/>
  <c r="G72" i="9"/>
  <c r="E72" i="9"/>
  <c r="J71" i="9"/>
  <c r="I71" i="9"/>
  <c r="H71" i="9"/>
  <c r="G71" i="9"/>
  <c r="E71" i="9"/>
  <c r="J70" i="9"/>
  <c r="I70" i="9"/>
  <c r="H70" i="9"/>
  <c r="G70" i="9"/>
  <c r="E70" i="9"/>
  <c r="J69" i="9"/>
  <c r="I69" i="9"/>
  <c r="H69" i="9"/>
  <c r="G69" i="9"/>
  <c r="E69" i="9"/>
  <c r="J68" i="9"/>
  <c r="I68" i="9"/>
  <c r="H68" i="9"/>
  <c r="G68" i="9"/>
  <c r="E68" i="9"/>
  <c r="J67" i="9"/>
  <c r="I67" i="9"/>
  <c r="H67" i="9"/>
  <c r="G67" i="9"/>
  <c r="E67" i="9"/>
  <c r="J66" i="9"/>
  <c r="I66" i="9"/>
  <c r="H66" i="9"/>
  <c r="G66" i="9"/>
  <c r="E66" i="9"/>
  <c r="J65" i="9"/>
  <c r="I65" i="9"/>
  <c r="H65" i="9"/>
  <c r="G65" i="9"/>
  <c r="E65" i="9"/>
  <c r="J64" i="9"/>
  <c r="I64" i="9"/>
  <c r="H64" i="9"/>
  <c r="G64" i="9"/>
  <c r="E64" i="9"/>
  <c r="J63" i="9"/>
  <c r="I63" i="9"/>
  <c r="H63" i="9"/>
  <c r="G63" i="9"/>
  <c r="E63" i="9"/>
  <c r="J62" i="9"/>
  <c r="I62" i="9"/>
  <c r="H62" i="9"/>
  <c r="G62" i="9"/>
  <c r="E62" i="9"/>
  <c r="J61" i="9"/>
  <c r="I61" i="9"/>
  <c r="H61" i="9"/>
  <c r="G61" i="9"/>
  <c r="E61" i="9"/>
  <c r="J60" i="9"/>
  <c r="I60" i="9"/>
  <c r="H60" i="9"/>
  <c r="G60" i="9"/>
  <c r="E60" i="9"/>
  <c r="J59" i="9"/>
  <c r="I59" i="9"/>
  <c r="H59" i="9"/>
  <c r="G59" i="9"/>
  <c r="E59" i="9"/>
  <c r="J58" i="9"/>
  <c r="I58" i="9"/>
  <c r="H58" i="9"/>
  <c r="G58" i="9"/>
  <c r="E58" i="9"/>
  <c r="J57" i="9"/>
  <c r="I57" i="9"/>
  <c r="H57" i="9"/>
  <c r="G57" i="9"/>
  <c r="E57" i="9"/>
  <c r="O54" i="9"/>
  <c r="N54" i="9"/>
  <c r="N183" i="9" s="1"/>
  <c r="M54" i="9"/>
  <c r="M183" i="9" s="1"/>
  <c r="L54" i="9"/>
  <c r="L183" i="9" s="1"/>
  <c r="K54" i="9"/>
  <c r="K183" i="9" s="1"/>
  <c r="J53" i="9"/>
  <c r="I53" i="9"/>
  <c r="H53" i="9"/>
  <c r="G53" i="9"/>
  <c r="E53" i="9"/>
  <c r="J52" i="9"/>
  <c r="I52" i="9"/>
  <c r="H52" i="9"/>
  <c r="G52" i="9"/>
  <c r="E52" i="9"/>
  <c r="J51" i="9"/>
  <c r="I51" i="9"/>
  <c r="H51" i="9"/>
  <c r="G51" i="9"/>
  <c r="E51" i="9"/>
  <c r="J50" i="9"/>
  <c r="I50" i="9"/>
  <c r="H50" i="9"/>
  <c r="G50" i="9"/>
  <c r="E50" i="9"/>
  <c r="J49" i="9"/>
  <c r="I49" i="9"/>
  <c r="H49" i="9"/>
  <c r="G49" i="9"/>
  <c r="E49" i="9"/>
  <c r="J48" i="9"/>
  <c r="I48" i="9"/>
  <c r="H48" i="9"/>
  <c r="G48" i="9"/>
  <c r="E48" i="9"/>
  <c r="J47" i="9"/>
  <c r="I47" i="9"/>
  <c r="H47" i="9"/>
  <c r="G47" i="9"/>
  <c r="E47" i="9"/>
  <c r="J46" i="9"/>
  <c r="I46" i="9"/>
  <c r="H46" i="9"/>
  <c r="G46" i="9"/>
  <c r="E46" i="9"/>
  <c r="J45" i="9"/>
  <c r="I45" i="9"/>
  <c r="H45" i="9"/>
  <c r="G45" i="9"/>
  <c r="E45" i="9"/>
  <c r="J44" i="9"/>
  <c r="I44" i="9"/>
  <c r="H44" i="9"/>
  <c r="G44" i="9"/>
  <c r="E44" i="9"/>
  <c r="J43" i="9"/>
  <c r="I43" i="9"/>
  <c r="H43" i="9"/>
  <c r="G43" i="9"/>
  <c r="E43" i="9"/>
  <c r="J42" i="9"/>
  <c r="I42" i="9"/>
  <c r="H42" i="9"/>
  <c r="G42" i="9"/>
  <c r="E42" i="9"/>
  <c r="J41" i="9"/>
  <c r="I41" i="9"/>
  <c r="H41" i="9"/>
  <c r="G41" i="9"/>
  <c r="J40" i="9"/>
  <c r="I40" i="9"/>
  <c r="H40" i="9"/>
  <c r="G40" i="9"/>
  <c r="E40" i="9"/>
  <c r="J39" i="9"/>
  <c r="I39" i="9"/>
  <c r="H39" i="9"/>
  <c r="G39" i="9"/>
  <c r="E39" i="9"/>
  <c r="J38" i="9"/>
  <c r="I38" i="9"/>
  <c r="H38" i="9"/>
  <c r="G38" i="9"/>
  <c r="E38" i="9"/>
  <c r="J37" i="9"/>
  <c r="I37" i="9"/>
  <c r="H37" i="9"/>
  <c r="G37" i="9"/>
  <c r="E37" i="9"/>
  <c r="J36" i="9"/>
  <c r="I36" i="9"/>
  <c r="H36" i="9"/>
  <c r="G36" i="9"/>
  <c r="E36" i="9"/>
  <c r="J35" i="9"/>
  <c r="I35" i="9"/>
  <c r="H35" i="9"/>
  <c r="G35" i="9"/>
  <c r="E35" i="9"/>
  <c r="J34" i="9"/>
  <c r="I34" i="9"/>
  <c r="H34" i="9"/>
  <c r="G34" i="9"/>
  <c r="E34" i="9"/>
  <c r="J33" i="9"/>
  <c r="I33" i="9"/>
  <c r="H33" i="9"/>
  <c r="G33" i="9"/>
  <c r="E33" i="9"/>
  <c r="J32" i="9"/>
  <c r="I32" i="9"/>
  <c r="H32" i="9"/>
  <c r="G32" i="9"/>
  <c r="E32" i="9"/>
  <c r="J31" i="9"/>
  <c r="I31" i="9"/>
  <c r="H31" i="9"/>
  <c r="G31" i="9"/>
  <c r="E31" i="9"/>
  <c r="J30" i="9"/>
  <c r="I30" i="9"/>
  <c r="H30" i="9"/>
  <c r="G30" i="9"/>
  <c r="E30" i="9"/>
  <c r="J29" i="9"/>
  <c r="I29" i="9"/>
  <c r="H29" i="9"/>
  <c r="G29" i="9"/>
  <c r="E29" i="9"/>
  <c r="J28" i="9"/>
  <c r="I28" i="9"/>
  <c r="H28" i="9"/>
  <c r="G28" i="9"/>
  <c r="E28" i="9"/>
  <c r="O25" i="9"/>
  <c r="O182" i="9" s="1"/>
  <c r="O184" i="9" s="1"/>
  <c r="O186" i="9" s="1"/>
  <c r="N25" i="9"/>
  <c r="N182" i="9" s="1"/>
  <c r="N184" i="9" s="1"/>
  <c r="N186" i="9" s="1"/>
  <c r="M25" i="9"/>
  <c r="M182" i="9" s="1"/>
  <c r="M184" i="9" s="1"/>
  <c r="M186" i="9" s="1"/>
  <c r="L25" i="9"/>
  <c r="L182" i="9" s="1"/>
  <c r="L184" i="9" s="1"/>
  <c r="L186" i="9" s="1"/>
  <c r="K25" i="9"/>
  <c r="K182" i="9" s="1"/>
  <c r="K184" i="9" s="1"/>
  <c r="K186" i="9" s="1"/>
  <c r="J24" i="9"/>
  <c r="I24" i="9"/>
  <c r="H24" i="9"/>
  <c r="G24" i="9"/>
  <c r="E24" i="9"/>
  <c r="J23" i="9"/>
  <c r="I23" i="9"/>
  <c r="H23" i="9"/>
  <c r="G23" i="9"/>
  <c r="E23" i="9"/>
  <c r="J22" i="9"/>
  <c r="I22" i="9"/>
  <c r="H22" i="9"/>
  <c r="G22" i="9"/>
  <c r="E22" i="9"/>
  <c r="J21" i="9"/>
  <c r="I21" i="9"/>
  <c r="H21" i="9"/>
  <c r="G21" i="9"/>
  <c r="E21" i="9"/>
  <c r="J20" i="9"/>
  <c r="I20" i="9"/>
  <c r="H20" i="9"/>
  <c r="G20" i="9"/>
  <c r="E20" i="9"/>
  <c r="J19" i="9"/>
  <c r="I19" i="9"/>
  <c r="H19" i="9"/>
  <c r="G19" i="9"/>
  <c r="E19" i="9"/>
  <c r="J18" i="9"/>
  <c r="I18" i="9"/>
  <c r="H18" i="9"/>
  <c r="G18" i="9"/>
  <c r="E18" i="9"/>
  <c r="J17" i="9"/>
  <c r="I17" i="9"/>
  <c r="H17" i="9"/>
  <c r="G17" i="9"/>
  <c r="E17" i="9"/>
  <c r="J16" i="9"/>
  <c r="I16" i="9"/>
  <c r="H16" i="9"/>
  <c r="G16" i="9"/>
  <c r="E16" i="9"/>
  <c r="J15" i="9"/>
  <c r="I15" i="9"/>
  <c r="H15" i="9"/>
  <c r="G15" i="9"/>
  <c r="E15" i="9"/>
  <c r="J14" i="9"/>
  <c r="I14" i="9"/>
  <c r="H14" i="9"/>
  <c r="G14" i="9"/>
  <c r="E14" i="9"/>
  <c r="J13" i="9"/>
  <c r="I13" i="9"/>
  <c r="H13" i="9"/>
  <c r="G13" i="9"/>
  <c r="E13" i="9"/>
  <c r="J12" i="9"/>
  <c r="I12" i="9"/>
  <c r="H12" i="9"/>
  <c r="G12" i="9"/>
  <c r="E12" i="9"/>
  <c r="J11" i="9"/>
  <c r="I11" i="9"/>
  <c r="H11" i="9"/>
  <c r="G11" i="9"/>
  <c r="E11" i="9"/>
  <c r="J10" i="9"/>
  <c r="I10" i="9"/>
  <c r="H10" i="9"/>
  <c r="G10" i="9"/>
  <c r="E10" i="9"/>
  <c r="J9" i="9"/>
  <c r="I9" i="9"/>
  <c r="H9" i="9"/>
  <c r="G9" i="9"/>
  <c r="E9" i="9"/>
  <c r="J8" i="9"/>
  <c r="I8" i="9"/>
  <c r="H8" i="9"/>
  <c r="G8" i="9"/>
  <c r="E8" i="9"/>
  <c r="J7" i="9"/>
  <c r="I7" i="9"/>
  <c r="H7" i="9"/>
  <c r="G7" i="9"/>
  <c r="E7" i="9"/>
  <c r="J6" i="9"/>
  <c r="I6" i="9"/>
  <c r="H6" i="9"/>
  <c r="G6" i="9"/>
  <c r="E6" i="9"/>
  <c r="J5" i="9"/>
  <c r="I5" i="9"/>
  <c r="H5" i="9"/>
  <c r="G5" i="9"/>
  <c r="E5" i="9"/>
  <c r="J4" i="9"/>
  <c r="I4" i="9"/>
  <c r="H4" i="9"/>
  <c r="G4" i="9"/>
  <c r="E4" i="9"/>
  <c r="C3" i="10" l="1"/>
  <c r="C18" i="10" s="1"/>
  <c r="G104" i="5" l="1"/>
  <c r="E104" i="5"/>
  <c r="G103" i="5"/>
  <c r="E103" i="5"/>
  <c r="G102" i="5"/>
  <c r="E102" i="5"/>
  <c r="G101" i="5"/>
  <c r="E101" i="5"/>
  <c r="G100" i="5"/>
  <c r="E100" i="5"/>
  <c r="G99" i="5"/>
  <c r="E99" i="5"/>
  <c r="G98" i="5"/>
  <c r="E98" i="5"/>
  <c r="G97" i="5"/>
  <c r="E97" i="5"/>
  <c r="G96" i="5"/>
  <c r="E96" i="5"/>
  <c r="G93" i="5"/>
  <c r="E93" i="5"/>
  <c r="G92" i="5"/>
  <c r="E92" i="5"/>
  <c r="G91" i="5"/>
  <c r="E91" i="5"/>
  <c r="G90" i="5"/>
  <c r="E90" i="5"/>
  <c r="G89" i="5"/>
  <c r="E89" i="5"/>
  <c r="G86" i="5"/>
  <c r="E86" i="5"/>
  <c r="G85" i="5"/>
  <c r="E85" i="5"/>
  <c r="G84" i="5"/>
  <c r="E84" i="5"/>
  <c r="G83" i="5"/>
  <c r="E83" i="5"/>
  <c r="G82" i="5"/>
  <c r="E82" i="5"/>
  <c r="G81" i="5"/>
  <c r="E81" i="5"/>
  <c r="G80" i="5"/>
  <c r="E80" i="5"/>
  <c r="G79" i="5"/>
  <c r="E79" i="5"/>
  <c r="G78" i="5"/>
  <c r="E78" i="5"/>
  <c r="G77" i="5"/>
  <c r="E77" i="5"/>
  <c r="G76" i="5"/>
  <c r="E76" i="5"/>
  <c r="G75" i="5"/>
  <c r="E75" i="5"/>
  <c r="G72" i="5"/>
  <c r="E72" i="5"/>
  <c r="G71" i="5"/>
  <c r="E71" i="5"/>
  <c r="G70" i="5"/>
  <c r="E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6" i="5"/>
  <c r="E26" i="5"/>
  <c r="G25" i="5"/>
  <c r="E25" i="5"/>
  <c r="G24" i="5"/>
  <c r="E24" i="5"/>
  <c r="G23" i="5"/>
  <c r="G22" i="5"/>
  <c r="E22" i="5"/>
  <c r="G21" i="5"/>
  <c r="E21" i="5"/>
  <c r="G20" i="5"/>
  <c r="E20" i="5"/>
  <c r="G19" i="5"/>
  <c r="E19" i="5"/>
  <c r="G18" i="5"/>
  <c r="E18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G6" i="5"/>
  <c r="E6" i="5"/>
  <c r="L107" i="3" l="1"/>
  <c r="K107" i="3"/>
  <c r="J107" i="3"/>
  <c r="I106" i="3"/>
  <c r="H106" i="3"/>
  <c r="G106" i="3"/>
  <c r="E106" i="3"/>
  <c r="I105" i="3"/>
  <c r="H105" i="3"/>
  <c r="G105" i="3"/>
  <c r="E105" i="3"/>
  <c r="I104" i="3"/>
  <c r="H104" i="3"/>
  <c r="G104" i="3"/>
  <c r="E104" i="3"/>
  <c r="I103" i="3"/>
  <c r="H103" i="3"/>
  <c r="G103" i="3"/>
  <c r="E103" i="3"/>
  <c r="I102" i="3"/>
  <c r="H102" i="3"/>
  <c r="G102" i="3"/>
  <c r="E102" i="3"/>
  <c r="I101" i="3"/>
  <c r="H101" i="3"/>
  <c r="G101" i="3"/>
  <c r="E101" i="3"/>
  <c r="I100" i="3"/>
  <c r="H100" i="3"/>
  <c r="G100" i="3"/>
  <c r="E100" i="3"/>
  <c r="I99" i="3"/>
  <c r="H99" i="3"/>
  <c r="G99" i="3"/>
  <c r="E99" i="3"/>
  <c r="I98" i="3"/>
  <c r="H98" i="3"/>
  <c r="G98" i="3"/>
  <c r="E98" i="3"/>
  <c r="I97" i="3"/>
  <c r="H97" i="3"/>
  <c r="G97" i="3"/>
  <c r="E97" i="3"/>
  <c r="L94" i="3"/>
  <c r="K94" i="3"/>
  <c r="J94" i="3"/>
  <c r="I93" i="3"/>
  <c r="H93" i="3"/>
  <c r="G93" i="3"/>
  <c r="E93" i="3"/>
  <c r="I92" i="3"/>
  <c r="H92" i="3"/>
  <c r="G92" i="3"/>
  <c r="E92" i="3"/>
  <c r="I91" i="3"/>
  <c r="H91" i="3"/>
  <c r="G91" i="3"/>
  <c r="E91" i="3"/>
  <c r="I90" i="3"/>
  <c r="H90" i="3"/>
  <c r="G90" i="3"/>
  <c r="E90" i="3"/>
  <c r="I89" i="3"/>
  <c r="H89" i="3"/>
  <c r="G89" i="3"/>
  <c r="E89" i="3"/>
  <c r="L86" i="3"/>
  <c r="K86" i="3"/>
  <c r="J86" i="3"/>
  <c r="I85" i="3"/>
  <c r="H85" i="3"/>
  <c r="G85" i="3"/>
  <c r="E85" i="3"/>
  <c r="I84" i="3"/>
  <c r="H84" i="3"/>
  <c r="G84" i="3"/>
  <c r="E84" i="3"/>
  <c r="I83" i="3"/>
  <c r="H83" i="3"/>
  <c r="G83" i="3"/>
  <c r="E83" i="3"/>
  <c r="I82" i="3"/>
  <c r="H82" i="3"/>
  <c r="G82" i="3"/>
  <c r="E82" i="3"/>
  <c r="I81" i="3"/>
  <c r="H81" i="3"/>
  <c r="G81" i="3"/>
  <c r="E81" i="3"/>
  <c r="I80" i="3"/>
  <c r="H80" i="3"/>
  <c r="G80" i="3"/>
  <c r="E80" i="3"/>
  <c r="I79" i="3"/>
  <c r="H79" i="3"/>
  <c r="G79" i="3"/>
  <c r="E79" i="3"/>
  <c r="L76" i="3"/>
  <c r="K76" i="3"/>
  <c r="J76" i="3"/>
  <c r="I75" i="3"/>
  <c r="H75" i="3"/>
  <c r="G75" i="3"/>
  <c r="E75" i="3"/>
  <c r="I74" i="3"/>
  <c r="H74" i="3"/>
  <c r="G74" i="3"/>
  <c r="E74" i="3"/>
  <c r="I73" i="3"/>
  <c r="H73" i="3"/>
  <c r="G73" i="3"/>
  <c r="E73" i="3"/>
  <c r="I72" i="3"/>
  <c r="H72" i="3"/>
  <c r="G72" i="3"/>
  <c r="E72" i="3"/>
  <c r="I71" i="3"/>
  <c r="H71" i="3"/>
  <c r="G71" i="3"/>
  <c r="E71" i="3"/>
  <c r="I70" i="3"/>
  <c r="H70" i="3"/>
  <c r="G70" i="3"/>
  <c r="E70" i="3"/>
  <c r="I69" i="3"/>
  <c r="H69" i="3"/>
  <c r="G69" i="3"/>
  <c r="E69" i="3"/>
  <c r="I68" i="3"/>
  <c r="H68" i="3"/>
  <c r="G68" i="3"/>
  <c r="E68" i="3"/>
  <c r="I67" i="3"/>
  <c r="H67" i="3"/>
  <c r="G67" i="3"/>
  <c r="E67" i="3"/>
  <c r="I66" i="3"/>
  <c r="H66" i="3"/>
  <c r="G66" i="3"/>
  <c r="E66" i="3"/>
  <c r="I65" i="3"/>
  <c r="H65" i="3"/>
  <c r="G65" i="3"/>
  <c r="E65" i="3"/>
  <c r="I64" i="3"/>
  <c r="H64" i="3"/>
  <c r="G64" i="3"/>
  <c r="E64" i="3"/>
  <c r="I63" i="3"/>
  <c r="H63" i="3"/>
  <c r="G63" i="3"/>
  <c r="E63" i="3"/>
  <c r="I62" i="3"/>
  <c r="H62" i="3"/>
  <c r="G62" i="3"/>
  <c r="E62" i="3"/>
  <c r="I61" i="3"/>
  <c r="H61" i="3"/>
  <c r="G61" i="3"/>
  <c r="E61" i="3"/>
  <c r="I60" i="3"/>
  <c r="H60" i="3"/>
  <c r="G60" i="3"/>
  <c r="E60" i="3"/>
  <c r="I59" i="3"/>
  <c r="H59" i="3"/>
  <c r="G59" i="3"/>
  <c r="E59" i="3"/>
  <c r="L56" i="3"/>
  <c r="K56" i="3"/>
  <c r="J56" i="3"/>
  <c r="I55" i="3"/>
  <c r="H55" i="3"/>
  <c r="G55" i="3"/>
  <c r="E55" i="3"/>
  <c r="I54" i="3"/>
  <c r="H54" i="3"/>
  <c r="G54" i="3"/>
  <c r="E54" i="3"/>
  <c r="I53" i="3"/>
  <c r="H53" i="3"/>
  <c r="G53" i="3"/>
  <c r="E53" i="3"/>
  <c r="I52" i="3"/>
  <c r="H52" i="3"/>
  <c r="G52" i="3"/>
  <c r="E52" i="3"/>
  <c r="I51" i="3"/>
  <c r="H51" i="3"/>
  <c r="G51" i="3"/>
  <c r="E51" i="3"/>
  <c r="I50" i="3"/>
  <c r="H50" i="3"/>
  <c r="G50" i="3"/>
  <c r="E50" i="3"/>
  <c r="I49" i="3"/>
  <c r="H49" i="3"/>
  <c r="G49" i="3"/>
  <c r="E49" i="3"/>
  <c r="I48" i="3"/>
  <c r="H48" i="3"/>
  <c r="G48" i="3"/>
  <c r="E48" i="3"/>
  <c r="I47" i="3"/>
  <c r="H47" i="3"/>
  <c r="G47" i="3"/>
  <c r="E47" i="3"/>
  <c r="I46" i="3"/>
  <c r="H46" i="3"/>
  <c r="G46" i="3"/>
  <c r="E46" i="3"/>
  <c r="I45" i="3"/>
  <c r="H45" i="3"/>
  <c r="G45" i="3"/>
  <c r="E45" i="3"/>
  <c r="I44" i="3"/>
  <c r="H44" i="3"/>
  <c r="G44" i="3"/>
  <c r="E44" i="3"/>
  <c r="I43" i="3"/>
  <c r="H43" i="3"/>
  <c r="G43" i="3"/>
  <c r="E43" i="3"/>
  <c r="I42" i="3"/>
  <c r="H42" i="3"/>
  <c r="G42" i="3"/>
  <c r="E42" i="3"/>
  <c r="L39" i="3"/>
  <c r="K39" i="3"/>
  <c r="J39" i="3"/>
  <c r="I38" i="3"/>
  <c r="H38" i="3"/>
  <c r="G38" i="3"/>
  <c r="E38" i="3"/>
  <c r="I37" i="3"/>
  <c r="H37" i="3"/>
  <c r="G37" i="3"/>
  <c r="E37" i="3"/>
  <c r="I36" i="3"/>
  <c r="H36" i="3"/>
  <c r="G36" i="3"/>
  <c r="E36" i="3"/>
  <c r="I35" i="3"/>
  <c r="H35" i="3"/>
  <c r="G35" i="3"/>
  <c r="E35" i="3"/>
  <c r="I34" i="3"/>
  <c r="H34" i="3"/>
  <c r="G34" i="3"/>
  <c r="E34" i="3"/>
  <c r="I33" i="3"/>
  <c r="H33" i="3"/>
  <c r="G33" i="3"/>
  <c r="E33" i="3"/>
  <c r="I32" i="3"/>
  <c r="H32" i="3"/>
  <c r="G32" i="3"/>
  <c r="E32" i="3"/>
  <c r="I31" i="3"/>
  <c r="H31" i="3"/>
  <c r="G31" i="3"/>
  <c r="E31" i="3"/>
  <c r="I30" i="3"/>
  <c r="H30" i="3"/>
  <c r="G30" i="3"/>
  <c r="E30" i="3"/>
  <c r="I29" i="3"/>
  <c r="H29" i="3"/>
  <c r="G29" i="3"/>
  <c r="E29" i="3"/>
  <c r="I28" i="3"/>
  <c r="H28" i="3"/>
  <c r="G28" i="3"/>
  <c r="E28" i="3"/>
  <c r="I27" i="3"/>
  <c r="H27" i="3"/>
  <c r="G27" i="3"/>
  <c r="E27" i="3"/>
  <c r="I26" i="3"/>
  <c r="H26" i="3"/>
  <c r="G26" i="3"/>
  <c r="E26" i="3"/>
  <c r="I25" i="3"/>
  <c r="H25" i="3"/>
  <c r="G25" i="3"/>
  <c r="E25" i="3"/>
  <c r="I24" i="3"/>
  <c r="H24" i="3"/>
  <c r="G24" i="3"/>
  <c r="E24" i="3"/>
  <c r="L21" i="3"/>
  <c r="K21" i="3"/>
  <c r="J21" i="3"/>
  <c r="I20" i="3"/>
  <c r="H20" i="3"/>
  <c r="G20" i="3"/>
  <c r="E20" i="3"/>
  <c r="I19" i="3"/>
  <c r="H19" i="3"/>
  <c r="G19" i="3"/>
  <c r="E19" i="3"/>
  <c r="I18" i="3"/>
  <c r="H18" i="3"/>
  <c r="G18" i="3"/>
  <c r="E18" i="3"/>
  <c r="I17" i="3"/>
  <c r="H17" i="3"/>
  <c r="G17" i="3"/>
  <c r="E17" i="3"/>
  <c r="I16" i="3"/>
  <c r="G16" i="3"/>
  <c r="E16" i="3"/>
  <c r="I15" i="3"/>
  <c r="G15" i="3"/>
  <c r="E15" i="3"/>
  <c r="I14" i="3"/>
  <c r="H14" i="3"/>
  <c r="G14" i="3"/>
  <c r="E14" i="3"/>
  <c r="I13" i="3"/>
  <c r="H13" i="3"/>
  <c r="G13" i="3"/>
  <c r="E13" i="3"/>
  <c r="L10" i="3"/>
  <c r="K10" i="3"/>
  <c r="J10" i="3"/>
  <c r="I9" i="3"/>
  <c r="H9" i="3"/>
  <c r="G9" i="3"/>
  <c r="E9" i="3"/>
  <c r="I8" i="3"/>
  <c r="H8" i="3"/>
  <c r="G8" i="3"/>
  <c r="E8" i="3"/>
  <c r="I7" i="3"/>
  <c r="H7" i="3"/>
  <c r="G7" i="3"/>
  <c r="E7" i="3"/>
  <c r="I6" i="3"/>
  <c r="H6" i="3"/>
  <c r="G6" i="3"/>
  <c r="E6" i="3"/>
  <c r="I5" i="3"/>
  <c r="H5" i="3"/>
  <c r="G5" i="3"/>
  <c r="E5" i="3"/>
  <c r="I4" i="3"/>
  <c r="H4" i="3"/>
  <c r="G4" i="3"/>
  <c r="E4" i="3"/>
  <c r="I3" i="3"/>
  <c r="H3" i="3"/>
  <c r="G3" i="3"/>
  <c r="E3" i="3"/>
  <c r="R122" i="2" l="1"/>
  <c r="Q122" i="2"/>
  <c r="P122" i="2"/>
  <c r="O122" i="2"/>
  <c r="R120" i="2"/>
  <c r="Q120" i="2"/>
  <c r="P120" i="2"/>
  <c r="O120" i="2"/>
  <c r="N117" i="2"/>
  <c r="M117" i="2"/>
  <c r="L117" i="2"/>
  <c r="K117" i="2"/>
  <c r="J116" i="2"/>
  <c r="I116" i="2"/>
  <c r="H116" i="2"/>
  <c r="G116" i="2"/>
  <c r="E116" i="2"/>
  <c r="J115" i="2"/>
  <c r="I115" i="2"/>
  <c r="H115" i="2"/>
  <c r="G115" i="2"/>
  <c r="E115" i="2"/>
  <c r="J114" i="2"/>
  <c r="I114" i="2"/>
  <c r="H114" i="2"/>
  <c r="G114" i="2"/>
  <c r="E114" i="2"/>
  <c r="J113" i="2"/>
  <c r="I113" i="2"/>
  <c r="H113" i="2"/>
  <c r="G113" i="2"/>
  <c r="E113" i="2"/>
  <c r="J112" i="2"/>
  <c r="I112" i="2"/>
  <c r="H112" i="2"/>
  <c r="G112" i="2"/>
  <c r="E112" i="2"/>
  <c r="J111" i="2"/>
  <c r="I111" i="2"/>
  <c r="H111" i="2"/>
  <c r="G111" i="2"/>
  <c r="E111" i="2"/>
  <c r="J110" i="2"/>
  <c r="I110" i="2"/>
  <c r="H110" i="2"/>
  <c r="G110" i="2"/>
  <c r="E110" i="2"/>
  <c r="J109" i="2"/>
  <c r="I109" i="2"/>
  <c r="H109" i="2"/>
  <c r="G109" i="2"/>
  <c r="E109" i="2"/>
  <c r="J108" i="2"/>
  <c r="I108" i="2"/>
  <c r="H108" i="2"/>
  <c r="G108" i="2"/>
  <c r="E108" i="2"/>
  <c r="J107" i="2"/>
  <c r="I107" i="2"/>
  <c r="H107" i="2"/>
  <c r="G107" i="2"/>
  <c r="E107" i="2"/>
  <c r="N104" i="2"/>
  <c r="M104" i="2"/>
  <c r="L104" i="2"/>
  <c r="K104" i="2"/>
  <c r="J103" i="2"/>
  <c r="I103" i="2"/>
  <c r="H103" i="2"/>
  <c r="G103" i="2"/>
  <c r="J102" i="2"/>
  <c r="I102" i="2"/>
  <c r="H102" i="2"/>
  <c r="G102" i="2"/>
  <c r="J101" i="2"/>
  <c r="I101" i="2"/>
  <c r="H101" i="2"/>
  <c r="G101" i="2"/>
  <c r="E101" i="2"/>
  <c r="J100" i="2"/>
  <c r="I100" i="2"/>
  <c r="H100" i="2"/>
  <c r="G100" i="2"/>
  <c r="E100" i="2"/>
  <c r="J99" i="2"/>
  <c r="I99" i="2"/>
  <c r="H99" i="2"/>
  <c r="G99" i="2"/>
  <c r="E99" i="2"/>
  <c r="J98" i="2"/>
  <c r="I98" i="2"/>
  <c r="H98" i="2"/>
  <c r="G98" i="2"/>
  <c r="E98" i="2"/>
  <c r="J97" i="2"/>
  <c r="I97" i="2"/>
  <c r="H97" i="2"/>
  <c r="G97" i="2"/>
  <c r="E97" i="2"/>
  <c r="J96" i="2"/>
  <c r="I96" i="2"/>
  <c r="H96" i="2"/>
  <c r="G96" i="2"/>
  <c r="E96" i="2"/>
  <c r="N93" i="2"/>
  <c r="M93" i="2"/>
  <c r="L93" i="2"/>
  <c r="K93" i="2"/>
  <c r="J92" i="2"/>
  <c r="I92" i="2"/>
  <c r="H92" i="2"/>
  <c r="G92" i="2"/>
  <c r="J91" i="2"/>
  <c r="I91" i="2"/>
  <c r="H91" i="2"/>
  <c r="G91" i="2"/>
  <c r="J90" i="2"/>
  <c r="I90" i="2"/>
  <c r="H90" i="2"/>
  <c r="G90" i="2"/>
  <c r="E90" i="2"/>
  <c r="J89" i="2"/>
  <c r="I89" i="2"/>
  <c r="H89" i="2"/>
  <c r="G89" i="2"/>
  <c r="E89" i="2"/>
  <c r="J88" i="2"/>
  <c r="I88" i="2"/>
  <c r="H88" i="2"/>
  <c r="G88" i="2"/>
  <c r="E88" i="2"/>
  <c r="J87" i="2"/>
  <c r="I87" i="2"/>
  <c r="H87" i="2"/>
  <c r="G87" i="2"/>
  <c r="E87" i="2"/>
  <c r="J86" i="2"/>
  <c r="I86" i="2"/>
  <c r="H86" i="2"/>
  <c r="G86" i="2"/>
  <c r="E86" i="2"/>
  <c r="J85" i="2"/>
  <c r="I85" i="2"/>
  <c r="H85" i="2"/>
  <c r="G85" i="2"/>
  <c r="E85" i="2"/>
  <c r="J84" i="2"/>
  <c r="I84" i="2"/>
  <c r="H84" i="2"/>
  <c r="G84" i="2"/>
  <c r="E84" i="2"/>
  <c r="J83" i="2"/>
  <c r="I83" i="2"/>
  <c r="H83" i="2"/>
  <c r="G83" i="2"/>
  <c r="E83" i="2"/>
  <c r="N80" i="2"/>
  <c r="M80" i="2"/>
  <c r="L80" i="2"/>
  <c r="K80" i="2"/>
  <c r="K120" i="2" s="1"/>
  <c r="J79" i="2"/>
  <c r="I79" i="2"/>
  <c r="H79" i="2"/>
  <c r="G79" i="2"/>
  <c r="J78" i="2"/>
  <c r="I78" i="2"/>
  <c r="H78" i="2"/>
  <c r="G78" i="2"/>
  <c r="E78" i="2"/>
  <c r="J77" i="2"/>
  <c r="I77" i="2"/>
  <c r="H77" i="2"/>
  <c r="G77" i="2"/>
  <c r="E77" i="2"/>
  <c r="J76" i="2"/>
  <c r="I76" i="2"/>
  <c r="H76" i="2"/>
  <c r="G76" i="2"/>
  <c r="E76" i="2"/>
  <c r="J75" i="2"/>
  <c r="I75" i="2"/>
  <c r="H75" i="2"/>
  <c r="G75" i="2"/>
  <c r="E75" i="2"/>
  <c r="J74" i="2"/>
  <c r="I74" i="2"/>
  <c r="H74" i="2"/>
  <c r="G74" i="2"/>
  <c r="E74" i="2"/>
  <c r="J73" i="2"/>
  <c r="I73" i="2"/>
  <c r="H73" i="2"/>
  <c r="G73" i="2"/>
  <c r="E73" i="2"/>
  <c r="J72" i="2"/>
  <c r="I72" i="2"/>
  <c r="H72" i="2"/>
  <c r="G72" i="2"/>
  <c r="E72" i="2"/>
  <c r="J71" i="2"/>
  <c r="I71" i="2"/>
  <c r="H71" i="2"/>
  <c r="G71" i="2"/>
  <c r="E71" i="2"/>
  <c r="J70" i="2"/>
  <c r="I70" i="2"/>
  <c r="H70" i="2"/>
  <c r="G70" i="2"/>
  <c r="E70" i="2"/>
  <c r="J69" i="2"/>
  <c r="I69" i="2"/>
  <c r="H69" i="2"/>
  <c r="G69" i="2"/>
  <c r="E69" i="2"/>
  <c r="J68" i="2"/>
  <c r="I68" i="2"/>
  <c r="H68" i="2"/>
  <c r="G68" i="2"/>
  <c r="E68" i="2"/>
  <c r="J67" i="2"/>
  <c r="I67" i="2"/>
  <c r="H67" i="2"/>
  <c r="G67" i="2"/>
  <c r="E67" i="2"/>
  <c r="N64" i="2"/>
  <c r="M64" i="2"/>
  <c r="L64" i="2"/>
  <c r="K64" i="2"/>
  <c r="J63" i="2"/>
  <c r="I63" i="2"/>
  <c r="H63" i="2"/>
  <c r="G63" i="2"/>
  <c r="J62" i="2"/>
  <c r="I62" i="2"/>
  <c r="H62" i="2"/>
  <c r="G62" i="2"/>
  <c r="E62" i="2"/>
  <c r="J61" i="2"/>
  <c r="I61" i="2"/>
  <c r="H61" i="2"/>
  <c r="G61" i="2"/>
  <c r="E61" i="2"/>
  <c r="J60" i="2"/>
  <c r="I60" i="2"/>
  <c r="H60" i="2"/>
  <c r="G60" i="2"/>
  <c r="E60" i="2"/>
  <c r="J59" i="2"/>
  <c r="I59" i="2"/>
  <c r="H59" i="2"/>
  <c r="G59" i="2"/>
  <c r="E59" i="2"/>
  <c r="J58" i="2"/>
  <c r="I58" i="2"/>
  <c r="H58" i="2"/>
  <c r="G58" i="2"/>
  <c r="E58" i="2"/>
  <c r="J57" i="2"/>
  <c r="I57" i="2"/>
  <c r="H57" i="2"/>
  <c r="G57" i="2"/>
  <c r="E57" i="2"/>
  <c r="J56" i="2"/>
  <c r="I56" i="2"/>
  <c r="H56" i="2"/>
  <c r="G56" i="2"/>
  <c r="E56" i="2"/>
  <c r="J55" i="2"/>
  <c r="I55" i="2"/>
  <c r="H55" i="2"/>
  <c r="G55" i="2"/>
  <c r="E55" i="2"/>
  <c r="J54" i="2"/>
  <c r="I54" i="2"/>
  <c r="H54" i="2"/>
  <c r="G54" i="2"/>
  <c r="E54" i="2"/>
  <c r="J53" i="2"/>
  <c r="I53" i="2"/>
  <c r="H53" i="2"/>
  <c r="G53" i="2"/>
  <c r="E53" i="2"/>
  <c r="J52" i="2"/>
  <c r="I52" i="2"/>
  <c r="H52" i="2"/>
  <c r="G52" i="2"/>
  <c r="E52" i="2"/>
  <c r="J51" i="2"/>
  <c r="I51" i="2"/>
  <c r="H51" i="2"/>
  <c r="G51" i="2"/>
  <c r="E51" i="2"/>
  <c r="J50" i="2"/>
  <c r="I50" i="2"/>
  <c r="H50" i="2"/>
  <c r="G50" i="2"/>
  <c r="E50" i="2"/>
  <c r="J49" i="2"/>
  <c r="I49" i="2"/>
  <c r="H49" i="2"/>
  <c r="G49" i="2"/>
  <c r="E49" i="2"/>
  <c r="J48" i="2"/>
  <c r="I48" i="2"/>
  <c r="H48" i="2"/>
  <c r="G48" i="2"/>
  <c r="E48" i="2"/>
  <c r="N45" i="2"/>
  <c r="M45" i="2"/>
  <c r="L45" i="2"/>
  <c r="K45" i="2"/>
  <c r="J44" i="2"/>
  <c r="I44" i="2"/>
  <c r="H44" i="2"/>
  <c r="G44" i="2"/>
  <c r="J43" i="2"/>
  <c r="I43" i="2"/>
  <c r="H43" i="2"/>
  <c r="G43" i="2"/>
  <c r="E43" i="2"/>
  <c r="J42" i="2"/>
  <c r="I42" i="2"/>
  <c r="H42" i="2"/>
  <c r="G42" i="2"/>
  <c r="E42" i="2"/>
  <c r="J41" i="2"/>
  <c r="I41" i="2"/>
  <c r="H41" i="2"/>
  <c r="G41" i="2"/>
  <c r="E41" i="2"/>
  <c r="J40" i="2"/>
  <c r="I40" i="2"/>
  <c r="H40" i="2"/>
  <c r="G40" i="2"/>
  <c r="E40" i="2"/>
  <c r="J39" i="2"/>
  <c r="I39" i="2"/>
  <c r="H39" i="2"/>
  <c r="G39" i="2"/>
  <c r="E39" i="2"/>
  <c r="J38" i="2"/>
  <c r="I38" i="2"/>
  <c r="H38" i="2"/>
  <c r="G38" i="2"/>
  <c r="E38" i="2"/>
  <c r="J37" i="2"/>
  <c r="I37" i="2"/>
  <c r="H37" i="2"/>
  <c r="G37" i="2"/>
  <c r="E37" i="2"/>
  <c r="J36" i="2"/>
  <c r="I36" i="2"/>
  <c r="H36" i="2"/>
  <c r="G36" i="2"/>
  <c r="E36" i="2"/>
  <c r="J35" i="2"/>
  <c r="I35" i="2"/>
  <c r="H35" i="2"/>
  <c r="G35" i="2"/>
  <c r="E35" i="2"/>
  <c r="J34" i="2"/>
  <c r="I34" i="2"/>
  <c r="H34" i="2"/>
  <c r="G34" i="2"/>
  <c r="E34" i="2"/>
  <c r="J33" i="2"/>
  <c r="I33" i="2"/>
  <c r="H33" i="2"/>
  <c r="G33" i="2"/>
  <c r="E33" i="2"/>
  <c r="J32" i="2"/>
  <c r="I32" i="2"/>
  <c r="H32" i="2"/>
  <c r="G32" i="2"/>
  <c r="E32" i="2"/>
  <c r="N29" i="2"/>
  <c r="N121" i="2" s="1"/>
  <c r="M29" i="2"/>
  <c r="L29" i="2"/>
  <c r="L121" i="2" s="1"/>
  <c r="K29" i="2"/>
  <c r="J28" i="2"/>
  <c r="I28" i="2"/>
  <c r="H28" i="2"/>
  <c r="G28" i="2"/>
  <c r="J27" i="2"/>
  <c r="I27" i="2"/>
  <c r="H27" i="2"/>
  <c r="G27" i="2"/>
  <c r="J26" i="2"/>
  <c r="I26" i="2"/>
  <c r="H26" i="2"/>
  <c r="G26" i="2"/>
  <c r="E26" i="2"/>
  <c r="J25" i="2"/>
  <c r="I25" i="2"/>
  <c r="H25" i="2"/>
  <c r="G25" i="2"/>
  <c r="E25" i="2"/>
  <c r="J24" i="2"/>
  <c r="I24" i="2"/>
  <c r="H24" i="2"/>
  <c r="G24" i="2"/>
  <c r="E24" i="2"/>
  <c r="J23" i="2"/>
  <c r="I23" i="2"/>
  <c r="H23" i="2"/>
  <c r="G23" i="2"/>
  <c r="E23" i="2"/>
  <c r="J22" i="2"/>
  <c r="I22" i="2"/>
  <c r="H22" i="2"/>
  <c r="G22" i="2"/>
  <c r="E22" i="2"/>
  <c r="J21" i="2"/>
  <c r="I21" i="2"/>
  <c r="H21" i="2"/>
  <c r="G21" i="2"/>
  <c r="E21" i="2"/>
  <c r="J20" i="2"/>
  <c r="I20" i="2"/>
  <c r="H20" i="2"/>
  <c r="G20" i="2"/>
  <c r="E20" i="2"/>
  <c r="J19" i="2"/>
  <c r="I19" i="2"/>
  <c r="H19" i="2"/>
  <c r="G19" i="2"/>
  <c r="E19" i="2"/>
  <c r="N16" i="2"/>
  <c r="N120" i="2" s="1"/>
  <c r="M16" i="2"/>
  <c r="L16" i="2"/>
  <c r="L120" i="2" s="1"/>
  <c r="L122" i="2" s="1"/>
  <c r="L124" i="2" s="1"/>
  <c r="K16" i="2"/>
  <c r="J15" i="2"/>
  <c r="I15" i="2"/>
  <c r="H15" i="2"/>
  <c r="G15" i="2"/>
  <c r="J14" i="2"/>
  <c r="I14" i="2"/>
  <c r="H14" i="2"/>
  <c r="G14" i="2"/>
  <c r="E14" i="2"/>
  <c r="J13" i="2"/>
  <c r="I13" i="2"/>
  <c r="H13" i="2"/>
  <c r="G13" i="2"/>
  <c r="E13" i="2"/>
  <c r="J12" i="2"/>
  <c r="I12" i="2"/>
  <c r="H12" i="2"/>
  <c r="G12" i="2"/>
  <c r="E12" i="2"/>
  <c r="J11" i="2"/>
  <c r="I11" i="2"/>
  <c r="H11" i="2"/>
  <c r="G11" i="2"/>
  <c r="E11" i="2"/>
  <c r="J10" i="2"/>
  <c r="I10" i="2"/>
  <c r="H10" i="2"/>
  <c r="G10" i="2"/>
  <c r="E10" i="2"/>
  <c r="J9" i="2"/>
  <c r="I9" i="2"/>
  <c r="H9" i="2"/>
  <c r="G9" i="2"/>
  <c r="E9" i="2"/>
  <c r="J8" i="2"/>
  <c r="I8" i="2"/>
  <c r="H8" i="2"/>
  <c r="G8" i="2"/>
  <c r="E8" i="2"/>
  <c r="J7" i="2"/>
  <c r="I7" i="2"/>
  <c r="H7" i="2"/>
  <c r="G7" i="2"/>
  <c r="E7" i="2"/>
  <c r="J6" i="2"/>
  <c r="I6" i="2"/>
  <c r="H6" i="2"/>
  <c r="G6" i="2"/>
  <c r="E6" i="2"/>
  <c r="J5" i="2"/>
  <c r="I5" i="2"/>
  <c r="H5" i="2"/>
  <c r="G5" i="2"/>
  <c r="E5" i="2"/>
  <c r="M120" i="2" l="1"/>
  <c r="K121" i="2"/>
  <c r="N122" i="2"/>
  <c r="N124" i="2" s="1"/>
  <c r="M121" i="2"/>
  <c r="K122" i="2"/>
  <c r="K124" i="2" s="1"/>
  <c r="M122" i="2"/>
  <c r="M124" i="2" s="1"/>
</calcChain>
</file>

<file path=xl/sharedStrings.xml><?xml version="1.0" encoding="utf-8"?>
<sst xmlns="http://schemas.openxmlformats.org/spreadsheetml/2006/main" count="2210" uniqueCount="281">
  <si>
    <t>Mladé BĚKODO 2020 - 1. závod  úterý 9. června 2020</t>
  </si>
  <si>
    <t>K1</t>
  </si>
  <si>
    <t>nejmladší žákyně</t>
  </si>
  <si>
    <t>7.-8.</t>
  </si>
  <si>
    <t>2012 -2013</t>
  </si>
  <si>
    <t>370 m</t>
  </si>
  <si>
    <t>x</t>
  </si>
  <si>
    <t xml:space="preserve">            zisk bodů</t>
  </si>
  <si>
    <t xml:space="preserve">   dosažený čas v závodě</t>
  </si>
  <si>
    <t>pořadí v závodě</t>
  </si>
  <si>
    <t>CP</t>
  </si>
  <si>
    <t>kat</t>
  </si>
  <si>
    <t>příjmení</t>
  </si>
  <si>
    <t>RN</t>
  </si>
  <si>
    <t>V20</t>
  </si>
  <si>
    <t>oddíl</t>
  </si>
  <si>
    <t>NLČ</t>
  </si>
  <si>
    <t>m</t>
  </si>
  <si>
    <t>CB</t>
  </si>
  <si>
    <t>PS</t>
  </si>
  <si>
    <t>B1</t>
  </si>
  <si>
    <t>B2</t>
  </si>
  <si>
    <t>B3</t>
  </si>
  <si>
    <t>B4</t>
  </si>
  <si>
    <t>čas1</t>
  </si>
  <si>
    <t>čas2</t>
  </si>
  <si>
    <t>čas3</t>
  </si>
  <si>
    <t>čas4</t>
  </si>
  <si>
    <t>P1</t>
  </si>
  <si>
    <t>P2</t>
  </si>
  <si>
    <t>P3</t>
  </si>
  <si>
    <t>P4</t>
  </si>
  <si>
    <t>Kejřová Markéta</t>
  </si>
  <si>
    <t>TJ Baník Osek</t>
  </si>
  <si>
    <t>Otcová Andrea</t>
  </si>
  <si>
    <t>TJ Lokomotiva Teplice - LB</t>
  </si>
  <si>
    <t>Sailerová Adéla</t>
  </si>
  <si>
    <t>AK Duchcov</t>
  </si>
  <si>
    <t>Mazáková Josefína</t>
  </si>
  <si>
    <t>Vacková Tereza</t>
  </si>
  <si>
    <t>HC Huskies Teplice</t>
  </si>
  <si>
    <t>Böhmová Anastázie</t>
  </si>
  <si>
    <t>SKI KLUB Telnice</t>
  </si>
  <si>
    <t>Svobodová Klárka</t>
  </si>
  <si>
    <t>Vrbová Klára</t>
  </si>
  <si>
    <t>Kejřová Lucie</t>
  </si>
  <si>
    <t>Stelzerová Anabela</t>
  </si>
  <si>
    <t>.</t>
  </si>
  <si>
    <t>K2</t>
  </si>
  <si>
    <t>nejmladší žáci</t>
  </si>
  <si>
    <t>Bartoš Antonín</t>
  </si>
  <si>
    <t>Nosek Štěpán</t>
  </si>
  <si>
    <t>Slaměník Bořivoj</t>
  </si>
  <si>
    <t>Leitermann Essa</t>
  </si>
  <si>
    <t>Kučera Adam</t>
  </si>
  <si>
    <t>Kříž Matyáš</t>
  </si>
  <si>
    <t>Moczerniuk Jan</t>
  </si>
  <si>
    <t>Benda Antonín</t>
  </si>
  <si>
    <t>K3</t>
  </si>
  <si>
    <t>přípravka - žákyně</t>
  </si>
  <si>
    <t>9.-10.</t>
  </si>
  <si>
    <t>2010-2011</t>
  </si>
  <si>
    <t>850 m</t>
  </si>
  <si>
    <t>Šponarová Magdaléna</t>
  </si>
  <si>
    <t>Škuthanová Šárka</t>
  </si>
  <si>
    <t>Maršíková Julie</t>
  </si>
  <si>
    <t>Špalková Antonie</t>
  </si>
  <si>
    <t>Paroulková Marlen</t>
  </si>
  <si>
    <t>Nosová Tereza</t>
  </si>
  <si>
    <t>Cinglová Lucie</t>
  </si>
  <si>
    <t>Hlisníková Anna</t>
  </si>
  <si>
    <t>Slaměníková Marie</t>
  </si>
  <si>
    <t>Floriánová Michaela</t>
  </si>
  <si>
    <t>K4</t>
  </si>
  <si>
    <t>přípravka - žáci</t>
  </si>
  <si>
    <t>1050 m</t>
  </si>
  <si>
    <t>Šedý Matěj</t>
  </si>
  <si>
    <t>Kadlus Vojtěch</t>
  </si>
  <si>
    <t>Los Antonín</t>
  </si>
  <si>
    <t>SKP Ústí nad Labem</t>
  </si>
  <si>
    <t>Vaník Radek</t>
  </si>
  <si>
    <t>Čapek Matěj</t>
  </si>
  <si>
    <t>Zyka Milan</t>
  </si>
  <si>
    <t>SDH Srbice</t>
  </si>
  <si>
    <t>Maule František</t>
  </si>
  <si>
    <t>Ustohal Lukáš</t>
  </si>
  <si>
    <t>Provazník František</t>
  </si>
  <si>
    <t>Secký Matyáš</t>
  </si>
  <si>
    <t>Olšer Tomáš</t>
  </si>
  <si>
    <t>Vágner Ota</t>
  </si>
  <si>
    <t>Pospíšil Pavel</t>
  </si>
  <si>
    <t>Groulík Vilém</t>
  </si>
  <si>
    <t>Vyhnis Dan</t>
  </si>
  <si>
    <t>K5</t>
  </si>
  <si>
    <t>mladší žákyně</t>
  </si>
  <si>
    <t>11.-12.</t>
  </si>
  <si>
    <t>2008-2009</t>
  </si>
  <si>
    <t>Žilinská Nikola</t>
  </si>
  <si>
    <t>Lošťáková Ela</t>
  </si>
  <si>
    <t>Mauleová Antonie</t>
  </si>
  <si>
    <t>Belzová Markéta</t>
  </si>
  <si>
    <t>Nejedlá Ema</t>
  </si>
  <si>
    <t>Veselá Anna</t>
  </si>
  <si>
    <t>Bendová Emílie</t>
  </si>
  <si>
    <t>Rumlová Kristýna</t>
  </si>
  <si>
    <t>Polanská Dorota</t>
  </si>
  <si>
    <t>K6</t>
  </si>
  <si>
    <t>mladší žáci</t>
  </si>
  <si>
    <t>1250 m</t>
  </si>
  <si>
    <t>Háněl Kryštof</t>
  </si>
  <si>
    <t>Zelenka Eliáš</t>
  </si>
  <si>
    <t>Švarc Jakub</t>
  </si>
  <si>
    <t>Klement Adam</t>
  </si>
  <si>
    <t>Pavlas Vojtěch</t>
  </si>
  <si>
    <t>Reihs Jan</t>
  </si>
  <si>
    <t>Fidrich Miroslav</t>
  </si>
  <si>
    <t>Kanta Tobiáš</t>
  </si>
  <si>
    <t>K7</t>
  </si>
  <si>
    <t>starší žákyně</t>
  </si>
  <si>
    <t>13.-15.</t>
  </si>
  <si>
    <t>2005-2006-2007</t>
  </si>
  <si>
    <t>Leitermannová Ellen</t>
  </si>
  <si>
    <t>Lošťáková Sára</t>
  </si>
  <si>
    <t>Polanská Barbora</t>
  </si>
  <si>
    <t>Čermáková Adéla</t>
  </si>
  <si>
    <t>Tesařová Nikol</t>
  </si>
  <si>
    <t>Sedlecká Markéta</t>
  </si>
  <si>
    <t>K8</t>
  </si>
  <si>
    <t>starší žáci</t>
  </si>
  <si>
    <t>1650 m</t>
  </si>
  <si>
    <t>Kotz Mikuláš</t>
  </si>
  <si>
    <t>Kaiser Matěj</t>
  </si>
  <si>
    <t>Hlisník Jan</t>
  </si>
  <si>
    <t>Vágner Richard</t>
  </si>
  <si>
    <t>Vitasport TEAM</t>
  </si>
  <si>
    <t>Kubiš Ondřej</t>
  </si>
  <si>
    <t>Kejval Martin</t>
  </si>
  <si>
    <t>Ustohal Jan</t>
  </si>
  <si>
    <t>Srb Jindřich</t>
  </si>
  <si>
    <t>Kanta Ondřej</t>
  </si>
  <si>
    <t>1Z</t>
  </si>
  <si>
    <t>2Z</t>
  </si>
  <si>
    <t>3Z</t>
  </si>
  <si>
    <t>4Z</t>
  </si>
  <si>
    <t>17. ročník Mladé BĚKODO</t>
  </si>
  <si>
    <t>dívky</t>
  </si>
  <si>
    <t>hoši</t>
  </si>
  <si>
    <t>po 1 . závodě</t>
  </si>
  <si>
    <t>1*8</t>
  </si>
  <si>
    <t>Předškoláci</t>
  </si>
  <si>
    <t>PD</t>
  </si>
  <si>
    <t>PH</t>
  </si>
  <si>
    <t>celkem</t>
  </si>
  <si>
    <t>celkem 2020</t>
  </si>
  <si>
    <t>Průměr 1Z</t>
  </si>
  <si>
    <t>bodování  od 1. místa : 15 - 12 - 10 - 8 - 7 - 6 - 5 - 4 - 3 - 2 - a zbytek 1 bod</t>
  </si>
  <si>
    <t>do konečného pořadí  se započítávají 3 nejlépe bodované starty běžce ze 4 závodů, v případě rovnosti bodů rozhoduje lepší čas</t>
  </si>
  <si>
    <t>Gaislerová Sára</t>
  </si>
  <si>
    <t>Poddaná Bára</t>
  </si>
  <si>
    <t>Gaislerová Hana</t>
  </si>
  <si>
    <t>Moučková Libuše</t>
  </si>
  <si>
    <t>Jirušková Magdalena</t>
  </si>
  <si>
    <t>Poddaný Lukáš</t>
  </si>
  <si>
    <t>čas</t>
  </si>
  <si>
    <t>Marvanová Iveta</t>
  </si>
  <si>
    <t>LK SLOVAN Košťany</t>
  </si>
  <si>
    <t>Klement Filip</t>
  </si>
  <si>
    <t>Plíva Matěj</t>
  </si>
  <si>
    <t>Brabec Jakub</t>
  </si>
  <si>
    <t>Lehnertová Eliška</t>
  </si>
  <si>
    <t>ZŠ Buzulucká</t>
  </si>
  <si>
    <t>Trampotová Ela</t>
  </si>
  <si>
    <t>Provazníková Anna</t>
  </si>
  <si>
    <t>Zídková Adéla</t>
  </si>
  <si>
    <t>Lacinová Dominika</t>
  </si>
  <si>
    <t>Veselý Vít</t>
  </si>
  <si>
    <t>Junior Teplice</t>
  </si>
  <si>
    <t>Šimek Daniel</t>
  </si>
  <si>
    <t>BK BĚKODO Teplice</t>
  </si>
  <si>
    <t>Sváda Jakub</t>
  </si>
  <si>
    <t>Plíva Lukáš</t>
  </si>
  <si>
    <t>Veselý matyáš</t>
  </si>
  <si>
    <t>Běhounek Petr</t>
  </si>
  <si>
    <t>Zítka Zdeněk</t>
  </si>
  <si>
    <t>Vaňková Kamila</t>
  </si>
  <si>
    <t>Beránková Eliška</t>
  </si>
  <si>
    <t>Tomášková Klaudie</t>
  </si>
  <si>
    <t>Svádová Eliška</t>
  </si>
  <si>
    <t>Ďurišová Emily</t>
  </si>
  <si>
    <t>Lacinová Gabriela</t>
  </si>
  <si>
    <t>Soukupová Hana</t>
  </si>
  <si>
    <t>Batůněk Jakub</t>
  </si>
  <si>
    <t>Vosková Terezie</t>
  </si>
  <si>
    <t>Holka Matěj</t>
  </si>
  <si>
    <t>Špalek Jan</t>
  </si>
  <si>
    <t>Podsedník Ondřej</t>
  </si>
  <si>
    <t>Mladé BĚKODO 2020 - 22.9.2020</t>
  </si>
  <si>
    <t>Prejzová Eliana</t>
  </si>
  <si>
    <t>Karlová Anna</t>
  </si>
  <si>
    <t>Gazdová Adéla</t>
  </si>
  <si>
    <t>Dančo Roman</t>
  </si>
  <si>
    <t>Kabát Jonáš</t>
  </si>
  <si>
    <t>Štajer Jiří</t>
  </si>
  <si>
    <t>201x</t>
  </si>
  <si>
    <t>Lichtenberg Makus</t>
  </si>
  <si>
    <t>Jirušková Magdaléna</t>
  </si>
  <si>
    <t>Kaiserová Nikol</t>
  </si>
  <si>
    <t>Dančová Tereza</t>
  </si>
  <si>
    <t>Hudský Tobiáš</t>
  </si>
  <si>
    <t>Borovička Ondřej</t>
  </si>
  <si>
    <t>Bartoš Vojtěch</t>
  </si>
  <si>
    <t>Lamači skal</t>
  </si>
  <si>
    <t>Slaměník Arnošt</t>
  </si>
  <si>
    <t>Eliáš Josef</t>
  </si>
  <si>
    <t>Valenta Jan</t>
  </si>
  <si>
    <t>Nejedlý Ondřej</t>
  </si>
  <si>
    <t>Kindlová Liliana</t>
  </si>
  <si>
    <t>Žižková Veronika</t>
  </si>
  <si>
    <t>Podesník Ondřej</t>
  </si>
  <si>
    <t>Poddáný Lukáš</t>
  </si>
  <si>
    <t>B5</t>
  </si>
  <si>
    <t>P5</t>
  </si>
  <si>
    <t>čas5</t>
  </si>
  <si>
    <t>Chládková Ema</t>
  </si>
  <si>
    <t>Mertlová Alžběta</t>
  </si>
  <si>
    <t>SDH Lhenice</t>
  </si>
  <si>
    <t>Saba Antonio</t>
  </si>
  <si>
    <t>Teplice</t>
  </si>
  <si>
    <t>Mašková Eliška</t>
  </si>
  <si>
    <t>Hudský Šimon</t>
  </si>
  <si>
    <t>Lacina Mikuláš</t>
  </si>
  <si>
    <t>Dubran Jan</t>
  </si>
  <si>
    <t>Kožíšek Lukáš</t>
  </si>
  <si>
    <t>Kovařík Otakar</t>
  </si>
  <si>
    <t>99:99</t>
  </si>
  <si>
    <t>Svoboda Daniel</t>
  </si>
  <si>
    <t>Sailer Ondřej</t>
  </si>
  <si>
    <t>Podesník Jakub</t>
  </si>
  <si>
    <t>5Z</t>
  </si>
  <si>
    <t>do konečného pořadí  se započítávají  4 nejlépe bodované starty běžce z  5 závodů, v případě rovnosti bodů rozhoduje lepší čas</t>
  </si>
  <si>
    <t>v roce 2021 se startuje v loňských kategoriích  ( rozhoduje RN )</t>
  </si>
  <si>
    <t>soutěž družstev</t>
  </si>
  <si>
    <t>1. závod</t>
  </si>
  <si>
    <t>2. závod</t>
  </si>
  <si>
    <t>3. závod</t>
  </si>
  <si>
    <t>4. závod</t>
  </si>
  <si>
    <t>5. závod</t>
  </si>
  <si>
    <t>P</t>
  </si>
  <si>
    <t>body C</t>
  </si>
  <si>
    <t>1. místo</t>
  </si>
  <si>
    <t>2. místo</t>
  </si>
  <si>
    <t>3. místo</t>
  </si>
  <si>
    <t>4. místo</t>
  </si>
  <si>
    <t>běžců</t>
  </si>
  <si>
    <t>body</t>
  </si>
  <si>
    <t>SK JUNIOR Teplice</t>
  </si>
  <si>
    <t>bez příslušnosti</t>
  </si>
  <si>
    <t>bodování   1. místo  5 bodů          - 2. místo 3 body             - 3. místo 2 body           - 4. místo 1 bod</t>
  </si>
  <si>
    <t>Soutěž družstev</t>
  </si>
  <si>
    <t>Mladé BĚKODO 2020/21  -  konečné pořadí po 5. závodě</t>
  </si>
  <si>
    <t>Poštová Julie</t>
  </si>
  <si>
    <t>Poštvá Lucie</t>
  </si>
  <si>
    <t>Němcová Dora</t>
  </si>
  <si>
    <t>2012 -2013 ( 2014 )</t>
  </si>
  <si>
    <t>Lusk Vítek</t>
  </si>
  <si>
    <t>Partík Šimon</t>
  </si>
  <si>
    <t>Jurkovič Matěj</t>
  </si>
  <si>
    <t>Ramljak Šimon</t>
  </si>
  <si>
    <t>Jaroš Michal</t>
  </si>
  <si>
    <t>AC Teplice</t>
  </si>
  <si>
    <t>Žampa Petr</t>
  </si>
  <si>
    <t>Erler Matěj</t>
  </si>
  <si>
    <t>Kořínek Kryštof</t>
  </si>
  <si>
    <t>Tesařová Tereza</t>
  </si>
  <si>
    <t>Martinec Radovan</t>
  </si>
  <si>
    <t>Volenec Lukáš</t>
  </si>
  <si>
    <t>MS</t>
  </si>
  <si>
    <t>Markovičová Zuzana</t>
  </si>
  <si>
    <t>Martincová Barbora</t>
  </si>
  <si>
    <t>Bartůněk Jakub</t>
  </si>
  <si>
    <t>po 5. závodě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</si>
</sst>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43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Segoe UI"/>
      <family val="2"/>
      <charset val="238"/>
    </font>
    <font>
      <sz val="11"/>
      <color indexed="8"/>
      <name val="Segoe UI"/>
      <family val="2"/>
      <charset val="238"/>
    </font>
    <font>
      <sz val="10"/>
      <color indexed="8"/>
      <name val="Segoe UI"/>
      <family val="2"/>
      <charset val="238"/>
    </font>
    <font>
      <sz val="8"/>
      <color indexed="8"/>
      <name val="Segoe UI"/>
      <family val="2"/>
      <charset val="238"/>
    </font>
    <font>
      <sz val="9"/>
      <color indexed="8"/>
      <name val="Segoe UI"/>
      <family val="2"/>
      <charset val="238"/>
    </font>
    <font>
      <sz val="6"/>
      <color indexed="8"/>
      <name val="Segoe UI"/>
      <family val="2"/>
      <charset val="238"/>
    </font>
    <font>
      <sz val="8"/>
      <name val="Segoe UI"/>
      <family val="2"/>
      <charset val="238"/>
    </font>
    <font>
      <b/>
      <sz val="8"/>
      <color indexed="8"/>
      <name val="Segoe UI"/>
      <family val="2"/>
      <charset val="238"/>
    </font>
    <font>
      <b/>
      <sz val="10"/>
      <color indexed="8"/>
      <name val="Segoe UI"/>
      <family val="2"/>
      <charset val="238"/>
    </font>
    <font>
      <b/>
      <sz val="9"/>
      <color indexed="8"/>
      <name val="Segoe UI"/>
      <family val="2"/>
      <charset val="238"/>
    </font>
    <font>
      <b/>
      <sz val="6"/>
      <color indexed="8"/>
      <name val="Segoe UI"/>
      <family val="2"/>
      <charset val="238"/>
    </font>
    <font>
      <b/>
      <sz val="10"/>
      <name val="Segoe UI"/>
      <family val="2"/>
      <charset val="238"/>
    </font>
    <font>
      <b/>
      <sz val="6"/>
      <name val="Segoe UI"/>
      <family val="2"/>
      <charset val="238"/>
    </font>
    <font>
      <b/>
      <sz val="9"/>
      <name val="Segoe UI"/>
      <family val="2"/>
      <charset val="238"/>
    </font>
    <font>
      <sz val="7.5"/>
      <name val="Segoe UI"/>
      <family val="2"/>
      <charset val="238"/>
    </font>
    <font>
      <sz val="8"/>
      <color theme="0"/>
      <name val="Segoe UI"/>
      <family val="2"/>
      <charset val="238"/>
    </font>
    <font>
      <sz val="10"/>
      <name val="Segoe UI"/>
      <family val="2"/>
      <charset val="238"/>
    </font>
    <font>
      <i/>
      <sz val="8"/>
      <color indexed="8"/>
      <name val="Segoe UI"/>
      <family val="2"/>
      <charset val="238"/>
    </font>
    <font>
      <sz val="6.5"/>
      <color indexed="8"/>
      <name val="Segoe UI"/>
      <family val="2"/>
      <charset val="238"/>
    </font>
    <font>
      <b/>
      <sz val="20"/>
      <color indexed="8"/>
      <name val="Segoe UI"/>
      <family val="2"/>
      <charset val="238"/>
    </font>
    <font>
      <sz val="22"/>
      <color indexed="8"/>
      <name val="Segoe UI"/>
      <family val="2"/>
      <charset val="238"/>
    </font>
    <font>
      <b/>
      <sz val="9"/>
      <color rgb="FFFF0000"/>
      <name val="Segoe UI"/>
      <family val="2"/>
      <charset val="238"/>
    </font>
    <font>
      <sz val="9"/>
      <color theme="0"/>
      <name val="Segoe UI"/>
      <family val="2"/>
      <charset val="238"/>
    </font>
    <font>
      <sz val="12"/>
      <color indexed="8"/>
      <name val="Georgia"/>
      <family val="1"/>
      <charset val="238"/>
    </font>
    <font>
      <b/>
      <sz val="14"/>
      <color rgb="FFFF000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trike/>
      <sz val="10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16"/>
      <color indexed="8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Segoe U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name val="Segoe UI"/>
      <family val="2"/>
      <charset val="238"/>
    </font>
    <font>
      <b/>
      <sz val="16"/>
      <color theme="1"/>
      <name val="Segoe U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225">
        <stop position="0">
          <color theme="0"/>
        </stop>
        <stop position="1">
          <color rgb="FFFFC000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C000"/>
        </stop>
      </gradientFill>
    </fill>
    <fill>
      <patternFill patternType="solid">
        <fgColor theme="0"/>
        <bgColor indexed="9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gradientFill degree="315">
        <stop position="0">
          <color theme="0"/>
        </stop>
        <stop position="1">
          <color rgb="FFFF0000"/>
        </stop>
      </gradientFill>
    </fill>
    <fill>
      <patternFill patternType="solid">
        <fgColor theme="7" tint="0.7999816888943144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gradientFill type="path">
        <stop position="0">
          <color theme="0"/>
        </stop>
        <stop position="1">
          <color rgb="FF7030A0"/>
        </stop>
      </gradientFill>
    </fill>
    <fill>
      <patternFill patternType="solid">
        <fgColor rgb="FFFFC0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13"/>
      </patternFill>
    </fill>
    <fill>
      <patternFill patternType="solid">
        <fgColor theme="0" tint="-0.14999847407452621"/>
        <bgColor indexed="13"/>
      </patternFill>
    </fill>
    <fill>
      <patternFill patternType="solid">
        <fgColor rgb="FFFFC000"/>
        <bgColor indexed="13"/>
      </patternFill>
    </fill>
    <fill>
      <patternFill patternType="solid">
        <fgColor theme="0"/>
        <bgColor indexed="49"/>
      </pattern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40"/>
      </patternFill>
    </fill>
    <fill>
      <patternFill patternType="solid">
        <fgColor theme="9" tint="0.59999389629810485"/>
        <bgColor indexed="4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49"/>
      </patternFill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patternFill patternType="solid">
        <fgColor theme="0"/>
      </patternFill>
    </fill>
    <fill>
      <patternFill patternType="solid">
        <fgColor rgb="FFFFC000"/>
        <bgColor indexed="49"/>
      </patternFill>
    </fill>
    <fill>
      <patternFill patternType="solid">
        <fgColor theme="4" tint="0.79998168889431442"/>
        <bgColor indexed="4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26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8" fillId="0" borderId="0"/>
  </cellStyleXfs>
  <cellXfs count="55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0" borderId="0" xfId="0" applyFont="1" applyFill="1"/>
    <xf numFmtId="0" fontId="4" fillId="2" borderId="0" xfId="0" applyFont="1" applyFill="1" applyBorder="1"/>
    <xf numFmtId="0" fontId="7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" fontId="11" fillId="2" borderId="8" xfId="0" applyNumberFormat="1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1" fontId="10" fillId="2" borderId="8" xfId="0" applyNumberFormat="1" applyFont="1" applyFill="1" applyBorder="1" applyAlignment="1">
      <alignment horizontal="center"/>
    </xf>
    <xf numFmtId="1" fontId="10" fillId="2" borderId="13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5" fillId="8" borderId="8" xfId="0" applyFont="1" applyFill="1" applyBorder="1"/>
    <xf numFmtId="164" fontId="12" fillId="9" borderId="8" xfId="0" applyNumberFormat="1" applyFont="1" applyFill="1" applyBorder="1" applyAlignment="1">
      <alignment horizontal="center"/>
    </xf>
    <xf numFmtId="1" fontId="13" fillId="2" borderId="8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" fontId="14" fillId="10" borderId="7" xfId="0" applyNumberFormat="1" applyFont="1" applyFill="1" applyBorder="1" applyAlignment="1">
      <alignment horizontal="center"/>
    </xf>
    <xf numFmtId="1" fontId="14" fillId="11" borderId="8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5" fillId="12" borderId="8" xfId="0" applyFont="1" applyFill="1" applyBorder="1"/>
    <xf numFmtId="1" fontId="14" fillId="9" borderId="7" xfId="0" applyNumberFormat="1" applyFont="1" applyFill="1" applyBorder="1" applyAlignment="1">
      <alignment horizontal="center"/>
    </xf>
    <xf numFmtId="0" fontId="5" fillId="13" borderId="8" xfId="0" applyFont="1" applyFill="1" applyBorder="1"/>
    <xf numFmtId="0" fontId="10" fillId="2" borderId="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3" fillId="11" borderId="8" xfId="0" applyFont="1" applyFill="1" applyBorder="1"/>
    <xf numFmtId="0" fontId="5" fillId="11" borderId="8" xfId="0" applyFont="1" applyFill="1" applyBorder="1"/>
    <xf numFmtId="0" fontId="10" fillId="2" borderId="7" xfId="0" applyFont="1" applyFill="1" applyBorder="1" applyAlignment="1">
      <alignment horizontal="center"/>
    </xf>
    <xf numFmtId="0" fontId="5" fillId="14" borderId="8" xfId="0" applyFont="1" applyFill="1" applyBorder="1"/>
    <xf numFmtId="1" fontId="14" fillId="2" borderId="7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" fontId="14" fillId="11" borderId="13" xfId="0" applyNumberFormat="1" applyFont="1" applyFill="1" applyBorder="1" applyAlignment="1">
      <alignment horizontal="center"/>
    </xf>
    <xf numFmtId="1" fontId="14" fillId="11" borderId="7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15" borderId="15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0" fillId="15" borderId="15" xfId="0" applyFont="1" applyFill="1" applyBorder="1" applyAlignment="1">
      <alignment horizontal="center"/>
    </xf>
    <xf numFmtId="1" fontId="11" fillId="2" borderId="15" xfId="0" applyNumberFormat="1" applyFont="1" applyFill="1" applyBorder="1" applyAlignment="1">
      <alignment horizontal="center"/>
    </xf>
    <xf numFmtId="0" fontId="9" fillId="15" borderId="15" xfId="0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0" fontId="15" fillId="15" borderId="14" xfId="0" applyFont="1" applyFill="1" applyBorder="1" applyAlignment="1">
      <alignment horizontal="center" vertical="center"/>
    </xf>
    <xf numFmtId="0" fontId="15" fillId="15" borderId="15" xfId="0" applyFont="1" applyFill="1" applyBorder="1" applyAlignment="1">
      <alignment horizontal="center" vertical="center"/>
    </xf>
    <xf numFmtId="0" fontId="15" fillId="15" borderId="17" xfId="0" applyFont="1" applyFill="1" applyBorder="1" applyAlignment="1">
      <alignment horizontal="center" vertical="center"/>
    </xf>
    <xf numFmtId="164" fontId="7" fillId="15" borderId="14" xfId="0" applyNumberFormat="1" applyFont="1" applyFill="1" applyBorder="1" applyAlignment="1">
      <alignment horizontal="center"/>
    </xf>
    <xf numFmtId="164" fontId="4" fillId="15" borderId="15" xfId="0" applyNumberFormat="1" applyFont="1" applyFill="1" applyBorder="1" applyAlignment="1">
      <alignment horizontal="center"/>
    </xf>
    <xf numFmtId="49" fontId="7" fillId="15" borderId="15" xfId="0" applyNumberFormat="1" applyFont="1" applyFill="1" applyBorder="1" applyAlignment="1">
      <alignment horizontal="center"/>
    </xf>
    <xf numFmtId="0" fontId="4" fillId="15" borderId="17" xfId="0" applyFont="1" applyFill="1" applyBorder="1" applyAlignment="1">
      <alignment horizontal="center"/>
    </xf>
    <xf numFmtId="0" fontId="14" fillId="15" borderId="14" xfId="0" applyFont="1" applyFill="1" applyBorder="1" applyAlignment="1">
      <alignment horizontal="center"/>
    </xf>
    <xf numFmtId="0" fontId="14" fillId="15" borderId="15" xfId="0" applyFont="1" applyFill="1" applyBorder="1" applyAlignment="1">
      <alignment horizontal="center"/>
    </xf>
    <xf numFmtId="0" fontId="14" fillId="15" borderId="1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0" fillId="16" borderId="11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10" fillId="16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8" fillId="15" borderId="19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10" fillId="15" borderId="19" xfId="0" applyFont="1" applyFill="1" applyBorder="1" applyAlignment="1">
      <alignment horizontal="center"/>
    </xf>
    <xf numFmtId="1" fontId="11" fillId="2" borderId="19" xfId="0" applyNumberFormat="1" applyFont="1" applyFill="1" applyBorder="1" applyAlignment="1">
      <alignment horizontal="center"/>
    </xf>
    <xf numFmtId="0" fontId="9" fillId="15" borderId="19" xfId="0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164" fontId="4" fillId="17" borderId="7" xfId="0" applyNumberFormat="1" applyFont="1" applyFill="1" applyBorder="1" applyAlignment="1">
      <alignment horizontal="center"/>
    </xf>
    <xf numFmtId="0" fontId="3" fillId="11" borderId="0" xfId="0" applyFont="1" applyFill="1" applyBorder="1"/>
    <xf numFmtId="0" fontId="3" fillId="0" borderId="8" xfId="0" applyFont="1" applyBorder="1"/>
    <xf numFmtId="0" fontId="3" fillId="2" borderId="0" xfId="0" applyFont="1" applyFill="1" applyBorder="1"/>
    <xf numFmtId="0" fontId="8" fillId="16" borderId="11" xfId="0" applyFont="1" applyFill="1" applyBorder="1" applyAlignment="1">
      <alignment horizontal="center"/>
    </xf>
    <xf numFmtId="164" fontId="18" fillId="2" borderId="8" xfId="0" applyNumberFormat="1" applyFont="1" applyFill="1" applyBorder="1" applyAlignment="1">
      <alignment horizontal="center"/>
    </xf>
    <xf numFmtId="0" fontId="5" fillId="18" borderId="8" xfId="0" applyFont="1" applyFill="1" applyBorder="1"/>
    <xf numFmtId="0" fontId="8" fillId="19" borderId="19" xfId="0" applyFont="1" applyFill="1" applyBorder="1" applyAlignment="1">
      <alignment horizontal="center"/>
    </xf>
    <xf numFmtId="0" fontId="10" fillId="19" borderId="19" xfId="0" applyFont="1" applyFill="1" applyBorder="1" applyAlignment="1">
      <alignment horizontal="center"/>
    </xf>
    <xf numFmtId="0" fontId="15" fillId="15" borderId="18" xfId="0" applyFont="1" applyFill="1" applyBorder="1" applyAlignment="1">
      <alignment horizontal="center" vertical="center"/>
    </xf>
    <xf numFmtId="0" fontId="15" fillId="15" borderId="19" xfId="0" applyFont="1" applyFill="1" applyBorder="1" applyAlignment="1">
      <alignment horizontal="center" vertical="center"/>
    </xf>
    <xf numFmtId="0" fontId="15" fillId="15" borderId="21" xfId="0" applyFont="1" applyFill="1" applyBorder="1" applyAlignment="1">
      <alignment horizontal="center" vertical="center"/>
    </xf>
    <xf numFmtId="164" fontId="7" fillId="15" borderId="18" xfId="0" applyNumberFormat="1" applyFont="1" applyFill="1" applyBorder="1" applyAlignment="1">
      <alignment horizontal="center"/>
    </xf>
    <xf numFmtId="164" fontId="4" fillId="15" borderId="19" xfId="0" applyNumberFormat="1" applyFont="1" applyFill="1" applyBorder="1" applyAlignment="1">
      <alignment horizontal="center"/>
    </xf>
    <xf numFmtId="49" fontId="7" fillId="15" borderId="19" xfId="0" applyNumberFormat="1" applyFont="1" applyFill="1" applyBorder="1" applyAlignment="1">
      <alignment horizontal="center"/>
    </xf>
    <xf numFmtId="0" fontId="4" fillId="15" borderId="21" xfId="0" applyFont="1" applyFill="1" applyBorder="1" applyAlignment="1">
      <alignment horizontal="center"/>
    </xf>
    <xf numFmtId="0" fontId="14" fillId="15" borderId="18" xfId="0" applyFont="1" applyFill="1" applyBorder="1" applyAlignment="1">
      <alignment horizontal="center"/>
    </xf>
    <xf numFmtId="0" fontId="14" fillId="15" borderId="19" xfId="0" applyFont="1" applyFill="1" applyBorder="1" applyAlignment="1">
      <alignment horizontal="center"/>
    </xf>
    <xf numFmtId="0" fontId="14" fillId="15" borderId="21" xfId="0" applyFont="1" applyFill="1" applyBorder="1" applyAlignment="1">
      <alignment horizontal="center"/>
    </xf>
    <xf numFmtId="0" fontId="8" fillId="19" borderId="15" xfId="0" applyFont="1" applyFill="1" applyBorder="1" applyAlignment="1">
      <alignment horizontal="center"/>
    </xf>
    <xf numFmtId="0" fontId="10" fillId="19" borderId="15" xfId="0" applyFont="1" applyFill="1" applyBorder="1" applyAlignment="1">
      <alignment horizontal="center"/>
    </xf>
    <xf numFmtId="0" fontId="15" fillId="15" borderId="22" xfId="0" applyFont="1" applyFill="1" applyBorder="1" applyAlignment="1">
      <alignment horizontal="center" vertical="center"/>
    </xf>
    <xf numFmtId="0" fontId="15" fillId="15" borderId="23" xfId="0" applyFont="1" applyFill="1" applyBorder="1" applyAlignment="1">
      <alignment horizontal="center" vertical="center"/>
    </xf>
    <xf numFmtId="1" fontId="6" fillId="2" borderId="0" xfId="0" applyNumberFormat="1" applyFont="1" applyFill="1"/>
    <xf numFmtId="0" fontId="10" fillId="2" borderId="0" xfId="0" applyFont="1" applyFill="1"/>
    <xf numFmtId="164" fontId="4" fillId="2" borderId="0" xfId="0" applyNumberFormat="1" applyFont="1" applyFill="1"/>
    <xf numFmtId="49" fontId="4" fillId="2" borderId="0" xfId="0" applyNumberFormat="1" applyFont="1" applyFill="1"/>
    <xf numFmtId="1" fontId="10" fillId="2" borderId="0" xfId="0" applyNumberFormat="1" applyFont="1" applyFill="1"/>
    <xf numFmtId="0" fontId="10" fillId="15" borderId="24" xfId="0" applyFont="1" applyFill="1" applyBorder="1" applyAlignment="1">
      <alignment horizontal="center"/>
    </xf>
    <xf numFmtId="0" fontId="10" fillId="15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164" fontId="4" fillId="4" borderId="25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0" fillId="2" borderId="32" xfId="0" applyFont="1" applyFill="1" applyBorder="1" applyAlignment="1">
      <alignment horizontal="center"/>
    </xf>
    <xf numFmtId="1" fontId="4" fillId="2" borderId="33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center"/>
    </xf>
    <xf numFmtId="164" fontId="4" fillId="6" borderId="8" xfId="0" applyNumberFormat="1" applyFont="1" applyFill="1" applyBorder="1" applyAlignment="1">
      <alignment horizontal="center"/>
    </xf>
    <xf numFmtId="49" fontId="4" fillId="6" borderId="8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1" fontId="4" fillId="2" borderId="42" xfId="0" applyNumberFormat="1" applyFont="1" applyFill="1" applyBorder="1" applyAlignment="1">
      <alignment horizontal="center"/>
    </xf>
    <xf numFmtId="1" fontId="4" fillId="2" borderId="19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1" fontId="8" fillId="2" borderId="50" xfId="0" applyNumberFormat="1" applyFont="1" applyFill="1" applyBorder="1" applyAlignment="1">
      <alignment horizontal="center"/>
    </xf>
    <xf numFmtId="1" fontId="10" fillId="2" borderId="5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16" borderId="1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5" fillId="10" borderId="8" xfId="0" applyFont="1" applyFill="1" applyBorder="1"/>
    <xf numFmtId="0" fontId="22" fillId="2" borderId="48" xfId="0" applyFont="1" applyFill="1" applyBorder="1" applyAlignment="1">
      <alignment horizontal="center"/>
    </xf>
    <xf numFmtId="0" fontId="4" fillId="4" borderId="58" xfId="0" applyFont="1" applyFill="1" applyBorder="1" applyAlignment="1">
      <alignment horizontal="center"/>
    </xf>
    <xf numFmtId="1" fontId="4" fillId="2" borderId="49" xfId="0" applyNumberFormat="1" applyFont="1" applyFill="1" applyBorder="1" applyAlignment="1">
      <alignment horizontal="center"/>
    </xf>
    <xf numFmtId="164" fontId="4" fillId="6" borderId="59" xfId="0" applyNumberFormat="1" applyFont="1" applyFill="1" applyBorder="1" applyAlignment="1">
      <alignment horizontal="center"/>
    </xf>
    <xf numFmtId="1" fontId="4" fillId="2" borderId="60" xfId="0" applyNumberFormat="1" applyFont="1" applyFill="1" applyBorder="1" applyAlignment="1">
      <alignment horizontal="center"/>
    </xf>
    <xf numFmtId="1" fontId="8" fillId="2" borderId="6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16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" fontId="14" fillId="10" borderId="63" xfId="0" applyNumberFormat="1" applyFont="1" applyFill="1" applyBorder="1" applyAlignment="1">
      <alignment horizontal="center"/>
    </xf>
    <xf numFmtId="1" fontId="14" fillId="9" borderId="63" xfId="0" applyNumberFormat="1" applyFont="1" applyFill="1" applyBorder="1" applyAlignment="1">
      <alignment horizontal="center"/>
    </xf>
    <xf numFmtId="0" fontId="5" fillId="23" borderId="8" xfId="0" applyFont="1" applyFill="1" applyBorder="1"/>
    <xf numFmtId="0" fontId="0" fillId="0" borderId="0" xfId="0" applyAlignment="1">
      <alignment horizontal="center"/>
    </xf>
    <xf numFmtId="0" fontId="4" fillId="2" borderId="8" xfId="0" applyFont="1" applyFill="1" applyBorder="1"/>
    <xf numFmtId="0" fontId="4" fillId="0" borderId="8" xfId="0" applyFont="1" applyBorder="1"/>
    <xf numFmtId="0" fontId="4" fillId="0" borderId="8" xfId="0" applyFont="1" applyFill="1" applyBorder="1"/>
    <xf numFmtId="0" fontId="4" fillId="2" borderId="0" xfId="0" applyFont="1" applyFill="1" applyBorder="1" applyAlignment="1">
      <alignment horizontal="center"/>
    </xf>
    <xf numFmtId="0" fontId="8" fillId="16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16" fillId="2" borderId="0" xfId="0" applyFont="1" applyFill="1"/>
    <xf numFmtId="0" fontId="2" fillId="0" borderId="0" xfId="0" applyFont="1"/>
    <xf numFmtId="0" fontId="23" fillId="2" borderId="2" xfId="0" applyFont="1" applyFill="1" applyBorder="1" applyAlignment="1">
      <alignment horizontal="left"/>
    </xf>
    <xf numFmtId="49" fontId="16" fillId="2" borderId="8" xfId="0" applyNumberFormat="1" applyFont="1" applyFill="1" applyBorder="1" applyAlignment="1">
      <alignment horizontal="center"/>
    </xf>
    <xf numFmtId="164" fontId="16" fillId="2" borderId="8" xfId="0" applyNumberFormat="1" applyFont="1" applyFill="1" applyBorder="1" applyAlignment="1">
      <alignment horizontal="center"/>
    </xf>
    <xf numFmtId="0" fontId="3" fillId="0" borderId="0" xfId="0" applyFont="1" applyBorder="1"/>
    <xf numFmtId="0" fontId="24" fillId="0" borderId="0" xfId="0" applyFont="1" applyAlignment="1">
      <alignment vertical="center"/>
    </xf>
    <xf numFmtId="0" fontId="24" fillId="0" borderId="0" xfId="0" applyFont="1"/>
    <xf numFmtId="1" fontId="2" fillId="0" borderId="0" xfId="0" applyNumberFormat="1" applyFont="1"/>
    <xf numFmtId="0" fontId="26" fillId="2" borderId="0" xfId="0" applyFont="1" applyFill="1"/>
    <xf numFmtId="0" fontId="27" fillId="2" borderId="4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5" borderId="5" xfId="0" applyFont="1" applyFill="1" applyBorder="1" applyAlignment="1">
      <alignment horizontal="center"/>
    </xf>
    <xf numFmtId="1" fontId="26" fillId="2" borderId="6" xfId="0" applyNumberFormat="1" applyFont="1" applyFill="1" applyBorder="1" applyAlignment="1">
      <alignment horizontal="center"/>
    </xf>
    <xf numFmtId="0" fontId="26" fillId="16" borderId="1" xfId="0" applyFont="1" applyFill="1" applyBorder="1" applyAlignment="1">
      <alignment horizontal="left"/>
    </xf>
    <xf numFmtId="0" fontId="26" fillId="16" borderId="2" xfId="0" applyFont="1" applyFill="1" applyBorder="1" applyAlignment="1">
      <alignment horizontal="left"/>
    </xf>
    <xf numFmtId="0" fontId="26" fillId="16" borderId="3" xfId="0" applyFont="1" applyFill="1" applyBorder="1" applyAlignment="1">
      <alignment horizontal="left"/>
    </xf>
    <xf numFmtId="0" fontId="28" fillId="2" borderId="7" xfId="0" applyFont="1" applyFill="1" applyBorder="1" applyAlignment="1">
      <alignment horizontal="center"/>
    </xf>
    <xf numFmtId="0" fontId="28" fillId="3" borderId="8" xfId="0" applyFont="1" applyFill="1" applyBorder="1" applyAlignment="1">
      <alignment horizontal="center"/>
    </xf>
    <xf numFmtId="0" fontId="29" fillId="2" borderId="8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1" fontId="28" fillId="2" borderId="8" xfId="0" applyNumberFormat="1" applyFont="1" applyFill="1" applyBorder="1" applyAlignment="1">
      <alignment horizontal="center"/>
    </xf>
    <xf numFmtId="0" fontId="28" fillId="7" borderId="8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8" fillId="2" borderId="68" xfId="0" applyFont="1" applyFill="1" applyBorder="1" applyAlignment="1">
      <alignment horizontal="center"/>
    </xf>
    <xf numFmtId="0" fontId="28" fillId="2" borderId="69" xfId="0" applyFont="1" applyFill="1" applyBorder="1" applyAlignment="1">
      <alignment horizontal="center"/>
    </xf>
    <xf numFmtId="0" fontId="28" fillId="2" borderId="70" xfId="0" applyFont="1" applyFill="1" applyBorder="1" applyAlignment="1">
      <alignment horizontal="center"/>
    </xf>
    <xf numFmtId="0" fontId="26" fillId="2" borderId="68" xfId="0" applyFont="1" applyFill="1" applyBorder="1" applyAlignment="1">
      <alignment horizontal="center"/>
    </xf>
    <xf numFmtId="164" fontId="26" fillId="2" borderId="69" xfId="0" applyNumberFormat="1" applyFont="1" applyFill="1" applyBorder="1" applyAlignment="1">
      <alignment horizontal="center"/>
    </xf>
    <xf numFmtId="0" fontId="26" fillId="2" borderId="69" xfId="0" applyFont="1" applyFill="1" applyBorder="1" applyAlignment="1">
      <alignment horizontal="center"/>
    </xf>
    <xf numFmtId="0" fontId="26" fillId="2" borderId="70" xfId="0" applyFont="1" applyFill="1" applyBorder="1" applyAlignment="1">
      <alignment horizontal="center"/>
    </xf>
    <xf numFmtId="1" fontId="28" fillId="2" borderId="14" xfId="0" applyNumberFormat="1" applyFont="1" applyFill="1" applyBorder="1" applyAlignment="1">
      <alignment horizontal="center"/>
    </xf>
    <xf numFmtId="1" fontId="28" fillId="2" borderId="15" xfId="0" applyNumberFormat="1" applyFont="1" applyFill="1" applyBorder="1" applyAlignment="1">
      <alignment horizontal="center"/>
    </xf>
    <xf numFmtId="1" fontId="28" fillId="2" borderId="16" xfId="0" applyNumberFormat="1" applyFont="1" applyFill="1" applyBorder="1" applyAlignment="1">
      <alignment horizontal="center"/>
    </xf>
    <xf numFmtId="1" fontId="28" fillId="2" borderId="17" xfId="0" applyNumberFormat="1" applyFont="1" applyFill="1" applyBorder="1" applyAlignment="1">
      <alignment horizontal="center"/>
    </xf>
    <xf numFmtId="0" fontId="27" fillId="2" borderId="7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30" fillId="2" borderId="8" xfId="0" applyFont="1" applyFill="1" applyBorder="1"/>
    <xf numFmtId="0" fontId="26" fillId="2" borderId="8" xfId="0" applyFont="1" applyFill="1" applyBorder="1" applyAlignment="1">
      <alignment horizontal="center"/>
    </xf>
    <xf numFmtId="0" fontId="26" fillId="8" borderId="8" xfId="0" applyFont="1" applyFill="1" applyBorder="1"/>
    <xf numFmtId="164" fontId="31" fillId="9" borderId="8" xfId="0" applyNumberFormat="1" applyFont="1" applyFill="1" applyBorder="1" applyAlignment="1">
      <alignment horizontal="center"/>
    </xf>
    <xf numFmtId="1" fontId="31" fillId="2" borderId="8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6" fillId="2" borderId="11" xfId="0" applyNumberFormat="1" applyFont="1" applyFill="1" applyBorder="1" applyAlignment="1">
      <alignment horizontal="center"/>
    </xf>
    <xf numFmtId="164" fontId="26" fillId="2" borderId="65" xfId="0" applyNumberFormat="1" applyFont="1" applyFill="1" applyBorder="1" applyAlignment="1">
      <alignment horizontal="center"/>
    </xf>
    <xf numFmtId="164" fontId="26" fillId="2" borderId="12" xfId="0" applyNumberFormat="1" applyFont="1" applyFill="1" applyBorder="1" applyAlignment="1">
      <alignment horizontal="center"/>
    </xf>
    <xf numFmtId="1" fontId="28" fillId="2" borderId="65" xfId="0" applyNumberFormat="1" applyFont="1" applyFill="1" applyBorder="1" applyAlignment="1">
      <alignment horizontal="center"/>
    </xf>
    <xf numFmtId="0" fontId="26" fillId="12" borderId="8" xfId="0" applyFont="1" applyFill="1" applyBorder="1"/>
    <xf numFmtId="1" fontId="31" fillId="2" borderId="63" xfId="0" applyNumberFormat="1" applyFont="1" applyFill="1" applyBorder="1" applyAlignment="1">
      <alignment horizontal="center"/>
    </xf>
    <xf numFmtId="1" fontId="31" fillId="2" borderId="74" xfId="0" applyNumberFormat="1" applyFont="1" applyFill="1" applyBorder="1" applyAlignment="1">
      <alignment horizontal="center"/>
    </xf>
    <xf numFmtId="1" fontId="31" fillId="10" borderId="63" xfId="0" applyNumberFormat="1" applyFont="1" applyFill="1" applyBorder="1" applyAlignment="1">
      <alignment horizontal="center"/>
    </xf>
    <xf numFmtId="1" fontId="31" fillId="2" borderId="13" xfId="0" applyNumberFormat="1" applyFont="1" applyFill="1" applyBorder="1" applyAlignment="1">
      <alignment horizontal="center"/>
    </xf>
    <xf numFmtId="164" fontId="27" fillId="2" borderId="7" xfId="0" applyNumberFormat="1" applyFont="1" applyFill="1" applyBorder="1" applyAlignment="1">
      <alignment horizontal="center"/>
    </xf>
    <xf numFmtId="164" fontId="26" fillId="2" borderId="8" xfId="0" applyNumberFormat="1" applyFont="1" applyFill="1" applyBorder="1" applyAlignment="1">
      <alignment horizontal="center"/>
    </xf>
    <xf numFmtId="164" fontId="26" fillId="2" borderId="9" xfId="0" applyNumberFormat="1" applyFont="1" applyFill="1" applyBorder="1" applyAlignment="1">
      <alignment horizontal="center"/>
    </xf>
    <xf numFmtId="164" fontId="26" fillId="2" borderId="13" xfId="0" applyNumberFormat="1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1" fontId="28" fillId="24" borderId="9" xfId="0" applyNumberFormat="1" applyFont="1" applyFill="1" applyBorder="1" applyAlignment="1">
      <alignment horizontal="center"/>
    </xf>
    <xf numFmtId="1" fontId="28" fillId="2" borderId="13" xfId="0" applyNumberFormat="1" applyFont="1" applyFill="1" applyBorder="1" applyAlignment="1">
      <alignment horizontal="center"/>
    </xf>
    <xf numFmtId="0" fontId="26" fillId="13" borderId="8" xfId="0" applyFont="1" applyFill="1" applyBorder="1"/>
    <xf numFmtId="1" fontId="31" fillId="9" borderId="7" xfId="0" applyNumberFormat="1" applyFont="1" applyFill="1" applyBorder="1" applyAlignment="1">
      <alignment horizontal="center"/>
    </xf>
    <xf numFmtId="0" fontId="28" fillId="2" borderId="63" xfId="0" applyFont="1" applyFill="1" applyBorder="1" applyAlignment="1">
      <alignment horizontal="center"/>
    </xf>
    <xf numFmtId="1" fontId="31" fillId="9" borderId="74" xfId="0" applyNumberFormat="1" applyFont="1" applyFill="1" applyBorder="1" applyAlignment="1">
      <alignment horizontal="center"/>
    </xf>
    <xf numFmtId="1" fontId="31" fillId="9" borderId="63" xfId="0" applyNumberFormat="1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1" fontId="28" fillId="2" borderId="9" xfId="0" applyNumberFormat="1" applyFont="1" applyFill="1" applyBorder="1" applyAlignment="1">
      <alignment horizontal="center"/>
    </xf>
    <xf numFmtId="0" fontId="30" fillId="11" borderId="8" xfId="0" applyFont="1" applyFill="1" applyBorder="1"/>
    <xf numFmtId="0" fontId="26" fillId="14" borderId="8" xfId="0" applyFont="1" applyFill="1" applyBorder="1"/>
    <xf numFmtId="1" fontId="31" fillId="2" borderId="7" xfId="0" applyNumberFormat="1" applyFont="1" applyFill="1" applyBorder="1" applyAlignment="1">
      <alignment horizontal="center"/>
    </xf>
    <xf numFmtId="1" fontId="31" fillId="9" borderId="8" xfId="0" applyNumberFormat="1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1" fontId="31" fillId="11" borderId="8" xfId="0" applyNumberFormat="1" applyFont="1" applyFill="1" applyBorder="1" applyAlignment="1">
      <alignment horizontal="center"/>
    </xf>
    <xf numFmtId="1" fontId="31" fillId="11" borderId="9" xfId="0" applyNumberFormat="1" applyFont="1" applyFill="1" applyBorder="1" applyAlignment="1">
      <alignment horizontal="center"/>
    </xf>
    <xf numFmtId="164" fontId="26" fillId="2" borderId="7" xfId="0" applyNumberFormat="1" applyFont="1" applyFill="1" applyBorder="1" applyAlignment="1">
      <alignment horizontal="center"/>
    </xf>
    <xf numFmtId="1" fontId="31" fillId="11" borderId="13" xfId="0" applyNumberFormat="1" applyFont="1" applyFill="1" applyBorder="1" applyAlignment="1">
      <alignment horizontal="center"/>
    </xf>
    <xf numFmtId="1" fontId="31" fillId="11" borderId="7" xfId="0" applyNumberFormat="1" applyFont="1" applyFill="1" applyBorder="1" applyAlignment="1">
      <alignment horizontal="center"/>
    </xf>
    <xf numFmtId="0" fontId="26" fillId="23" borderId="8" xfId="0" applyFont="1" applyFill="1" applyBorder="1"/>
    <xf numFmtId="0" fontId="27" fillId="2" borderId="9" xfId="0" applyFont="1" applyFill="1" applyBorder="1" applyAlignment="1">
      <alignment horizontal="center"/>
    </xf>
    <xf numFmtId="1" fontId="31" fillId="9" borderId="9" xfId="0" applyNumberFormat="1" applyFont="1" applyFill="1" applyBorder="1" applyAlignment="1">
      <alignment horizontal="center"/>
    </xf>
    <xf numFmtId="1" fontId="31" fillId="2" borderId="9" xfId="0" applyNumberFormat="1" applyFont="1" applyFill="1" applyBorder="1" applyAlignment="1">
      <alignment horizontal="center"/>
    </xf>
    <xf numFmtId="0" fontId="26" fillId="25" borderId="8" xfId="0" applyFont="1" applyFill="1" applyBorder="1"/>
    <xf numFmtId="0" fontId="26" fillId="11" borderId="8" xfId="0" applyFont="1" applyFill="1" applyBorder="1"/>
    <xf numFmtId="0" fontId="27" fillId="2" borderId="14" xfId="0" applyFont="1" applyFill="1" applyBorder="1" applyAlignment="1">
      <alignment horizontal="center"/>
    </xf>
    <xf numFmtId="0" fontId="28" fillId="15" borderId="15" xfId="0" applyFont="1" applyFill="1" applyBorder="1" applyAlignment="1">
      <alignment horizontal="center"/>
    </xf>
    <xf numFmtId="0" fontId="29" fillId="2" borderId="15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1" fontId="26" fillId="2" borderId="16" xfId="0" applyNumberFormat="1" applyFont="1" applyFill="1" applyBorder="1" applyAlignment="1">
      <alignment horizontal="center"/>
    </xf>
    <xf numFmtId="0" fontId="27" fillId="15" borderId="14" xfId="0" applyFont="1" applyFill="1" applyBorder="1" applyAlignment="1">
      <alignment horizontal="center" vertical="center"/>
    </xf>
    <xf numFmtId="0" fontId="27" fillId="15" borderId="15" xfId="0" applyFont="1" applyFill="1" applyBorder="1" applyAlignment="1">
      <alignment horizontal="center" vertical="center"/>
    </xf>
    <xf numFmtId="164" fontId="27" fillId="15" borderId="14" xfId="0" applyNumberFormat="1" applyFont="1" applyFill="1" applyBorder="1" applyAlignment="1">
      <alignment horizontal="center"/>
    </xf>
    <xf numFmtId="164" fontId="26" fillId="15" borderId="15" xfId="0" applyNumberFormat="1" applyFont="1" applyFill="1" applyBorder="1" applyAlignment="1">
      <alignment horizontal="center"/>
    </xf>
    <xf numFmtId="49" fontId="27" fillId="15" borderId="15" xfId="0" applyNumberFormat="1" applyFont="1" applyFill="1" applyBorder="1" applyAlignment="1">
      <alignment horizontal="center"/>
    </xf>
    <xf numFmtId="49" fontId="27" fillId="15" borderId="16" xfId="0" applyNumberFormat="1" applyFont="1" applyFill="1" applyBorder="1" applyAlignment="1">
      <alignment horizontal="center"/>
    </xf>
    <xf numFmtId="0" fontId="26" fillId="15" borderId="17" xfId="0" applyFont="1" applyFill="1" applyBorder="1" applyAlignment="1">
      <alignment horizontal="center"/>
    </xf>
    <xf numFmtId="0" fontId="31" fillId="15" borderId="14" xfId="0" applyFont="1" applyFill="1" applyBorder="1" applyAlignment="1">
      <alignment horizontal="center"/>
    </xf>
    <xf numFmtId="0" fontId="31" fillId="15" borderId="15" xfId="0" applyFont="1" applyFill="1" applyBorder="1" applyAlignment="1">
      <alignment horizontal="center"/>
    </xf>
    <xf numFmtId="0" fontId="31" fillId="2" borderId="16" xfId="0" applyFont="1" applyFill="1" applyBorder="1" applyAlignment="1">
      <alignment horizontal="center"/>
    </xf>
    <xf numFmtId="0" fontId="31" fillId="15" borderId="17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16" borderId="8" xfId="0" applyFont="1" applyFill="1" applyBorder="1" applyAlignment="1">
      <alignment horizontal="center"/>
    </xf>
    <xf numFmtId="0" fontId="30" fillId="26" borderId="8" xfId="0" applyFont="1" applyFill="1" applyBorder="1"/>
    <xf numFmtId="0" fontId="26" fillId="2" borderId="8" xfId="0" applyFont="1" applyFill="1" applyBorder="1"/>
    <xf numFmtId="1" fontId="31" fillId="10" borderId="7" xfId="0" applyNumberFormat="1" applyFont="1" applyFill="1" applyBorder="1" applyAlignment="1">
      <alignment horizontal="center"/>
    </xf>
    <xf numFmtId="0" fontId="31" fillId="24" borderId="7" xfId="0" applyFont="1" applyFill="1" applyBorder="1" applyAlignment="1">
      <alignment horizontal="center"/>
    </xf>
    <xf numFmtId="1" fontId="28" fillId="24" borderId="8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8" fillId="15" borderId="19" xfId="0" applyFont="1" applyFill="1" applyBorder="1" applyAlignment="1">
      <alignment horizontal="center"/>
    </xf>
    <xf numFmtId="0" fontId="29" fillId="2" borderId="19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1" fontId="28" fillId="2" borderId="19" xfId="0" applyNumberFormat="1" applyFont="1" applyFill="1" applyBorder="1" applyAlignment="1">
      <alignment horizontal="center"/>
    </xf>
    <xf numFmtId="1" fontId="26" fillId="2" borderId="20" xfId="0" applyNumberFormat="1" applyFont="1" applyFill="1" applyBorder="1" applyAlignment="1">
      <alignment horizontal="center"/>
    </xf>
    <xf numFmtId="0" fontId="30" fillId="18" borderId="8" xfId="0" applyFont="1" applyFill="1" applyBorder="1"/>
    <xf numFmtId="164" fontId="26" fillId="17" borderId="7" xfId="0" applyNumberFormat="1" applyFont="1" applyFill="1" applyBorder="1" applyAlignment="1">
      <alignment horizontal="center"/>
    </xf>
    <xf numFmtId="0" fontId="30" fillId="2" borderId="0" xfId="0" applyFont="1" applyFill="1"/>
    <xf numFmtId="0" fontId="30" fillId="0" borderId="8" xfId="0" applyFont="1" applyBorder="1"/>
    <xf numFmtId="0" fontId="26" fillId="0" borderId="8" xfId="0" applyFont="1" applyBorder="1"/>
    <xf numFmtId="0" fontId="27" fillId="15" borderId="17" xfId="0" applyFont="1" applyFill="1" applyBorder="1" applyAlignment="1">
      <alignment horizontal="center" vertical="center"/>
    </xf>
    <xf numFmtId="1" fontId="28" fillId="24" borderId="74" xfId="0" applyNumberFormat="1" applyFont="1" applyFill="1" applyBorder="1" applyAlignment="1">
      <alignment horizontal="center"/>
    </xf>
    <xf numFmtId="1" fontId="28" fillId="2" borderId="67" xfId="0" applyNumberFormat="1" applyFont="1" applyFill="1" applyBorder="1" applyAlignment="1">
      <alignment horizontal="center"/>
    </xf>
    <xf numFmtId="1" fontId="28" fillId="2" borderId="74" xfId="0" applyNumberFormat="1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10" borderId="8" xfId="0" applyFont="1" applyFill="1" applyBorder="1"/>
    <xf numFmtId="0" fontId="26" fillId="18" borderId="8" xfId="0" applyFont="1" applyFill="1" applyBorder="1"/>
    <xf numFmtId="0" fontId="28" fillId="19" borderId="19" xfId="0" applyFont="1" applyFill="1" applyBorder="1" applyAlignment="1">
      <alignment horizontal="center"/>
    </xf>
    <xf numFmtId="0" fontId="27" fillId="15" borderId="18" xfId="0" applyFont="1" applyFill="1" applyBorder="1" applyAlignment="1">
      <alignment horizontal="center" vertical="center"/>
    </xf>
    <xf numFmtId="0" fontId="27" fillId="15" borderId="19" xfId="0" applyFont="1" applyFill="1" applyBorder="1" applyAlignment="1">
      <alignment horizontal="center" vertical="center"/>
    </xf>
    <xf numFmtId="0" fontId="27" fillId="15" borderId="21" xfId="0" applyFont="1" applyFill="1" applyBorder="1" applyAlignment="1">
      <alignment horizontal="center" vertical="center"/>
    </xf>
    <xf numFmtId="164" fontId="27" fillId="15" borderId="18" xfId="0" applyNumberFormat="1" applyFont="1" applyFill="1" applyBorder="1" applyAlignment="1">
      <alignment horizontal="center"/>
    </xf>
    <xf numFmtId="164" fontId="26" fillId="15" borderId="19" xfId="0" applyNumberFormat="1" applyFont="1" applyFill="1" applyBorder="1" applyAlignment="1">
      <alignment horizontal="center"/>
    </xf>
    <xf numFmtId="49" fontId="27" fillId="15" borderId="19" xfId="0" applyNumberFormat="1" applyFont="1" applyFill="1" applyBorder="1" applyAlignment="1">
      <alignment horizontal="center"/>
    </xf>
    <xf numFmtId="49" fontId="27" fillId="15" borderId="20" xfId="0" applyNumberFormat="1" applyFont="1" applyFill="1" applyBorder="1" applyAlignment="1">
      <alignment horizontal="center"/>
    </xf>
    <xf numFmtId="0" fontId="26" fillId="15" borderId="21" xfId="0" applyFont="1" applyFill="1" applyBorder="1" applyAlignment="1">
      <alignment horizontal="center"/>
    </xf>
    <xf numFmtId="0" fontId="31" fillId="15" borderId="18" xfId="0" applyFont="1" applyFill="1" applyBorder="1" applyAlignment="1">
      <alignment horizontal="center"/>
    </xf>
    <xf numFmtId="0" fontId="31" fillId="15" borderId="19" xfId="0" applyFont="1" applyFill="1" applyBorder="1" applyAlignment="1">
      <alignment horizontal="center"/>
    </xf>
    <xf numFmtId="0" fontId="31" fillId="15" borderId="20" xfId="0" applyFont="1" applyFill="1" applyBorder="1" applyAlignment="1">
      <alignment horizontal="center"/>
    </xf>
    <xf numFmtId="0" fontId="31" fillId="2" borderId="75" xfId="0" applyFont="1" applyFill="1" applyBorder="1" applyAlignment="1">
      <alignment horizontal="center"/>
    </xf>
    <xf numFmtId="0" fontId="31" fillId="15" borderId="21" xfId="0" applyFont="1" applyFill="1" applyBorder="1" applyAlignment="1">
      <alignment horizontal="center"/>
    </xf>
    <xf numFmtId="164" fontId="32" fillId="2" borderId="9" xfId="0" applyNumberFormat="1" applyFont="1" applyFill="1" applyBorder="1" applyAlignment="1">
      <alignment horizontal="center"/>
    </xf>
    <xf numFmtId="0" fontId="28" fillId="19" borderId="15" xfId="0" applyFont="1" applyFill="1" applyBorder="1" applyAlignment="1">
      <alignment horizontal="center"/>
    </xf>
    <xf numFmtId="0" fontId="27" fillId="15" borderId="22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/>
    </xf>
    <xf numFmtId="1" fontId="31" fillId="25" borderId="63" xfId="0" applyNumberFormat="1" applyFont="1" applyFill="1" applyBorder="1" applyAlignment="1">
      <alignment horizontal="center"/>
    </xf>
    <xf numFmtId="1" fontId="31" fillId="2" borderId="66" xfId="0" applyNumberFormat="1" applyFont="1" applyFill="1" applyBorder="1" applyAlignment="1">
      <alignment horizontal="center"/>
    </xf>
    <xf numFmtId="0" fontId="27" fillId="15" borderId="23" xfId="0" applyFont="1" applyFill="1" applyBorder="1" applyAlignment="1">
      <alignment horizontal="center" vertical="center"/>
    </xf>
    <xf numFmtId="1" fontId="26" fillId="2" borderId="0" xfId="0" applyNumberFormat="1" applyFont="1" applyFill="1"/>
    <xf numFmtId="0" fontId="26" fillId="0" borderId="0" xfId="0" applyFont="1"/>
    <xf numFmtId="0" fontId="28" fillId="2" borderId="0" xfId="0" applyFont="1" applyFill="1"/>
    <xf numFmtId="164" fontId="26" fillId="2" borderId="0" xfId="0" applyNumberFormat="1" applyFont="1" applyFill="1"/>
    <xf numFmtId="49" fontId="26" fillId="2" borderId="0" xfId="0" applyNumberFormat="1" applyFont="1" applyFill="1"/>
    <xf numFmtId="1" fontId="28" fillId="2" borderId="0" xfId="0" applyNumberFormat="1" applyFont="1" applyFill="1"/>
    <xf numFmtId="1" fontId="28" fillId="2" borderId="0" xfId="0" applyNumberFormat="1" applyFont="1" applyFill="1" applyAlignment="1">
      <alignment horizontal="center"/>
    </xf>
    <xf numFmtId="0" fontId="28" fillId="15" borderId="76" xfId="0" applyFont="1" applyFill="1" applyBorder="1" applyAlignment="1">
      <alignment horizontal="center"/>
    </xf>
    <xf numFmtId="0" fontId="28" fillId="18" borderId="76" xfId="0" applyFont="1" applyFill="1" applyBorder="1" applyAlignment="1">
      <alignment horizontal="center"/>
    </xf>
    <xf numFmtId="0" fontId="26" fillId="4" borderId="76" xfId="0" applyFont="1" applyFill="1" applyBorder="1" applyAlignment="1">
      <alignment horizontal="center"/>
    </xf>
    <xf numFmtId="164" fontId="26" fillId="4" borderId="76" xfId="0" applyNumberFormat="1" applyFont="1" applyFill="1" applyBorder="1" applyAlignment="1">
      <alignment horizontal="center"/>
    </xf>
    <xf numFmtId="49" fontId="26" fillId="4" borderId="76" xfId="0" applyNumberFormat="1" applyFont="1" applyFill="1" applyBorder="1" applyAlignment="1">
      <alignment horizontal="center"/>
    </xf>
    <xf numFmtId="1" fontId="26" fillId="2" borderId="0" xfId="0" applyNumberFormat="1" applyFont="1" applyFill="1" applyAlignment="1">
      <alignment horizontal="center"/>
    </xf>
    <xf numFmtId="0" fontId="26" fillId="6" borderId="76" xfId="0" applyFont="1" applyFill="1" applyBorder="1" applyAlignment="1">
      <alignment horizontal="center"/>
    </xf>
    <xf numFmtId="164" fontId="26" fillId="6" borderId="76" xfId="0" applyNumberFormat="1" applyFont="1" applyFill="1" applyBorder="1" applyAlignment="1">
      <alignment horizontal="center"/>
    </xf>
    <xf numFmtId="49" fontId="26" fillId="6" borderId="76" xfId="0" applyNumberFormat="1" applyFont="1" applyFill="1" applyBorder="1" applyAlignment="1">
      <alignment horizontal="center"/>
    </xf>
    <xf numFmtId="0" fontId="35" fillId="2" borderId="76" xfId="0" applyFont="1" applyFill="1" applyBorder="1" applyAlignment="1">
      <alignment horizontal="center"/>
    </xf>
    <xf numFmtId="0" fontId="36" fillId="2" borderId="76" xfId="0" applyFont="1" applyFill="1" applyBorder="1" applyAlignment="1">
      <alignment horizontal="center"/>
    </xf>
    <xf numFmtId="1" fontId="28" fillId="2" borderId="76" xfId="0" applyNumberFormat="1" applyFont="1" applyFill="1" applyBorder="1" applyAlignment="1">
      <alignment horizontal="center"/>
    </xf>
    <xf numFmtId="0" fontId="3" fillId="28" borderId="80" xfId="1" applyFont="1" applyFill="1" applyBorder="1" applyAlignment="1">
      <alignment horizontal="center" vertical="center"/>
    </xf>
    <xf numFmtId="0" fontId="9" fillId="29" borderId="81" xfId="1" applyFont="1" applyFill="1" applyBorder="1" applyAlignment="1">
      <alignment horizontal="center" vertical="center"/>
    </xf>
    <xf numFmtId="0" fontId="9" fillId="30" borderId="81" xfId="1" applyFont="1" applyFill="1" applyBorder="1" applyAlignment="1">
      <alignment horizontal="center" vertical="center" textRotation="90"/>
    </xf>
    <xf numFmtId="0" fontId="9" fillId="31" borderId="82" xfId="1" applyFont="1" applyFill="1" applyBorder="1" applyAlignment="1">
      <alignment horizontal="center" vertical="center" textRotation="90"/>
    </xf>
    <xf numFmtId="0" fontId="5" fillId="2" borderId="82" xfId="1" applyFont="1" applyFill="1" applyBorder="1" applyAlignment="1">
      <alignment horizontal="center" vertical="center" textRotation="90"/>
    </xf>
    <xf numFmtId="0" fontId="5" fillId="18" borderId="82" xfId="1" applyFont="1" applyFill="1" applyBorder="1" applyAlignment="1">
      <alignment horizontal="center" vertical="center" textRotation="90"/>
    </xf>
    <xf numFmtId="0" fontId="5" fillId="31" borderId="82" xfId="1" applyFont="1" applyFill="1" applyBorder="1" applyAlignment="1">
      <alignment horizontal="center" vertical="center" textRotation="90"/>
    </xf>
    <xf numFmtId="0" fontId="10" fillId="2" borderId="82" xfId="1" applyFont="1" applyFill="1" applyBorder="1" applyAlignment="1">
      <alignment horizontal="center" vertical="center" textRotation="90"/>
    </xf>
    <xf numFmtId="0" fontId="3" fillId="24" borderId="83" xfId="1" applyFont="1" applyFill="1" applyBorder="1" applyAlignment="1">
      <alignment horizontal="center"/>
    </xf>
    <xf numFmtId="0" fontId="3" fillId="32" borderId="84" xfId="1" applyFont="1" applyFill="1" applyBorder="1"/>
    <xf numFmtId="1" fontId="39" fillId="33" borderId="84" xfId="1" applyNumberFormat="1" applyFont="1" applyFill="1" applyBorder="1" applyAlignment="1">
      <alignment horizontal="center"/>
    </xf>
    <xf numFmtId="1" fontId="9" fillId="2" borderId="84" xfId="1" applyNumberFormat="1" applyFont="1" applyFill="1" applyBorder="1" applyAlignment="1">
      <alignment horizontal="center"/>
    </xf>
    <xf numFmtId="1" fontId="9" fillId="34" borderId="84" xfId="1" applyNumberFormat="1" applyFont="1" applyFill="1" applyBorder="1" applyAlignment="1">
      <alignment horizontal="center"/>
    </xf>
    <xf numFmtId="1" fontId="9" fillId="35" borderId="84" xfId="1" applyNumberFormat="1" applyFont="1" applyFill="1" applyBorder="1" applyAlignment="1">
      <alignment horizontal="center"/>
    </xf>
    <xf numFmtId="1" fontId="10" fillId="2" borderId="84" xfId="1" applyNumberFormat="1" applyFont="1" applyFill="1" applyBorder="1" applyAlignment="1">
      <alignment horizontal="center"/>
    </xf>
    <xf numFmtId="1" fontId="9" fillId="36" borderId="84" xfId="1" applyNumberFormat="1" applyFont="1" applyFill="1" applyBorder="1" applyAlignment="1">
      <alignment horizontal="center"/>
    </xf>
    <xf numFmtId="1" fontId="9" fillId="37" borderId="84" xfId="1" applyNumberFormat="1" applyFont="1" applyFill="1" applyBorder="1" applyAlignment="1">
      <alignment horizontal="center"/>
    </xf>
    <xf numFmtId="1" fontId="10" fillId="2" borderId="84" xfId="1" applyNumberFormat="1" applyFont="1" applyFill="1" applyBorder="1" applyAlignment="1">
      <alignment horizontal="center" vertical="center"/>
    </xf>
    <xf numFmtId="0" fontId="40" fillId="36" borderId="84" xfId="0" applyFont="1" applyFill="1" applyBorder="1" applyAlignment="1">
      <alignment horizontal="center"/>
    </xf>
    <xf numFmtId="0" fontId="5" fillId="23" borderId="84" xfId="0" applyFont="1" applyFill="1" applyBorder="1"/>
    <xf numFmtId="1" fontId="3" fillId="2" borderId="84" xfId="1" applyNumberFormat="1" applyFont="1" applyFill="1" applyBorder="1" applyAlignment="1">
      <alignment horizontal="center"/>
    </xf>
    <xf numFmtId="0" fontId="3" fillId="38" borderId="84" xfId="1" applyFont="1" applyFill="1" applyBorder="1"/>
    <xf numFmtId="0" fontId="3" fillId="39" borderId="84" xfId="1" applyFont="1" applyFill="1" applyBorder="1"/>
    <xf numFmtId="0" fontId="3" fillId="2" borderId="83" xfId="1" applyFont="1" applyFill="1" applyBorder="1" applyAlignment="1">
      <alignment horizontal="center"/>
    </xf>
    <xf numFmtId="0" fontId="3" fillId="40" borderId="84" xfId="1" applyFont="1" applyFill="1" applyBorder="1"/>
    <xf numFmtId="0" fontId="3" fillId="0" borderId="84" xfId="1" applyFont="1" applyBorder="1"/>
    <xf numFmtId="0" fontId="37" fillId="36" borderId="84" xfId="0" applyFont="1" applyFill="1" applyBorder="1"/>
    <xf numFmtId="0" fontId="5" fillId="10" borderId="84" xfId="0" applyFont="1" applyFill="1" applyBorder="1"/>
    <xf numFmtId="0" fontId="3" fillId="11" borderId="84" xfId="0" applyFont="1" applyFill="1" applyBorder="1"/>
    <xf numFmtId="0" fontId="3" fillId="18" borderId="84" xfId="1" applyFont="1" applyFill="1" applyBorder="1"/>
    <xf numFmtId="0" fontId="41" fillId="11" borderId="84" xfId="0" applyFont="1" applyFill="1" applyBorder="1"/>
    <xf numFmtId="0" fontId="5" fillId="11" borderId="84" xfId="0" applyFont="1" applyFill="1" applyBorder="1"/>
    <xf numFmtId="0" fontId="17" fillId="2" borderId="84" xfId="1" applyFont="1" applyFill="1" applyBorder="1"/>
    <xf numFmtId="0" fontId="7" fillId="11" borderId="84" xfId="0" applyFont="1" applyFill="1" applyBorder="1"/>
    <xf numFmtId="0" fontId="3" fillId="31" borderId="85" xfId="1" applyFont="1" applyFill="1" applyBorder="1" applyAlignment="1">
      <alignment horizontal="center"/>
    </xf>
    <xf numFmtId="0" fontId="9" fillId="31" borderId="86" xfId="1" applyFont="1" applyFill="1" applyBorder="1" applyAlignment="1">
      <alignment horizontal="left"/>
    </xf>
    <xf numFmtId="1" fontId="9" fillId="41" borderId="86" xfId="1" applyNumberFormat="1" applyFont="1" applyFill="1" applyBorder="1" applyAlignment="1">
      <alignment horizontal="center"/>
    </xf>
    <xf numFmtId="1" fontId="9" fillId="31" borderId="87" xfId="1" applyNumberFormat="1" applyFont="1" applyFill="1" applyBorder="1" applyAlignment="1">
      <alignment horizontal="center"/>
    </xf>
    <xf numFmtId="1" fontId="9" fillId="42" borderId="88" xfId="1" applyNumberFormat="1" applyFont="1" applyFill="1" applyBorder="1" applyAlignment="1">
      <alignment horizontal="center"/>
    </xf>
    <xf numFmtId="0" fontId="37" fillId="0" borderId="0" xfId="0" applyFont="1"/>
    <xf numFmtId="0" fontId="28" fillId="3" borderId="5" xfId="0" applyFont="1" applyFill="1" applyBorder="1" applyAlignment="1">
      <alignment horizontal="center"/>
    </xf>
    <xf numFmtId="0" fontId="28" fillId="16" borderId="11" xfId="0" applyFont="1" applyFill="1" applyBorder="1" applyAlignment="1">
      <alignment horizontal="center"/>
    </xf>
    <xf numFmtId="1" fontId="26" fillId="2" borderId="76" xfId="0" applyNumberFormat="1" applyFont="1" applyFill="1" applyBorder="1" applyAlignment="1">
      <alignment horizontal="center"/>
    </xf>
    <xf numFmtId="0" fontId="28" fillId="2" borderId="7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0" fontId="9" fillId="0" borderId="57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21" fillId="18" borderId="39" xfId="0" applyFont="1" applyFill="1" applyBorder="1" applyAlignment="1">
      <alignment horizontal="center" vertical="center"/>
    </xf>
    <xf numFmtId="0" fontId="21" fillId="18" borderId="40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1" fillId="18" borderId="43" xfId="0" applyFont="1" applyFill="1" applyBorder="1" applyAlignment="1">
      <alignment horizontal="center" vertical="center"/>
    </xf>
    <xf numFmtId="0" fontId="21" fillId="18" borderId="44" xfId="0" applyFont="1" applyFill="1" applyBorder="1" applyAlignment="1">
      <alignment horizontal="center" vertical="center"/>
    </xf>
    <xf numFmtId="0" fontId="21" fillId="18" borderId="4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center" wrapText="1"/>
    </xf>
    <xf numFmtId="0" fontId="4" fillId="2" borderId="47" xfId="0" applyFont="1" applyFill="1" applyBorder="1" applyAlignment="1">
      <alignment horizontal="center" wrapText="1"/>
    </xf>
    <xf numFmtId="0" fontId="8" fillId="22" borderId="46" xfId="0" applyFont="1" applyFill="1" applyBorder="1" applyAlignment="1">
      <alignment horizontal="center" vertical="center"/>
    </xf>
    <xf numFmtId="0" fontId="8" fillId="22" borderId="47" xfId="0" applyFont="1" applyFill="1" applyBorder="1" applyAlignment="1">
      <alignment horizontal="center" vertical="center"/>
    </xf>
    <xf numFmtId="0" fontId="8" fillId="22" borderId="62" xfId="0" applyFont="1" applyFill="1" applyBorder="1" applyAlignment="1">
      <alignment horizontal="center" vertical="center"/>
    </xf>
    <xf numFmtId="0" fontId="8" fillId="22" borderId="52" xfId="0" applyFont="1" applyFill="1" applyBorder="1" applyAlignment="1">
      <alignment horizontal="center" vertical="center"/>
    </xf>
    <xf numFmtId="0" fontId="8" fillId="22" borderId="53" xfId="0" applyFont="1" applyFill="1" applyBorder="1" applyAlignment="1">
      <alignment horizontal="center" vertical="center"/>
    </xf>
    <xf numFmtId="0" fontId="8" fillId="22" borderId="56" xfId="0" applyFont="1" applyFill="1" applyBorder="1" applyAlignment="1">
      <alignment horizontal="center" vertical="center"/>
    </xf>
    <xf numFmtId="1" fontId="4" fillId="0" borderId="52" xfId="0" applyNumberFormat="1" applyFont="1" applyFill="1" applyBorder="1" applyAlignment="1">
      <alignment horizontal="center"/>
    </xf>
    <xf numFmtId="1" fontId="19" fillId="0" borderId="53" xfId="0" applyNumberFormat="1" applyFont="1" applyFill="1" applyBorder="1" applyAlignment="1">
      <alignment horizontal="center"/>
    </xf>
    <xf numFmtId="1" fontId="19" fillId="2" borderId="53" xfId="0" applyNumberFormat="1" applyFont="1" applyFill="1" applyBorder="1" applyAlignment="1">
      <alignment horizontal="center"/>
    </xf>
    <xf numFmtId="1" fontId="5" fillId="2" borderId="54" xfId="0" applyNumberFormat="1" applyFont="1" applyFill="1" applyBorder="1" applyAlignment="1">
      <alignment horizontal="center"/>
    </xf>
    <xf numFmtId="1" fontId="5" fillId="2" borderId="55" xfId="0" applyNumberFormat="1" applyFont="1" applyFill="1" applyBorder="1" applyAlignment="1">
      <alignment horizontal="center"/>
    </xf>
    <xf numFmtId="0" fontId="8" fillId="16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8" fillId="21" borderId="31" xfId="0" applyFont="1" applyFill="1" applyBorder="1" applyAlignment="1">
      <alignment horizontal="center"/>
    </xf>
    <xf numFmtId="0" fontId="9" fillId="21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0" borderId="31" xfId="0" applyFont="1" applyFill="1" applyBorder="1" applyAlignment="1">
      <alignment horizontal="center"/>
    </xf>
    <xf numFmtId="0" fontId="9" fillId="20" borderId="0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2" borderId="35" xfId="0" applyFont="1" applyFill="1" applyBorder="1" applyAlignment="1">
      <alignment horizontal="center"/>
    </xf>
    <xf numFmtId="1" fontId="26" fillId="0" borderId="76" xfId="0" applyNumberFormat="1" applyFont="1" applyBorder="1" applyAlignment="1">
      <alignment horizontal="center"/>
    </xf>
    <xf numFmtId="1" fontId="26" fillId="2" borderId="76" xfId="0" applyNumberFormat="1" applyFont="1" applyFill="1" applyBorder="1" applyAlignment="1">
      <alignment horizontal="center"/>
    </xf>
    <xf numFmtId="0" fontId="33" fillId="2" borderId="28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0" fontId="33" fillId="2" borderId="34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28" fillId="21" borderId="76" xfId="0" applyFont="1" applyFill="1" applyBorder="1" applyAlignment="1">
      <alignment horizontal="center"/>
    </xf>
    <xf numFmtId="0" fontId="28" fillId="2" borderId="76" xfId="0" applyFont="1" applyFill="1" applyBorder="1" applyAlignment="1">
      <alignment horizontal="center"/>
    </xf>
    <xf numFmtId="0" fontId="28" fillId="20" borderId="76" xfId="0" applyFont="1" applyFill="1" applyBorder="1" applyAlignment="1">
      <alignment horizontal="center"/>
    </xf>
    <xf numFmtId="0" fontId="34" fillId="18" borderId="39" xfId="0" applyFont="1" applyFill="1" applyBorder="1" applyAlignment="1">
      <alignment horizontal="center" vertical="center"/>
    </xf>
    <xf numFmtId="0" fontId="34" fillId="18" borderId="40" xfId="0" applyFont="1" applyFill="1" applyBorder="1" applyAlignment="1">
      <alignment horizontal="center" vertical="center"/>
    </xf>
    <xf numFmtId="0" fontId="34" fillId="18" borderId="41" xfId="0" applyFont="1" applyFill="1" applyBorder="1" applyAlignment="1">
      <alignment horizontal="center" vertical="center"/>
    </xf>
    <xf numFmtId="0" fontId="34" fillId="18" borderId="43" xfId="0" applyFont="1" applyFill="1" applyBorder="1" applyAlignment="1">
      <alignment horizontal="center" vertical="center"/>
    </xf>
    <xf numFmtId="0" fontId="34" fillId="18" borderId="44" xfId="0" applyFont="1" applyFill="1" applyBorder="1" applyAlignment="1">
      <alignment horizontal="center" vertical="center"/>
    </xf>
    <xf numFmtId="0" fontId="34" fillId="18" borderId="45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/>
    </xf>
    <xf numFmtId="0" fontId="26" fillId="2" borderId="76" xfId="0" applyFont="1" applyFill="1" applyBorder="1" applyAlignment="1">
      <alignment horizontal="center"/>
    </xf>
    <xf numFmtId="0" fontId="26" fillId="0" borderId="76" xfId="0" applyFont="1" applyBorder="1" applyAlignment="1">
      <alignment horizontal="center" wrapText="1"/>
    </xf>
    <xf numFmtId="0" fontId="26" fillId="2" borderId="76" xfId="0" applyFont="1" applyFill="1" applyBorder="1" applyAlignment="1">
      <alignment horizontal="center" wrapText="1"/>
    </xf>
    <xf numFmtId="1" fontId="26" fillId="2" borderId="77" xfId="0" applyNumberFormat="1" applyFont="1" applyFill="1" applyBorder="1" applyAlignment="1">
      <alignment horizontal="center"/>
    </xf>
    <xf numFmtId="0" fontId="26" fillId="2" borderId="78" xfId="0" applyFont="1" applyFill="1" applyBorder="1" applyAlignment="1">
      <alignment horizontal="center"/>
    </xf>
    <xf numFmtId="0" fontId="28" fillId="0" borderId="57" xfId="0" applyFont="1" applyBorder="1" applyAlignment="1">
      <alignment horizontal="center"/>
    </xf>
    <xf numFmtId="0" fontId="28" fillId="2" borderId="57" xfId="0" applyFont="1" applyFill="1" applyBorder="1" applyAlignment="1">
      <alignment horizontal="center"/>
    </xf>
    <xf numFmtId="0" fontId="28" fillId="18" borderId="3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8" fillId="16" borderId="11" xfId="0" applyFont="1" applyFill="1" applyBorder="1" applyAlignment="1">
      <alignment horizontal="center"/>
    </xf>
    <xf numFmtId="0" fontId="28" fillId="20" borderId="11" xfId="0" applyFont="1" applyFill="1" applyBorder="1" applyAlignment="1">
      <alignment horizontal="center"/>
    </xf>
    <xf numFmtId="0" fontId="28" fillId="6" borderId="11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42" fillId="36" borderId="46" xfId="0" applyFont="1" applyFill="1" applyBorder="1" applyAlignment="1">
      <alignment horizontal="center" vertical="center"/>
    </xf>
    <xf numFmtId="0" fontId="42" fillId="36" borderId="47" xfId="0" applyFont="1" applyFill="1" applyBorder="1" applyAlignment="1">
      <alignment horizontal="center" vertical="center"/>
    </xf>
    <xf numFmtId="0" fontId="42" fillId="36" borderId="62" xfId="0" applyFont="1" applyFill="1" applyBorder="1" applyAlignment="1">
      <alignment horizontal="center" vertical="center"/>
    </xf>
    <xf numFmtId="0" fontId="42" fillId="36" borderId="52" xfId="0" applyFont="1" applyFill="1" applyBorder="1" applyAlignment="1">
      <alignment horizontal="center" vertical="center"/>
    </xf>
    <xf numFmtId="0" fontId="42" fillId="36" borderId="53" xfId="0" applyFont="1" applyFill="1" applyBorder="1" applyAlignment="1">
      <alignment horizontal="center" vertical="center"/>
    </xf>
    <xf numFmtId="0" fontId="42" fillId="36" borderId="56" xfId="0" applyFont="1" applyFill="1" applyBorder="1" applyAlignment="1">
      <alignment horizontal="center" vertical="center"/>
    </xf>
    <xf numFmtId="0" fontId="3" fillId="2" borderId="79" xfId="1" applyFont="1" applyFill="1" applyBorder="1" applyAlignment="1">
      <alignment horizontal="center" vertical="center"/>
    </xf>
    <xf numFmtId="0" fontId="3" fillId="2" borderId="76" xfId="1" applyFont="1" applyFill="1" applyBorder="1" applyAlignment="1">
      <alignment horizontal="center" vertical="center"/>
    </xf>
    <xf numFmtId="0" fontId="9" fillId="27" borderId="76" xfId="1" applyFont="1" applyFill="1" applyBorder="1" applyAlignment="1">
      <alignment horizontal="center" vertical="center"/>
    </xf>
    <xf numFmtId="0" fontId="27" fillId="18" borderId="7" xfId="0" applyFont="1" applyFill="1" applyBorder="1" applyAlignment="1">
      <alignment horizontal="center"/>
    </xf>
    <xf numFmtId="0" fontId="27" fillId="18" borderId="8" xfId="0" applyFont="1" applyFill="1" applyBorder="1" applyAlignment="1">
      <alignment horizontal="center"/>
    </xf>
    <xf numFmtId="0" fontId="27" fillId="3" borderId="9" xfId="0" applyFont="1" applyFill="1" applyBorder="1" applyAlignment="1">
      <alignment horizontal="center"/>
    </xf>
    <xf numFmtId="1" fontId="31" fillId="9" borderId="71" xfId="0" applyNumberFormat="1" applyFont="1" applyFill="1" applyBorder="1" applyAlignment="1">
      <alignment horizontal="center"/>
    </xf>
    <xf numFmtId="0" fontId="28" fillId="2" borderId="72" xfId="0" applyFont="1" applyFill="1" applyBorder="1" applyAlignment="1">
      <alignment horizontal="center"/>
    </xf>
    <xf numFmtId="1" fontId="31" fillId="9" borderId="73" xfId="0" applyNumberFormat="1" applyFont="1" applyFill="1" applyBorder="1" applyAlignment="1">
      <alignment horizontal="center"/>
    </xf>
    <xf numFmtId="1" fontId="31" fillId="9" borderId="72" xfId="0" applyNumberFormat="1" applyFont="1" applyFill="1" applyBorder="1" applyAlignment="1">
      <alignment horizontal="center"/>
    </xf>
    <xf numFmtId="1" fontId="31" fillId="10" borderId="89" xfId="0" applyNumberFormat="1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/>
    </xf>
    <xf numFmtId="1" fontId="28" fillId="2" borderId="11" xfId="0" applyNumberFormat="1" applyFont="1" applyFill="1" applyBorder="1" applyAlignment="1">
      <alignment horizontal="center"/>
    </xf>
    <xf numFmtId="1" fontId="28" fillId="24" borderId="12" xfId="0" applyNumberFormat="1" applyFont="1" applyFill="1" applyBorder="1" applyAlignment="1">
      <alignment horizontal="center"/>
    </xf>
    <xf numFmtId="1" fontId="31" fillId="10" borderId="64" xfId="0" applyNumberFormat="1" applyFont="1" applyFill="1" applyBorder="1" applyAlignment="1">
      <alignment horizontal="center"/>
    </xf>
    <xf numFmtId="1" fontId="31" fillId="10" borderId="74" xfId="0" applyNumberFormat="1" applyFont="1" applyFill="1" applyBorder="1" applyAlignment="1">
      <alignment horizontal="center"/>
    </xf>
    <xf numFmtId="1" fontId="31" fillId="2" borderId="67" xfId="0" applyNumberFormat="1" applyFont="1" applyFill="1" applyBorder="1" applyAlignment="1">
      <alignment horizontal="center"/>
    </xf>
    <xf numFmtId="1" fontId="31" fillId="9" borderId="67" xfId="0" applyNumberFormat="1" applyFont="1" applyFill="1" applyBorder="1" applyAlignment="1">
      <alignment horizontal="center"/>
    </xf>
    <xf numFmtId="1" fontId="31" fillId="9" borderId="13" xfId="0" applyNumberFormat="1" applyFont="1" applyFill="1" applyBorder="1" applyAlignment="1">
      <alignment horizontal="center"/>
    </xf>
    <xf numFmtId="1" fontId="31" fillId="9" borderId="89" xfId="0" applyNumberFormat="1" applyFont="1" applyFill="1" applyBorder="1" applyAlignment="1">
      <alignment horizontal="center"/>
    </xf>
    <xf numFmtId="1" fontId="31" fillId="11" borderId="63" xfId="0" applyNumberFormat="1" applyFont="1" applyFill="1" applyBorder="1" applyAlignment="1">
      <alignment horizontal="center"/>
    </xf>
    <xf numFmtId="1" fontId="31" fillId="11" borderId="74" xfId="0" applyNumberFormat="1" applyFont="1" applyFill="1" applyBorder="1" applyAlignment="1">
      <alignment horizontal="center"/>
    </xf>
    <xf numFmtId="0" fontId="28" fillId="2" borderId="74" xfId="0" applyFont="1" applyFill="1" applyBorder="1" applyAlignment="1">
      <alignment horizontal="center"/>
    </xf>
    <xf numFmtId="1" fontId="31" fillId="10" borderId="13" xfId="0" applyNumberFormat="1" applyFont="1" applyFill="1" applyBorder="1" applyAlignment="1">
      <alignment horizontal="center"/>
    </xf>
    <xf numFmtId="1" fontId="28" fillId="24" borderId="13" xfId="0" applyNumberFormat="1" applyFont="1" applyFill="1" applyBorder="1" applyAlignment="1">
      <alignment horizontal="center"/>
    </xf>
    <xf numFmtId="1" fontId="31" fillId="10" borderId="31" xfId="0" applyNumberFormat="1" applyFont="1" applyFill="1" applyBorder="1" applyAlignment="1">
      <alignment horizontal="center"/>
    </xf>
    <xf numFmtId="1" fontId="31" fillId="10" borderId="90" xfId="0" applyNumberFormat="1" applyFont="1" applyFill="1" applyBorder="1" applyAlignment="1">
      <alignment horizontal="center"/>
    </xf>
    <xf numFmtId="1" fontId="31" fillId="10" borderId="91" xfId="0" applyNumberFormat="1" applyFont="1" applyFill="1" applyBorder="1" applyAlignment="1">
      <alignment horizontal="center"/>
    </xf>
    <xf numFmtId="164" fontId="26" fillId="17" borderId="92" xfId="0" applyNumberFormat="1" applyFont="1" applyFill="1" applyBorder="1" applyAlignment="1">
      <alignment horizontal="center"/>
    </xf>
    <xf numFmtId="164" fontId="26" fillId="2" borderId="93" xfId="0" applyNumberFormat="1" applyFont="1" applyFill="1" applyBorder="1" applyAlignment="1">
      <alignment horizontal="center"/>
    </xf>
    <xf numFmtId="164" fontId="26" fillId="2" borderId="89" xfId="0" applyNumberFormat="1" applyFont="1" applyFill="1" applyBorder="1" applyAlignment="1">
      <alignment horizontal="center"/>
    </xf>
    <xf numFmtId="0" fontId="31" fillId="24" borderId="18" xfId="0" applyFont="1" applyFill="1" applyBorder="1" applyAlignment="1">
      <alignment horizontal="center"/>
    </xf>
    <xf numFmtId="1" fontId="28" fillId="24" borderId="19" xfId="0" applyNumberFormat="1" applyFont="1" applyFill="1" applyBorder="1" applyAlignment="1">
      <alignment horizontal="center"/>
    </xf>
    <xf numFmtId="1" fontId="28" fillId="24" borderId="20" xfId="0" applyNumberFormat="1" applyFont="1" applyFill="1" applyBorder="1" applyAlignment="1">
      <alignment horizontal="center"/>
    </xf>
    <xf numFmtId="0" fontId="30" fillId="18" borderId="0" xfId="0" applyFont="1" applyFill="1"/>
    <xf numFmtId="0" fontId="28" fillId="2" borderId="67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20" fontId="26" fillId="2" borderId="13" xfId="0" applyNumberFormat="1" applyFont="1" applyFill="1" applyBorder="1" applyAlignment="1">
      <alignment horizontal="center"/>
    </xf>
    <xf numFmtId="1" fontId="28" fillId="2" borderId="7" xfId="0" applyNumberFormat="1" applyFont="1" applyFill="1" applyBorder="1" applyAlignment="1">
      <alignment horizontal="center"/>
    </xf>
    <xf numFmtId="1" fontId="28" fillId="24" borderId="67" xfId="0" applyNumberFormat="1" applyFont="1" applyFill="1" applyBorder="1" applyAlignment="1">
      <alignment horizontal="center"/>
    </xf>
    <xf numFmtId="164" fontId="32" fillId="2" borderId="13" xfId="0" applyNumberFormat="1" applyFont="1" applyFill="1" applyBorder="1" applyAlignment="1">
      <alignment horizontal="center"/>
    </xf>
    <xf numFmtId="0" fontId="26" fillId="6" borderId="8" xfId="0" applyFont="1" applyFill="1" applyBorder="1" applyAlignment="1">
      <alignment horizontal="center"/>
    </xf>
    <xf numFmtId="1" fontId="28" fillId="43" borderId="67" xfId="0" applyNumberFormat="1" applyFont="1" applyFill="1" applyBorder="1" applyAlignment="1">
      <alignment horizontal="center"/>
    </xf>
    <xf numFmtId="1" fontId="31" fillId="25" borderId="74" xfId="0" applyNumberFormat="1" applyFont="1" applyFill="1" applyBorder="1" applyAlignment="1">
      <alignment horizontal="center"/>
    </xf>
    <xf numFmtId="1" fontId="31" fillId="2" borderId="89" xfId="0" applyNumberFormat="1" applyFont="1" applyFill="1" applyBorder="1" applyAlignment="1">
      <alignment horizontal="center"/>
    </xf>
    <xf numFmtId="1" fontId="31" fillId="10" borderId="67" xfId="0" applyNumberFormat="1" applyFont="1" applyFill="1" applyBorder="1" applyAlignment="1">
      <alignment horizontal="center"/>
    </xf>
    <xf numFmtId="1" fontId="31" fillId="25" borderId="8" xfId="0" applyNumberFormat="1" applyFont="1" applyFill="1" applyBorder="1" applyAlignment="1">
      <alignment horizontal="center"/>
    </xf>
    <xf numFmtId="1" fontId="9" fillId="2" borderId="94" xfId="1" applyNumberFormat="1" applyFont="1" applyFill="1" applyBorder="1" applyAlignment="1">
      <alignment horizontal="center"/>
    </xf>
    <xf numFmtId="1" fontId="9" fillId="44" borderId="94" xfId="1" applyNumberFormat="1" applyFont="1" applyFill="1" applyBorder="1" applyAlignment="1">
      <alignment horizontal="center"/>
    </xf>
    <xf numFmtId="1" fontId="3" fillId="2" borderId="94" xfId="1" applyNumberFormat="1" applyFont="1" applyFill="1" applyBorder="1" applyAlignment="1">
      <alignment horizontal="center"/>
    </xf>
    <xf numFmtId="1" fontId="3" fillId="44" borderId="94" xfId="1" applyNumberFormat="1" applyFont="1" applyFill="1" applyBorder="1" applyAlignment="1">
      <alignment horizontal="center"/>
    </xf>
    <xf numFmtId="0" fontId="37" fillId="18" borderId="1" xfId="0" applyFont="1" applyFill="1" applyBorder="1" applyAlignment="1">
      <alignment horizontal="center"/>
    </xf>
    <xf numFmtId="0" fontId="37" fillId="18" borderId="2" xfId="0" applyFont="1" applyFill="1" applyBorder="1" applyAlignment="1">
      <alignment horizontal="center"/>
    </xf>
    <xf numFmtId="0" fontId="37" fillId="18" borderId="3" xfId="0" applyFont="1" applyFill="1" applyBorder="1" applyAlignment="1">
      <alignment horizontal="center"/>
    </xf>
  </cellXfs>
  <cellStyles count="2">
    <cellStyle name="Normální" xfId="0" builtinId="0"/>
    <cellStyle name="Normální 3" xfId="1" xr:uid="{9BBB949B-EC24-4971-B93B-E374AD8A7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9"/>
  <sheetViews>
    <sheetView topLeftCell="A92" workbookViewId="0">
      <selection sqref="A1:V1"/>
    </sheetView>
  </sheetViews>
  <sheetFormatPr defaultRowHeight="16.8" x14ac:dyDescent="0.4"/>
  <cols>
    <col min="1" max="1" width="3.33203125" style="1" customWidth="1"/>
    <col min="2" max="2" width="3.5546875" style="1" customWidth="1"/>
    <col min="3" max="3" width="20.44140625" style="2" customWidth="1"/>
    <col min="4" max="4" width="4.44140625" style="173" customWidth="1"/>
    <col min="5" max="5" width="3.5546875" style="3" customWidth="1"/>
    <col min="6" max="6" width="26.33203125" style="4" customWidth="1"/>
    <col min="7" max="7" width="6.6640625" style="2" customWidth="1"/>
    <col min="8" max="8" width="3.109375" style="5" customWidth="1"/>
    <col min="9" max="9" width="6.109375" style="6" customWidth="1"/>
    <col min="10" max="10" width="4" style="1" customWidth="1"/>
    <col min="11" max="14" width="3.5546875" style="4" customWidth="1"/>
    <col min="15" max="15" width="4.6640625" style="7" customWidth="1"/>
    <col min="16" max="18" width="4.6640625" style="3" customWidth="1"/>
    <col min="19" max="22" width="3.109375" style="4" customWidth="1"/>
  </cols>
  <sheetData>
    <row r="1" spans="1:22" ht="19.8" thickBot="1" x14ac:dyDescent="0.35">
      <c r="A1" s="449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1"/>
    </row>
    <row r="2" spans="1:22" ht="17.399999999999999" thickBot="1" x14ac:dyDescent="0.45"/>
    <row r="3" spans="1:22" ht="15.6" thickBot="1" x14ac:dyDescent="0.4">
      <c r="A3" s="8"/>
      <c r="B3" s="102" t="s">
        <v>1</v>
      </c>
      <c r="C3" s="9" t="s">
        <v>2</v>
      </c>
      <c r="D3" s="158" t="s">
        <v>3</v>
      </c>
      <c r="E3" s="10"/>
      <c r="F3" s="11" t="s">
        <v>4</v>
      </c>
      <c r="G3" s="447" t="s">
        <v>5</v>
      </c>
      <c r="H3" s="447"/>
      <c r="I3" s="12" t="s">
        <v>6</v>
      </c>
      <c r="J3" s="13" t="s">
        <v>6</v>
      </c>
      <c r="K3" s="14" t="s">
        <v>7</v>
      </c>
      <c r="L3" s="15"/>
      <c r="M3" s="15"/>
      <c r="N3" s="16"/>
      <c r="O3" s="17" t="s">
        <v>8</v>
      </c>
      <c r="P3" s="18"/>
      <c r="Q3" s="18"/>
      <c r="R3" s="19"/>
      <c r="S3" s="20" t="s">
        <v>9</v>
      </c>
      <c r="T3" s="21"/>
      <c r="U3" s="21"/>
      <c r="V3" s="22"/>
    </row>
    <row r="4" spans="1:22" ht="15.6" thickBot="1" x14ac:dyDescent="0.4">
      <c r="A4" s="23" t="s">
        <v>10</v>
      </c>
      <c r="B4" s="24" t="s">
        <v>11</v>
      </c>
      <c r="C4" s="25" t="s">
        <v>12</v>
      </c>
      <c r="D4" s="24" t="s">
        <v>13</v>
      </c>
      <c r="E4" s="26" t="s">
        <v>14</v>
      </c>
      <c r="F4" s="27" t="s">
        <v>15</v>
      </c>
      <c r="G4" s="25" t="s">
        <v>16</v>
      </c>
      <c r="H4" s="28" t="s">
        <v>17</v>
      </c>
      <c r="I4" s="29" t="s">
        <v>18</v>
      </c>
      <c r="J4" s="30" t="s">
        <v>19</v>
      </c>
      <c r="K4" s="31" t="s">
        <v>20</v>
      </c>
      <c r="L4" s="32" t="s">
        <v>21</v>
      </c>
      <c r="M4" s="32" t="s">
        <v>22</v>
      </c>
      <c r="N4" s="33" t="s">
        <v>23</v>
      </c>
      <c r="O4" s="17" t="s">
        <v>24</v>
      </c>
      <c r="P4" s="34" t="s">
        <v>25</v>
      </c>
      <c r="Q4" s="35" t="s">
        <v>26</v>
      </c>
      <c r="R4" s="36" t="s">
        <v>27</v>
      </c>
      <c r="S4" s="37" t="s">
        <v>28</v>
      </c>
      <c r="T4" s="38" t="s">
        <v>29</v>
      </c>
      <c r="U4" s="38" t="s">
        <v>30</v>
      </c>
      <c r="V4" s="39" t="s">
        <v>31</v>
      </c>
    </row>
    <row r="5" spans="1:22" ht="15" x14ac:dyDescent="0.35">
      <c r="A5" s="40">
        <v>1</v>
      </c>
      <c r="B5" s="41" t="s">
        <v>1</v>
      </c>
      <c r="C5" s="42" t="s">
        <v>32</v>
      </c>
      <c r="D5" s="43">
        <v>2012</v>
      </c>
      <c r="E5" s="43">
        <f>SUM(2020-D5)</f>
        <v>8</v>
      </c>
      <c r="F5" s="44" t="s">
        <v>33</v>
      </c>
      <c r="G5" s="45">
        <f t="shared" ref="G5:G15" si="0">MIN(O5:R5)</f>
        <v>4.9999999999999996E-2</v>
      </c>
      <c r="H5" s="46">
        <f t="shared" ref="H5:H15" si="1">SUM(K5:N5)</f>
        <v>15</v>
      </c>
      <c r="I5" s="29">
        <f t="shared" ref="I5:I12" si="2">IF(COUNTIF(K5:N5,"&gt;=0")&lt;4,SUM(K5:N5),SUM(LARGE(K5:N5,1),LARGE(K5:N5,2),LARGE(K5:N5,3),LARGE(K5:N5,4)))</f>
        <v>15</v>
      </c>
      <c r="J5" s="47">
        <f>COUNTIF(K5:N5,"&gt;0")</f>
        <v>1</v>
      </c>
      <c r="K5" s="48">
        <v>15</v>
      </c>
      <c r="L5" s="49"/>
      <c r="M5" s="50"/>
      <c r="N5" s="51"/>
      <c r="O5" s="52">
        <v>4.9999999999999996E-2</v>
      </c>
      <c r="P5" s="34"/>
      <c r="Q5" s="34"/>
      <c r="R5" s="53"/>
      <c r="S5" s="54">
        <v>1</v>
      </c>
      <c r="T5" s="38"/>
      <c r="U5" s="38"/>
      <c r="V5" s="39"/>
    </row>
    <row r="6" spans="1:22" ht="15" x14ac:dyDescent="0.35">
      <c r="A6" s="40">
        <v>2</v>
      </c>
      <c r="B6" s="41" t="s">
        <v>1</v>
      </c>
      <c r="C6" s="42" t="s">
        <v>34</v>
      </c>
      <c r="D6" s="43">
        <v>2012</v>
      </c>
      <c r="E6" s="43">
        <f t="shared" ref="E6:E14" si="3">SUM(2020-D6)</f>
        <v>8</v>
      </c>
      <c r="F6" s="55" t="s">
        <v>35</v>
      </c>
      <c r="G6" s="45">
        <f t="shared" si="0"/>
        <v>5.4166666666666669E-2</v>
      </c>
      <c r="H6" s="46">
        <f t="shared" si="1"/>
        <v>12</v>
      </c>
      <c r="I6" s="29">
        <f t="shared" si="2"/>
        <v>12</v>
      </c>
      <c r="J6" s="47">
        <f>COUNTIF(K6:N6,"&gt;0")</f>
        <v>1</v>
      </c>
      <c r="K6" s="56">
        <v>12</v>
      </c>
      <c r="L6" s="50"/>
      <c r="M6" s="50"/>
      <c r="N6" s="51"/>
      <c r="O6" s="52">
        <v>5.4166666666666669E-2</v>
      </c>
      <c r="P6" s="34"/>
      <c r="Q6" s="34"/>
      <c r="R6" s="53"/>
      <c r="S6" s="54">
        <v>2</v>
      </c>
      <c r="T6" s="38"/>
      <c r="U6" s="38"/>
      <c r="V6" s="39"/>
    </row>
    <row r="7" spans="1:22" ht="15" x14ac:dyDescent="0.35">
      <c r="A7" s="40">
        <v>3</v>
      </c>
      <c r="B7" s="41" t="s">
        <v>1</v>
      </c>
      <c r="C7" s="42" t="s">
        <v>36</v>
      </c>
      <c r="D7" s="43">
        <v>2013</v>
      </c>
      <c r="E7" s="43">
        <f t="shared" si="3"/>
        <v>7</v>
      </c>
      <c r="F7" s="57" t="s">
        <v>37</v>
      </c>
      <c r="G7" s="45">
        <f t="shared" si="0"/>
        <v>5.5555555555555552E-2</v>
      </c>
      <c r="H7" s="46">
        <f t="shared" si="1"/>
        <v>10</v>
      </c>
      <c r="I7" s="29">
        <f t="shared" si="2"/>
        <v>10</v>
      </c>
      <c r="J7" s="47">
        <f t="shared" ref="J7:J15" si="4">COUNTIF(K7:N7,"&gt;0")</f>
        <v>1</v>
      </c>
      <c r="K7" s="56">
        <v>10</v>
      </c>
      <c r="L7" s="58"/>
      <c r="M7" s="58"/>
      <c r="N7" s="59"/>
      <c r="O7" s="52">
        <v>5.5555555555555552E-2</v>
      </c>
      <c r="P7" s="34"/>
      <c r="Q7" s="34"/>
      <c r="R7" s="53"/>
      <c r="S7" s="54">
        <v>3</v>
      </c>
      <c r="T7" s="38"/>
      <c r="U7" s="38"/>
      <c r="V7" s="39"/>
    </row>
    <row r="8" spans="1:22" ht="15" x14ac:dyDescent="0.35">
      <c r="A8" s="40">
        <v>4</v>
      </c>
      <c r="B8" s="41" t="s">
        <v>1</v>
      </c>
      <c r="C8" s="60" t="s">
        <v>38</v>
      </c>
      <c r="D8" s="43">
        <v>2012</v>
      </c>
      <c r="E8" s="43">
        <f t="shared" si="3"/>
        <v>8</v>
      </c>
      <c r="F8" s="55" t="s">
        <v>35</v>
      </c>
      <c r="G8" s="45">
        <f t="shared" si="0"/>
        <v>5.6944444444444443E-2</v>
      </c>
      <c r="H8" s="46">
        <f t="shared" si="1"/>
        <v>8</v>
      </c>
      <c r="I8" s="29">
        <f t="shared" si="2"/>
        <v>8</v>
      </c>
      <c r="J8" s="47">
        <f t="shared" si="4"/>
        <v>1</v>
      </c>
      <c r="K8" s="56">
        <v>8</v>
      </c>
      <c r="L8" s="50"/>
      <c r="M8" s="58"/>
      <c r="N8" s="51"/>
      <c r="O8" s="52">
        <v>5.6944444444444443E-2</v>
      </c>
      <c r="P8" s="34"/>
      <c r="Q8" s="34"/>
      <c r="R8" s="53"/>
      <c r="S8" s="54">
        <v>4</v>
      </c>
      <c r="T8" s="38"/>
      <c r="U8" s="38"/>
      <c r="V8" s="39"/>
    </row>
    <row r="9" spans="1:22" ht="15" x14ac:dyDescent="0.35">
      <c r="A9" s="40">
        <v>5</v>
      </c>
      <c r="B9" s="41" t="s">
        <v>1</v>
      </c>
      <c r="C9" s="42" t="s">
        <v>39</v>
      </c>
      <c r="D9" s="43">
        <v>2012</v>
      </c>
      <c r="E9" s="43">
        <f t="shared" si="3"/>
        <v>8</v>
      </c>
      <c r="F9" s="61" t="s">
        <v>40</v>
      </c>
      <c r="G9" s="45">
        <f t="shared" si="0"/>
        <v>5.7638888888888885E-2</v>
      </c>
      <c r="H9" s="46">
        <f t="shared" si="1"/>
        <v>7</v>
      </c>
      <c r="I9" s="29">
        <f t="shared" si="2"/>
        <v>7</v>
      </c>
      <c r="J9" s="47">
        <f t="shared" si="4"/>
        <v>1</v>
      </c>
      <c r="K9" s="62">
        <v>7</v>
      </c>
      <c r="L9" s="58"/>
      <c r="M9" s="58"/>
      <c r="N9" s="51"/>
      <c r="O9" s="52">
        <v>5.7638888888888885E-2</v>
      </c>
      <c r="P9" s="34"/>
      <c r="Q9" s="34"/>
      <c r="R9" s="53"/>
      <c r="S9" s="54">
        <v>5</v>
      </c>
      <c r="T9" s="38"/>
      <c r="U9" s="38"/>
      <c r="V9" s="39"/>
    </row>
    <row r="10" spans="1:22" ht="15" x14ac:dyDescent="0.35">
      <c r="A10" s="40">
        <v>6</v>
      </c>
      <c r="B10" s="41" t="s">
        <v>1</v>
      </c>
      <c r="C10" s="60" t="s">
        <v>41</v>
      </c>
      <c r="D10" s="43">
        <v>2012</v>
      </c>
      <c r="E10" s="43">
        <f t="shared" si="3"/>
        <v>8</v>
      </c>
      <c r="F10" s="63" t="s">
        <v>42</v>
      </c>
      <c r="G10" s="45">
        <f t="shared" si="0"/>
        <v>5.7638888888888885E-2</v>
      </c>
      <c r="H10" s="46">
        <f t="shared" si="1"/>
        <v>6</v>
      </c>
      <c r="I10" s="29">
        <f t="shared" si="2"/>
        <v>6</v>
      </c>
      <c r="J10" s="47">
        <f t="shared" si="4"/>
        <v>1</v>
      </c>
      <c r="K10" s="64">
        <v>6</v>
      </c>
      <c r="L10" s="58"/>
      <c r="M10" s="58"/>
      <c r="N10" s="51"/>
      <c r="O10" s="52">
        <v>5.7638888888888885E-2</v>
      </c>
      <c r="P10" s="34"/>
      <c r="Q10" s="34"/>
      <c r="R10" s="53"/>
      <c r="S10" s="54">
        <v>6</v>
      </c>
      <c r="T10" s="38"/>
      <c r="U10" s="38"/>
      <c r="V10" s="39"/>
    </row>
    <row r="11" spans="1:22" ht="15" x14ac:dyDescent="0.35">
      <c r="A11" s="40">
        <v>7</v>
      </c>
      <c r="B11" s="41" t="s">
        <v>1</v>
      </c>
      <c r="C11" s="42" t="s">
        <v>43</v>
      </c>
      <c r="D11" s="43">
        <v>2012</v>
      </c>
      <c r="E11" s="43">
        <f t="shared" si="3"/>
        <v>8</v>
      </c>
      <c r="F11" s="57" t="s">
        <v>37</v>
      </c>
      <c r="G11" s="45">
        <f t="shared" si="0"/>
        <v>5.9722222222222225E-2</v>
      </c>
      <c r="H11" s="46">
        <f t="shared" si="1"/>
        <v>5</v>
      </c>
      <c r="I11" s="29">
        <f t="shared" si="2"/>
        <v>5</v>
      </c>
      <c r="J11" s="47">
        <f t="shared" si="4"/>
        <v>1</v>
      </c>
      <c r="K11" s="64">
        <v>5</v>
      </c>
      <c r="L11" s="58"/>
      <c r="M11" s="58"/>
      <c r="N11" s="51"/>
      <c r="O11" s="52">
        <v>5.9722222222222225E-2</v>
      </c>
      <c r="P11" s="34"/>
      <c r="Q11" s="34"/>
      <c r="R11" s="53"/>
      <c r="S11" s="54">
        <v>7</v>
      </c>
      <c r="T11" s="38"/>
      <c r="U11" s="38"/>
      <c r="V11" s="39"/>
    </row>
    <row r="12" spans="1:22" ht="15" x14ac:dyDescent="0.35">
      <c r="A12" s="40">
        <v>8</v>
      </c>
      <c r="B12" s="41" t="s">
        <v>1</v>
      </c>
      <c r="C12" s="42" t="s">
        <v>44</v>
      </c>
      <c r="D12" s="43">
        <v>2013</v>
      </c>
      <c r="E12" s="43">
        <f t="shared" si="3"/>
        <v>7</v>
      </c>
      <c r="F12" s="63" t="s">
        <v>42</v>
      </c>
      <c r="G12" s="45">
        <f t="shared" si="0"/>
        <v>6.1805555555555558E-2</v>
      </c>
      <c r="H12" s="46">
        <f t="shared" si="1"/>
        <v>4</v>
      </c>
      <c r="I12" s="29">
        <f t="shared" si="2"/>
        <v>4</v>
      </c>
      <c r="J12" s="47">
        <f t="shared" si="4"/>
        <v>1</v>
      </c>
      <c r="K12" s="62">
        <v>4</v>
      </c>
      <c r="L12" s="58"/>
      <c r="M12" s="49"/>
      <c r="N12" s="51"/>
      <c r="O12" s="65">
        <v>6.1805555555555558E-2</v>
      </c>
      <c r="P12" s="34"/>
      <c r="Q12" s="34"/>
      <c r="R12" s="53"/>
      <c r="S12" s="54">
        <v>8</v>
      </c>
      <c r="T12" s="38"/>
      <c r="U12" s="38"/>
      <c r="V12" s="39"/>
    </row>
    <row r="13" spans="1:22" ht="15" x14ac:dyDescent="0.35">
      <c r="A13" s="40">
        <v>9</v>
      </c>
      <c r="B13" s="41" t="s">
        <v>1</v>
      </c>
      <c r="C13" s="42" t="s">
        <v>45</v>
      </c>
      <c r="D13" s="43">
        <v>2012</v>
      </c>
      <c r="E13" s="43">
        <f t="shared" si="3"/>
        <v>8</v>
      </c>
      <c r="F13" s="44" t="s">
        <v>33</v>
      </c>
      <c r="G13" s="45">
        <f t="shared" si="0"/>
        <v>6.5972222222222224E-2</v>
      </c>
      <c r="H13" s="46">
        <f t="shared" si="1"/>
        <v>3</v>
      </c>
      <c r="I13" s="29">
        <f>IF(COUNTIF(K13:N13,"&gt;=0")&lt;3,SUM(K13:N13),SUM(LARGE(K13:N13,1),LARGE(K13:N13,2),LARGE(K13:N13,3),))</f>
        <v>3</v>
      </c>
      <c r="J13" s="47">
        <f t="shared" si="4"/>
        <v>1</v>
      </c>
      <c r="K13" s="62">
        <v>3</v>
      </c>
      <c r="L13" s="58"/>
      <c r="M13" s="49"/>
      <c r="N13" s="66"/>
      <c r="O13" s="65">
        <v>6.5972222222222224E-2</v>
      </c>
      <c r="P13" s="34"/>
      <c r="Q13" s="34"/>
      <c r="R13" s="53"/>
      <c r="S13" s="54">
        <v>9</v>
      </c>
      <c r="T13" s="38"/>
      <c r="U13" s="38"/>
      <c r="V13" s="39"/>
    </row>
    <row r="14" spans="1:22" ht="15" x14ac:dyDescent="0.35">
      <c r="A14" s="40">
        <v>10</v>
      </c>
      <c r="B14" s="41" t="s">
        <v>1</v>
      </c>
      <c r="C14" s="60" t="s">
        <v>46</v>
      </c>
      <c r="D14" s="43">
        <v>2013</v>
      </c>
      <c r="E14" s="43">
        <f t="shared" si="3"/>
        <v>7</v>
      </c>
      <c r="F14" s="55" t="s">
        <v>35</v>
      </c>
      <c r="G14" s="45">
        <f t="shared" si="0"/>
        <v>6.8749999999999992E-2</v>
      </c>
      <c r="H14" s="46">
        <f t="shared" si="1"/>
        <v>2</v>
      </c>
      <c r="I14" s="29">
        <f>IF(COUNTIF(K14:N14,"&gt;=0")&lt;4,SUM(K14:N14),SUM(LARGE(K14:N14,1),LARGE(K14:N14,2),LARGE(K14:N14,3),LARGE(K14:N14,4)))</f>
        <v>2</v>
      </c>
      <c r="J14" s="47">
        <f t="shared" si="4"/>
        <v>1</v>
      </c>
      <c r="K14" s="67">
        <v>2</v>
      </c>
      <c r="L14" s="50"/>
      <c r="M14" s="58"/>
      <c r="N14" s="51"/>
      <c r="O14" s="52">
        <v>6.8749999999999992E-2</v>
      </c>
      <c r="P14" s="34"/>
      <c r="Q14" s="34"/>
      <c r="R14" s="53"/>
      <c r="S14" s="54">
        <v>10</v>
      </c>
      <c r="T14" s="38"/>
      <c r="U14" s="38"/>
      <c r="V14" s="39"/>
    </row>
    <row r="15" spans="1:22" ht="15" x14ac:dyDescent="0.35">
      <c r="A15" s="40">
        <v>11</v>
      </c>
      <c r="B15" s="41" t="s">
        <v>1</v>
      </c>
      <c r="C15" s="42"/>
      <c r="D15" s="43"/>
      <c r="E15" s="43"/>
      <c r="F15" s="61"/>
      <c r="G15" s="45">
        <f t="shared" si="0"/>
        <v>0</v>
      </c>
      <c r="H15" s="46">
        <f t="shared" si="1"/>
        <v>0</v>
      </c>
      <c r="I15" s="29">
        <f>IF(COUNTIF(K15:N15,"&gt;=0")&lt;4,SUM(K15:N15),SUM(LARGE(K15:N15,1),LARGE(K15:N15,2),LARGE(K15:N15,3),LARGE(K15:N15,4)))</f>
        <v>0</v>
      </c>
      <c r="J15" s="47">
        <f t="shared" si="4"/>
        <v>0</v>
      </c>
      <c r="K15" s="62"/>
      <c r="L15" s="58"/>
      <c r="M15" s="49"/>
      <c r="N15" s="51"/>
      <c r="O15" s="65"/>
      <c r="P15" s="34"/>
      <c r="Q15" s="34"/>
      <c r="R15" s="53"/>
      <c r="S15" s="54"/>
      <c r="T15" s="38"/>
      <c r="U15" s="38"/>
      <c r="V15" s="39"/>
    </row>
    <row r="16" spans="1:22" ht="15.6" thickBot="1" x14ac:dyDescent="0.4">
      <c r="A16" s="68">
        <v>10</v>
      </c>
      <c r="B16" s="69"/>
      <c r="C16" s="70"/>
      <c r="D16" s="69"/>
      <c r="E16" s="71"/>
      <c r="F16" s="72"/>
      <c r="G16" s="70"/>
      <c r="H16" s="73"/>
      <c r="I16" s="74"/>
      <c r="J16" s="75" t="s">
        <v>47</v>
      </c>
      <c r="K16" s="76">
        <f>COUNTIF(K5:K15,"&gt;-1")</f>
        <v>10</v>
      </c>
      <c r="L16" s="77">
        <f>COUNTIF(L5:L15,"&gt;-1")</f>
        <v>0</v>
      </c>
      <c r="M16" s="77">
        <f>COUNTIF(M5:M15,"&gt;-1")</f>
        <v>0</v>
      </c>
      <c r="N16" s="78">
        <f>COUNTIF(N5:N15,"&gt;-1")</f>
        <v>0</v>
      </c>
      <c r="O16" s="79"/>
      <c r="P16" s="80"/>
      <c r="Q16" s="81"/>
      <c r="R16" s="82"/>
      <c r="S16" s="83"/>
      <c r="T16" s="84"/>
      <c r="U16" s="84"/>
      <c r="V16" s="85"/>
    </row>
    <row r="17" spans="1:22" ht="15.6" thickBot="1" x14ac:dyDescent="0.4">
      <c r="A17" s="86"/>
      <c r="B17" s="109" t="s">
        <v>48</v>
      </c>
      <c r="C17" s="87" t="s">
        <v>49</v>
      </c>
      <c r="D17" s="157" t="s">
        <v>3</v>
      </c>
      <c r="E17" s="88"/>
      <c r="F17" s="89" t="s">
        <v>4</v>
      </c>
      <c r="G17" s="452" t="s">
        <v>5</v>
      </c>
      <c r="H17" s="452"/>
      <c r="I17" s="12" t="s">
        <v>6</v>
      </c>
      <c r="J17" s="13" t="s">
        <v>6</v>
      </c>
      <c r="K17" s="14" t="s">
        <v>7</v>
      </c>
      <c r="L17" s="15"/>
      <c r="M17" s="15"/>
      <c r="N17" s="16"/>
      <c r="O17" s="17" t="s">
        <v>8</v>
      </c>
      <c r="P17" s="18"/>
      <c r="Q17" s="18"/>
      <c r="R17" s="19"/>
      <c r="S17" s="20" t="s">
        <v>9</v>
      </c>
      <c r="T17" s="21"/>
      <c r="U17" s="21"/>
      <c r="V17" s="22"/>
    </row>
    <row r="18" spans="1:22" ht="15" x14ac:dyDescent="0.35">
      <c r="A18" s="23" t="s">
        <v>10</v>
      </c>
      <c r="B18" s="90" t="s">
        <v>11</v>
      </c>
      <c r="C18" s="25" t="s">
        <v>12</v>
      </c>
      <c r="D18" s="90" t="s">
        <v>13</v>
      </c>
      <c r="E18" s="26" t="s">
        <v>14</v>
      </c>
      <c r="F18" s="91" t="s">
        <v>15</v>
      </c>
      <c r="G18" s="25" t="s">
        <v>16</v>
      </c>
      <c r="H18" s="28" t="s">
        <v>17</v>
      </c>
      <c r="I18" s="29" t="s">
        <v>18</v>
      </c>
      <c r="J18" s="30" t="s">
        <v>19</v>
      </c>
      <c r="K18" s="62" t="s">
        <v>20</v>
      </c>
      <c r="L18" s="58" t="s">
        <v>21</v>
      </c>
      <c r="M18" s="58" t="s">
        <v>22</v>
      </c>
      <c r="N18" s="59" t="s">
        <v>23</v>
      </c>
      <c r="O18" s="92" t="s">
        <v>24</v>
      </c>
      <c r="P18" s="34" t="s">
        <v>25</v>
      </c>
      <c r="Q18" s="35" t="s">
        <v>26</v>
      </c>
      <c r="R18" s="36" t="s">
        <v>27</v>
      </c>
      <c r="S18" s="37" t="s">
        <v>28</v>
      </c>
      <c r="T18" s="38" t="s">
        <v>29</v>
      </c>
      <c r="U18" s="38" t="s">
        <v>30</v>
      </c>
      <c r="V18" s="39" t="s">
        <v>31</v>
      </c>
    </row>
    <row r="19" spans="1:22" ht="15" x14ac:dyDescent="0.35">
      <c r="A19" s="40">
        <v>1</v>
      </c>
      <c r="B19" s="41" t="s">
        <v>48</v>
      </c>
      <c r="C19" s="60" t="s">
        <v>50</v>
      </c>
      <c r="D19" s="43">
        <v>2012</v>
      </c>
      <c r="E19" s="43">
        <f>SUM(2020-D19)</f>
        <v>8</v>
      </c>
      <c r="F19" s="55" t="s">
        <v>35</v>
      </c>
      <c r="G19" s="45">
        <f t="shared" ref="G19:G28" si="5">MIN(O19:R19)</f>
        <v>5.1388888888888894E-2</v>
      </c>
      <c r="H19" s="46">
        <f t="shared" ref="H19:H28" si="6">SUM(K19:N19)</f>
        <v>15</v>
      </c>
      <c r="I19" s="29">
        <f t="shared" ref="I19:I28" si="7">IF(COUNTIF(K19:N19,"&gt;=0")&lt;4,SUM(K19:N19),SUM(LARGE(K19:N19,1),LARGE(K19:N19,2),LARGE(K19:N19,3),LARGE(K19:N19,4)))</f>
        <v>15</v>
      </c>
      <c r="J19" s="47">
        <f t="shared" ref="J19:J28" si="8">COUNTIF(K19:N19,"&gt;0")</f>
        <v>1</v>
      </c>
      <c r="K19" s="48">
        <v>15</v>
      </c>
      <c r="L19" s="50"/>
      <c r="M19" s="50"/>
      <c r="N19" s="51"/>
      <c r="O19" s="65">
        <v>5.1388888888888894E-2</v>
      </c>
      <c r="P19" s="34"/>
      <c r="Q19" s="34"/>
      <c r="R19" s="53"/>
      <c r="S19" s="54">
        <v>1</v>
      </c>
      <c r="T19" s="38"/>
      <c r="U19" s="38"/>
      <c r="V19" s="39"/>
    </row>
    <row r="20" spans="1:22" ht="15" x14ac:dyDescent="0.35">
      <c r="A20" s="40">
        <v>2</v>
      </c>
      <c r="B20" s="41" t="s">
        <v>48</v>
      </c>
      <c r="C20" s="42" t="s">
        <v>51</v>
      </c>
      <c r="D20" s="43">
        <v>2012</v>
      </c>
      <c r="E20" s="43">
        <f t="shared" ref="E20:E26" si="9">SUM(2020-D20)</f>
        <v>8</v>
      </c>
      <c r="F20" s="55" t="s">
        <v>35</v>
      </c>
      <c r="G20" s="45">
        <f t="shared" si="5"/>
        <v>5.347222222222222E-2</v>
      </c>
      <c r="H20" s="46">
        <f t="shared" si="6"/>
        <v>12</v>
      </c>
      <c r="I20" s="29">
        <f t="shared" si="7"/>
        <v>12</v>
      </c>
      <c r="J20" s="47">
        <f t="shared" si="8"/>
        <v>1</v>
      </c>
      <c r="K20" s="56">
        <v>12</v>
      </c>
      <c r="L20" s="49"/>
      <c r="M20" s="49"/>
      <c r="N20" s="51"/>
      <c r="O20" s="52">
        <v>5.347222222222222E-2</v>
      </c>
      <c r="P20" s="34"/>
      <c r="Q20" s="34"/>
      <c r="R20" s="53"/>
      <c r="S20" s="54">
        <v>2</v>
      </c>
      <c r="T20" s="38"/>
      <c r="U20" s="38"/>
      <c r="V20" s="39"/>
    </row>
    <row r="21" spans="1:22" ht="15" x14ac:dyDescent="0.35">
      <c r="A21" s="40">
        <v>3</v>
      </c>
      <c r="B21" s="41" t="s">
        <v>48</v>
      </c>
      <c r="C21" s="42" t="s">
        <v>52</v>
      </c>
      <c r="D21" s="43">
        <v>2013</v>
      </c>
      <c r="E21" s="43">
        <f t="shared" si="9"/>
        <v>7</v>
      </c>
      <c r="F21" s="57" t="s">
        <v>37</v>
      </c>
      <c r="G21" s="45">
        <f t="shared" si="5"/>
        <v>5.9027777777777783E-2</v>
      </c>
      <c r="H21" s="46">
        <f t="shared" si="6"/>
        <v>10</v>
      </c>
      <c r="I21" s="29">
        <f t="shared" si="7"/>
        <v>10</v>
      </c>
      <c r="J21" s="47">
        <f t="shared" si="8"/>
        <v>1</v>
      </c>
      <c r="K21" s="56">
        <v>10</v>
      </c>
      <c r="L21" s="58"/>
      <c r="M21" s="58"/>
      <c r="N21" s="51"/>
      <c r="O21" s="65">
        <v>5.9027777777777783E-2</v>
      </c>
      <c r="P21" s="34"/>
      <c r="Q21" s="34"/>
      <c r="R21" s="53"/>
      <c r="S21" s="54">
        <v>3</v>
      </c>
      <c r="T21" s="38"/>
      <c r="U21" s="38"/>
      <c r="V21" s="39"/>
    </row>
    <row r="22" spans="1:22" ht="15" x14ac:dyDescent="0.35">
      <c r="A22" s="40">
        <v>4</v>
      </c>
      <c r="B22" s="41" t="s">
        <v>48</v>
      </c>
      <c r="C22" s="60" t="s">
        <v>53</v>
      </c>
      <c r="D22" s="43">
        <v>2013</v>
      </c>
      <c r="E22" s="43">
        <f t="shared" si="9"/>
        <v>7</v>
      </c>
      <c r="F22" s="55" t="s">
        <v>35</v>
      </c>
      <c r="G22" s="45">
        <f t="shared" si="5"/>
        <v>5.9722222222222225E-2</v>
      </c>
      <c r="H22" s="46">
        <f t="shared" si="6"/>
        <v>8</v>
      </c>
      <c r="I22" s="29">
        <f t="shared" si="7"/>
        <v>8</v>
      </c>
      <c r="J22" s="47">
        <f t="shared" si="8"/>
        <v>1</v>
      </c>
      <c r="K22" s="56">
        <v>8</v>
      </c>
      <c r="L22" s="50"/>
      <c r="M22" s="58"/>
      <c r="N22" s="51"/>
      <c r="O22" s="65">
        <v>5.9722222222222225E-2</v>
      </c>
      <c r="P22" s="34"/>
      <c r="Q22" s="34"/>
      <c r="R22" s="53"/>
      <c r="S22" s="54">
        <v>4</v>
      </c>
      <c r="T22" s="38"/>
      <c r="U22" s="38"/>
      <c r="V22" s="39"/>
    </row>
    <row r="23" spans="1:22" ht="15" x14ac:dyDescent="0.35">
      <c r="A23" s="40">
        <v>5</v>
      </c>
      <c r="B23" s="41" t="s">
        <v>48</v>
      </c>
      <c r="C23" s="42" t="s">
        <v>54</v>
      </c>
      <c r="D23" s="43">
        <v>2013</v>
      </c>
      <c r="E23" s="43">
        <f t="shared" si="9"/>
        <v>7</v>
      </c>
      <c r="F23" s="57" t="s">
        <v>37</v>
      </c>
      <c r="G23" s="45">
        <f t="shared" si="5"/>
        <v>6.3888888888888884E-2</v>
      </c>
      <c r="H23" s="46">
        <f t="shared" si="6"/>
        <v>7</v>
      </c>
      <c r="I23" s="29">
        <f t="shared" si="7"/>
        <v>7</v>
      </c>
      <c r="J23" s="47">
        <f t="shared" si="8"/>
        <v>1</v>
      </c>
      <c r="K23" s="62">
        <v>7</v>
      </c>
      <c r="L23" s="58"/>
      <c r="M23" s="50"/>
      <c r="N23" s="51"/>
      <c r="O23" s="52">
        <v>6.3888888888888884E-2</v>
      </c>
      <c r="P23" s="34"/>
      <c r="Q23" s="34"/>
      <c r="R23" s="53"/>
      <c r="S23" s="54">
        <v>5</v>
      </c>
      <c r="T23" s="38"/>
      <c r="U23" s="38"/>
      <c r="V23" s="39"/>
    </row>
    <row r="24" spans="1:22" ht="15" x14ac:dyDescent="0.35">
      <c r="A24" s="40">
        <v>6</v>
      </c>
      <c r="B24" s="41" t="s">
        <v>48</v>
      </c>
      <c r="C24" s="42" t="s">
        <v>55</v>
      </c>
      <c r="D24" s="43">
        <v>2013</v>
      </c>
      <c r="E24" s="43">
        <f t="shared" si="9"/>
        <v>7</v>
      </c>
      <c r="F24" s="57" t="s">
        <v>37</v>
      </c>
      <c r="G24" s="45">
        <f t="shared" si="5"/>
        <v>6.458333333333334E-2</v>
      </c>
      <c r="H24" s="46">
        <f t="shared" si="6"/>
        <v>6</v>
      </c>
      <c r="I24" s="29">
        <f t="shared" si="7"/>
        <v>6</v>
      </c>
      <c r="J24" s="47">
        <f t="shared" si="8"/>
        <v>1</v>
      </c>
      <c r="K24" s="64">
        <v>6</v>
      </c>
      <c r="L24" s="58"/>
      <c r="M24" s="58"/>
      <c r="N24" s="51"/>
      <c r="O24" s="65">
        <v>6.458333333333334E-2</v>
      </c>
      <c r="P24" s="34"/>
      <c r="Q24" s="34"/>
      <c r="R24" s="53"/>
      <c r="S24" s="54">
        <v>6</v>
      </c>
      <c r="T24" s="38"/>
      <c r="U24" s="38"/>
      <c r="V24" s="39"/>
    </row>
    <row r="25" spans="1:22" ht="15" x14ac:dyDescent="0.35">
      <c r="A25" s="40">
        <v>7</v>
      </c>
      <c r="B25" s="41" t="s">
        <v>48</v>
      </c>
      <c r="C25" s="42" t="s">
        <v>56</v>
      </c>
      <c r="D25" s="43">
        <v>2013</v>
      </c>
      <c r="E25" s="43">
        <f t="shared" si="9"/>
        <v>7</v>
      </c>
      <c r="F25" s="57" t="s">
        <v>37</v>
      </c>
      <c r="G25" s="45">
        <f t="shared" si="5"/>
        <v>6.7361111111111108E-2</v>
      </c>
      <c r="H25" s="46">
        <f t="shared" si="6"/>
        <v>5</v>
      </c>
      <c r="I25" s="29">
        <f t="shared" si="7"/>
        <v>5</v>
      </c>
      <c r="J25" s="47">
        <f t="shared" si="8"/>
        <v>1</v>
      </c>
      <c r="K25" s="64">
        <v>5</v>
      </c>
      <c r="L25" s="50"/>
      <c r="M25" s="50"/>
      <c r="N25" s="59"/>
      <c r="O25" s="52">
        <v>6.7361111111111108E-2</v>
      </c>
      <c r="P25" s="34"/>
      <c r="Q25" s="34"/>
      <c r="R25" s="53"/>
      <c r="S25" s="54">
        <v>7</v>
      </c>
      <c r="T25" s="38"/>
      <c r="U25" s="38"/>
      <c r="V25" s="39"/>
    </row>
    <row r="26" spans="1:22" ht="15" x14ac:dyDescent="0.35">
      <c r="A26" s="40">
        <v>8</v>
      </c>
      <c r="B26" s="41" t="s">
        <v>48</v>
      </c>
      <c r="C26" s="60" t="s">
        <v>57</v>
      </c>
      <c r="D26" s="43">
        <v>2013</v>
      </c>
      <c r="E26" s="43">
        <f t="shared" si="9"/>
        <v>7</v>
      </c>
      <c r="F26" s="55" t="s">
        <v>35</v>
      </c>
      <c r="G26" s="45">
        <f t="shared" si="5"/>
        <v>7.6388888888888895E-2</v>
      </c>
      <c r="H26" s="46">
        <f t="shared" si="6"/>
        <v>4</v>
      </c>
      <c r="I26" s="29">
        <f t="shared" si="7"/>
        <v>4</v>
      </c>
      <c r="J26" s="47">
        <f t="shared" si="8"/>
        <v>1</v>
      </c>
      <c r="K26" s="67">
        <v>4</v>
      </c>
      <c r="L26" s="50"/>
      <c r="M26" s="58"/>
      <c r="N26" s="66"/>
      <c r="O26" s="65">
        <v>7.6388888888888895E-2</v>
      </c>
      <c r="P26" s="34"/>
      <c r="Q26" s="34"/>
      <c r="R26" s="53"/>
      <c r="S26" s="54">
        <v>8</v>
      </c>
      <c r="T26" s="38"/>
      <c r="U26" s="38"/>
      <c r="V26" s="39"/>
    </row>
    <row r="27" spans="1:22" ht="15" x14ac:dyDescent="0.35">
      <c r="A27" s="40">
        <v>9</v>
      </c>
      <c r="B27" s="41" t="s">
        <v>48</v>
      </c>
      <c r="C27" s="42"/>
      <c r="D27" s="43"/>
      <c r="E27" s="43"/>
      <c r="F27" s="61"/>
      <c r="G27" s="45">
        <f t="shared" si="5"/>
        <v>0</v>
      </c>
      <c r="H27" s="46">
        <f t="shared" si="6"/>
        <v>0</v>
      </c>
      <c r="I27" s="29">
        <f t="shared" si="7"/>
        <v>0</v>
      </c>
      <c r="J27" s="93">
        <f t="shared" si="8"/>
        <v>0</v>
      </c>
      <c r="K27" s="64"/>
      <c r="L27" s="58"/>
      <c r="M27" s="58"/>
      <c r="N27" s="51"/>
      <c r="O27" s="65"/>
      <c r="P27" s="34"/>
      <c r="Q27" s="34"/>
      <c r="R27" s="53"/>
      <c r="S27" s="54"/>
      <c r="T27" s="38"/>
      <c r="U27" s="38"/>
      <c r="V27" s="39"/>
    </row>
    <row r="28" spans="1:22" ht="15" x14ac:dyDescent="0.35">
      <c r="A28" s="40">
        <v>10</v>
      </c>
      <c r="B28" s="41" t="s">
        <v>48</v>
      </c>
      <c r="C28" s="42"/>
      <c r="D28" s="43"/>
      <c r="E28" s="43"/>
      <c r="F28" s="61"/>
      <c r="G28" s="45">
        <f t="shared" si="5"/>
        <v>0</v>
      </c>
      <c r="H28" s="46">
        <f t="shared" si="6"/>
        <v>0</v>
      </c>
      <c r="I28" s="29">
        <f t="shared" si="7"/>
        <v>0</v>
      </c>
      <c r="J28" s="47">
        <f t="shared" si="8"/>
        <v>0</v>
      </c>
      <c r="K28" s="64"/>
      <c r="L28" s="58"/>
      <c r="M28" s="58"/>
      <c r="N28" s="51"/>
      <c r="O28" s="65"/>
      <c r="P28" s="34"/>
      <c r="Q28" s="34"/>
      <c r="R28" s="53"/>
      <c r="S28" s="54"/>
      <c r="T28" s="38"/>
      <c r="U28" s="38"/>
      <c r="V28" s="39"/>
    </row>
    <row r="29" spans="1:22" ht="15.6" thickBot="1" x14ac:dyDescent="0.4">
      <c r="A29" s="94">
        <v>8</v>
      </c>
      <c r="B29" s="95"/>
      <c r="C29" s="96"/>
      <c r="D29" s="95"/>
      <c r="E29" s="97"/>
      <c r="F29" s="98"/>
      <c r="G29" s="96"/>
      <c r="H29" s="99"/>
      <c r="I29" s="100"/>
      <c r="J29" s="101" t="s">
        <v>47</v>
      </c>
      <c r="K29" s="76">
        <f>COUNTIF(K18:K28,"&gt;-1")</f>
        <v>8</v>
      </c>
      <c r="L29" s="77">
        <f>COUNTIF(L18:L28,"&gt;-1")</f>
        <v>0</v>
      </c>
      <c r="M29" s="77">
        <f>COUNTIF(M18:M28,"&gt;-1")</f>
        <v>0</v>
      </c>
      <c r="N29" s="78">
        <f>COUNTIF(N18:N28,"&gt;-1")</f>
        <v>0</v>
      </c>
      <c r="O29" s="79"/>
      <c r="P29" s="80"/>
      <c r="Q29" s="81"/>
      <c r="R29" s="82"/>
      <c r="S29" s="83"/>
      <c r="T29" s="84"/>
      <c r="U29" s="84"/>
      <c r="V29" s="85"/>
    </row>
    <row r="30" spans="1:22" ht="15.6" thickBot="1" x14ac:dyDescent="0.4">
      <c r="A30" s="8"/>
      <c r="B30" s="102" t="s">
        <v>58</v>
      </c>
      <c r="C30" s="9" t="s">
        <v>59</v>
      </c>
      <c r="D30" s="446" t="s">
        <v>60</v>
      </c>
      <c r="E30" s="446"/>
      <c r="F30" s="11" t="s">
        <v>61</v>
      </c>
      <c r="G30" s="447" t="s">
        <v>62</v>
      </c>
      <c r="H30" s="447"/>
      <c r="I30" s="12" t="s">
        <v>6</v>
      </c>
      <c r="J30" s="13" t="s">
        <v>6</v>
      </c>
      <c r="K30" s="14" t="s">
        <v>7</v>
      </c>
      <c r="L30" s="15"/>
      <c r="M30" s="15"/>
      <c r="N30" s="16"/>
      <c r="O30" s="17" t="s">
        <v>8</v>
      </c>
      <c r="P30" s="18"/>
      <c r="Q30" s="18"/>
      <c r="R30" s="19"/>
      <c r="S30" s="20" t="s">
        <v>9</v>
      </c>
      <c r="T30" s="21"/>
      <c r="U30" s="21"/>
      <c r="V30" s="22"/>
    </row>
    <row r="31" spans="1:22" ht="15" x14ac:dyDescent="0.35">
      <c r="A31" s="23" t="s">
        <v>10</v>
      </c>
      <c r="B31" s="24" t="s">
        <v>11</v>
      </c>
      <c r="C31" s="25" t="s">
        <v>12</v>
      </c>
      <c r="D31" s="24" t="s">
        <v>13</v>
      </c>
      <c r="E31" s="26" t="s">
        <v>14</v>
      </c>
      <c r="F31" s="27" t="s">
        <v>15</v>
      </c>
      <c r="G31" s="25" t="s">
        <v>16</v>
      </c>
      <c r="H31" s="28" t="s">
        <v>17</v>
      </c>
      <c r="I31" s="29" t="s">
        <v>18</v>
      </c>
      <c r="J31" s="30" t="s">
        <v>19</v>
      </c>
      <c r="K31" s="62" t="s">
        <v>20</v>
      </c>
      <c r="L31" s="58" t="s">
        <v>21</v>
      </c>
      <c r="M31" s="58" t="s">
        <v>22</v>
      </c>
      <c r="N31" s="59" t="s">
        <v>23</v>
      </c>
      <c r="O31" s="92" t="s">
        <v>24</v>
      </c>
      <c r="P31" s="34" t="s">
        <v>25</v>
      </c>
      <c r="Q31" s="35" t="s">
        <v>26</v>
      </c>
      <c r="R31" s="36" t="s">
        <v>27</v>
      </c>
      <c r="S31" s="37" t="s">
        <v>28</v>
      </c>
      <c r="T31" s="38" t="s">
        <v>29</v>
      </c>
      <c r="U31" s="38" t="s">
        <v>30</v>
      </c>
      <c r="V31" s="39" t="s">
        <v>31</v>
      </c>
    </row>
    <row r="32" spans="1:22" ht="15" x14ac:dyDescent="0.35">
      <c r="A32" s="103">
        <v>1</v>
      </c>
      <c r="B32" s="104" t="s">
        <v>58</v>
      </c>
      <c r="C32" s="42" t="s">
        <v>63</v>
      </c>
      <c r="D32" s="43">
        <v>2010</v>
      </c>
      <c r="E32" s="43">
        <f>SUM(2020-D32)</f>
        <v>10</v>
      </c>
      <c r="F32" s="55" t="s">
        <v>35</v>
      </c>
      <c r="G32" s="45">
        <f t="shared" ref="G32:G44" si="10">MIN(O32:R32)</f>
        <v>0</v>
      </c>
      <c r="H32" s="46">
        <f t="shared" ref="H32:H44" si="11">SUM(K32:N32)</f>
        <v>15</v>
      </c>
      <c r="I32" s="29">
        <f t="shared" ref="I32:I44" si="12">IF(COUNTIF(K32:N32,"&gt;=0")&lt;4,SUM(K32:N32),SUM(LARGE(K32:N32,1),LARGE(K32:N32,2),LARGE(K32:N32,3),LARGE(K32:N32,4)))</f>
        <v>15</v>
      </c>
      <c r="J32" s="47">
        <f t="shared" ref="J32:J43" si="13">COUNTIF(K32:N32,"&gt;0")</f>
        <v>1</v>
      </c>
      <c r="K32" s="48">
        <v>15</v>
      </c>
      <c r="L32" s="58"/>
      <c r="M32" s="58"/>
      <c r="N32" s="51"/>
      <c r="O32" s="105" t="s">
        <v>6</v>
      </c>
      <c r="P32" s="34"/>
      <c r="Q32" s="34"/>
      <c r="R32" s="53"/>
      <c r="S32" s="54">
        <v>1</v>
      </c>
      <c r="T32" s="38"/>
      <c r="U32" s="38"/>
      <c r="V32" s="39"/>
    </row>
    <row r="33" spans="1:22" ht="15" x14ac:dyDescent="0.35">
      <c r="A33" s="103">
        <v>2</v>
      </c>
      <c r="B33" s="104" t="s">
        <v>58</v>
      </c>
      <c r="C33" s="106" t="s">
        <v>64</v>
      </c>
      <c r="D33" s="156">
        <v>2010</v>
      </c>
      <c r="E33" s="43">
        <f t="shared" ref="E33:E43" si="14">SUM(2020-D33)</f>
        <v>10</v>
      </c>
      <c r="F33" s="57" t="s">
        <v>37</v>
      </c>
      <c r="G33" s="45">
        <f t="shared" si="10"/>
        <v>0</v>
      </c>
      <c r="H33" s="46">
        <f t="shared" si="11"/>
        <v>12</v>
      </c>
      <c r="I33" s="29">
        <f t="shared" si="12"/>
        <v>12</v>
      </c>
      <c r="J33" s="47">
        <f t="shared" si="13"/>
        <v>1</v>
      </c>
      <c r="K33" s="56">
        <v>12</v>
      </c>
      <c r="L33" s="58"/>
      <c r="M33" s="58"/>
      <c r="N33" s="51"/>
      <c r="O33" s="105" t="s">
        <v>6</v>
      </c>
      <c r="P33" s="34"/>
      <c r="Q33" s="34"/>
      <c r="R33" s="53"/>
      <c r="S33" s="54">
        <v>2</v>
      </c>
      <c r="T33" s="38"/>
      <c r="U33" s="38"/>
      <c r="V33" s="39"/>
    </row>
    <row r="34" spans="1:22" ht="15" x14ac:dyDescent="0.35">
      <c r="A34" s="103">
        <v>3</v>
      </c>
      <c r="B34" s="104" t="s">
        <v>58</v>
      </c>
      <c r="C34" s="42" t="s">
        <v>65</v>
      </c>
      <c r="D34" s="43">
        <v>2010</v>
      </c>
      <c r="E34" s="43">
        <f t="shared" si="14"/>
        <v>10</v>
      </c>
      <c r="F34" s="55" t="s">
        <v>35</v>
      </c>
      <c r="G34" s="45">
        <f t="shared" si="10"/>
        <v>0</v>
      </c>
      <c r="H34" s="46">
        <f t="shared" si="11"/>
        <v>10</v>
      </c>
      <c r="I34" s="29">
        <f t="shared" si="12"/>
        <v>10</v>
      </c>
      <c r="J34" s="47">
        <f t="shared" si="13"/>
        <v>1</v>
      </c>
      <c r="K34" s="56">
        <v>10</v>
      </c>
      <c r="L34" s="58"/>
      <c r="M34" s="50"/>
      <c r="N34" s="51"/>
      <c r="O34" s="105" t="s">
        <v>6</v>
      </c>
      <c r="P34" s="34"/>
      <c r="Q34" s="34"/>
      <c r="R34" s="53"/>
      <c r="S34" s="54">
        <v>3</v>
      </c>
      <c r="T34" s="38"/>
      <c r="U34" s="38"/>
      <c r="V34" s="39"/>
    </row>
    <row r="35" spans="1:22" ht="15" x14ac:dyDescent="0.35">
      <c r="A35" s="103">
        <v>4</v>
      </c>
      <c r="B35" s="104" t="s">
        <v>58</v>
      </c>
      <c r="C35" s="42" t="s">
        <v>161</v>
      </c>
      <c r="D35" s="43">
        <v>2010</v>
      </c>
      <c r="E35" s="43">
        <f t="shared" si="14"/>
        <v>10</v>
      </c>
      <c r="F35" s="55" t="s">
        <v>35</v>
      </c>
      <c r="G35" s="45">
        <f t="shared" si="10"/>
        <v>0</v>
      </c>
      <c r="H35" s="46">
        <f t="shared" si="11"/>
        <v>8</v>
      </c>
      <c r="I35" s="29">
        <f t="shared" si="12"/>
        <v>8</v>
      </c>
      <c r="J35" s="47">
        <f t="shared" si="13"/>
        <v>1</v>
      </c>
      <c r="K35" s="56">
        <v>8</v>
      </c>
      <c r="L35" s="58"/>
      <c r="M35" s="58"/>
      <c r="N35" s="59"/>
      <c r="O35" s="105" t="s">
        <v>6</v>
      </c>
      <c r="P35" s="34"/>
      <c r="Q35" s="34"/>
      <c r="R35" s="53"/>
      <c r="S35" s="54">
        <v>4</v>
      </c>
      <c r="T35" s="38"/>
      <c r="U35" s="38"/>
      <c r="V35" s="39"/>
    </row>
    <row r="36" spans="1:22" ht="15" x14ac:dyDescent="0.35">
      <c r="A36" s="103">
        <v>5</v>
      </c>
      <c r="B36" s="104" t="s">
        <v>58</v>
      </c>
      <c r="C36" s="42" t="s">
        <v>66</v>
      </c>
      <c r="D36" s="43">
        <v>2011</v>
      </c>
      <c r="E36" s="43">
        <f t="shared" si="14"/>
        <v>9</v>
      </c>
      <c r="F36" s="55" t="s">
        <v>35</v>
      </c>
      <c r="G36" s="45">
        <f t="shared" si="10"/>
        <v>0</v>
      </c>
      <c r="H36" s="46">
        <f t="shared" si="11"/>
        <v>7</v>
      </c>
      <c r="I36" s="29">
        <f t="shared" si="12"/>
        <v>7</v>
      </c>
      <c r="J36" s="47">
        <f t="shared" si="13"/>
        <v>1</v>
      </c>
      <c r="K36" s="62">
        <v>7</v>
      </c>
      <c r="L36" s="58"/>
      <c r="M36" s="58"/>
      <c r="N36" s="51"/>
      <c r="O36" s="105" t="s">
        <v>6</v>
      </c>
      <c r="P36" s="34"/>
      <c r="Q36" s="34"/>
      <c r="R36" s="53"/>
      <c r="S36" s="54">
        <v>5</v>
      </c>
      <c r="T36" s="38"/>
      <c r="U36" s="38"/>
      <c r="V36" s="39"/>
    </row>
    <row r="37" spans="1:22" ht="15" x14ac:dyDescent="0.35">
      <c r="A37" s="103">
        <v>6</v>
      </c>
      <c r="B37" s="104" t="s">
        <v>58</v>
      </c>
      <c r="C37" s="42" t="s">
        <v>67</v>
      </c>
      <c r="D37" s="43">
        <v>2011</v>
      </c>
      <c r="E37" s="43">
        <f t="shared" si="14"/>
        <v>9</v>
      </c>
      <c r="F37" s="55" t="s">
        <v>35</v>
      </c>
      <c r="G37" s="45">
        <f t="shared" si="10"/>
        <v>0</v>
      </c>
      <c r="H37" s="46">
        <f t="shared" si="11"/>
        <v>6</v>
      </c>
      <c r="I37" s="29">
        <f t="shared" si="12"/>
        <v>6</v>
      </c>
      <c r="J37" s="47">
        <f t="shared" si="13"/>
        <v>1</v>
      </c>
      <c r="K37" s="64">
        <v>6</v>
      </c>
      <c r="L37" s="50"/>
      <c r="M37" s="58"/>
      <c r="N37" s="51"/>
      <c r="O37" s="105" t="s">
        <v>6</v>
      </c>
      <c r="P37" s="34"/>
      <c r="Q37" s="34"/>
      <c r="R37" s="53"/>
      <c r="S37" s="54">
        <v>6</v>
      </c>
      <c r="T37" s="38"/>
      <c r="U37" s="38"/>
      <c r="V37" s="39"/>
    </row>
    <row r="38" spans="1:22" ht="15" x14ac:dyDescent="0.35">
      <c r="A38" s="103">
        <v>7</v>
      </c>
      <c r="B38" s="104" t="s">
        <v>58</v>
      </c>
      <c r="C38" s="42" t="s">
        <v>68</v>
      </c>
      <c r="D38" s="43">
        <v>2010</v>
      </c>
      <c r="E38" s="43">
        <f t="shared" si="14"/>
        <v>10</v>
      </c>
      <c r="F38" s="57" t="s">
        <v>37</v>
      </c>
      <c r="G38" s="45">
        <f t="shared" si="10"/>
        <v>0</v>
      </c>
      <c r="H38" s="46">
        <f t="shared" si="11"/>
        <v>5</v>
      </c>
      <c r="I38" s="29">
        <f t="shared" si="12"/>
        <v>5</v>
      </c>
      <c r="J38" s="47">
        <f t="shared" si="13"/>
        <v>1</v>
      </c>
      <c r="K38" s="64">
        <v>5</v>
      </c>
      <c r="L38" s="58"/>
      <c r="M38" s="58"/>
      <c r="N38" s="51"/>
      <c r="O38" s="105" t="s">
        <v>6</v>
      </c>
      <c r="P38" s="34"/>
      <c r="Q38" s="34"/>
      <c r="R38" s="53"/>
      <c r="S38" s="54">
        <v>7</v>
      </c>
      <c r="T38" s="38"/>
      <c r="U38" s="38"/>
      <c r="V38" s="39"/>
    </row>
    <row r="39" spans="1:22" ht="15" x14ac:dyDescent="0.35">
      <c r="A39" s="103">
        <v>8</v>
      </c>
      <c r="B39" s="104" t="s">
        <v>58</v>
      </c>
      <c r="C39" s="42" t="s">
        <v>69</v>
      </c>
      <c r="D39" s="43">
        <v>2011</v>
      </c>
      <c r="E39" s="43">
        <f t="shared" si="14"/>
        <v>9</v>
      </c>
      <c r="F39" s="55" t="s">
        <v>35</v>
      </c>
      <c r="G39" s="45">
        <f t="shared" si="10"/>
        <v>0</v>
      </c>
      <c r="H39" s="46">
        <f t="shared" si="11"/>
        <v>4</v>
      </c>
      <c r="I39" s="29">
        <f t="shared" si="12"/>
        <v>4</v>
      </c>
      <c r="J39" s="47">
        <f t="shared" si="13"/>
        <v>1</v>
      </c>
      <c r="K39" s="67">
        <v>4</v>
      </c>
      <c r="L39" s="58"/>
      <c r="M39" s="58"/>
      <c r="N39" s="51"/>
      <c r="O39" s="105" t="s">
        <v>6</v>
      </c>
      <c r="P39" s="34"/>
      <c r="Q39" s="34"/>
      <c r="R39" s="53"/>
      <c r="S39" s="54">
        <v>8</v>
      </c>
      <c r="T39" s="38"/>
      <c r="U39" s="38"/>
      <c r="V39" s="39"/>
    </row>
    <row r="40" spans="1:22" ht="15" x14ac:dyDescent="0.35">
      <c r="A40" s="103">
        <v>9</v>
      </c>
      <c r="B40" s="104" t="s">
        <v>58</v>
      </c>
      <c r="C40" s="107" t="s">
        <v>70</v>
      </c>
      <c r="D40" s="174">
        <v>2011</v>
      </c>
      <c r="E40" s="43">
        <f t="shared" si="14"/>
        <v>9</v>
      </c>
      <c r="F40" s="55" t="s">
        <v>35</v>
      </c>
      <c r="G40" s="45">
        <f t="shared" si="10"/>
        <v>0</v>
      </c>
      <c r="H40" s="46">
        <f t="shared" si="11"/>
        <v>3</v>
      </c>
      <c r="I40" s="29">
        <f t="shared" si="12"/>
        <v>3</v>
      </c>
      <c r="J40" s="47">
        <f t="shared" si="13"/>
        <v>1</v>
      </c>
      <c r="K40" s="64">
        <v>3</v>
      </c>
      <c r="L40" s="58"/>
      <c r="M40" s="58"/>
      <c r="N40" s="51"/>
      <c r="O40" s="105" t="s">
        <v>6</v>
      </c>
      <c r="P40" s="34"/>
      <c r="Q40" s="34"/>
      <c r="R40" s="53"/>
      <c r="S40" s="54">
        <v>9</v>
      </c>
      <c r="T40" s="38"/>
      <c r="U40" s="38"/>
      <c r="V40" s="39"/>
    </row>
    <row r="41" spans="1:22" ht="15" x14ac:dyDescent="0.35">
      <c r="A41" s="103">
        <v>10</v>
      </c>
      <c r="B41" s="104" t="s">
        <v>58</v>
      </c>
      <c r="C41" s="42" t="s">
        <v>157</v>
      </c>
      <c r="D41" s="43">
        <v>2011</v>
      </c>
      <c r="E41" s="43">
        <f t="shared" si="14"/>
        <v>9</v>
      </c>
      <c r="F41" s="55" t="s">
        <v>35</v>
      </c>
      <c r="G41" s="45">
        <f t="shared" si="10"/>
        <v>0</v>
      </c>
      <c r="H41" s="46">
        <f t="shared" si="11"/>
        <v>2</v>
      </c>
      <c r="I41" s="29">
        <f t="shared" si="12"/>
        <v>2</v>
      </c>
      <c r="J41" s="47">
        <f t="shared" si="13"/>
        <v>1</v>
      </c>
      <c r="K41" s="64">
        <v>2</v>
      </c>
      <c r="L41" s="58"/>
      <c r="M41" s="58"/>
      <c r="N41" s="51"/>
      <c r="O41" s="105" t="s">
        <v>6</v>
      </c>
      <c r="P41" s="34"/>
      <c r="Q41" s="34"/>
      <c r="R41" s="53"/>
      <c r="S41" s="54">
        <v>10</v>
      </c>
      <c r="T41" s="38"/>
      <c r="U41" s="38"/>
      <c r="V41" s="39"/>
    </row>
    <row r="42" spans="1:22" ht="15" x14ac:dyDescent="0.35">
      <c r="A42" s="103">
        <v>11</v>
      </c>
      <c r="B42" s="104" t="s">
        <v>58</v>
      </c>
      <c r="C42" s="108" t="s">
        <v>71</v>
      </c>
      <c r="D42" s="43">
        <v>2010</v>
      </c>
      <c r="E42" s="43">
        <f t="shared" si="14"/>
        <v>10</v>
      </c>
      <c r="F42" s="57" t="s">
        <v>37</v>
      </c>
      <c r="G42" s="45">
        <f t="shared" si="10"/>
        <v>0</v>
      </c>
      <c r="H42" s="46">
        <f t="shared" si="11"/>
        <v>1</v>
      </c>
      <c r="I42" s="29">
        <f t="shared" si="12"/>
        <v>1</v>
      </c>
      <c r="J42" s="47">
        <f t="shared" si="13"/>
        <v>1</v>
      </c>
      <c r="K42" s="67">
        <v>1</v>
      </c>
      <c r="L42" s="50"/>
      <c r="M42" s="50"/>
      <c r="N42" s="51"/>
      <c r="O42" s="105" t="s">
        <v>6</v>
      </c>
      <c r="P42" s="34"/>
      <c r="Q42" s="34"/>
      <c r="R42" s="53"/>
      <c r="S42" s="54">
        <v>11</v>
      </c>
      <c r="T42" s="38"/>
      <c r="U42" s="38"/>
      <c r="V42" s="39"/>
    </row>
    <row r="43" spans="1:22" ht="15" x14ac:dyDescent="0.35">
      <c r="A43" s="103">
        <v>12</v>
      </c>
      <c r="B43" s="104" t="s">
        <v>58</v>
      </c>
      <c r="C43" s="60" t="s">
        <v>72</v>
      </c>
      <c r="D43" s="43">
        <v>2011</v>
      </c>
      <c r="E43" s="43">
        <f t="shared" si="14"/>
        <v>9</v>
      </c>
      <c r="F43" s="55" t="s">
        <v>35</v>
      </c>
      <c r="G43" s="45">
        <f t="shared" si="10"/>
        <v>0</v>
      </c>
      <c r="H43" s="46">
        <f t="shared" si="11"/>
        <v>1</v>
      </c>
      <c r="I43" s="29">
        <f t="shared" si="12"/>
        <v>1</v>
      </c>
      <c r="J43" s="47">
        <f t="shared" si="13"/>
        <v>1</v>
      </c>
      <c r="K43" s="64">
        <v>1</v>
      </c>
      <c r="L43" s="58"/>
      <c r="M43" s="50"/>
      <c r="N43" s="51"/>
      <c r="O43" s="105" t="s">
        <v>6</v>
      </c>
      <c r="P43" s="34"/>
      <c r="Q43" s="34"/>
      <c r="R43" s="53"/>
      <c r="S43" s="54">
        <v>12</v>
      </c>
      <c r="T43" s="38"/>
      <c r="U43" s="38"/>
      <c r="V43" s="39"/>
    </row>
    <row r="44" spans="1:22" ht="15" x14ac:dyDescent="0.35">
      <c r="A44" s="103">
        <v>13</v>
      </c>
      <c r="B44" s="104" t="s">
        <v>58</v>
      </c>
      <c r="C44" s="42"/>
      <c r="D44" s="43"/>
      <c r="E44" s="43"/>
      <c r="F44" s="61"/>
      <c r="G44" s="45">
        <f t="shared" si="10"/>
        <v>0</v>
      </c>
      <c r="H44" s="46">
        <f t="shared" si="11"/>
        <v>0</v>
      </c>
      <c r="I44" s="29">
        <f t="shared" si="12"/>
        <v>0</v>
      </c>
      <c r="J44" s="47">
        <f>COUNTIF(K44:N44,"&gt;0")</f>
        <v>0</v>
      </c>
      <c r="K44" s="64"/>
      <c r="L44" s="58"/>
      <c r="M44" s="58"/>
      <c r="N44" s="51"/>
      <c r="O44" s="65"/>
      <c r="P44" s="34"/>
      <c r="Q44" s="34"/>
      <c r="R44" s="53"/>
      <c r="S44" s="54"/>
      <c r="T44" s="38"/>
      <c r="U44" s="38"/>
      <c r="V44" s="39"/>
    </row>
    <row r="45" spans="1:22" ht="15.6" thickBot="1" x14ac:dyDescent="0.4">
      <c r="A45" s="68">
        <v>12</v>
      </c>
      <c r="B45" s="69"/>
      <c r="C45" s="70"/>
      <c r="D45" s="69"/>
      <c r="E45" s="71"/>
      <c r="F45" s="72"/>
      <c r="G45" s="70"/>
      <c r="H45" s="73"/>
      <c r="I45" s="74"/>
      <c r="J45" s="75" t="s">
        <v>47</v>
      </c>
      <c r="K45" s="76">
        <f>COUNTIF(K32:K44,"&gt;-1")</f>
        <v>12</v>
      </c>
      <c r="L45" s="77">
        <f>COUNTIF(L32:L44,"&gt;-1")</f>
        <v>0</v>
      </c>
      <c r="M45" s="77">
        <f>COUNTIF(M32:M44,"&gt;-1")</f>
        <v>0</v>
      </c>
      <c r="N45" s="78">
        <f>COUNTIF(N32:N44,"&gt;-1")</f>
        <v>0</v>
      </c>
      <c r="O45" s="79"/>
      <c r="P45" s="80"/>
      <c r="Q45" s="81"/>
      <c r="R45" s="82"/>
      <c r="S45" s="83"/>
      <c r="T45" s="84"/>
      <c r="U45" s="84"/>
      <c r="V45" s="85"/>
    </row>
    <row r="46" spans="1:22" ht="15.6" thickBot="1" x14ac:dyDescent="0.4">
      <c r="A46" s="86"/>
      <c r="B46" s="109" t="s">
        <v>73</v>
      </c>
      <c r="C46" s="87" t="s">
        <v>74</v>
      </c>
      <c r="D46" s="430" t="s">
        <v>60</v>
      </c>
      <c r="E46" s="430"/>
      <c r="F46" s="89" t="s">
        <v>61</v>
      </c>
      <c r="G46" s="448" t="s">
        <v>75</v>
      </c>
      <c r="H46" s="448"/>
      <c r="I46" s="12" t="s">
        <v>6</v>
      </c>
      <c r="J46" s="13" t="s">
        <v>6</v>
      </c>
      <c r="K46" s="14" t="s">
        <v>7</v>
      </c>
      <c r="L46" s="15"/>
      <c r="M46" s="15"/>
      <c r="N46" s="16"/>
      <c r="O46" s="17" t="s">
        <v>8</v>
      </c>
      <c r="P46" s="18"/>
      <c r="Q46" s="18"/>
      <c r="R46" s="19"/>
      <c r="S46" s="20" t="s">
        <v>9</v>
      </c>
      <c r="T46" s="21"/>
      <c r="U46" s="21"/>
      <c r="V46" s="22"/>
    </row>
    <row r="47" spans="1:22" ht="15" x14ac:dyDescent="0.35">
      <c r="A47" s="23" t="s">
        <v>10</v>
      </c>
      <c r="B47" s="90" t="s">
        <v>11</v>
      </c>
      <c r="C47" s="25" t="s">
        <v>12</v>
      </c>
      <c r="D47" s="90" t="s">
        <v>13</v>
      </c>
      <c r="E47" s="26" t="s">
        <v>14</v>
      </c>
      <c r="F47" s="91" t="s">
        <v>15</v>
      </c>
      <c r="G47" s="25" t="s">
        <v>16</v>
      </c>
      <c r="H47" s="28" t="s">
        <v>17</v>
      </c>
      <c r="I47" s="29" t="s">
        <v>18</v>
      </c>
      <c r="J47" s="30" t="s">
        <v>19</v>
      </c>
      <c r="K47" s="62" t="s">
        <v>20</v>
      </c>
      <c r="L47" s="58" t="s">
        <v>21</v>
      </c>
      <c r="M47" s="58" t="s">
        <v>22</v>
      </c>
      <c r="N47" s="59" t="s">
        <v>23</v>
      </c>
      <c r="O47" s="92" t="s">
        <v>24</v>
      </c>
      <c r="P47" s="34" t="s">
        <v>25</v>
      </c>
      <c r="Q47" s="35" t="s">
        <v>26</v>
      </c>
      <c r="R47" s="36" t="s">
        <v>27</v>
      </c>
      <c r="S47" s="37" t="s">
        <v>28</v>
      </c>
      <c r="T47" s="38" t="s">
        <v>29</v>
      </c>
      <c r="U47" s="38" t="s">
        <v>30</v>
      </c>
      <c r="V47" s="39" t="s">
        <v>31</v>
      </c>
    </row>
    <row r="48" spans="1:22" ht="15" x14ac:dyDescent="0.35">
      <c r="A48" s="40">
        <v>1</v>
      </c>
      <c r="B48" s="41" t="s">
        <v>73</v>
      </c>
      <c r="C48" s="42" t="s">
        <v>76</v>
      </c>
      <c r="D48" s="43">
        <v>2010</v>
      </c>
      <c r="E48" s="43">
        <f>SUM(2020-D48)</f>
        <v>10</v>
      </c>
      <c r="F48" s="63" t="s">
        <v>42</v>
      </c>
      <c r="G48" s="45">
        <f t="shared" ref="G48:G56" si="15">MIN(O48:R48)</f>
        <v>0.15347222222222223</v>
      </c>
      <c r="H48" s="46">
        <f t="shared" ref="H48:H63" si="16">SUM(K48:N48)</f>
        <v>15</v>
      </c>
      <c r="I48" s="29">
        <f t="shared" ref="I48:I63" si="17">IF(COUNTIF(K48:N48,"&gt;=0")&lt;4,SUM(K48:N48),SUM(LARGE(K48:N48,1),LARGE(K48:N48,2),LARGE(K48:N48,3),LARGE(K48:N48,4)))</f>
        <v>15</v>
      </c>
      <c r="J48" s="47">
        <f t="shared" ref="J48:J62" si="18">COUNTIF(K48:N48,"&gt;0")</f>
        <v>1</v>
      </c>
      <c r="K48" s="48">
        <v>15</v>
      </c>
      <c r="L48" s="58"/>
      <c r="M48" s="50"/>
      <c r="N48" s="51"/>
      <c r="O48" s="52">
        <v>0.15347222222222223</v>
      </c>
      <c r="P48" s="34"/>
      <c r="Q48" s="34"/>
      <c r="R48" s="53"/>
      <c r="S48" s="54">
        <v>1</v>
      </c>
      <c r="T48" s="38"/>
      <c r="U48" s="38"/>
      <c r="V48" s="39"/>
    </row>
    <row r="49" spans="1:22" ht="15" x14ac:dyDescent="0.35">
      <c r="A49" s="40">
        <v>2</v>
      </c>
      <c r="B49" s="41" t="s">
        <v>73</v>
      </c>
      <c r="C49" s="60" t="s">
        <v>77</v>
      </c>
      <c r="D49" s="43">
        <v>2011</v>
      </c>
      <c r="E49" s="43">
        <f t="shared" ref="E49:E62" si="19">SUM(2020-D49)</f>
        <v>9</v>
      </c>
      <c r="F49" s="55" t="s">
        <v>35</v>
      </c>
      <c r="G49" s="45">
        <f t="shared" si="15"/>
        <v>0.17013888888888887</v>
      </c>
      <c r="H49" s="46">
        <f t="shared" si="16"/>
        <v>12</v>
      </c>
      <c r="I49" s="29">
        <f t="shared" si="17"/>
        <v>12</v>
      </c>
      <c r="J49" s="47">
        <f t="shared" si="18"/>
        <v>1</v>
      </c>
      <c r="K49" s="56">
        <v>12</v>
      </c>
      <c r="L49" s="58"/>
      <c r="M49" s="49"/>
      <c r="N49" s="51"/>
      <c r="O49" s="52">
        <v>0.17013888888888887</v>
      </c>
      <c r="P49" s="110"/>
      <c r="Q49" s="34"/>
      <c r="R49" s="53"/>
      <c r="S49" s="54">
        <v>2</v>
      </c>
      <c r="T49" s="38"/>
      <c r="U49" s="38"/>
      <c r="V49" s="39"/>
    </row>
    <row r="50" spans="1:22" ht="15" x14ac:dyDescent="0.35">
      <c r="A50" s="40">
        <v>3</v>
      </c>
      <c r="B50" s="41" t="s">
        <v>73</v>
      </c>
      <c r="C50" s="2" t="s">
        <v>78</v>
      </c>
      <c r="D50" s="173">
        <v>2011</v>
      </c>
      <c r="E50" s="43">
        <f t="shared" si="19"/>
        <v>9</v>
      </c>
      <c r="F50" s="111" t="s">
        <v>79</v>
      </c>
      <c r="G50" s="45">
        <f t="shared" si="15"/>
        <v>0.17569444444444446</v>
      </c>
      <c r="H50" s="46">
        <f t="shared" si="16"/>
        <v>10</v>
      </c>
      <c r="I50" s="29">
        <f t="shared" si="17"/>
        <v>10</v>
      </c>
      <c r="J50" s="47">
        <f t="shared" si="18"/>
        <v>1</v>
      </c>
      <c r="K50" s="56">
        <v>10</v>
      </c>
      <c r="L50" s="58"/>
      <c r="M50" s="58"/>
      <c r="N50" s="51"/>
      <c r="O50" s="52">
        <v>0.17569444444444446</v>
      </c>
      <c r="P50" s="34"/>
      <c r="Q50" s="34"/>
      <c r="R50" s="53"/>
      <c r="S50" s="54">
        <v>3</v>
      </c>
      <c r="T50" s="38"/>
      <c r="U50" s="38"/>
      <c r="V50" s="39"/>
    </row>
    <row r="51" spans="1:22" ht="15" x14ac:dyDescent="0.35">
      <c r="A51" s="40">
        <v>4</v>
      </c>
      <c r="B51" s="41" t="s">
        <v>73</v>
      </c>
      <c r="C51" s="60" t="s">
        <v>80</v>
      </c>
      <c r="D51" s="43">
        <v>2010</v>
      </c>
      <c r="E51" s="43">
        <f t="shared" si="19"/>
        <v>10</v>
      </c>
      <c r="F51" s="57" t="s">
        <v>37</v>
      </c>
      <c r="G51" s="45">
        <f t="shared" si="15"/>
        <v>0.1763888888888889</v>
      </c>
      <c r="H51" s="46">
        <f t="shared" si="16"/>
        <v>8</v>
      </c>
      <c r="I51" s="29">
        <f t="shared" si="17"/>
        <v>8</v>
      </c>
      <c r="J51" s="47">
        <f t="shared" si="18"/>
        <v>1</v>
      </c>
      <c r="K51" s="56">
        <v>8</v>
      </c>
      <c r="L51" s="58"/>
      <c r="M51" s="58"/>
      <c r="N51" s="51"/>
      <c r="O51" s="52">
        <v>0.1763888888888889</v>
      </c>
      <c r="P51" s="34"/>
      <c r="Q51" s="34"/>
      <c r="R51" s="53"/>
      <c r="S51" s="54">
        <v>4</v>
      </c>
      <c r="T51" s="38"/>
      <c r="U51" s="38"/>
      <c r="V51" s="39"/>
    </row>
    <row r="52" spans="1:22" ht="15" x14ac:dyDescent="0.35">
      <c r="A52" s="40">
        <v>5</v>
      </c>
      <c r="B52" s="41" t="s">
        <v>73</v>
      </c>
      <c r="C52" s="42" t="s">
        <v>81</v>
      </c>
      <c r="D52" s="43">
        <v>2010</v>
      </c>
      <c r="E52" s="43">
        <f t="shared" si="19"/>
        <v>10</v>
      </c>
      <c r="F52" s="55" t="s">
        <v>35</v>
      </c>
      <c r="G52" s="45">
        <f t="shared" si="15"/>
        <v>0.17916666666666667</v>
      </c>
      <c r="H52" s="46">
        <f t="shared" si="16"/>
        <v>7</v>
      </c>
      <c r="I52" s="29">
        <f t="shared" si="17"/>
        <v>7</v>
      </c>
      <c r="J52" s="47">
        <f t="shared" si="18"/>
        <v>1</v>
      </c>
      <c r="K52" s="62">
        <v>7</v>
      </c>
      <c r="L52" s="50"/>
      <c r="M52" s="50"/>
      <c r="N52" s="66"/>
      <c r="O52" s="52">
        <v>0.17916666666666667</v>
      </c>
      <c r="P52" s="34"/>
      <c r="Q52" s="34"/>
      <c r="R52" s="53"/>
      <c r="S52" s="54">
        <v>5</v>
      </c>
      <c r="T52" s="38"/>
      <c r="U52" s="38"/>
      <c r="V52" s="39"/>
    </row>
    <row r="53" spans="1:22" ht="15" x14ac:dyDescent="0.35">
      <c r="A53" s="40">
        <v>6</v>
      </c>
      <c r="B53" s="41" t="s">
        <v>73</v>
      </c>
      <c r="C53" s="60" t="s">
        <v>82</v>
      </c>
      <c r="D53" s="43">
        <v>2010</v>
      </c>
      <c r="E53" s="43">
        <f t="shared" si="19"/>
        <v>10</v>
      </c>
      <c r="F53" s="159" t="s">
        <v>83</v>
      </c>
      <c r="G53" s="45">
        <f t="shared" si="15"/>
        <v>0.17986111111111111</v>
      </c>
      <c r="H53" s="46">
        <f t="shared" si="16"/>
        <v>6</v>
      </c>
      <c r="I53" s="29">
        <f t="shared" si="17"/>
        <v>6</v>
      </c>
      <c r="J53" s="47">
        <f t="shared" si="18"/>
        <v>1</v>
      </c>
      <c r="K53" s="64">
        <v>6</v>
      </c>
      <c r="L53" s="58"/>
      <c r="M53" s="58"/>
      <c r="N53" s="51"/>
      <c r="O53" s="52">
        <v>0.17986111111111111</v>
      </c>
      <c r="P53" s="34"/>
      <c r="Q53" s="34"/>
      <c r="R53" s="53"/>
      <c r="S53" s="54">
        <v>6</v>
      </c>
      <c r="T53" s="38"/>
      <c r="U53" s="38"/>
      <c r="V53" s="39"/>
    </row>
    <row r="54" spans="1:22" ht="15" x14ac:dyDescent="0.35">
      <c r="A54" s="40">
        <v>7</v>
      </c>
      <c r="B54" s="41" t="s">
        <v>73</v>
      </c>
      <c r="C54" s="42" t="s">
        <v>84</v>
      </c>
      <c r="D54" s="43">
        <v>2010</v>
      </c>
      <c r="E54" s="43">
        <f t="shared" si="19"/>
        <v>10</v>
      </c>
      <c r="F54" s="159" t="s">
        <v>83</v>
      </c>
      <c r="G54" s="45">
        <f t="shared" si="15"/>
        <v>0.17986111111111111</v>
      </c>
      <c r="H54" s="46">
        <f t="shared" si="16"/>
        <v>5</v>
      </c>
      <c r="I54" s="29">
        <f t="shared" si="17"/>
        <v>5</v>
      </c>
      <c r="J54" s="47">
        <f t="shared" si="18"/>
        <v>1</v>
      </c>
      <c r="K54" s="64">
        <v>5</v>
      </c>
      <c r="L54" s="58"/>
      <c r="M54" s="58"/>
      <c r="N54" s="51"/>
      <c r="O54" s="52">
        <v>0.17986111111111111</v>
      </c>
      <c r="P54" s="34"/>
      <c r="Q54" s="34"/>
      <c r="R54" s="53"/>
      <c r="S54" s="54">
        <v>7</v>
      </c>
      <c r="T54" s="38"/>
      <c r="U54" s="38"/>
      <c r="V54" s="39"/>
    </row>
    <row r="55" spans="1:22" ht="15" x14ac:dyDescent="0.35">
      <c r="A55" s="40">
        <v>8</v>
      </c>
      <c r="B55" s="41" t="s">
        <v>73</v>
      </c>
      <c r="C55" s="42" t="s">
        <v>85</v>
      </c>
      <c r="D55" s="43">
        <v>2010</v>
      </c>
      <c r="E55" s="43">
        <f t="shared" si="19"/>
        <v>10</v>
      </c>
      <c r="F55" s="55" t="s">
        <v>35</v>
      </c>
      <c r="G55" s="45">
        <f t="shared" si="15"/>
        <v>0.18888888888888888</v>
      </c>
      <c r="H55" s="46">
        <f t="shared" si="16"/>
        <v>4</v>
      </c>
      <c r="I55" s="29">
        <f t="shared" si="17"/>
        <v>4</v>
      </c>
      <c r="J55" s="47">
        <f t="shared" si="18"/>
        <v>1</v>
      </c>
      <c r="K55" s="67">
        <v>4</v>
      </c>
      <c r="L55" s="50"/>
      <c r="M55" s="50"/>
      <c r="N55" s="51"/>
      <c r="O55" s="52">
        <v>0.18888888888888888</v>
      </c>
      <c r="P55" s="34"/>
      <c r="Q55" s="34"/>
      <c r="R55" s="53"/>
      <c r="S55" s="54">
        <v>8</v>
      </c>
      <c r="T55" s="38"/>
      <c r="U55" s="38"/>
      <c r="V55" s="39"/>
    </row>
    <row r="56" spans="1:22" ht="15" x14ac:dyDescent="0.35">
      <c r="A56" s="40">
        <v>9</v>
      </c>
      <c r="B56" s="41" t="s">
        <v>73</v>
      </c>
      <c r="C56" s="42" t="s">
        <v>86</v>
      </c>
      <c r="D56" s="43">
        <v>2011</v>
      </c>
      <c r="E56" s="43">
        <f t="shared" si="19"/>
        <v>9</v>
      </c>
      <c r="F56" s="57" t="s">
        <v>37</v>
      </c>
      <c r="G56" s="45">
        <f t="shared" si="15"/>
        <v>0.19513888888888889</v>
      </c>
      <c r="H56" s="46">
        <f t="shared" si="16"/>
        <v>3</v>
      </c>
      <c r="I56" s="29">
        <f t="shared" si="17"/>
        <v>3</v>
      </c>
      <c r="J56" s="47">
        <f t="shared" si="18"/>
        <v>1</v>
      </c>
      <c r="K56" s="64">
        <v>3</v>
      </c>
      <c r="L56" s="50"/>
      <c r="M56" s="58"/>
      <c r="N56" s="51"/>
      <c r="O56" s="52">
        <v>0.19513888888888889</v>
      </c>
      <c r="P56" s="34"/>
      <c r="Q56" s="34"/>
      <c r="R56" s="53"/>
      <c r="S56" s="54">
        <v>9</v>
      </c>
      <c r="T56" s="38"/>
      <c r="U56" s="38"/>
      <c r="V56" s="39"/>
    </row>
    <row r="57" spans="1:22" ht="15" x14ac:dyDescent="0.35">
      <c r="A57" s="40">
        <v>10</v>
      </c>
      <c r="B57" s="41" t="s">
        <v>73</v>
      </c>
      <c r="C57" s="42" t="s">
        <v>87</v>
      </c>
      <c r="D57" s="43">
        <v>2010</v>
      </c>
      <c r="E57" s="43">
        <f t="shared" si="19"/>
        <v>10</v>
      </c>
      <c r="F57" s="57" t="s">
        <v>37</v>
      </c>
      <c r="G57" s="45">
        <f>MIN(O54:R54)</f>
        <v>0.17986111111111111</v>
      </c>
      <c r="H57" s="46">
        <f t="shared" si="16"/>
        <v>2</v>
      </c>
      <c r="I57" s="29">
        <f t="shared" si="17"/>
        <v>2</v>
      </c>
      <c r="J57" s="47">
        <f t="shared" si="18"/>
        <v>1</v>
      </c>
      <c r="K57" s="64">
        <v>2</v>
      </c>
      <c r="L57" s="49"/>
      <c r="M57" s="58"/>
      <c r="N57" s="51"/>
      <c r="O57" s="52">
        <v>0.19999999999999998</v>
      </c>
      <c r="P57" s="34"/>
      <c r="Q57" s="34"/>
      <c r="R57" s="53"/>
      <c r="S57" s="54">
        <v>10</v>
      </c>
      <c r="T57" s="38"/>
      <c r="U57" s="38"/>
      <c r="V57" s="39"/>
    </row>
    <row r="58" spans="1:22" ht="15" x14ac:dyDescent="0.35">
      <c r="A58" s="40">
        <v>11</v>
      </c>
      <c r="B58" s="41" t="s">
        <v>73</v>
      </c>
      <c r="C58" s="42" t="s">
        <v>88</v>
      </c>
      <c r="D58" s="43">
        <v>2010</v>
      </c>
      <c r="E58" s="43">
        <f t="shared" si="19"/>
        <v>10</v>
      </c>
      <c r="F58" s="57" t="s">
        <v>37</v>
      </c>
      <c r="G58" s="45">
        <f t="shared" ref="G58:G63" si="20">MIN(O58:R58)</f>
        <v>0.20138888888888887</v>
      </c>
      <c r="H58" s="46">
        <f t="shared" si="16"/>
        <v>1</v>
      </c>
      <c r="I58" s="29">
        <f t="shared" si="17"/>
        <v>1</v>
      </c>
      <c r="J58" s="47">
        <f t="shared" si="18"/>
        <v>1</v>
      </c>
      <c r="K58" s="67">
        <v>1</v>
      </c>
      <c r="L58" s="58"/>
      <c r="M58" s="58"/>
      <c r="N58" s="51"/>
      <c r="O58" s="52">
        <v>0.20138888888888887</v>
      </c>
      <c r="P58" s="34"/>
      <c r="Q58" s="34"/>
      <c r="R58" s="53"/>
      <c r="S58" s="54">
        <v>11</v>
      </c>
      <c r="T58" s="38"/>
      <c r="U58" s="38"/>
      <c r="V58" s="39"/>
    </row>
    <row r="59" spans="1:22" ht="15" x14ac:dyDescent="0.35">
      <c r="A59" s="40">
        <v>12</v>
      </c>
      <c r="B59" s="41" t="s">
        <v>73</v>
      </c>
      <c r="C59" s="42" t="s">
        <v>89</v>
      </c>
      <c r="D59" s="43">
        <v>2011</v>
      </c>
      <c r="E59" s="43">
        <f t="shared" si="19"/>
        <v>9</v>
      </c>
      <c r="F59" s="55" t="s">
        <v>35</v>
      </c>
      <c r="G59" s="45">
        <f t="shared" si="20"/>
        <v>0.21111111111111111</v>
      </c>
      <c r="H59" s="46">
        <f t="shared" si="16"/>
        <v>1</v>
      </c>
      <c r="I59" s="29">
        <f t="shared" si="17"/>
        <v>1</v>
      </c>
      <c r="J59" s="47">
        <f t="shared" si="18"/>
        <v>1</v>
      </c>
      <c r="K59" s="64">
        <v>1</v>
      </c>
      <c r="L59" s="58"/>
      <c r="M59" s="58"/>
      <c r="N59" s="51"/>
      <c r="O59" s="52">
        <v>0.21111111111111111</v>
      </c>
      <c r="P59" s="34"/>
      <c r="Q59" s="34"/>
      <c r="R59" s="53"/>
      <c r="S59" s="54">
        <v>12</v>
      </c>
      <c r="T59" s="38"/>
      <c r="U59" s="38"/>
      <c r="V59" s="39"/>
    </row>
    <row r="60" spans="1:22" ht="15" x14ac:dyDescent="0.35">
      <c r="A60" s="40">
        <v>13</v>
      </c>
      <c r="B60" s="41" t="s">
        <v>73</v>
      </c>
      <c r="C60" s="42" t="s">
        <v>90</v>
      </c>
      <c r="D60" s="43">
        <v>2011</v>
      </c>
      <c r="E60" s="43">
        <f t="shared" si="19"/>
        <v>9</v>
      </c>
      <c r="F60" s="55" t="s">
        <v>35</v>
      </c>
      <c r="G60" s="45">
        <f t="shared" si="20"/>
        <v>0.21249999999999999</v>
      </c>
      <c r="H60" s="46">
        <f t="shared" si="16"/>
        <v>1</v>
      </c>
      <c r="I60" s="29">
        <f t="shared" si="17"/>
        <v>1</v>
      </c>
      <c r="J60" s="47">
        <f t="shared" si="18"/>
        <v>1</v>
      </c>
      <c r="K60" s="67">
        <v>1</v>
      </c>
      <c r="L60" s="58"/>
      <c r="M60" s="58"/>
      <c r="N60" s="51"/>
      <c r="O60" s="52">
        <v>0.21249999999999999</v>
      </c>
      <c r="P60" s="34"/>
      <c r="Q60" s="34"/>
      <c r="R60" s="53"/>
      <c r="S60" s="54">
        <v>13</v>
      </c>
      <c r="T60" s="38"/>
      <c r="U60" s="38"/>
      <c r="V60" s="39"/>
    </row>
    <row r="61" spans="1:22" ht="15" x14ac:dyDescent="0.35">
      <c r="A61" s="40">
        <v>14</v>
      </c>
      <c r="B61" s="41" t="s">
        <v>73</v>
      </c>
      <c r="C61" s="60" t="s">
        <v>91</v>
      </c>
      <c r="D61" s="43">
        <v>2010</v>
      </c>
      <c r="E61" s="43">
        <f t="shared" si="19"/>
        <v>10</v>
      </c>
      <c r="F61" s="63" t="s">
        <v>42</v>
      </c>
      <c r="G61" s="45">
        <f t="shared" si="20"/>
        <v>0.22152777777777777</v>
      </c>
      <c r="H61" s="46">
        <f t="shared" si="16"/>
        <v>1</v>
      </c>
      <c r="I61" s="29">
        <f t="shared" si="17"/>
        <v>1</v>
      </c>
      <c r="J61" s="47">
        <f t="shared" si="18"/>
        <v>1</v>
      </c>
      <c r="K61" s="64">
        <v>1</v>
      </c>
      <c r="L61" s="58"/>
      <c r="M61" s="58"/>
      <c r="N61" s="51"/>
      <c r="O61" s="52">
        <v>0.22152777777777777</v>
      </c>
      <c r="P61" s="34"/>
      <c r="Q61" s="34"/>
      <c r="R61" s="53"/>
      <c r="S61" s="54">
        <v>14</v>
      </c>
      <c r="T61" s="38"/>
      <c r="U61" s="38"/>
      <c r="V61" s="39"/>
    </row>
    <row r="62" spans="1:22" ht="15" x14ac:dyDescent="0.35">
      <c r="A62" s="40">
        <v>15</v>
      </c>
      <c r="B62" s="41" t="s">
        <v>73</v>
      </c>
      <c r="C62" s="42" t="s">
        <v>92</v>
      </c>
      <c r="D62" s="43">
        <v>2011</v>
      </c>
      <c r="E62" s="43">
        <f t="shared" si="19"/>
        <v>9</v>
      </c>
      <c r="F62" s="57" t="s">
        <v>37</v>
      </c>
      <c r="G62" s="45">
        <f t="shared" si="20"/>
        <v>0.2638888888888889</v>
      </c>
      <c r="H62" s="46">
        <f t="shared" si="16"/>
        <v>1</v>
      </c>
      <c r="I62" s="29">
        <f t="shared" si="17"/>
        <v>1</v>
      </c>
      <c r="J62" s="47">
        <f t="shared" si="18"/>
        <v>1</v>
      </c>
      <c r="K62" s="67">
        <v>1</v>
      </c>
      <c r="L62" s="58"/>
      <c r="M62" s="58"/>
      <c r="N62" s="51"/>
      <c r="O62" s="52">
        <v>0.2638888888888889</v>
      </c>
      <c r="P62" s="34"/>
      <c r="Q62" s="34"/>
      <c r="R62" s="53"/>
      <c r="S62" s="54">
        <v>15</v>
      </c>
      <c r="T62" s="38"/>
      <c r="U62" s="38"/>
      <c r="V62" s="39"/>
    </row>
    <row r="63" spans="1:22" ht="15" x14ac:dyDescent="0.35">
      <c r="A63" s="40">
        <v>16</v>
      </c>
      <c r="B63" s="41" t="s">
        <v>73</v>
      </c>
      <c r="C63" s="42"/>
      <c r="D63" s="43"/>
      <c r="E63" s="43"/>
      <c r="F63" s="61"/>
      <c r="G63" s="45">
        <f t="shared" si="20"/>
        <v>0</v>
      </c>
      <c r="H63" s="46">
        <f t="shared" si="16"/>
        <v>0</v>
      </c>
      <c r="I63" s="29">
        <f t="shared" si="17"/>
        <v>0</v>
      </c>
      <c r="J63" s="47">
        <f>COUNTIF(K63:N63,"&gt;0")</f>
        <v>0</v>
      </c>
      <c r="K63" s="62"/>
      <c r="L63" s="58"/>
      <c r="M63" s="58"/>
      <c r="N63" s="51"/>
      <c r="O63" s="52"/>
      <c r="P63" s="34"/>
      <c r="Q63" s="34"/>
      <c r="R63" s="53"/>
      <c r="S63" s="54"/>
      <c r="T63" s="38"/>
      <c r="U63" s="38"/>
      <c r="V63" s="39"/>
    </row>
    <row r="64" spans="1:22" ht="15.6" thickBot="1" x14ac:dyDescent="0.4">
      <c r="A64" s="94">
        <v>15</v>
      </c>
      <c r="B64" s="112"/>
      <c r="C64" s="96"/>
      <c r="D64" s="112"/>
      <c r="E64" s="97"/>
      <c r="F64" s="113"/>
      <c r="G64" s="96"/>
      <c r="H64" s="99"/>
      <c r="I64" s="100"/>
      <c r="J64" s="101"/>
      <c r="K64" s="114">
        <f>COUNTIF(K48:K63,"&gt;-1")</f>
        <v>15</v>
      </c>
      <c r="L64" s="115">
        <f>COUNTIF(L48:L63,"&gt;-1")</f>
        <v>0</v>
      </c>
      <c r="M64" s="115">
        <f>COUNTIF(M48:M63,"&gt;-1")</f>
        <v>0</v>
      </c>
      <c r="N64" s="116">
        <f>COUNTIF(N48:N63,"&gt;-1")</f>
        <v>0</v>
      </c>
      <c r="O64" s="117"/>
      <c r="P64" s="118"/>
      <c r="Q64" s="119"/>
      <c r="R64" s="120"/>
      <c r="S64" s="121"/>
      <c r="T64" s="122"/>
      <c r="U64" s="122"/>
      <c r="V64" s="123"/>
    </row>
    <row r="65" spans="1:22" ht="15.6" thickBot="1" x14ac:dyDescent="0.4">
      <c r="A65" s="8"/>
      <c r="B65" s="102" t="s">
        <v>93</v>
      </c>
      <c r="C65" s="9" t="s">
        <v>94</v>
      </c>
      <c r="D65" s="446" t="s">
        <v>95</v>
      </c>
      <c r="E65" s="446"/>
      <c r="F65" s="11" t="s">
        <v>96</v>
      </c>
      <c r="G65" s="447" t="s">
        <v>75</v>
      </c>
      <c r="H65" s="447"/>
      <c r="I65" s="12" t="s">
        <v>6</v>
      </c>
      <c r="J65" s="13" t="s">
        <v>6</v>
      </c>
      <c r="K65" s="14" t="s">
        <v>7</v>
      </c>
      <c r="L65" s="15"/>
      <c r="M65" s="15"/>
      <c r="N65" s="16"/>
      <c r="O65" s="17" t="s">
        <v>8</v>
      </c>
      <c r="P65" s="18"/>
      <c r="Q65" s="18"/>
      <c r="R65" s="19"/>
      <c r="S65" s="20" t="s">
        <v>9</v>
      </c>
      <c r="T65" s="21"/>
      <c r="U65" s="21"/>
      <c r="V65" s="22"/>
    </row>
    <row r="66" spans="1:22" ht="15" x14ac:dyDescent="0.35">
      <c r="A66" s="23" t="s">
        <v>10</v>
      </c>
      <c r="B66" s="24" t="s">
        <v>11</v>
      </c>
      <c r="C66" s="25" t="s">
        <v>12</v>
      </c>
      <c r="D66" s="24" t="s">
        <v>13</v>
      </c>
      <c r="E66" s="26" t="s">
        <v>14</v>
      </c>
      <c r="F66" s="27" t="s">
        <v>15</v>
      </c>
      <c r="G66" s="25" t="s">
        <v>16</v>
      </c>
      <c r="H66" s="28" t="s">
        <v>17</v>
      </c>
      <c r="I66" s="29" t="s">
        <v>18</v>
      </c>
      <c r="J66" s="30" t="s">
        <v>19</v>
      </c>
      <c r="K66" s="62" t="s">
        <v>20</v>
      </c>
      <c r="L66" s="58" t="s">
        <v>21</v>
      </c>
      <c r="M66" s="58" t="s">
        <v>22</v>
      </c>
      <c r="N66" s="59" t="s">
        <v>23</v>
      </c>
      <c r="O66" s="92" t="s">
        <v>24</v>
      </c>
      <c r="P66" s="34" t="s">
        <v>25</v>
      </c>
      <c r="Q66" s="35" t="s">
        <v>26</v>
      </c>
      <c r="R66" s="36" t="s">
        <v>27</v>
      </c>
      <c r="S66" s="37" t="s">
        <v>28</v>
      </c>
      <c r="T66" s="38" t="s">
        <v>29</v>
      </c>
      <c r="U66" s="38" t="s">
        <v>30</v>
      </c>
      <c r="V66" s="39" t="s">
        <v>31</v>
      </c>
    </row>
    <row r="67" spans="1:22" ht="15" x14ac:dyDescent="0.35">
      <c r="A67" s="40">
        <v>1</v>
      </c>
      <c r="B67" s="41" t="s">
        <v>93</v>
      </c>
      <c r="C67" s="42" t="s">
        <v>97</v>
      </c>
      <c r="D67" s="43">
        <v>2009</v>
      </c>
      <c r="E67" s="43">
        <f>SUM(2020-D67)</f>
        <v>11</v>
      </c>
      <c r="F67" s="55" t="s">
        <v>35</v>
      </c>
      <c r="G67" s="45">
        <f t="shared" ref="G67:G79" si="21">MIN(O67:R67)</f>
        <v>0.15416666666666667</v>
      </c>
      <c r="H67" s="46">
        <f t="shared" ref="H67:H79" si="22">SUM(K67:N67)</f>
        <v>15</v>
      </c>
      <c r="I67" s="29">
        <f t="shared" ref="I67:I79" si="23">IF(COUNTIF(K67:N67,"&gt;=0")&lt;4,SUM(K67:N67),SUM(LARGE(K67:N67,1),LARGE(K67:N67,2),LARGE(K67:N67,3),LARGE(K67:N67,4)))</f>
        <v>15</v>
      </c>
      <c r="J67" s="47">
        <f t="shared" ref="J67:J79" si="24">COUNTIF(K67:N67,"&gt;0")</f>
        <v>1</v>
      </c>
      <c r="K67" s="48">
        <v>15</v>
      </c>
      <c r="L67" s="58"/>
      <c r="M67" s="58"/>
      <c r="N67" s="59"/>
      <c r="O67" s="52">
        <v>0.15416666666666667</v>
      </c>
      <c r="P67" s="34"/>
      <c r="Q67" s="34"/>
      <c r="R67" s="53"/>
      <c r="S67" s="54">
        <v>1</v>
      </c>
      <c r="T67" s="38"/>
      <c r="U67" s="38"/>
      <c r="V67" s="39"/>
    </row>
    <row r="68" spans="1:22" ht="15" x14ac:dyDescent="0.35">
      <c r="A68" s="40">
        <v>2</v>
      </c>
      <c r="B68" s="41" t="s">
        <v>93</v>
      </c>
      <c r="C68" s="42" t="s">
        <v>98</v>
      </c>
      <c r="D68" s="43">
        <v>2009</v>
      </c>
      <c r="E68" s="43">
        <f t="shared" ref="E68:E78" si="25">SUM(2020-D68)</f>
        <v>11</v>
      </c>
      <c r="F68" s="44" t="s">
        <v>33</v>
      </c>
      <c r="G68" s="45">
        <f t="shared" si="21"/>
        <v>0.16041666666666668</v>
      </c>
      <c r="H68" s="46">
        <f t="shared" si="22"/>
        <v>12</v>
      </c>
      <c r="I68" s="29">
        <f t="shared" si="23"/>
        <v>12</v>
      </c>
      <c r="J68" s="47">
        <f t="shared" si="24"/>
        <v>1</v>
      </c>
      <c r="K68" s="56">
        <v>12</v>
      </c>
      <c r="L68" s="58"/>
      <c r="M68" s="58"/>
      <c r="N68" s="51"/>
      <c r="O68" s="52">
        <v>0.16041666666666668</v>
      </c>
      <c r="P68" s="34"/>
      <c r="Q68" s="34"/>
      <c r="R68" s="53"/>
      <c r="S68" s="54">
        <v>2</v>
      </c>
      <c r="T68" s="38"/>
      <c r="U68" s="38"/>
      <c r="V68" s="39"/>
    </row>
    <row r="69" spans="1:22" ht="15" x14ac:dyDescent="0.35">
      <c r="A69" s="40">
        <v>3</v>
      </c>
      <c r="B69" s="41" t="s">
        <v>93</v>
      </c>
      <c r="C69" s="42" t="s">
        <v>158</v>
      </c>
      <c r="D69" s="43">
        <v>2009</v>
      </c>
      <c r="E69" s="43">
        <f t="shared" si="25"/>
        <v>11</v>
      </c>
      <c r="F69" s="55" t="s">
        <v>35</v>
      </c>
      <c r="G69" s="45">
        <f t="shared" si="21"/>
        <v>0.16597222222222222</v>
      </c>
      <c r="H69" s="46">
        <f t="shared" si="22"/>
        <v>10</v>
      </c>
      <c r="I69" s="29">
        <f t="shared" si="23"/>
        <v>10</v>
      </c>
      <c r="J69" s="47">
        <f t="shared" si="24"/>
        <v>1</v>
      </c>
      <c r="K69" s="56">
        <v>10</v>
      </c>
      <c r="L69" s="50"/>
      <c r="M69" s="58"/>
      <c r="N69" s="51"/>
      <c r="O69" s="52">
        <v>0.16597222222222222</v>
      </c>
      <c r="P69" s="34"/>
      <c r="Q69" s="34"/>
      <c r="R69" s="53"/>
      <c r="S69" s="54">
        <v>3</v>
      </c>
      <c r="T69" s="38"/>
      <c r="U69" s="38"/>
      <c r="V69" s="39"/>
    </row>
    <row r="70" spans="1:22" ht="15" x14ac:dyDescent="0.35">
      <c r="A70" s="40">
        <v>4</v>
      </c>
      <c r="B70" s="41" t="s">
        <v>93</v>
      </c>
      <c r="C70" s="60" t="s">
        <v>99</v>
      </c>
      <c r="D70" s="43">
        <v>2008</v>
      </c>
      <c r="E70" s="43">
        <f t="shared" si="25"/>
        <v>12</v>
      </c>
      <c r="F70" s="159" t="s">
        <v>83</v>
      </c>
      <c r="G70" s="45">
        <f t="shared" si="21"/>
        <v>0.16944444444444443</v>
      </c>
      <c r="H70" s="46">
        <f t="shared" si="22"/>
        <v>8</v>
      </c>
      <c r="I70" s="29">
        <f t="shared" si="23"/>
        <v>8</v>
      </c>
      <c r="J70" s="47">
        <f t="shared" si="24"/>
        <v>1</v>
      </c>
      <c r="K70" s="56">
        <v>8</v>
      </c>
      <c r="L70" s="58"/>
      <c r="M70" s="50"/>
      <c r="N70" s="51"/>
      <c r="O70" s="52">
        <v>0.16944444444444443</v>
      </c>
      <c r="P70" s="34"/>
      <c r="Q70" s="34"/>
      <c r="R70" s="53"/>
      <c r="S70" s="54">
        <v>4</v>
      </c>
      <c r="T70" s="38"/>
      <c r="U70" s="38"/>
      <c r="V70" s="39"/>
    </row>
    <row r="71" spans="1:22" ht="15" x14ac:dyDescent="0.35">
      <c r="A71" s="40">
        <v>5</v>
      </c>
      <c r="B71" s="41" t="s">
        <v>93</v>
      </c>
      <c r="C71" s="42" t="s">
        <v>100</v>
      </c>
      <c r="D71" s="43">
        <v>2008</v>
      </c>
      <c r="E71" s="43">
        <f t="shared" si="25"/>
        <v>12</v>
      </c>
      <c r="F71" s="55" t="s">
        <v>35</v>
      </c>
      <c r="G71" s="45">
        <f t="shared" si="21"/>
        <v>0.17013888888888887</v>
      </c>
      <c r="H71" s="46">
        <f t="shared" si="22"/>
        <v>7</v>
      </c>
      <c r="I71" s="29">
        <f t="shared" si="23"/>
        <v>7</v>
      </c>
      <c r="J71" s="47">
        <f t="shared" si="24"/>
        <v>1</v>
      </c>
      <c r="K71" s="62">
        <v>7</v>
      </c>
      <c r="L71" s="49"/>
      <c r="M71" s="49"/>
      <c r="N71" s="66"/>
      <c r="O71" s="52">
        <v>0.17013888888888887</v>
      </c>
      <c r="P71" s="34"/>
      <c r="Q71" s="34"/>
      <c r="R71" s="53"/>
      <c r="S71" s="54">
        <v>5</v>
      </c>
      <c r="T71" s="38"/>
      <c r="U71" s="38"/>
      <c r="V71" s="39"/>
    </row>
    <row r="72" spans="1:22" ht="15" x14ac:dyDescent="0.35">
      <c r="A72" s="40">
        <v>6</v>
      </c>
      <c r="B72" s="41" t="s">
        <v>93</v>
      </c>
      <c r="C72" s="42" t="s">
        <v>101</v>
      </c>
      <c r="D72" s="43">
        <v>2008</v>
      </c>
      <c r="E72" s="43">
        <f t="shared" si="25"/>
        <v>12</v>
      </c>
      <c r="F72" s="159" t="s">
        <v>83</v>
      </c>
      <c r="G72" s="45">
        <f t="shared" si="21"/>
        <v>0.17847222222222223</v>
      </c>
      <c r="H72" s="46">
        <f t="shared" si="22"/>
        <v>6</v>
      </c>
      <c r="I72" s="29">
        <f t="shared" si="23"/>
        <v>6</v>
      </c>
      <c r="J72" s="47">
        <f t="shared" si="24"/>
        <v>1</v>
      </c>
      <c r="K72" s="64">
        <v>6</v>
      </c>
      <c r="L72" s="58"/>
      <c r="M72" s="58"/>
      <c r="N72" s="59"/>
      <c r="O72" s="52">
        <v>0.17847222222222223</v>
      </c>
      <c r="P72" s="34"/>
      <c r="Q72" s="34"/>
      <c r="R72" s="53"/>
      <c r="S72" s="54">
        <v>6</v>
      </c>
      <c r="T72" s="38"/>
      <c r="U72" s="38"/>
      <c r="V72" s="39"/>
    </row>
    <row r="73" spans="1:22" ht="15" x14ac:dyDescent="0.35">
      <c r="A73" s="40">
        <v>7</v>
      </c>
      <c r="B73" s="41" t="s">
        <v>93</v>
      </c>
      <c r="C73" s="60" t="s">
        <v>159</v>
      </c>
      <c r="D73" s="43">
        <v>2009</v>
      </c>
      <c r="E73" s="43">
        <f t="shared" si="25"/>
        <v>11</v>
      </c>
      <c r="F73" s="55" t="s">
        <v>35</v>
      </c>
      <c r="G73" s="45">
        <f t="shared" si="21"/>
        <v>0.17916666666666667</v>
      </c>
      <c r="H73" s="46">
        <f t="shared" si="22"/>
        <v>5</v>
      </c>
      <c r="I73" s="29">
        <f t="shared" si="23"/>
        <v>5</v>
      </c>
      <c r="J73" s="47">
        <f t="shared" si="24"/>
        <v>1</v>
      </c>
      <c r="K73" s="64">
        <v>5</v>
      </c>
      <c r="L73" s="50"/>
      <c r="M73" s="58"/>
      <c r="N73" s="51"/>
      <c r="O73" s="52">
        <v>0.17916666666666667</v>
      </c>
      <c r="P73" s="34"/>
      <c r="Q73" s="34"/>
      <c r="R73" s="53"/>
      <c r="S73" s="54">
        <v>7</v>
      </c>
      <c r="T73" s="38"/>
      <c r="U73" s="38"/>
      <c r="V73" s="39"/>
    </row>
    <row r="74" spans="1:22" ht="15" x14ac:dyDescent="0.35">
      <c r="A74" s="40">
        <v>8</v>
      </c>
      <c r="B74" s="41" t="s">
        <v>93</v>
      </c>
      <c r="C74" s="42" t="s">
        <v>102</v>
      </c>
      <c r="D74" s="43">
        <v>2008</v>
      </c>
      <c r="E74" s="43">
        <f t="shared" si="25"/>
        <v>12</v>
      </c>
      <c r="F74" s="55" t="s">
        <v>35</v>
      </c>
      <c r="G74" s="45">
        <f t="shared" si="21"/>
        <v>0.18402777777777779</v>
      </c>
      <c r="H74" s="46">
        <f t="shared" si="22"/>
        <v>4</v>
      </c>
      <c r="I74" s="29">
        <f t="shared" si="23"/>
        <v>4</v>
      </c>
      <c r="J74" s="47">
        <f t="shared" si="24"/>
        <v>1</v>
      </c>
      <c r="K74" s="67">
        <v>4</v>
      </c>
      <c r="L74" s="58"/>
      <c r="M74" s="58"/>
      <c r="N74" s="51"/>
      <c r="O74" s="52">
        <v>0.18402777777777779</v>
      </c>
      <c r="P74" s="34"/>
      <c r="Q74" s="34"/>
      <c r="R74" s="53"/>
      <c r="S74" s="54">
        <v>8</v>
      </c>
      <c r="T74" s="38"/>
      <c r="U74" s="38"/>
      <c r="V74" s="39"/>
    </row>
    <row r="75" spans="1:22" ht="15" x14ac:dyDescent="0.35">
      <c r="A75" s="40">
        <v>9</v>
      </c>
      <c r="B75" s="41" t="s">
        <v>93</v>
      </c>
      <c r="C75" s="42" t="s">
        <v>160</v>
      </c>
      <c r="D75" s="43">
        <v>2009</v>
      </c>
      <c r="E75" s="43">
        <f t="shared" si="25"/>
        <v>11</v>
      </c>
      <c r="F75" s="55" t="s">
        <v>35</v>
      </c>
      <c r="G75" s="45">
        <f t="shared" si="21"/>
        <v>0.1875</v>
      </c>
      <c r="H75" s="46">
        <f t="shared" si="22"/>
        <v>3</v>
      </c>
      <c r="I75" s="29">
        <f t="shared" si="23"/>
        <v>3</v>
      </c>
      <c r="J75" s="47">
        <f t="shared" si="24"/>
        <v>1</v>
      </c>
      <c r="K75" s="64">
        <v>3</v>
      </c>
      <c r="L75" s="58"/>
      <c r="M75" s="58"/>
      <c r="N75" s="51"/>
      <c r="O75" s="52">
        <v>0.1875</v>
      </c>
      <c r="P75" s="34"/>
      <c r="Q75" s="34"/>
      <c r="R75" s="53"/>
      <c r="S75" s="54">
        <v>9</v>
      </c>
      <c r="T75" s="38"/>
      <c r="U75" s="38"/>
      <c r="V75" s="39"/>
    </row>
    <row r="76" spans="1:22" ht="15" x14ac:dyDescent="0.35">
      <c r="A76" s="40">
        <v>10</v>
      </c>
      <c r="B76" s="41" t="s">
        <v>93</v>
      </c>
      <c r="C76" s="60" t="s">
        <v>103</v>
      </c>
      <c r="D76" s="43">
        <v>2009</v>
      </c>
      <c r="E76" s="43">
        <f t="shared" si="25"/>
        <v>11</v>
      </c>
      <c r="F76" s="55" t="s">
        <v>35</v>
      </c>
      <c r="G76" s="45">
        <f t="shared" si="21"/>
        <v>0.1875</v>
      </c>
      <c r="H76" s="46">
        <f t="shared" si="22"/>
        <v>2</v>
      </c>
      <c r="I76" s="29">
        <f t="shared" si="23"/>
        <v>2</v>
      </c>
      <c r="J76" s="47">
        <f t="shared" si="24"/>
        <v>1</v>
      </c>
      <c r="K76" s="64">
        <v>2</v>
      </c>
      <c r="L76" s="50"/>
      <c r="M76" s="58"/>
      <c r="N76" s="51"/>
      <c r="O76" s="52">
        <v>0.1875</v>
      </c>
      <c r="P76" s="34"/>
      <c r="Q76" s="34"/>
      <c r="R76" s="53"/>
      <c r="S76" s="54">
        <v>10</v>
      </c>
      <c r="T76" s="38"/>
      <c r="U76" s="38"/>
      <c r="V76" s="39"/>
    </row>
    <row r="77" spans="1:22" ht="15" x14ac:dyDescent="0.35">
      <c r="A77" s="40">
        <v>11</v>
      </c>
      <c r="B77" s="41" t="s">
        <v>93</v>
      </c>
      <c r="C77" s="42" t="s">
        <v>104</v>
      </c>
      <c r="D77" s="43">
        <v>2009</v>
      </c>
      <c r="E77" s="43">
        <f t="shared" si="25"/>
        <v>11</v>
      </c>
      <c r="F77" s="63" t="s">
        <v>42</v>
      </c>
      <c r="G77" s="45">
        <f t="shared" si="21"/>
        <v>0.19375000000000001</v>
      </c>
      <c r="H77" s="46">
        <f t="shared" si="22"/>
        <v>1</v>
      </c>
      <c r="I77" s="29">
        <f t="shared" si="23"/>
        <v>1</v>
      </c>
      <c r="J77" s="47">
        <f t="shared" si="24"/>
        <v>1</v>
      </c>
      <c r="K77" s="64">
        <v>1</v>
      </c>
      <c r="L77" s="58"/>
      <c r="M77" s="58"/>
      <c r="N77" s="51"/>
      <c r="O77" s="52">
        <v>0.19375000000000001</v>
      </c>
      <c r="P77" s="34"/>
      <c r="Q77" s="34"/>
      <c r="R77" s="53"/>
      <c r="S77" s="54">
        <v>11</v>
      </c>
      <c r="T77" s="38"/>
      <c r="U77" s="38"/>
      <c r="V77" s="39"/>
    </row>
    <row r="78" spans="1:22" ht="15" x14ac:dyDescent="0.35">
      <c r="A78" s="40">
        <v>12</v>
      </c>
      <c r="B78" s="41" t="s">
        <v>93</v>
      </c>
      <c r="C78" s="60" t="s">
        <v>105</v>
      </c>
      <c r="D78" s="43">
        <v>2009</v>
      </c>
      <c r="E78" s="43">
        <f t="shared" si="25"/>
        <v>11</v>
      </c>
      <c r="F78" s="55" t="s">
        <v>35</v>
      </c>
      <c r="G78" s="45">
        <f t="shared" si="21"/>
        <v>0.19999999999999998</v>
      </c>
      <c r="H78" s="46">
        <f t="shared" si="22"/>
        <v>1</v>
      </c>
      <c r="I78" s="29">
        <f t="shared" si="23"/>
        <v>1</v>
      </c>
      <c r="J78" s="47">
        <f t="shared" si="24"/>
        <v>1</v>
      </c>
      <c r="K78" s="64">
        <v>1</v>
      </c>
      <c r="L78" s="58"/>
      <c r="M78" s="50"/>
      <c r="N78" s="59"/>
      <c r="O78" s="52">
        <v>0.19999999999999998</v>
      </c>
      <c r="P78" s="34"/>
      <c r="Q78" s="34"/>
      <c r="R78" s="53"/>
      <c r="S78" s="54">
        <v>12</v>
      </c>
      <c r="T78" s="38"/>
      <c r="U78" s="38"/>
      <c r="V78" s="39"/>
    </row>
    <row r="79" spans="1:22" ht="15" x14ac:dyDescent="0.35">
      <c r="A79" s="40">
        <v>13</v>
      </c>
      <c r="B79" s="41" t="s">
        <v>93</v>
      </c>
      <c r="C79" s="60"/>
      <c r="D79" s="43"/>
      <c r="E79" s="43"/>
      <c r="F79" s="61"/>
      <c r="G79" s="45">
        <f t="shared" si="21"/>
        <v>0</v>
      </c>
      <c r="H79" s="46">
        <f t="shared" si="22"/>
        <v>0</v>
      </c>
      <c r="I79" s="29">
        <f t="shared" si="23"/>
        <v>0</v>
      </c>
      <c r="J79" s="47">
        <f t="shared" si="24"/>
        <v>0</v>
      </c>
      <c r="K79" s="64"/>
      <c r="L79" s="58"/>
      <c r="M79" s="50"/>
      <c r="N79" s="51"/>
      <c r="O79" s="52"/>
      <c r="P79" s="34"/>
      <c r="Q79" s="34"/>
      <c r="R79" s="53"/>
      <c r="S79" s="54"/>
      <c r="T79" s="38"/>
      <c r="U79" s="38"/>
      <c r="V79" s="39"/>
    </row>
    <row r="80" spans="1:22" ht="15.6" thickBot="1" x14ac:dyDescent="0.4">
      <c r="A80" s="68">
        <v>12</v>
      </c>
      <c r="B80" s="124"/>
      <c r="C80" s="70"/>
      <c r="D80" s="124"/>
      <c r="E80" s="71"/>
      <c r="F80" s="125"/>
      <c r="G80" s="70"/>
      <c r="H80" s="73"/>
      <c r="I80" s="74"/>
      <c r="J80" s="75"/>
      <c r="K80" s="76">
        <f>COUNTIF(K67:K79,"&gt;-1")</f>
        <v>12</v>
      </c>
      <c r="L80" s="77">
        <f>COUNTIF(L67:L79,"&gt;-1")</f>
        <v>0</v>
      </c>
      <c r="M80" s="77">
        <f>COUNTIF(M67:M79,"&gt;-1")</f>
        <v>0</v>
      </c>
      <c r="N80" s="78">
        <f>COUNTIF(N67:N79,"&gt;-1")</f>
        <v>0</v>
      </c>
      <c r="O80" s="79"/>
      <c r="P80" s="80"/>
      <c r="Q80" s="81"/>
      <c r="R80" s="82"/>
      <c r="S80" s="83"/>
      <c r="T80" s="84"/>
      <c r="U80" s="84"/>
      <c r="V80" s="85"/>
    </row>
    <row r="81" spans="1:22" ht="15.6" thickBot="1" x14ac:dyDescent="0.4">
      <c r="A81" s="86"/>
      <c r="B81" s="109" t="s">
        <v>106</v>
      </c>
      <c r="C81" s="87" t="s">
        <v>107</v>
      </c>
      <c r="D81" s="430" t="s">
        <v>95</v>
      </c>
      <c r="E81" s="430"/>
      <c r="F81" s="89" t="s">
        <v>96</v>
      </c>
      <c r="G81" s="431" t="s">
        <v>108</v>
      </c>
      <c r="H81" s="431"/>
      <c r="I81" s="12" t="s">
        <v>6</v>
      </c>
      <c r="J81" s="13" t="s">
        <v>6</v>
      </c>
      <c r="K81" s="14" t="s">
        <v>7</v>
      </c>
      <c r="L81" s="15"/>
      <c r="M81" s="15"/>
      <c r="N81" s="16"/>
      <c r="O81" s="17" t="s">
        <v>8</v>
      </c>
      <c r="P81" s="18"/>
      <c r="Q81" s="18"/>
      <c r="R81" s="19"/>
      <c r="S81" s="20" t="s">
        <v>9</v>
      </c>
      <c r="T81" s="21"/>
      <c r="U81" s="21"/>
      <c r="V81" s="22"/>
    </row>
    <row r="82" spans="1:22" ht="15" x14ac:dyDescent="0.35">
      <c r="A82" s="23" t="s">
        <v>10</v>
      </c>
      <c r="B82" s="90" t="s">
        <v>11</v>
      </c>
      <c r="C82" s="25" t="s">
        <v>12</v>
      </c>
      <c r="D82" s="90" t="s">
        <v>13</v>
      </c>
      <c r="E82" s="26" t="s">
        <v>14</v>
      </c>
      <c r="F82" s="91" t="s">
        <v>15</v>
      </c>
      <c r="G82" s="25" t="s">
        <v>16</v>
      </c>
      <c r="H82" s="28" t="s">
        <v>17</v>
      </c>
      <c r="I82" s="29" t="s">
        <v>18</v>
      </c>
      <c r="J82" s="30" t="s">
        <v>19</v>
      </c>
      <c r="K82" s="62" t="s">
        <v>20</v>
      </c>
      <c r="L82" s="58" t="s">
        <v>21</v>
      </c>
      <c r="M82" s="58" t="s">
        <v>22</v>
      </c>
      <c r="N82" s="59" t="s">
        <v>23</v>
      </c>
      <c r="O82" s="92" t="s">
        <v>24</v>
      </c>
      <c r="P82" s="34" t="s">
        <v>25</v>
      </c>
      <c r="Q82" s="35" t="s">
        <v>26</v>
      </c>
      <c r="R82" s="36" t="s">
        <v>27</v>
      </c>
      <c r="S82" s="37" t="s">
        <v>28</v>
      </c>
      <c r="T82" s="38" t="s">
        <v>29</v>
      </c>
      <c r="U82" s="38" t="s">
        <v>30</v>
      </c>
      <c r="V82" s="39" t="s">
        <v>31</v>
      </c>
    </row>
    <row r="83" spans="1:22" ht="15" x14ac:dyDescent="0.35">
      <c r="A83" s="40">
        <v>1</v>
      </c>
      <c r="B83" s="41" t="s">
        <v>106</v>
      </c>
      <c r="C83" s="42" t="s">
        <v>109</v>
      </c>
      <c r="D83" s="43">
        <v>2008</v>
      </c>
      <c r="E83" s="43">
        <f>SUM(2020-D83)</f>
        <v>12</v>
      </c>
      <c r="F83" s="55" t="s">
        <v>35</v>
      </c>
      <c r="G83" s="45">
        <f t="shared" ref="G83:G92" si="26">MIN(O83:R83)</f>
        <v>0.20486111111111113</v>
      </c>
      <c r="H83" s="46">
        <f t="shared" ref="H83:H92" si="27">SUM(K83:N83)</f>
        <v>15</v>
      </c>
      <c r="I83" s="29">
        <f t="shared" ref="I83:I92" si="28">IF(COUNTIF(K83:N83,"&gt;=0")&lt;4,SUM(K83:N83),SUM(LARGE(K83:N83,1),LARGE(K83:N83,2),LARGE(K83:N83,3),LARGE(K83:N83,4)))</f>
        <v>15</v>
      </c>
      <c r="J83" s="47">
        <f>COUNTIF(K83:N83,"&gt;0")</f>
        <v>1</v>
      </c>
      <c r="K83" s="48">
        <v>15</v>
      </c>
      <c r="L83" s="49"/>
      <c r="M83" s="49"/>
      <c r="N83" s="51"/>
      <c r="O83" s="52">
        <v>0.20486111111111113</v>
      </c>
      <c r="P83" s="34"/>
      <c r="Q83" s="34"/>
      <c r="R83" s="53"/>
      <c r="S83" s="54">
        <v>1</v>
      </c>
      <c r="T83" s="38"/>
      <c r="U83" s="38"/>
      <c r="V83" s="39"/>
    </row>
    <row r="84" spans="1:22" ht="15" x14ac:dyDescent="0.35">
      <c r="A84" s="40">
        <v>2</v>
      </c>
      <c r="B84" s="41" t="s">
        <v>106</v>
      </c>
      <c r="C84" s="60" t="s">
        <v>110</v>
      </c>
      <c r="D84" s="43">
        <v>2008</v>
      </c>
      <c r="E84" s="43">
        <f t="shared" ref="E84:E90" si="29">SUM(2020-D84)</f>
        <v>12</v>
      </c>
      <c r="F84" s="55" t="s">
        <v>35</v>
      </c>
      <c r="G84" s="45">
        <f t="shared" si="26"/>
        <v>0.24930555555555556</v>
      </c>
      <c r="H84" s="46">
        <f t="shared" si="27"/>
        <v>12</v>
      </c>
      <c r="I84" s="29">
        <f t="shared" si="28"/>
        <v>12</v>
      </c>
      <c r="J84" s="47">
        <f t="shared" ref="J84:J90" si="30">COUNTIF(K84:N84,"&gt;0")</f>
        <v>1</v>
      </c>
      <c r="K84" s="56">
        <v>12</v>
      </c>
      <c r="L84" s="58"/>
      <c r="M84" s="50"/>
      <c r="N84" s="51"/>
      <c r="O84" s="52">
        <v>0.24930555555555556</v>
      </c>
      <c r="P84" s="34"/>
      <c r="Q84" s="34"/>
      <c r="R84" s="53"/>
      <c r="S84" s="54">
        <v>2</v>
      </c>
      <c r="T84" s="38"/>
      <c r="U84" s="38"/>
      <c r="V84" s="39"/>
    </row>
    <row r="85" spans="1:22" ht="15" x14ac:dyDescent="0.35">
      <c r="A85" s="40">
        <v>3</v>
      </c>
      <c r="B85" s="41" t="s">
        <v>106</v>
      </c>
      <c r="C85" s="42" t="s">
        <v>111</v>
      </c>
      <c r="D85" s="43">
        <v>2009</v>
      </c>
      <c r="E85" s="43">
        <f t="shared" si="29"/>
        <v>11</v>
      </c>
      <c r="F85" s="55" t="s">
        <v>35</v>
      </c>
      <c r="G85" s="45">
        <f t="shared" si="26"/>
        <v>0.26180555555555557</v>
      </c>
      <c r="H85" s="46">
        <f t="shared" si="27"/>
        <v>10</v>
      </c>
      <c r="I85" s="29">
        <f t="shared" si="28"/>
        <v>10</v>
      </c>
      <c r="J85" s="47">
        <f t="shared" si="30"/>
        <v>1</v>
      </c>
      <c r="K85" s="56">
        <v>10</v>
      </c>
      <c r="L85" s="58"/>
      <c r="M85" s="58"/>
      <c r="N85" s="66"/>
      <c r="O85" s="52">
        <v>0.26180555555555557</v>
      </c>
      <c r="P85" s="34"/>
      <c r="Q85" s="34"/>
      <c r="R85" s="53"/>
      <c r="S85" s="54">
        <v>3</v>
      </c>
      <c r="T85" s="38"/>
      <c r="U85" s="38"/>
      <c r="V85" s="39"/>
    </row>
    <row r="86" spans="1:22" ht="15" x14ac:dyDescent="0.35">
      <c r="A86" s="40">
        <v>4</v>
      </c>
      <c r="B86" s="41" t="s">
        <v>106</v>
      </c>
      <c r="C86" s="42" t="s">
        <v>112</v>
      </c>
      <c r="D86" s="43">
        <v>2008</v>
      </c>
      <c r="E86" s="43">
        <f t="shared" si="29"/>
        <v>12</v>
      </c>
      <c r="F86" s="55" t="s">
        <v>35</v>
      </c>
      <c r="G86" s="45">
        <f t="shared" si="26"/>
        <v>0.27013888888888887</v>
      </c>
      <c r="H86" s="46">
        <f t="shared" si="27"/>
        <v>8</v>
      </c>
      <c r="I86" s="29">
        <f t="shared" si="28"/>
        <v>8</v>
      </c>
      <c r="J86" s="47">
        <f t="shared" si="30"/>
        <v>1</v>
      </c>
      <c r="K86" s="56">
        <v>8</v>
      </c>
      <c r="L86" s="50"/>
      <c r="M86" s="50"/>
      <c r="N86" s="51"/>
      <c r="O86" s="52">
        <v>0.27013888888888887</v>
      </c>
      <c r="P86" s="34"/>
      <c r="Q86" s="34"/>
      <c r="R86" s="53"/>
      <c r="S86" s="54">
        <v>4</v>
      </c>
      <c r="T86" s="38"/>
      <c r="U86" s="38"/>
      <c r="V86" s="39"/>
    </row>
    <row r="87" spans="1:22" ht="15" x14ac:dyDescent="0.35">
      <c r="A87" s="40">
        <v>5</v>
      </c>
      <c r="B87" s="41" t="s">
        <v>106</v>
      </c>
      <c r="C87" s="42" t="s">
        <v>113</v>
      </c>
      <c r="D87" s="43">
        <v>2009</v>
      </c>
      <c r="E87" s="43">
        <f t="shared" si="29"/>
        <v>11</v>
      </c>
      <c r="F87" s="63" t="s">
        <v>42</v>
      </c>
      <c r="G87" s="45">
        <f t="shared" si="26"/>
        <v>0.28125</v>
      </c>
      <c r="H87" s="46">
        <f t="shared" si="27"/>
        <v>7</v>
      </c>
      <c r="I87" s="29">
        <f t="shared" si="28"/>
        <v>7</v>
      </c>
      <c r="J87" s="47">
        <f t="shared" si="30"/>
        <v>1</v>
      </c>
      <c r="K87" s="62">
        <v>7</v>
      </c>
      <c r="L87" s="50"/>
      <c r="M87" s="50"/>
      <c r="N87" s="59"/>
      <c r="O87" s="52">
        <v>0.28125</v>
      </c>
      <c r="P87" s="34"/>
      <c r="Q87" s="34"/>
      <c r="R87" s="53"/>
      <c r="S87" s="54">
        <v>5</v>
      </c>
      <c r="T87" s="38"/>
      <c r="U87" s="38"/>
      <c r="V87" s="39"/>
    </row>
    <row r="88" spans="1:22" ht="15" x14ac:dyDescent="0.35">
      <c r="A88" s="40">
        <v>6</v>
      </c>
      <c r="B88" s="41" t="s">
        <v>106</v>
      </c>
      <c r="C88" s="42" t="s">
        <v>114</v>
      </c>
      <c r="D88" s="43">
        <v>2008</v>
      </c>
      <c r="E88" s="43">
        <f t="shared" si="29"/>
        <v>12</v>
      </c>
      <c r="F88" s="159" t="s">
        <v>83</v>
      </c>
      <c r="G88" s="45">
        <f t="shared" si="26"/>
        <v>0.29791666666666666</v>
      </c>
      <c r="H88" s="46">
        <f t="shared" si="27"/>
        <v>6</v>
      </c>
      <c r="I88" s="29">
        <f t="shared" si="28"/>
        <v>6</v>
      </c>
      <c r="J88" s="47">
        <f t="shared" si="30"/>
        <v>1</v>
      </c>
      <c r="K88" s="64">
        <v>6</v>
      </c>
      <c r="L88" s="50"/>
      <c r="M88" s="58"/>
      <c r="N88" s="59"/>
      <c r="O88" s="52">
        <v>0.29791666666666666</v>
      </c>
      <c r="P88" s="34"/>
      <c r="Q88" s="34"/>
      <c r="R88" s="53"/>
      <c r="S88" s="54">
        <v>6</v>
      </c>
      <c r="T88" s="38"/>
      <c r="U88" s="38"/>
      <c r="V88" s="39"/>
    </row>
    <row r="89" spans="1:22" ht="15" x14ac:dyDescent="0.35">
      <c r="A89" s="40">
        <v>7</v>
      </c>
      <c r="B89" s="41" t="s">
        <v>106</v>
      </c>
      <c r="C89" s="42" t="s">
        <v>115</v>
      </c>
      <c r="D89" s="43">
        <v>2008</v>
      </c>
      <c r="E89" s="43">
        <f t="shared" si="29"/>
        <v>12</v>
      </c>
      <c r="F89" s="159" t="s">
        <v>83</v>
      </c>
      <c r="G89" s="45">
        <f t="shared" si="26"/>
        <v>0.30694444444444441</v>
      </c>
      <c r="H89" s="46">
        <f t="shared" si="27"/>
        <v>5</v>
      </c>
      <c r="I89" s="29">
        <f t="shared" si="28"/>
        <v>5</v>
      </c>
      <c r="J89" s="47">
        <f t="shared" si="30"/>
        <v>1</v>
      </c>
      <c r="K89" s="64">
        <v>5</v>
      </c>
      <c r="L89" s="58"/>
      <c r="M89" s="58"/>
      <c r="N89" s="59"/>
      <c r="O89" s="65">
        <v>0.30694444444444441</v>
      </c>
      <c r="P89" s="34"/>
      <c r="Q89" s="34"/>
      <c r="R89" s="53"/>
      <c r="S89" s="54">
        <v>7</v>
      </c>
      <c r="T89" s="38"/>
      <c r="U89" s="38"/>
      <c r="V89" s="39"/>
    </row>
    <row r="90" spans="1:22" ht="15" x14ac:dyDescent="0.35">
      <c r="A90" s="40">
        <v>8</v>
      </c>
      <c r="B90" s="41" t="s">
        <v>106</v>
      </c>
      <c r="C90" s="42" t="s">
        <v>116</v>
      </c>
      <c r="D90" s="43">
        <v>2008</v>
      </c>
      <c r="E90" s="43">
        <f t="shared" si="29"/>
        <v>12</v>
      </c>
      <c r="F90" s="159" t="s">
        <v>83</v>
      </c>
      <c r="G90" s="45">
        <f t="shared" si="26"/>
        <v>0.32569444444444445</v>
      </c>
      <c r="H90" s="46">
        <f t="shared" si="27"/>
        <v>4</v>
      </c>
      <c r="I90" s="29">
        <f t="shared" si="28"/>
        <v>4</v>
      </c>
      <c r="J90" s="47">
        <f t="shared" si="30"/>
        <v>1</v>
      </c>
      <c r="K90" s="62">
        <v>4</v>
      </c>
      <c r="L90" s="58"/>
      <c r="M90" s="58"/>
      <c r="N90" s="59"/>
      <c r="O90" s="65">
        <v>0.32569444444444445</v>
      </c>
      <c r="P90" s="34"/>
      <c r="Q90" s="34"/>
      <c r="R90" s="53"/>
      <c r="S90" s="54">
        <v>8</v>
      </c>
      <c r="T90" s="38"/>
      <c r="U90" s="38"/>
      <c r="V90" s="39"/>
    </row>
    <row r="91" spans="1:22" ht="15" x14ac:dyDescent="0.35">
      <c r="A91" s="40">
        <v>9</v>
      </c>
      <c r="B91" s="41" t="s">
        <v>106</v>
      </c>
      <c r="C91" s="42"/>
      <c r="D91" s="43"/>
      <c r="E91" s="43"/>
      <c r="F91" s="61"/>
      <c r="G91" s="45">
        <f t="shared" si="26"/>
        <v>0</v>
      </c>
      <c r="H91" s="46">
        <f t="shared" si="27"/>
        <v>0</v>
      </c>
      <c r="I91" s="29">
        <f t="shared" si="28"/>
        <v>0</v>
      </c>
      <c r="J91" s="47">
        <f>COUNTIF(K91:N91,"&gt;0")</f>
        <v>0</v>
      </c>
      <c r="K91" s="64"/>
      <c r="L91" s="50"/>
      <c r="M91" s="50"/>
      <c r="N91" s="59"/>
      <c r="O91" s="52"/>
      <c r="P91" s="34"/>
      <c r="Q91" s="34"/>
      <c r="R91" s="53"/>
      <c r="S91" s="54"/>
      <c r="T91" s="38"/>
      <c r="U91" s="38"/>
      <c r="V91" s="39"/>
    </row>
    <row r="92" spans="1:22" ht="15" x14ac:dyDescent="0.35">
      <c r="A92" s="40">
        <v>10</v>
      </c>
      <c r="B92" s="41" t="s">
        <v>106</v>
      </c>
      <c r="C92" s="42"/>
      <c r="D92" s="43"/>
      <c r="E92" s="43"/>
      <c r="F92" s="61"/>
      <c r="G92" s="45">
        <f t="shared" si="26"/>
        <v>0</v>
      </c>
      <c r="H92" s="46">
        <f t="shared" si="27"/>
        <v>0</v>
      </c>
      <c r="I92" s="29">
        <f t="shared" si="28"/>
        <v>0</v>
      </c>
      <c r="J92" s="93">
        <f>COUNTIF(K92:N92,"&gt;0")</f>
        <v>0</v>
      </c>
      <c r="K92" s="64"/>
      <c r="L92" s="58"/>
      <c r="M92" s="58"/>
      <c r="N92" s="59"/>
      <c r="O92" s="52"/>
      <c r="P92" s="34"/>
      <c r="Q92" s="34"/>
      <c r="R92" s="53"/>
      <c r="S92" s="54"/>
      <c r="T92" s="38"/>
      <c r="U92" s="38"/>
      <c r="V92" s="39"/>
    </row>
    <row r="93" spans="1:22" ht="15.6" thickBot="1" x14ac:dyDescent="0.4">
      <c r="A93" s="94">
        <v>8</v>
      </c>
      <c r="B93" s="112"/>
      <c r="C93" s="96"/>
      <c r="D93" s="112"/>
      <c r="E93" s="97"/>
      <c r="F93" s="113"/>
      <c r="G93" s="96"/>
      <c r="H93" s="99"/>
      <c r="I93" s="100"/>
      <c r="J93" s="101"/>
      <c r="K93" s="126">
        <f>COUNTIF(K83:K92,"&gt;-1")</f>
        <v>8</v>
      </c>
      <c r="L93" s="77">
        <f>COUNTIF(L83:L92,"&gt;-1")</f>
        <v>0</v>
      </c>
      <c r="M93" s="77">
        <f>COUNTIF(M83:M92,"&gt;-1")</f>
        <v>0</v>
      </c>
      <c r="N93" s="78">
        <f>COUNTIF(N83:N92,"&gt;-1")</f>
        <v>0</v>
      </c>
      <c r="O93" s="117"/>
      <c r="P93" s="118"/>
      <c r="Q93" s="119"/>
      <c r="R93" s="120"/>
      <c r="S93" s="121"/>
      <c r="T93" s="122"/>
      <c r="U93" s="122"/>
      <c r="V93" s="123"/>
    </row>
    <row r="94" spans="1:22" ht="15.6" thickBot="1" x14ac:dyDescent="0.4">
      <c r="A94" s="8"/>
      <c r="B94" s="102" t="s">
        <v>117</v>
      </c>
      <c r="C94" s="9" t="s">
        <v>118</v>
      </c>
      <c r="D94" s="446" t="s">
        <v>119</v>
      </c>
      <c r="E94" s="446"/>
      <c r="F94" s="11" t="s">
        <v>120</v>
      </c>
      <c r="G94" s="447" t="s">
        <v>108</v>
      </c>
      <c r="H94" s="447"/>
      <c r="I94" s="12" t="s">
        <v>6</v>
      </c>
      <c r="J94" s="13" t="s">
        <v>6</v>
      </c>
      <c r="K94" s="14" t="s">
        <v>7</v>
      </c>
      <c r="L94" s="15"/>
      <c r="M94" s="15"/>
      <c r="N94" s="16"/>
      <c r="O94" s="17" t="s">
        <v>8</v>
      </c>
      <c r="P94" s="18"/>
      <c r="Q94" s="18"/>
      <c r="R94" s="19"/>
      <c r="S94" s="20" t="s">
        <v>9</v>
      </c>
      <c r="T94" s="21"/>
      <c r="U94" s="21"/>
      <c r="V94" s="22"/>
    </row>
    <row r="95" spans="1:22" ht="15" x14ac:dyDescent="0.35">
      <c r="A95" s="23" t="s">
        <v>10</v>
      </c>
      <c r="B95" s="24" t="s">
        <v>11</v>
      </c>
      <c r="C95" s="25" t="s">
        <v>12</v>
      </c>
      <c r="D95" s="24" t="s">
        <v>13</v>
      </c>
      <c r="E95" s="26" t="s">
        <v>14</v>
      </c>
      <c r="F95" s="27" t="s">
        <v>15</v>
      </c>
      <c r="G95" s="25" t="s">
        <v>16</v>
      </c>
      <c r="H95" s="28" t="s">
        <v>17</v>
      </c>
      <c r="I95" s="29" t="s">
        <v>18</v>
      </c>
      <c r="J95" s="30" t="s">
        <v>19</v>
      </c>
      <c r="K95" s="62" t="s">
        <v>20</v>
      </c>
      <c r="L95" s="58" t="s">
        <v>21</v>
      </c>
      <c r="M95" s="58" t="s">
        <v>22</v>
      </c>
      <c r="N95" s="59" t="s">
        <v>23</v>
      </c>
      <c r="O95" s="92" t="s">
        <v>24</v>
      </c>
      <c r="P95" s="34" t="s">
        <v>25</v>
      </c>
      <c r="Q95" s="35" t="s">
        <v>26</v>
      </c>
      <c r="R95" s="36" t="s">
        <v>27</v>
      </c>
      <c r="S95" s="37" t="s">
        <v>28</v>
      </c>
      <c r="T95" s="38" t="s">
        <v>29</v>
      </c>
      <c r="U95" s="38" t="s">
        <v>30</v>
      </c>
      <c r="V95" s="39" t="s">
        <v>31</v>
      </c>
    </row>
    <row r="96" spans="1:22" ht="15" x14ac:dyDescent="0.35">
      <c r="A96" s="40">
        <v>1</v>
      </c>
      <c r="B96" s="41" t="s">
        <v>117</v>
      </c>
      <c r="C96" s="60" t="s">
        <v>121</v>
      </c>
      <c r="D96" s="43">
        <v>2006</v>
      </c>
      <c r="E96" s="43">
        <f t="shared" ref="E96:E101" si="31">SUM(2020-D96)</f>
        <v>14</v>
      </c>
      <c r="F96" s="55" t="s">
        <v>35</v>
      </c>
      <c r="G96" s="45">
        <f t="shared" ref="G96:G103" si="32">MIN(O96:R96)</f>
        <v>0.20555555555555557</v>
      </c>
      <c r="H96" s="46">
        <f t="shared" ref="H96:H103" si="33">SUM(K96:N96)</f>
        <v>15</v>
      </c>
      <c r="I96" s="29">
        <f t="shared" ref="I96:I103" si="34">IF(COUNTIF(K96:N96,"&gt;=0")&lt;4,SUM(K96:N96),SUM(LARGE(K96:N96,1),LARGE(K96:N96,2),LARGE(K96:N96,3),LARGE(K96:N96,4)))</f>
        <v>15</v>
      </c>
      <c r="J96" s="47">
        <f t="shared" ref="J96:J103" si="35">COUNTIF(K96:N96,"&gt;0")</f>
        <v>1</v>
      </c>
      <c r="K96" s="48">
        <v>15</v>
      </c>
      <c r="L96" s="50"/>
      <c r="M96" s="49"/>
      <c r="N96" s="51"/>
      <c r="O96" s="52">
        <v>0.20555555555555557</v>
      </c>
      <c r="P96" s="34"/>
      <c r="Q96" s="34"/>
      <c r="R96" s="53"/>
      <c r="S96" s="54">
        <v>1</v>
      </c>
      <c r="T96" s="38"/>
      <c r="U96" s="38"/>
      <c r="V96" s="39"/>
    </row>
    <row r="97" spans="1:22" ht="15" x14ac:dyDescent="0.35">
      <c r="A97" s="40">
        <v>2</v>
      </c>
      <c r="B97" s="41" t="s">
        <v>117</v>
      </c>
      <c r="C97" s="42" t="s">
        <v>122</v>
      </c>
      <c r="D97" s="43">
        <v>2006</v>
      </c>
      <c r="E97" s="43">
        <f t="shared" si="31"/>
        <v>14</v>
      </c>
      <c r="F97" s="44" t="s">
        <v>33</v>
      </c>
      <c r="G97" s="45">
        <f t="shared" si="32"/>
        <v>0.20902777777777778</v>
      </c>
      <c r="H97" s="46">
        <f t="shared" si="33"/>
        <v>12</v>
      </c>
      <c r="I97" s="29">
        <f t="shared" si="34"/>
        <v>12</v>
      </c>
      <c r="J97" s="47">
        <f t="shared" si="35"/>
        <v>1</v>
      </c>
      <c r="K97" s="56">
        <v>12</v>
      </c>
      <c r="L97" s="58"/>
      <c r="M97" s="50"/>
      <c r="N97" s="59"/>
      <c r="O97" s="52">
        <v>0.20902777777777778</v>
      </c>
      <c r="P97" s="34"/>
      <c r="Q97" s="34"/>
      <c r="R97" s="53"/>
      <c r="S97" s="54">
        <v>2</v>
      </c>
      <c r="T97" s="38"/>
      <c r="U97" s="38"/>
      <c r="V97" s="39"/>
    </row>
    <row r="98" spans="1:22" ht="15" x14ac:dyDescent="0.35">
      <c r="A98" s="40">
        <v>3</v>
      </c>
      <c r="B98" s="41" t="s">
        <v>117</v>
      </c>
      <c r="C98" s="42" t="s">
        <v>123</v>
      </c>
      <c r="D98" s="43">
        <v>2006</v>
      </c>
      <c r="E98" s="43">
        <f t="shared" si="31"/>
        <v>14</v>
      </c>
      <c r="F98" s="55" t="s">
        <v>35</v>
      </c>
      <c r="G98" s="45">
        <f t="shared" si="32"/>
        <v>0.20972222222222223</v>
      </c>
      <c r="H98" s="46">
        <f t="shared" si="33"/>
        <v>10</v>
      </c>
      <c r="I98" s="29">
        <f t="shared" si="34"/>
        <v>10</v>
      </c>
      <c r="J98" s="47">
        <f t="shared" si="35"/>
        <v>1</v>
      </c>
      <c r="K98" s="56">
        <v>10</v>
      </c>
      <c r="L98" s="58"/>
      <c r="M98" s="50"/>
      <c r="N98" s="51"/>
      <c r="O98" s="52">
        <v>0.20972222222222223</v>
      </c>
      <c r="P98" s="34"/>
      <c r="Q98" s="34"/>
      <c r="R98" s="53"/>
      <c r="S98" s="54">
        <v>3</v>
      </c>
      <c r="T98" s="38"/>
      <c r="U98" s="38"/>
      <c r="V98" s="39"/>
    </row>
    <row r="99" spans="1:22" ht="15" x14ac:dyDescent="0.35">
      <c r="A99" s="40">
        <v>4</v>
      </c>
      <c r="B99" s="41" t="s">
        <v>117</v>
      </c>
      <c r="C99" s="60" t="s">
        <v>124</v>
      </c>
      <c r="D99" s="43">
        <v>2007</v>
      </c>
      <c r="E99" s="43">
        <f t="shared" si="31"/>
        <v>13</v>
      </c>
      <c r="F99" s="55" t="s">
        <v>35</v>
      </c>
      <c r="G99" s="45">
        <f t="shared" si="32"/>
        <v>0.23055555555555554</v>
      </c>
      <c r="H99" s="46">
        <f t="shared" si="33"/>
        <v>8</v>
      </c>
      <c r="I99" s="29">
        <f t="shared" si="34"/>
        <v>8</v>
      </c>
      <c r="J99" s="47">
        <f t="shared" si="35"/>
        <v>1</v>
      </c>
      <c r="K99" s="56">
        <v>8</v>
      </c>
      <c r="L99" s="49"/>
      <c r="M99" s="58"/>
      <c r="N99" s="66"/>
      <c r="O99" s="65">
        <v>0.23055555555555554</v>
      </c>
      <c r="P99" s="34"/>
      <c r="Q99" s="34"/>
      <c r="R99" s="53"/>
      <c r="S99" s="54">
        <v>4</v>
      </c>
      <c r="T99" s="38"/>
      <c r="U99" s="38"/>
      <c r="V99" s="39"/>
    </row>
    <row r="100" spans="1:22" ht="15" x14ac:dyDescent="0.35">
      <c r="A100" s="40">
        <v>5</v>
      </c>
      <c r="B100" s="41" t="s">
        <v>117</v>
      </c>
      <c r="C100" s="42" t="s">
        <v>125</v>
      </c>
      <c r="D100" s="43">
        <v>2007</v>
      </c>
      <c r="E100" s="43">
        <f t="shared" si="31"/>
        <v>13</v>
      </c>
      <c r="F100" s="55" t="s">
        <v>35</v>
      </c>
      <c r="G100" s="45">
        <f t="shared" si="32"/>
        <v>0.2388888888888889</v>
      </c>
      <c r="H100" s="46">
        <f t="shared" si="33"/>
        <v>7</v>
      </c>
      <c r="I100" s="29">
        <f t="shared" si="34"/>
        <v>7</v>
      </c>
      <c r="J100" s="47">
        <f t="shared" si="35"/>
        <v>1</v>
      </c>
      <c r="K100" s="62">
        <v>7</v>
      </c>
      <c r="L100" s="58"/>
      <c r="M100" s="58"/>
      <c r="N100" s="51"/>
      <c r="O100" s="52">
        <v>0.2388888888888889</v>
      </c>
      <c r="P100" s="34"/>
      <c r="Q100" s="34"/>
      <c r="R100" s="53"/>
      <c r="S100" s="54">
        <v>5</v>
      </c>
      <c r="T100" s="38"/>
      <c r="U100" s="38"/>
      <c r="V100" s="39"/>
    </row>
    <row r="101" spans="1:22" ht="15" x14ac:dyDescent="0.35">
      <c r="A101" s="40">
        <v>6</v>
      </c>
      <c r="B101" s="41" t="s">
        <v>117</v>
      </c>
      <c r="C101" s="60" t="s">
        <v>126</v>
      </c>
      <c r="D101" s="43">
        <v>2007</v>
      </c>
      <c r="E101" s="43">
        <f t="shared" si="31"/>
        <v>13</v>
      </c>
      <c r="F101" s="55" t="s">
        <v>35</v>
      </c>
      <c r="G101" s="45">
        <f t="shared" si="32"/>
        <v>0.24791666666666667</v>
      </c>
      <c r="H101" s="46">
        <f t="shared" si="33"/>
        <v>6</v>
      </c>
      <c r="I101" s="29">
        <f t="shared" si="34"/>
        <v>6</v>
      </c>
      <c r="J101" s="93">
        <f t="shared" si="35"/>
        <v>1</v>
      </c>
      <c r="K101" s="64">
        <v>6</v>
      </c>
      <c r="L101" s="50"/>
      <c r="M101" s="50"/>
      <c r="N101" s="51"/>
      <c r="O101" s="52">
        <v>0.24791666666666667</v>
      </c>
      <c r="P101" s="34"/>
      <c r="Q101" s="34"/>
      <c r="R101" s="53"/>
      <c r="S101" s="54">
        <v>6</v>
      </c>
      <c r="T101" s="38"/>
      <c r="U101" s="38"/>
      <c r="V101" s="39"/>
    </row>
    <row r="102" spans="1:22" ht="15" x14ac:dyDescent="0.35">
      <c r="A102" s="40">
        <v>7</v>
      </c>
      <c r="B102" s="41" t="s">
        <v>117</v>
      </c>
      <c r="C102" s="42"/>
      <c r="D102" s="43"/>
      <c r="E102" s="43"/>
      <c r="F102" s="61"/>
      <c r="G102" s="45">
        <f t="shared" si="32"/>
        <v>0</v>
      </c>
      <c r="H102" s="46">
        <f t="shared" si="33"/>
        <v>0</v>
      </c>
      <c r="I102" s="29">
        <f t="shared" si="34"/>
        <v>0</v>
      </c>
      <c r="J102" s="47">
        <f t="shared" si="35"/>
        <v>0</v>
      </c>
      <c r="K102" s="64"/>
      <c r="L102" s="50"/>
      <c r="M102" s="50"/>
      <c r="N102" s="51"/>
      <c r="O102" s="52"/>
      <c r="P102" s="34"/>
      <c r="Q102" s="34"/>
      <c r="R102" s="53"/>
      <c r="S102" s="54"/>
      <c r="T102" s="38"/>
      <c r="U102" s="38"/>
      <c r="V102" s="39"/>
    </row>
    <row r="103" spans="1:22" ht="15" x14ac:dyDescent="0.35">
      <c r="A103" s="40">
        <v>8</v>
      </c>
      <c r="B103" s="41" t="s">
        <v>117</v>
      </c>
      <c r="C103" s="42"/>
      <c r="D103" s="43"/>
      <c r="E103" s="43"/>
      <c r="F103" s="61"/>
      <c r="G103" s="45">
        <f t="shared" si="32"/>
        <v>0</v>
      </c>
      <c r="H103" s="46">
        <f t="shared" si="33"/>
        <v>0</v>
      </c>
      <c r="I103" s="29">
        <f t="shared" si="34"/>
        <v>0</v>
      </c>
      <c r="J103" s="47">
        <f t="shared" si="35"/>
        <v>0</v>
      </c>
      <c r="K103" s="67"/>
      <c r="L103" s="58"/>
      <c r="M103" s="58"/>
      <c r="N103" s="51"/>
      <c r="O103" s="52"/>
      <c r="P103" s="34"/>
      <c r="Q103" s="34"/>
      <c r="R103" s="53"/>
      <c r="S103" s="54"/>
      <c r="T103" s="38"/>
      <c r="U103" s="38"/>
      <c r="V103" s="39"/>
    </row>
    <row r="104" spans="1:22" ht="15.6" thickBot="1" x14ac:dyDescent="0.4">
      <c r="A104" s="68">
        <v>6</v>
      </c>
      <c r="B104" s="124"/>
      <c r="C104" s="70"/>
      <c r="D104" s="124"/>
      <c r="E104" s="71"/>
      <c r="F104" s="125"/>
      <c r="G104" s="70"/>
      <c r="H104" s="73"/>
      <c r="I104" s="74"/>
      <c r="J104" s="75"/>
      <c r="K104" s="127">
        <f>COUNTIF(K96:K103,"&gt;-1")</f>
        <v>6</v>
      </c>
      <c r="L104" s="77">
        <f>COUNTIF(L96:L103,"&gt;-1")</f>
        <v>0</v>
      </c>
      <c r="M104" s="77">
        <f>COUNTIF(M96:M103,"&gt;-1")</f>
        <v>0</v>
      </c>
      <c r="N104" s="78">
        <f>COUNTIF(N96:N103,"&gt;-1")</f>
        <v>0</v>
      </c>
      <c r="O104" s="79"/>
      <c r="P104" s="80"/>
      <c r="Q104" s="81"/>
      <c r="R104" s="82"/>
      <c r="S104" s="83"/>
      <c r="T104" s="84"/>
      <c r="U104" s="84"/>
      <c r="V104" s="85"/>
    </row>
    <row r="105" spans="1:22" ht="15.6" thickBot="1" x14ac:dyDescent="0.4">
      <c r="A105" s="86"/>
      <c r="B105" s="109" t="s">
        <v>127</v>
      </c>
      <c r="C105" s="87" t="s">
        <v>128</v>
      </c>
      <c r="D105" s="430" t="s">
        <v>119</v>
      </c>
      <c r="E105" s="430"/>
      <c r="F105" s="89" t="s">
        <v>120</v>
      </c>
      <c r="G105" s="431" t="s">
        <v>129</v>
      </c>
      <c r="H105" s="431"/>
      <c r="I105" s="12" t="s">
        <v>6</v>
      </c>
      <c r="J105" s="13" t="s">
        <v>6</v>
      </c>
      <c r="K105" s="14" t="s">
        <v>7</v>
      </c>
      <c r="L105" s="15"/>
      <c r="M105" s="15"/>
      <c r="N105" s="16"/>
      <c r="O105" s="17" t="s">
        <v>8</v>
      </c>
      <c r="P105" s="18"/>
      <c r="Q105" s="18"/>
      <c r="R105" s="19"/>
      <c r="S105" s="20" t="s">
        <v>9</v>
      </c>
      <c r="T105" s="21"/>
      <c r="U105" s="21"/>
      <c r="V105" s="22"/>
    </row>
    <row r="106" spans="1:22" ht="15" x14ac:dyDescent="0.35">
      <c r="A106" s="23" t="s">
        <v>10</v>
      </c>
      <c r="B106" s="90" t="s">
        <v>11</v>
      </c>
      <c r="C106" s="25" t="s">
        <v>12</v>
      </c>
      <c r="D106" s="90" t="s">
        <v>13</v>
      </c>
      <c r="E106" s="26" t="s">
        <v>14</v>
      </c>
      <c r="F106" s="91" t="s">
        <v>15</v>
      </c>
      <c r="G106" s="25" t="s">
        <v>16</v>
      </c>
      <c r="H106" s="28" t="s">
        <v>17</v>
      </c>
      <c r="I106" s="29" t="s">
        <v>18</v>
      </c>
      <c r="J106" s="30" t="s">
        <v>19</v>
      </c>
      <c r="K106" s="62" t="s">
        <v>20</v>
      </c>
      <c r="L106" s="58" t="s">
        <v>21</v>
      </c>
      <c r="M106" s="58" t="s">
        <v>22</v>
      </c>
      <c r="N106" s="59" t="s">
        <v>23</v>
      </c>
      <c r="O106" s="92" t="s">
        <v>24</v>
      </c>
      <c r="P106" s="34" t="s">
        <v>25</v>
      </c>
      <c r="Q106" s="35" t="s">
        <v>26</v>
      </c>
      <c r="R106" s="36" t="s">
        <v>27</v>
      </c>
      <c r="S106" s="37" t="s">
        <v>28</v>
      </c>
      <c r="T106" s="38" t="s">
        <v>29</v>
      </c>
      <c r="U106" s="38" t="s">
        <v>30</v>
      </c>
      <c r="V106" s="39" t="s">
        <v>31</v>
      </c>
    </row>
    <row r="107" spans="1:22" ht="15" x14ac:dyDescent="0.35">
      <c r="A107" s="40">
        <v>1</v>
      </c>
      <c r="B107" s="41" t="s">
        <v>127</v>
      </c>
      <c r="C107" s="60" t="s">
        <v>130</v>
      </c>
      <c r="D107" s="175">
        <v>2006</v>
      </c>
      <c r="E107" s="43">
        <f>SUM(2020-D107)</f>
        <v>14</v>
      </c>
      <c r="F107" s="55" t="s">
        <v>35</v>
      </c>
      <c r="G107" s="45">
        <f t="shared" ref="G107:G116" si="36">MIN(O107:R107)</f>
        <v>0.27361111111111108</v>
      </c>
      <c r="H107" s="46">
        <f t="shared" ref="H107:H116" si="37">SUM(K107:N107)</f>
        <v>15</v>
      </c>
      <c r="I107" s="29">
        <f t="shared" ref="I107:I116" si="38">IF(COUNTIF(K107:N107,"&gt;=0")&lt;4,SUM(K107:N107),SUM(LARGE(K107:N107,1),LARGE(K107:N107,2),LARGE(K107:N107,3),LARGE(K107:N107,4)))</f>
        <v>15</v>
      </c>
      <c r="J107" s="47">
        <f t="shared" ref="J107:J116" si="39">COUNTIF(K107:N107,"&gt;0")</f>
        <v>1</v>
      </c>
      <c r="K107" s="48">
        <v>15</v>
      </c>
      <c r="L107" s="50"/>
      <c r="M107" s="58"/>
      <c r="N107" s="51"/>
      <c r="O107" s="65">
        <v>0.27361111111111108</v>
      </c>
      <c r="P107" s="34"/>
      <c r="Q107" s="34"/>
      <c r="R107" s="53"/>
      <c r="S107" s="54">
        <v>1</v>
      </c>
      <c r="T107" s="38"/>
      <c r="U107" s="38"/>
      <c r="V107" s="39"/>
    </row>
    <row r="108" spans="1:22" ht="15" x14ac:dyDescent="0.35">
      <c r="A108" s="40">
        <v>2</v>
      </c>
      <c r="B108" s="41" t="s">
        <v>127</v>
      </c>
      <c r="C108" s="60" t="s">
        <v>131</v>
      </c>
      <c r="D108" s="175">
        <v>2006</v>
      </c>
      <c r="E108" s="43">
        <f t="shared" ref="E108:E116" si="40">SUM(2020-D108)</f>
        <v>14</v>
      </c>
      <c r="F108" s="55" t="s">
        <v>35</v>
      </c>
      <c r="G108" s="45">
        <f t="shared" si="36"/>
        <v>0.27499999999999997</v>
      </c>
      <c r="H108" s="46">
        <f t="shared" si="37"/>
        <v>12</v>
      </c>
      <c r="I108" s="29">
        <f t="shared" si="38"/>
        <v>12</v>
      </c>
      <c r="J108" s="47">
        <f t="shared" si="39"/>
        <v>1</v>
      </c>
      <c r="K108" s="56">
        <v>12</v>
      </c>
      <c r="L108" s="58"/>
      <c r="M108" s="50"/>
      <c r="N108" s="51"/>
      <c r="O108" s="52">
        <v>0.27499999999999997</v>
      </c>
      <c r="P108" s="34"/>
      <c r="Q108" s="34"/>
      <c r="R108" s="53"/>
      <c r="S108" s="54">
        <v>2</v>
      </c>
      <c r="T108" s="38"/>
      <c r="U108" s="38"/>
      <c r="V108" s="39"/>
    </row>
    <row r="109" spans="1:22" ht="15" x14ac:dyDescent="0.35">
      <c r="A109" s="40">
        <v>3</v>
      </c>
      <c r="B109" s="41" t="s">
        <v>127</v>
      </c>
      <c r="C109" s="60" t="s">
        <v>132</v>
      </c>
      <c r="D109" s="43">
        <v>2007</v>
      </c>
      <c r="E109" s="43">
        <f t="shared" si="40"/>
        <v>13</v>
      </c>
      <c r="F109" s="55" t="s">
        <v>35</v>
      </c>
      <c r="G109" s="45">
        <f t="shared" si="36"/>
        <v>0.28541666666666665</v>
      </c>
      <c r="H109" s="46">
        <f t="shared" si="37"/>
        <v>10</v>
      </c>
      <c r="I109" s="29">
        <f t="shared" si="38"/>
        <v>10</v>
      </c>
      <c r="J109" s="47">
        <f t="shared" si="39"/>
        <v>1</v>
      </c>
      <c r="K109" s="56">
        <v>10</v>
      </c>
      <c r="L109" s="49"/>
      <c r="M109" s="50"/>
      <c r="N109" s="66"/>
      <c r="O109" s="52">
        <v>0.28541666666666665</v>
      </c>
      <c r="P109" s="34"/>
      <c r="Q109" s="34"/>
      <c r="R109" s="53"/>
      <c r="S109" s="54">
        <v>3</v>
      </c>
      <c r="T109" s="38"/>
      <c r="U109" s="38"/>
      <c r="V109" s="39"/>
    </row>
    <row r="110" spans="1:22" ht="15" x14ac:dyDescent="0.35">
      <c r="A110" s="40">
        <v>4</v>
      </c>
      <c r="B110" s="41" t="s">
        <v>127</v>
      </c>
      <c r="C110" s="42" t="s">
        <v>133</v>
      </c>
      <c r="D110" s="43">
        <v>2006</v>
      </c>
      <c r="E110" s="43">
        <f t="shared" si="40"/>
        <v>14</v>
      </c>
      <c r="F110" s="61" t="s">
        <v>134</v>
      </c>
      <c r="G110" s="45">
        <f t="shared" si="36"/>
        <v>0.32083333333333336</v>
      </c>
      <c r="H110" s="46">
        <f t="shared" si="37"/>
        <v>8</v>
      </c>
      <c r="I110" s="29">
        <f t="shared" si="38"/>
        <v>8</v>
      </c>
      <c r="J110" s="47">
        <f t="shared" si="39"/>
        <v>1</v>
      </c>
      <c r="K110" s="56">
        <v>8</v>
      </c>
      <c r="L110" s="58"/>
      <c r="M110" s="50"/>
      <c r="N110" s="51"/>
      <c r="O110" s="65">
        <v>0.32083333333333336</v>
      </c>
      <c r="P110" s="34"/>
      <c r="Q110" s="34"/>
      <c r="R110" s="53"/>
      <c r="S110" s="54">
        <v>4</v>
      </c>
      <c r="T110" s="38"/>
      <c r="U110" s="38"/>
      <c r="V110" s="39"/>
    </row>
    <row r="111" spans="1:22" ht="15" x14ac:dyDescent="0.35">
      <c r="A111" s="40">
        <v>5</v>
      </c>
      <c r="B111" s="41" t="s">
        <v>127</v>
      </c>
      <c r="C111" s="42" t="s">
        <v>135</v>
      </c>
      <c r="D111" s="43">
        <v>2006</v>
      </c>
      <c r="E111" s="43">
        <f t="shared" si="40"/>
        <v>14</v>
      </c>
      <c r="F111" s="159" t="s">
        <v>83</v>
      </c>
      <c r="G111" s="45">
        <f t="shared" si="36"/>
        <v>0.3347222222222222</v>
      </c>
      <c r="H111" s="46">
        <f t="shared" si="37"/>
        <v>7</v>
      </c>
      <c r="I111" s="29">
        <f t="shared" si="38"/>
        <v>7</v>
      </c>
      <c r="J111" s="47">
        <f t="shared" si="39"/>
        <v>1</v>
      </c>
      <c r="K111" s="62">
        <v>7</v>
      </c>
      <c r="L111" s="50"/>
      <c r="M111" s="58"/>
      <c r="N111" s="51"/>
      <c r="O111" s="52">
        <v>0.3347222222222222</v>
      </c>
      <c r="P111" s="34"/>
      <c r="Q111" s="34"/>
      <c r="R111" s="53"/>
      <c r="S111" s="54">
        <v>5</v>
      </c>
      <c r="T111" s="38"/>
      <c r="U111" s="38"/>
      <c r="V111" s="39"/>
    </row>
    <row r="112" spans="1:22" ht="15" x14ac:dyDescent="0.35">
      <c r="A112" s="40">
        <v>6</v>
      </c>
      <c r="B112" s="41" t="s">
        <v>127</v>
      </c>
      <c r="C112" s="42" t="s">
        <v>136</v>
      </c>
      <c r="D112" s="43">
        <v>2006</v>
      </c>
      <c r="E112" s="43">
        <f t="shared" si="40"/>
        <v>14</v>
      </c>
      <c r="F112" s="159" t="s">
        <v>83</v>
      </c>
      <c r="G112" s="45">
        <f t="shared" si="36"/>
        <v>0.3444444444444445</v>
      </c>
      <c r="H112" s="46">
        <f t="shared" si="37"/>
        <v>6</v>
      </c>
      <c r="I112" s="29">
        <f t="shared" si="38"/>
        <v>6</v>
      </c>
      <c r="J112" s="47">
        <f t="shared" si="39"/>
        <v>1</v>
      </c>
      <c r="K112" s="64">
        <v>6</v>
      </c>
      <c r="L112" s="58"/>
      <c r="M112" s="58"/>
      <c r="N112" s="51"/>
      <c r="O112" s="52">
        <v>0.3444444444444445</v>
      </c>
      <c r="P112" s="34"/>
      <c r="Q112" s="34"/>
      <c r="R112" s="53"/>
      <c r="S112" s="54">
        <v>6</v>
      </c>
      <c r="T112" s="38"/>
      <c r="U112" s="38"/>
      <c r="V112" s="39"/>
    </row>
    <row r="113" spans="1:22" ht="15" x14ac:dyDescent="0.35">
      <c r="A113" s="40">
        <v>7</v>
      </c>
      <c r="B113" s="41" t="s">
        <v>127</v>
      </c>
      <c r="C113" s="42" t="s">
        <v>162</v>
      </c>
      <c r="D113" s="43">
        <v>2007</v>
      </c>
      <c r="E113" s="43">
        <f t="shared" si="40"/>
        <v>13</v>
      </c>
      <c r="F113" s="55" t="s">
        <v>35</v>
      </c>
      <c r="G113" s="45">
        <f t="shared" si="36"/>
        <v>0.34722222222222227</v>
      </c>
      <c r="H113" s="46">
        <f t="shared" si="37"/>
        <v>5</v>
      </c>
      <c r="I113" s="29">
        <f t="shared" si="38"/>
        <v>5</v>
      </c>
      <c r="J113" s="47">
        <f t="shared" si="39"/>
        <v>1</v>
      </c>
      <c r="K113" s="64">
        <v>5</v>
      </c>
      <c r="L113" s="58"/>
      <c r="M113" s="58"/>
      <c r="N113" s="51"/>
      <c r="O113" s="52">
        <v>0.34722222222222227</v>
      </c>
      <c r="P113" s="34"/>
      <c r="Q113" s="34"/>
      <c r="R113" s="53"/>
      <c r="S113" s="54">
        <v>7</v>
      </c>
      <c r="T113" s="38"/>
      <c r="U113" s="38"/>
      <c r="V113" s="39"/>
    </row>
    <row r="114" spans="1:22" ht="15" x14ac:dyDescent="0.35">
      <c r="A114" s="40">
        <v>8</v>
      </c>
      <c r="B114" s="41" t="s">
        <v>127</v>
      </c>
      <c r="C114" s="42" t="s">
        <v>137</v>
      </c>
      <c r="D114" s="43">
        <v>2007</v>
      </c>
      <c r="E114" s="43">
        <f t="shared" si="40"/>
        <v>13</v>
      </c>
      <c r="F114" s="55" t="s">
        <v>35</v>
      </c>
      <c r="G114" s="45">
        <f t="shared" si="36"/>
        <v>0.3527777777777778</v>
      </c>
      <c r="H114" s="46">
        <f t="shared" si="37"/>
        <v>4</v>
      </c>
      <c r="I114" s="29">
        <f t="shared" si="38"/>
        <v>4</v>
      </c>
      <c r="J114" s="47">
        <f t="shared" si="39"/>
        <v>1</v>
      </c>
      <c r="K114" s="62">
        <v>4</v>
      </c>
      <c r="L114" s="50"/>
      <c r="M114" s="58"/>
      <c r="N114" s="59"/>
      <c r="O114" s="52">
        <v>0.3527777777777778</v>
      </c>
      <c r="P114" s="34"/>
      <c r="Q114" s="34"/>
      <c r="R114" s="53"/>
      <c r="S114" s="54">
        <v>8</v>
      </c>
      <c r="T114" s="38"/>
      <c r="U114" s="38"/>
      <c r="V114" s="39"/>
    </row>
    <row r="115" spans="1:22" ht="15" x14ac:dyDescent="0.35">
      <c r="A115" s="40">
        <v>9</v>
      </c>
      <c r="B115" s="41" t="s">
        <v>127</v>
      </c>
      <c r="C115" s="42" t="s">
        <v>138</v>
      </c>
      <c r="D115" s="43">
        <v>2006</v>
      </c>
      <c r="E115" s="43">
        <f t="shared" si="40"/>
        <v>14</v>
      </c>
      <c r="F115" s="159" t="s">
        <v>83</v>
      </c>
      <c r="G115" s="45">
        <f t="shared" si="36"/>
        <v>0.41250000000000003</v>
      </c>
      <c r="H115" s="46">
        <f t="shared" si="37"/>
        <v>3</v>
      </c>
      <c r="I115" s="29">
        <f t="shared" si="38"/>
        <v>3</v>
      </c>
      <c r="J115" s="47">
        <f t="shared" si="39"/>
        <v>1</v>
      </c>
      <c r="K115" s="64">
        <v>3</v>
      </c>
      <c r="L115" s="58"/>
      <c r="M115" s="58"/>
      <c r="N115" s="51"/>
      <c r="O115" s="52">
        <v>0.41250000000000003</v>
      </c>
      <c r="P115" s="34"/>
      <c r="Q115" s="34"/>
      <c r="R115" s="53"/>
      <c r="S115" s="54">
        <v>9</v>
      </c>
      <c r="T115" s="38"/>
      <c r="U115" s="38"/>
      <c r="V115" s="39"/>
    </row>
    <row r="116" spans="1:22" ht="15" x14ac:dyDescent="0.35">
      <c r="A116" s="40">
        <v>10</v>
      </c>
      <c r="B116" s="41" t="s">
        <v>127</v>
      </c>
      <c r="C116" s="42" t="s">
        <v>139</v>
      </c>
      <c r="D116" s="43">
        <v>2006</v>
      </c>
      <c r="E116" s="43">
        <f t="shared" si="40"/>
        <v>14</v>
      </c>
      <c r="F116" s="159" t="s">
        <v>83</v>
      </c>
      <c r="G116" s="45">
        <f t="shared" si="36"/>
        <v>0.46319444444444446</v>
      </c>
      <c r="H116" s="46">
        <f t="shared" si="37"/>
        <v>2</v>
      </c>
      <c r="I116" s="29">
        <f t="shared" si="38"/>
        <v>2</v>
      </c>
      <c r="J116" s="47">
        <f t="shared" si="39"/>
        <v>1</v>
      </c>
      <c r="K116" s="64">
        <v>2</v>
      </c>
      <c r="L116" s="50"/>
      <c r="M116" s="58"/>
      <c r="N116" s="59"/>
      <c r="O116" s="52">
        <v>0.46319444444444446</v>
      </c>
      <c r="P116" s="34"/>
      <c r="Q116" s="34"/>
      <c r="R116" s="53"/>
      <c r="S116" s="54">
        <v>10</v>
      </c>
      <c r="T116" s="38"/>
      <c r="U116" s="38"/>
      <c r="V116" s="39"/>
    </row>
    <row r="117" spans="1:22" ht="15.6" thickBot="1" x14ac:dyDescent="0.4">
      <c r="A117" s="68">
        <v>10</v>
      </c>
      <c r="B117" s="124"/>
      <c r="C117" s="70"/>
      <c r="D117" s="124"/>
      <c r="E117" s="71"/>
      <c r="F117" s="125"/>
      <c r="G117" s="70"/>
      <c r="H117" s="73"/>
      <c r="I117" s="74"/>
      <c r="J117" s="75"/>
      <c r="K117" s="127">
        <f>COUNTIF(K107:K116,"&gt;-1")</f>
        <v>10</v>
      </c>
      <c r="L117" s="77">
        <f>COUNTIF(L107:L116,"&gt;-1")</f>
        <v>0</v>
      </c>
      <c r="M117" s="77">
        <f>COUNTIF(M107:M116,"&gt;-1")</f>
        <v>0</v>
      </c>
      <c r="N117" s="78">
        <f>COUNTIF(N107:N116,"&gt;-1")</f>
        <v>0</v>
      </c>
      <c r="O117" s="79"/>
      <c r="P117" s="80"/>
      <c r="Q117" s="81"/>
      <c r="R117" s="82"/>
      <c r="S117" s="83"/>
      <c r="T117" s="84"/>
      <c r="U117" s="84"/>
      <c r="V117" s="85"/>
    </row>
    <row r="118" spans="1:22" ht="15.6" thickBot="1" x14ac:dyDescent="0.4">
      <c r="A118" s="3"/>
      <c r="B118" s="3"/>
      <c r="H118" s="128"/>
      <c r="J118" s="3"/>
      <c r="K118" s="129"/>
      <c r="L118" s="129"/>
      <c r="M118" s="129"/>
      <c r="N118" s="129"/>
      <c r="P118" s="130"/>
      <c r="Q118" s="131"/>
      <c r="S118" s="132"/>
      <c r="T118" s="132"/>
      <c r="U118" s="132"/>
      <c r="V118" s="132"/>
    </row>
    <row r="119" spans="1:22" ht="15.6" thickBot="1" x14ac:dyDescent="0.4">
      <c r="A119" s="3"/>
      <c r="B119" s="3"/>
      <c r="H119" s="432"/>
      <c r="I119" s="433"/>
      <c r="J119" s="434"/>
      <c r="K119" s="133" t="s">
        <v>140</v>
      </c>
      <c r="L119" s="134" t="s">
        <v>141</v>
      </c>
      <c r="M119" s="134" t="s">
        <v>142</v>
      </c>
      <c r="N119" s="134" t="s">
        <v>143</v>
      </c>
      <c r="O119" s="135" t="s">
        <v>1</v>
      </c>
      <c r="P119" s="136" t="s">
        <v>58</v>
      </c>
      <c r="Q119" s="137" t="s">
        <v>93</v>
      </c>
      <c r="R119" s="138" t="s">
        <v>117</v>
      </c>
      <c r="S119" s="132"/>
      <c r="T119" s="132"/>
      <c r="U119" s="132"/>
      <c r="V119" s="132"/>
    </row>
    <row r="120" spans="1:22" ht="15" x14ac:dyDescent="0.35">
      <c r="A120" s="435" t="s">
        <v>144</v>
      </c>
      <c r="B120" s="436"/>
      <c r="C120" s="436"/>
      <c r="D120" s="436"/>
      <c r="E120" s="436"/>
      <c r="F120" s="437"/>
      <c r="G120" s="139"/>
      <c r="H120" s="441" t="s">
        <v>145</v>
      </c>
      <c r="I120" s="442"/>
      <c r="J120" s="443"/>
      <c r="K120" s="31">
        <f>SUM(K16+K45+K80+K104)</f>
        <v>40</v>
      </c>
      <c r="L120" s="140">
        <f>SUM(L16+L45+L80+L104)</f>
        <v>0</v>
      </c>
      <c r="M120" s="140">
        <f>SUM(M16+M45+M80+M104)</f>
        <v>0</v>
      </c>
      <c r="N120" s="140">
        <f>SUM(N16+N45+N80+N104)</f>
        <v>0</v>
      </c>
      <c r="O120" s="141">
        <f>SUM(A16)</f>
        <v>10</v>
      </c>
      <c r="P120" s="142">
        <f>SUM(A45)</f>
        <v>12</v>
      </c>
      <c r="Q120" s="142">
        <f>SUM(A80)</f>
        <v>12</v>
      </c>
      <c r="R120" s="143">
        <f>SUM(A104)</f>
        <v>6</v>
      </c>
      <c r="S120" s="132"/>
      <c r="T120" s="132"/>
      <c r="U120" s="132"/>
      <c r="V120" s="132"/>
    </row>
    <row r="121" spans="1:22" ht="15" x14ac:dyDescent="0.35">
      <c r="A121" s="438"/>
      <c r="B121" s="439"/>
      <c r="C121" s="439"/>
      <c r="D121" s="439"/>
      <c r="E121" s="439"/>
      <c r="F121" s="440"/>
      <c r="G121" s="139"/>
      <c r="H121" s="444" t="s">
        <v>146</v>
      </c>
      <c r="I121" s="445"/>
      <c r="J121" s="443"/>
      <c r="K121" s="62">
        <f>SUM(K29+K64+K93+K117)</f>
        <v>41</v>
      </c>
      <c r="L121" s="144">
        <f>SUM(L29+L64+L93+L117)</f>
        <v>0</v>
      </c>
      <c r="M121" s="144">
        <f>SUM(M29+M64+M93+M117)</f>
        <v>0</v>
      </c>
      <c r="N121" s="144">
        <f>SUM(N29+N64+N93+N117)</f>
        <v>0</v>
      </c>
      <c r="O121" s="145" t="s">
        <v>48</v>
      </c>
      <c r="P121" s="146" t="s">
        <v>73</v>
      </c>
      <c r="Q121" s="147" t="s">
        <v>106</v>
      </c>
      <c r="R121" s="148" t="s">
        <v>127</v>
      </c>
      <c r="S121" s="132"/>
      <c r="T121" s="132"/>
      <c r="U121" s="132"/>
      <c r="V121" s="132"/>
    </row>
    <row r="122" spans="1:22" ht="15.6" thickBot="1" x14ac:dyDescent="0.4">
      <c r="A122" s="407" t="s">
        <v>147</v>
      </c>
      <c r="B122" s="408"/>
      <c r="C122" s="408"/>
      <c r="D122" s="408"/>
      <c r="E122" s="408"/>
      <c r="F122" s="409"/>
      <c r="H122" s="413" t="s">
        <v>148</v>
      </c>
      <c r="I122" s="414"/>
      <c r="J122" s="415"/>
      <c r="K122" s="149">
        <f>SUBTOTAL(9,K120:K121)</f>
        <v>81</v>
      </c>
      <c r="L122" s="97">
        <f>SUBTOTAL(9,L120:L121)</f>
        <v>0</v>
      </c>
      <c r="M122" s="97">
        <f>SUBTOTAL(9,M120:M121)</f>
        <v>0</v>
      </c>
      <c r="N122" s="97">
        <f>SUBTOTAL(9,N120:N121)</f>
        <v>0</v>
      </c>
      <c r="O122" s="150">
        <f>SUM(A29)</f>
        <v>8</v>
      </c>
      <c r="P122" s="151">
        <f>SUM(A64)</f>
        <v>15</v>
      </c>
      <c r="Q122" s="151">
        <f>SUM(A93)</f>
        <v>8</v>
      </c>
      <c r="R122" s="152">
        <f>SUM(A117)</f>
        <v>10</v>
      </c>
      <c r="S122" s="132"/>
      <c r="T122" s="132"/>
      <c r="U122" s="132"/>
      <c r="V122" s="132"/>
    </row>
    <row r="123" spans="1:22" ht="15.6" thickBot="1" x14ac:dyDescent="0.4">
      <c r="A123" s="410"/>
      <c r="B123" s="411"/>
      <c r="C123" s="411"/>
      <c r="D123" s="411"/>
      <c r="E123" s="411"/>
      <c r="F123" s="412"/>
      <c r="G123" s="139"/>
      <c r="H123" s="416" t="s">
        <v>149</v>
      </c>
      <c r="I123" s="417"/>
      <c r="J123" s="418"/>
      <c r="K123" s="160">
        <v>35</v>
      </c>
      <c r="L123" s="153">
        <v>0</v>
      </c>
      <c r="M123" s="153">
        <v>0</v>
      </c>
      <c r="N123" s="153">
        <v>0</v>
      </c>
      <c r="O123" s="161" t="s">
        <v>150</v>
      </c>
      <c r="P123" s="162"/>
      <c r="Q123" s="163" t="s">
        <v>151</v>
      </c>
      <c r="R123" s="164"/>
      <c r="S123" s="132"/>
      <c r="T123" s="132"/>
      <c r="U123" s="132"/>
      <c r="V123" s="132"/>
    </row>
    <row r="124" spans="1:22" ht="15" x14ac:dyDescent="0.35">
      <c r="A124" s="3"/>
      <c r="B124" s="3"/>
      <c r="G124" s="139"/>
      <c r="H124" s="413" t="s">
        <v>152</v>
      </c>
      <c r="I124" s="414"/>
      <c r="J124" s="415"/>
      <c r="K124" s="154">
        <f>SUM(K122:K123)</f>
        <v>116</v>
      </c>
      <c r="L124" s="155">
        <f>SUM(L122:L123)</f>
        <v>0</v>
      </c>
      <c r="M124" s="155">
        <f>SUM(M122:M123)</f>
        <v>0</v>
      </c>
      <c r="N124" s="165">
        <f>SUM(N122:N123)</f>
        <v>0</v>
      </c>
      <c r="O124" s="419" t="s">
        <v>153</v>
      </c>
      <c r="P124" s="420"/>
      <c r="Q124" s="420"/>
      <c r="R124" s="421"/>
      <c r="S124" s="132"/>
      <c r="T124" s="132"/>
      <c r="U124" s="132"/>
      <c r="V124" s="132"/>
    </row>
    <row r="125" spans="1:22" ht="15.6" thickBot="1" x14ac:dyDescent="0.4">
      <c r="A125" s="3"/>
      <c r="B125" s="3"/>
      <c r="H125" s="425" t="s">
        <v>154</v>
      </c>
      <c r="I125" s="426"/>
      <c r="J125" s="427"/>
      <c r="K125" s="428"/>
      <c r="L125" s="429"/>
      <c r="M125" s="429"/>
      <c r="N125" s="429"/>
      <c r="O125" s="422"/>
      <c r="P125" s="423"/>
      <c r="Q125" s="423"/>
      <c r="R125" s="424"/>
      <c r="S125" s="132"/>
      <c r="T125" s="132"/>
      <c r="U125" s="132"/>
      <c r="V125" s="132"/>
    </row>
    <row r="126" spans="1:22" ht="15" x14ac:dyDescent="0.35">
      <c r="A126" s="401" t="s">
        <v>155</v>
      </c>
      <c r="B126" s="401"/>
      <c r="C126" s="401"/>
      <c r="D126" s="401"/>
      <c r="E126" s="401"/>
      <c r="F126" s="401"/>
      <c r="G126" s="401"/>
      <c r="H126" s="402"/>
      <c r="I126" s="403"/>
      <c r="J126" s="404"/>
      <c r="K126" s="404"/>
      <c r="L126" s="404"/>
      <c r="M126" s="404"/>
      <c r="N126" s="404"/>
      <c r="O126" s="404"/>
      <c r="P126" s="404"/>
      <c r="Q126" s="404"/>
      <c r="R126" s="404"/>
      <c r="S126" s="132"/>
      <c r="T126" s="132"/>
      <c r="U126" s="132"/>
      <c r="V126" s="132"/>
    </row>
    <row r="127" spans="1:22" ht="15" x14ac:dyDescent="0.35">
      <c r="A127" s="3"/>
      <c r="B127" s="3"/>
      <c r="H127" s="128"/>
      <c r="J127" s="3"/>
      <c r="Q127" s="131"/>
      <c r="S127" s="132"/>
      <c r="T127" s="132"/>
      <c r="U127" s="132"/>
      <c r="V127" s="132"/>
    </row>
    <row r="128" spans="1:22" ht="14.4" x14ac:dyDescent="0.3">
      <c r="A128" s="405" t="s">
        <v>156</v>
      </c>
      <c r="B128" s="405"/>
      <c r="C128" s="405"/>
      <c r="D128" s="405"/>
      <c r="E128" s="405"/>
      <c r="F128" s="405"/>
      <c r="G128" s="405"/>
      <c r="H128" s="405"/>
      <c r="I128" s="405"/>
      <c r="J128" s="406"/>
      <c r="K128" s="406"/>
      <c r="L128" s="406"/>
      <c r="M128" s="406"/>
      <c r="N128" s="406"/>
      <c r="O128" s="406"/>
      <c r="P128" s="406"/>
      <c r="Q128" s="406"/>
      <c r="R128" s="406"/>
      <c r="S128" s="132"/>
      <c r="T128" s="132"/>
      <c r="U128" s="132"/>
      <c r="V128" s="132"/>
    </row>
    <row r="129" spans="1:22" ht="15" x14ac:dyDescent="0.35">
      <c r="A129" s="3"/>
      <c r="B129" s="3"/>
      <c r="H129" s="128"/>
      <c r="J129" s="3"/>
      <c r="Q129" s="131"/>
      <c r="S129" s="132"/>
      <c r="T129" s="132"/>
      <c r="U129" s="132"/>
      <c r="V129" s="132"/>
    </row>
  </sheetData>
  <mergeCells count="28">
    <mergeCell ref="D46:E46"/>
    <mergeCell ref="G46:H46"/>
    <mergeCell ref="A1:V1"/>
    <mergeCell ref="G3:H3"/>
    <mergeCell ref="G17:H17"/>
    <mergeCell ref="D30:E30"/>
    <mergeCell ref="G30:H30"/>
    <mergeCell ref="D65:E65"/>
    <mergeCell ref="G65:H65"/>
    <mergeCell ref="D81:E81"/>
    <mergeCell ref="G81:H81"/>
    <mergeCell ref="D94:E94"/>
    <mergeCell ref="G94:H94"/>
    <mergeCell ref="D105:E105"/>
    <mergeCell ref="G105:H105"/>
    <mergeCell ref="H119:J119"/>
    <mergeCell ref="A120:F121"/>
    <mergeCell ref="H120:J120"/>
    <mergeCell ref="H121:J121"/>
    <mergeCell ref="A126:R126"/>
    <mergeCell ref="A128:R128"/>
    <mergeCell ref="A122:F123"/>
    <mergeCell ref="H122:J122"/>
    <mergeCell ref="H123:J123"/>
    <mergeCell ref="H124:J124"/>
    <mergeCell ref="O124:R125"/>
    <mergeCell ref="H125:J125"/>
    <mergeCell ref="K125:N1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7"/>
  <sheetViews>
    <sheetView workbookViewId="0">
      <selection activeCell="C104" sqref="C104"/>
    </sheetView>
  </sheetViews>
  <sheetFormatPr defaultRowHeight="14.4" x14ac:dyDescent="0.3"/>
  <cols>
    <col min="1" max="1" width="5" customWidth="1"/>
    <col min="2" max="2" width="4" customWidth="1"/>
    <col min="3" max="3" width="21.109375" customWidth="1"/>
    <col min="4" max="4" width="7.33203125" style="179" customWidth="1"/>
    <col min="5" max="5" width="4.109375" customWidth="1"/>
    <col min="6" max="6" width="25.44140625" customWidth="1"/>
    <col min="7" max="7" width="9.109375" customWidth="1"/>
    <col min="8" max="18" width="9.109375" hidden="1" customWidth="1"/>
  </cols>
  <sheetData>
    <row r="1" spans="1:18" ht="15.6" thickBot="1" x14ac:dyDescent="0.4">
      <c r="A1" s="8"/>
      <c r="B1" s="169" t="s">
        <v>1</v>
      </c>
      <c r="C1" s="9" t="s">
        <v>2</v>
      </c>
      <c r="D1" s="169" t="s">
        <v>3</v>
      </c>
      <c r="E1" s="10"/>
      <c r="F1" s="11" t="s">
        <v>4</v>
      </c>
      <c r="G1" s="170" t="s">
        <v>5</v>
      </c>
      <c r="H1" s="12" t="s">
        <v>6</v>
      </c>
      <c r="I1" s="13" t="s">
        <v>6</v>
      </c>
      <c r="J1" s="15"/>
      <c r="K1" s="15"/>
      <c r="L1" s="16"/>
      <c r="M1" s="18"/>
      <c r="N1" s="18"/>
      <c r="O1" s="19"/>
      <c r="P1" s="21"/>
      <c r="Q1" s="21"/>
      <c r="R1" s="22"/>
    </row>
    <row r="2" spans="1:18" ht="15" x14ac:dyDescent="0.35">
      <c r="A2" s="23" t="s">
        <v>10</v>
      </c>
      <c r="B2" s="24" t="s">
        <v>11</v>
      </c>
      <c r="C2" s="25" t="s">
        <v>12</v>
      </c>
      <c r="D2" s="24" t="s">
        <v>13</v>
      </c>
      <c r="E2" s="26" t="s">
        <v>14</v>
      </c>
      <c r="F2" s="27" t="s">
        <v>15</v>
      </c>
      <c r="G2" s="25" t="s">
        <v>163</v>
      </c>
      <c r="H2" s="29" t="s">
        <v>18</v>
      </c>
      <c r="I2" s="30" t="s">
        <v>19</v>
      </c>
      <c r="J2" s="32" t="s">
        <v>21</v>
      </c>
      <c r="K2" s="32" t="s">
        <v>22</v>
      </c>
      <c r="L2" s="33" t="s">
        <v>23</v>
      </c>
      <c r="M2" s="34" t="s">
        <v>25</v>
      </c>
      <c r="N2" s="35" t="s">
        <v>26</v>
      </c>
      <c r="O2" s="36" t="s">
        <v>27</v>
      </c>
      <c r="P2" s="38" t="s">
        <v>29</v>
      </c>
      <c r="Q2" s="38" t="s">
        <v>30</v>
      </c>
      <c r="R2" s="39" t="s">
        <v>31</v>
      </c>
    </row>
    <row r="3" spans="1:18" ht="15" x14ac:dyDescent="0.35">
      <c r="A3" s="40">
        <v>1</v>
      </c>
      <c r="B3" s="41" t="s">
        <v>1</v>
      </c>
      <c r="C3" s="42" t="s">
        <v>32</v>
      </c>
      <c r="D3" s="43">
        <v>2012</v>
      </c>
      <c r="E3" s="43">
        <f t="shared" ref="E3:E9" si="0">SUM(2020-D3)</f>
        <v>8</v>
      </c>
      <c r="F3" s="44" t="s">
        <v>33</v>
      </c>
      <c r="G3" s="45">
        <f t="shared" ref="G3:G9" si="1">MIN(M3:O3)</f>
        <v>4.7222222222222221E-2</v>
      </c>
      <c r="H3" s="29">
        <f>IF(COUNTIF(J3:L3,"&gt;=0")&lt;4,SUM(J3:L3),SUM(LARGE(J3:L3,1),LARGE(J3:L3,2),LARGE(J3:L3,3),LARGE(J3:L3,4)))</f>
        <v>15</v>
      </c>
      <c r="I3" s="47">
        <f t="shared" ref="I3:I9" si="2">COUNTIF(J3:L3,"&gt;0")</f>
        <v>1</v>
      </c>
      <c r="J3" s="176">
        <v>15</v>
      </c>
      <c r="K3" s="50"/>
      <c r="L3" s="51"/>
      <c r="M3" s="34">
        <v>4.7222222222222221E-2</v>
      </c>
      <c r="N3" s="34"/>
      <c r="O3" s="53"/>
      <c r="P3" s="38">
        <v>1</v>
      </c>
      <c r="Q3" s="38"/>
      <c r="R3" s="39"/>
    </row>
    <row r="4" spans="1:18" ht="15" x14ac:dyDescent="0.35">
      <c r="A4" s="40">
        <v>2</v>
      </c>
      <c r="B4" s="41" t="s">
        <v>1</v>
      </c>
      <c r="C4" s="60" t="s">
        <v>38</v>
      </c>
      <c r="D4" s="43">
        <v>2012</v>
      </c>
      <c r="E4" s="43">
        <f t="shared" si="0"/>
        <v>8</v>
      </c>
      <c r="F4" s="55" t="s">
        <v>35</v>
      </c>
      <c r="G4" s="45">
        <f t="shared" si="1"/>
        <v>5.4166666666666669E-2</v>
      </c>
      <c r="H4" s="29">
        <f>IF(COUNTIF(J4:L4,"&gt;=0")&lt;4,SUM(J4:L4),SUM(LARGE(J4:L4,1),LARGE(J4:L4,2),LARGE(J4:L4,3),LARGE(J4:L4,4)))</f>
        <v>12</v>
      </c>
      <c r="I4" s="47">
        <f t="shared" si="2"/>
        <v>1</v>
      </c>
      <c r="J4" s="177">
        <v>12</v>
      </c>
      <c r="K4" s="58"/>
      <c r="L4" s="51"/>
      <c r="M4" s="34">
        <v>5.4166666666666669E-2</v>
      </c>
      <c r="N4" s="34"/>
      <c r="O4" s="53"/>
      <c r="P4" s="38">
        <v>2</v>
      </c>
      <c r="Q4" s="38"/>
      <c r="R4" s="39"/>
    </row>
    <row r="5" spans="1:18" ht="15" x14ac:dyDescent="0.35">
      <c r="A5" s="40">
        <v>3</v>
      </c>
      <c r="B5" s="41" t="s">
        <v>1</v>
      </c>
      <c r="C5" s="60" t="s">
        <v>41</v>
      </c>
      <c r="D5" s="43">
        <v>2012</v>
      </c>
      <c r="E5" s="43">
        <f t="shared" si="0"/>
        <v>8</v>
      </c>
      <c r="F5" s="63" t="s">
        <v>42</v>
      </c>
      <c r="G5" s="45">
        <f t="shared" si="1"/>
        <v>5.7638888888888885E-2</v>
      </c>
      <c r="H5" s="29">
        <f>IF(COUNTIF(J5:L5,"&gt;=0")&lt;4,SUM(J5:L5),SUM(LARGE(J5:L5,1),LARGE(J5:L5,2),LARGE(J5:L5,3),LARGE(J5:L5,4)))</f>
        <v>10</v>
      </c>
      <c r="I5" s="47">
        <f t="shared" si="2"/>
        <v>1</v>
      </c>
      <c r="J5" s="177">
        <v>10</v>
      </c>
      <c r="K5" s="58"/>
      <c r="L5" s="51"/>
      <c r="M5" s="34">
        <v>5.7638888888888885E-2</v>
      </c>
      <c r="N5" s="34"/>
      <c r="O5" s="53"/>
      <c r="P5" s="38">
        <v>3</v>
      </c>
      <c r="Q5" s="38"/>
      <c r="R5" s="39"/>
    </row>
    <row r="6" spans="1:18" ht="15" x14ac:dyDescent="0.35">
      <c r="A6" s="40">
        <v>4</v>
      </c>
      <c r="B6" s="41" t="s">
        <v>1</v>
      </c>
      <c r="C6" s="42" t="s">
        <v>45</v>
      </c>
      <c r="D6" s="43">
        <v>2012</v>
      </c>
      <c r="E6" s="43">
        <f t="shared" si="0"/>
        <v>8</v>
      </c>
      <c r="F6" s="44" t="s">
        <v>33</v>
      </c>
      <c r="G6" s="45">
        <f t="shared" si="1"/>
        <v>5.8333333333333327E-2</v>
      </c>
      <c r="H6" s="29">
        <f>IF(COUNTIF(J6:L6,"&gt;=0")&lt;3,SUM(J6:L6),SUM(LARGE(J6:L6,1),LARGE(J6:L6,2),LARGE(J6:L6,3),))</f>
        <v>8</v>
      </c>
      <c r="I6" s="47">
        <f t="shared" si="2"/>
        <v>1</v>
      </c>
      <c r="J6" s="177">
        <v>8</v>
      </c>
      <c r="K6" s="49"/>
      <c r="L6" s="66"/>
      <c r="M6" s="34">
        <v>5.8333333333333327E-2</v>
      </c>
      <c r="N6" s="34"/>
      <c r="O6" s="53"/>
      <c r="P6" s="38">
        <v>4</v>
      </c>
      <c r="Q6" s="38"/>
      <c r="R6" s="39"/>
    </row>
    <row r="7" spans="1:18" ht="15" x14ac:dyDescent="0.35">
      <c r="A7" s="40">
        <v>5</v>
      </c>
      <c r="B7" s="41" t="s">
        <v>1</v>
      </c>
      <c r="C7" s="42" t="s">
        <v>44</v>
      </c>
      <c r="D7" s="43">
        <v>2013</v>
      </c>
      <c r="E7" s="43">
        <f t="shared" si="0"/>
        <v>7</v>
      </c>
      <c r="F7" s="63" t="s">
        <v>42</v>
      </c>
      <c r="G7" s="45">
        <f t="shared" si="1"/>
        <v>6.1111111111111116E-2</v>
      </c>
      <c r="H7" s="29">
        <f>IF(COUNTIF(J7:L7,"&gt;=0")&lt;4,SUM(J7:L7),SUM(LARGE(J7:L7,1),LARGE(J7:L7,2),LARGE(J7:L7,3),LARGE(J7:L7,4)))</f>
        <v>7</v>
      </c>
      <c r="I7" s="47">
        <f t="shared" si="2"/>
        <v>1</v>
      </c>
      <c r="J7" s="58">
        <v>7</v>
      </c>
      <c r="K7" s="49"/>
      <c r="L7" s="51"/>
      <c r="M7" s="34">
        <v>6.1111111111111116E-2</v>
      </c>
      <c r="N7" s="34"/>
      <c r="O7" s="53"/>
      <c r="P7" s="38">
        <v>5</v>
      </c>
      <c r="Q7" s="38"/>
      <c r="R7" s="39"/>
    </row>
    <row r="8" spans="1:18" ht="15" x14ac:dyDescent="0.35">
      <c r="A8" s="40">
        <v>6</v>
      </c>
      <c r="B8" s="41" t="s">
        <v>1</v>
      </c>
      <c r="C8" s="42" t="s">
        <v>164</v>
      </c>
      <c r="D8" s="43">
        <v>2013</v>
      </c>
      <c r="E8" s="43">
        <f t="shared" si="0"/>
        <v>7</v>
      </c>
      <c r="F8" s="178" t="s">
        <v>165</v>
      </c>
      <c r="G8" s="45">
        <f t="shared" si="1"/>
        <v>6.25E-2</v>
      </c>
      <c r="H8" s="29">
        <f>IF(COUNTIF(J8:L8,"&gt;=0")&lt;4,SUM(J8:L8),SUM(LARGE(J8:L8,1),LARGE(J8:L8,2),LARGE(J8:L8,3),LARGE(J8:L8,4)))</f>
        <v>6</v>
      </c>
      <c r="I8" s="47">
        <f t="shared" si="2"/>
        <v>1</v>
      </c>
      <c r="J8" s="58">
        <v>6</v>
      </c>
      <c r="K8" s="49"/>
      <c r="L8" s="51"/>
      <c r="M8" s="34">
        <v>6.25E-2</v>
      </c>
      <c r="N8" s="34"/>
      <c r="O8" s="53"/>
      <c r="P8" s="38">
        <v>6</v>
      </c>
      <c r="Q8" s="38"/>
      <c r="R8" s="39"/>
    </row>
    <row r="9" spans="1:18" ht="15" x14ac:dyDescent="0.35">
      <c r="A9" s="40">
        <v>7</v>
      </c>
      <c r="B9" s="41" t="s">
        <v>1</v>
      </c>
      <c r="C9" s="60" t="s">
        <v>46</v>
      </c>
      <c r="D9" s="43">
        <v>2013</v>
      </c>
      <c r="E9" s="43">
        <f t="shared" si="0"/>
        <v>7</v>
      </c>
      <c r="F9" s="55" t="s">
        <v>35</v>
      </c>
      <c r="G9" s="45">
        <f t="shared" si="1"/>
        <v>6.6666666666666666E-2</v>
      </c>
      <c r="H9" s="29">
        <f>IF(COUNTIF(J9:L9,"&gt;=0")&lt;4,SUM(J9:L9),SUM(LARGE(J9:L9,1),LARGE(J9:L9,2),LARGE(J9:L9,3),LARGE(J9:L9,4)))</f>
        <v>5</v>
      </c>
      <c r="I9" s="47">
        <f t="shared" si="2"/>
        <v>1</v>
      </c>
      <c r="J9" s="50">
        <v>5</v>
      </c>
      <c r="K9" s="58"/>
      <c r="L9" s="51"/>
      <c r="M9" s="34">
        <v>6.6666666666666666E-2</v>
      </c>
      <c r="N9" s="34"/>
      <c r="O9" s="53"/>
      <c r="P9" s="38">
        <v>7</v>
      </c>
      <c r="Q9" s="38"/>
      <c r="R9" s="39"/>
    </row>
    <row r="10" spans="1:18" ht="15.6" thickBot="1" x14ac:dyDescent="0.4">
      <c r="A10" s="68">
        <v>11</v>
      </c>
      <c r="B10" s="69"/>
      <c r="C10" s="70"/>
      <c r="D10" s="69"/>
      <c r="E10" s="71"/>
      <c r="F10" s="72"/>
      <c r="G10" s="70"/>
      <c r="H10" s="74"/>
      <c r="I10" s="75" t="s">
        <v>47</v>
      </c>
      <c r="J10" s="77">
        <f>COUNTIF(J3:J9,"&gt;-1")</f>
        <v>7</v>
      </c>
      <c r="K10" s="77">
        <f>COUNTIF(K3:K9,"&gt;-1")</f>
        <v>0</v>
      </c>
      <c r="L10" s="78">
        <f>COUNTIF(L3:L9,"&gt;-1")</f>
        <v>0</v>
      </c>
      <c r="M10" s="80"/>
      <c r="N10" s="81"/>
      <c r="O10" s="82"/>
      <c r="P10" s="84"/>
      <c r="Q10" s="84"/>
      <c r="R10" s="85"/>
    </row>
    <row r="11" spans="1:18" ht="15.6" thickBot="1" x14ac:dyDescent="0.4">
      <c r="A11" s="86"/>
      <c r="B11" s="167" t="s">
        <v>48</v>
      </c>
      <c r="C11" s="87" t="s">
        <v>49</v>
      </c>
      <c r="D11" s="167" t="s">
        <v>3</v>
      </c>
      <c r="E11" s="88"/>
      <c r="F11" s="89" t="s">
        <v>4</v>
      </c>
      <c r="G11" s="171" t="s">
        <v>5</v>
      </c>
      <c r="H11" s="12" t="s">
        <v>6</v>
      </c>
      <c r="I11" s="13" t="s">
        <v>6</v>
      </c>
      <c r="J11" s="15"/>
      <c r="K11" s="15"/>
      <c r="L11" s="16"/>
      <c r="M11" s="18"/>
      <c r="N11" s="18"/>
      <c r="O11" s="19"/>
      <c r="P11" s="21"/>
      <c r="Q11" s="21"/>
      <c r="R11" s="22"/>
    </row>
    <row r="12" spans="1:18" ht="15" x14ac:dyDescent="0.35">
      <c r="A12" s="23" t="s">
        <v>10</v>
      </c>
      <c r="B12" s="90" t="s">
        <v>11</v>
      </c>
      <c r="C12" s="25" t="s">
        <v>12</v>
      </c>
      <c r="D12" s="90" t="s">
        <v>13</v>
      </c>
      <c r="E12" s="26" t="s">
        <v>14</v>
      </c>
      <c r="F12" s="91" t="s">
        <v>15</v>
      </c>
      <c r="G12" s="25" t="s">
        <v>163</v>
      </c>
      <c r="H12" s="29" t="s">
        <v>18</v>
      </c>
      <c r="I12" s="30" t="s">
        <v>19</v>
      </c>
      <c r="J12" s="58" t="s">
        <v>21</v>
      </c>
      <c r="K12" s="58" t="s">
        <v>22</v>
      </c>
      <c r="L12" s="59" t="s">
        <v>23</v>
      </c>
      <c r="M12" s="34" t="s">
        <v>25</v>
      </c>
      <c r="N12" s="35" t="s">
        <v>26</v>
      </c>
      <c r="O12" s="36" t="s">
        <v>27</v>
      </c>
      <c r="P12" s="38" t="s">
        <v>29</v>
      </c>
      <c r="Q12" s="38" t="s">
        <v>30</v>
      </c>
      <c r="R12" s="39" t="s">
        <v>31</v>
      </c>
    </row>
    <row r="13" spans="1:18" ht="15" x14ac:dyDescent="0.35">
      <c r="A13" s="40">
        <v>1</v>
      </c>
      <c r="B13" s="41" t="s">
        <v>48</v>
      </c>
      <c r="C13" s="42" t="s">
        <v>166</v>
      </c>
      <c r="D13" s="43">
        <v>2012</v>
      </c>
      <c r="E13" s="43">
        <f t="shared" ref="E13:E20" si="3">SUM(2020-D13)</f>
        <v>8</v>
      </c>
      <c r="F13" s="55" t="s">
        <v>35</v>
      </c>
      <c r="G13" s="45">
        <f t="shared" ref="G13:G20" si="4">MIN(M13:O13)</f>
        <v>4.7222222222222221E-2</v>
      </c>
      <c r="H13" s="29">
        <f>IF(COUNTIF(J13:L13,"&gt;=0")&lt;4,SUM(J13:L13),SUM(LARGE(J13:L13,1),LARGE(J13:L13,2),LARGE(J13:L13,3),LARGE(J13:L13,4)))</f>
        <v>15</v>
      </c>
      <c r="I13" s="47">
        <f t="shared" ref="I13:I20" si="5">COUNTIF(J13:L13,"&gt;0")</f>
        <v>1</v>
      </c>
      <c r="J13" s="176">
        <v>15</v>
      </c>
      <c r="K13" s="58"/>
      <c r="L13" s="51"/>
      <c r="M13" s="34">
        <v>4.7222222222222221E-2</v>
      </c>
      <c r="N13" s="34"/>
      <c r="O13" s="53"/>
      <c r="P13" s="38">
        <v>1</v>
      </c>
      <c r="Q13" s="38"/>
      <c r="R13" s="39"/>
    </row>
    <row r="14" spans="1:18" ht="15" x14ac:dyDescent="0.35">
      <c r="A14" s="40">
        <v>2</v>
      </c>
      <c r="B14" s="41" t="s">
        <v>48</v>
      </c>
      <c r="C14" s="60" t="s">
        <v>50</v>
      </c>
      <c r="D14" s="43">
        <v>2012</v>
      </c>
      <c r="E14" s="43">
        <f t="shared" si="3"/>
        <v>8</v>
      </c>
      <c r="F14" s="55" t="s">
        <v>35</v>
      </c>
      <c r="G14" s="45">
        <f t="shared" si="4"/>
        <v>4.9999999999999996E-2</v>
      </c>
      <c r="H14" s="29">
        <f>IF(COUNTIF(J14:L14,"&gt;=0")&lt;4,SUM(J14:L14),SUM(LARGE(J14:L14,1),LARGE(J14:L14,2),LARGE(J14:L14,3),LARGE(J14:L14,4)))</f>
        <v>12</v>
      </c>
      <c r="I14" s="47">
        <f t="shared" si="5"/>
        <v>1</v>
      </c>
      <c r="J14" s="177">
        <v>12</v>
      </c>
      <c r="K14" s="50"/>
      <c r="L14" s="51"/>
      <c r="M14" s="34">
        <v>4.9999999999999996E-2</v>
      </c>
      <c r="N14" s="34"/>
      <c r="O14" s="53"/>
      <c r="P14" s="38">
        <v>2</v>
      </c>
      <c r="Q14" s="38"/>
      <c r="R14" s="39"/>
    </row>
    <row r="15" spans="1:18" ht="15" x14ac:dyDescent="0.35">
      <c r="A15" s="40">
        <v>3</v>
      </c>
      <c r="B15" s="41" t="s">
        <v>48</v>
      </c>
      <c r="C15" s="42" t="s">
        <v>167</v>
      </c>
      <c r="D15" s="43">
        <v>2012</v>
      </c>
      <c r="E15" s="43">
        <f t="shared" si="3"/>
        <v>8</v>
      </c>
      <c r="F15" s="178" t="s">
        <v>165</v>
      </c>
      <c r="G15" s="45">
        <f t="shared" si="4"/>
        <v>5.7638888888888885E-2</v>
      </c>
      <c r="H15" s="29">
        <v>10</v>
      </c>
      <c r="I15" s="47">
        <f t="shared" si="5"/>
        <v>1</v>
      </c>
      <c r="J15" s="177">
        <v>8</v>
      </c>
      <c r="K15" s="49"/>
      <c r="L15" s="51"/>
      <c r="M15" s="34">
        <v>5.7638888888888885E-2</v>
      </c>
      <c r="N15" s="34"/>
      <c r="O15" s="53"/>
      <c r="P15" s="38">
        <v>4</v>
      </c>
      <c r="Q15" s="38"/>
      <c r="R15" s="39"/>
    </row>
    <row r="16" spans="1:18" ht="15" x14ac:dyDescent="0.35">
      <c r="A16" s="40">
        <v>4</v>
      </c>
      <c r="B16" s="41" t="s">
        <v>48</v>
      </c>
      <c r="C16" s="42" t="s">
        <v>51</v>
      </c>
      <c r="D16" s="43">
        <v>2012</v>
      </c>
      <c r="E16" s="43">
        <f t="shared" si="3"/>
        <v>8</v>
      </c>
      <c r="F16" s="55" t="s">
        <v>35</v>
      </c>
      <c r="G16" s="45">
        <f t="shared" si="4"/>
        <v>5.7638888888888885E-2</v>
      </c>
      <c r="H16" s="29">
        <v>8</v>
      </c>
      <c r="I16" s="47">
        <f t="shared" si="5"/>
        <v>1</v>
      </c>
      <c r="J16" s="177">
        <v>10</v>
      </c>
      <c r="K16" s="58"/>
      <c r="L16" s="51"/>
      <c r="M16" s="34">
        <v>5.7638888888888885E-2</v>
      </c>
      <c r="N16" s="34"/>
      <c r="O16" s="53"/>
      <c r="P16" s="38">
        <v>3</v>
      </c>
      <c r="Q16" s="38"/>
      <c r="R16" s="39"/>
    </row>
    <row r="17" spans="1:18" ht="15" x14ac:dyDescent="0.35">
      <c r="A17" s="40">
        <v>5</v>
      </c>
      <c r="B17" s="41" t="s">
        <v>48</v>
      </c>
      <c r="C17" s="42" t="s">
        <v>52</v>
      </c>
      <c r="D17" s="43">
        <v>2013</v>
      </c>
      <c r="E17" s="43">
        <f t="shared" si="3"/>
        <v>7</v>
      </c>
      <c r="F17" s="57" t="s">
        <v>37</v>
      </c>
      <c r="G17" s="45">
        <f t="shared" si="4"/>
        <v>6.25E-2</v>
      </c>
      <c r="H17" s="29">
        <f>IF(COUNTIF(J17:L17,"&gt;=0")&lt;4,SUM(J17:L17),SUM(LARGE(J17:L17,1),LARGE(J17:L17,2),LARGE(J17:L17,3),LARGE(J17:L17,4)))</f>
        <v>7</v>
      </c>
      <c r="I17" s="47">
        <f t="shared" si="5"/>
        <v>1</v>
      </c>
      <c r="J17" s="58">
        <v>7</v>
      </c>
      <c r="K17" s="58"/>
      <c r="L17" s="51"/>
      <c r="M17" s="34">
        <v>6.25E-2</v>
      </c>
      <c r="N17" s="34"/>
      <c r="O17" s="53"/>
      <c r="P17" s="38">
        <v>5</v>
      </c>
      <c r="Q17" s="38"/>
      <c r="R17" s="39"/>
    </row>
    <row r="18" spans="1:18" ht="15" x14ac:dyDescent="0.35">
      <c r="A18" s="40">
        <v>6</v>
      </c>
      <c r="B18" s="41" t="s">
        <v>48</v>
      </c>
      <c r="C18" s="42" t="s">
        <v>168</v>
      </c>
      <c r="D18" s="43">
        <v>2013</v>
      </c>
      <c r="E18" s="43">
        <f t="shared" si="3"/>
        <v>7</v>
      </c>
      <c r="F18" s="57" t="s">
        <v>37</v>
      </c>
      <c r="G18" s="45">
        <f t="shared" si="4"/>
        <v>6.3194444444444442E-2</v>
      </c>
      <c r="H18" s="29">
        <f>IF(COUNTIF(J18:L18,"&gt;=0")&lt;4,SUM(J18:L18),SUM(LARGE(J18:L18,1),LARGE(J18:L18,2),LARGE(J18:L18,3),LARGE(J18:L18,4)))</f>
        <v>6</v>
      </c>
      <c r="I18" s="47">
        <f t="shared" si="5"/>
        <v>1</v>
      </c>
      <c r="J18" s="58">
        <v>6</v>
      </c>
      <c r="K18" s="58"/>
      <c r="L18" s="51"/>
      <c r="M18" s="34">
        <v>6.3194444444444442E-2</v>
      </c>
      <c r="N18" s="34"/>
      <c r="O18" s="53"/>
      <c r="P18" s="38">
        <v>6</v>
      </c>
      <c r="Q18" s="38"/>
      <c r="R18" s="39"/>
    </row>
    <row r="19" spans="1:18" ht="15" x14ac:dyDescent="0.35">
      <c r="A19" s="40">
        <v>7</v>
      </c>
      <c r="B19" s="41" t="s">
        <v>48</v>
      </c>
      <c r="C19" s="60" t="s">
        <v>53</v>
      </c>
      <c r="D19" s="43">
        <v>2013</v>
      </c>
      <c r="E19" s="43">
        <f t="shared" si="3"/>
        <v>7</v>
      </c>
      <c r="F19" s="55" t="s">
        <v>35</v>
      </c>
      <c r="G19" s="45">
        <f t="shared" si="4"/>
        <v>6.458333333333334E-2</v>
      </c>
      <c r="H19" s="29">
        <f>IF(COUNTIF(J19:L19,"&gt;=0")&lt;4,SUM(J19:L19),SUM(LARGE(J19:L19,1),LARGE(J19:L19,2),LARGE(J19:L19,3),LARGE(J19:L19,4)))</f>
        <v>5</v>
      </c>
      <c r="I19" s="47">
        <f t="shared" si="5"/>
        <v>1</v>
      </c>
      <c r="J19" s="50">
        <v>5</v>
      </c>
      <c r="K19" s="58"/>
      <c r="L19" s="51"/>
      <c r="M19" s="34">
        <v>6.458333333333334E-2</v>
      </c>
      <c r="N19" s="34"/>
      <c r="O19" s="53"/>
      <c r="P19" s="38">
        <v>7</v>
      </c>
      <c r="Q19" s="38"/>
      <c r="R19" s="39"/>
    </row>
    <row r="20" spans="1:18" ht="15" x14ac:dyDescent="0.35">
      <c r="A20" s="40">
        <v>8</v>
      </c>
      <c r="B20" s="41" t="s">
        <v>48</v>
      </c>
      <c r="C20" s="60" t="s">
        <v>57</v>
      </c>
      <c r="D20" s="43">
        <v>2013</v>
      </c>
      <c r="E20" s="43">
        <f t="shared" si="3"/>
        <v>7</v>
      </c>
      <c r="F20" s="55" t="s">
        <v>35</v>
      </c>
      <c r="G20" s="45">
        <f t="shared" si="4"/>
        <v>6.805555555555555E-2</v>
      </c>
      <c r="H20" s="29">
        <f>IF(COUNTIF(J20:L20,"&gt;=0")&lt;4,SUM(J20:L20),SUM(LARGE(J20:L20,1),LARGE(J20:L20,2),LARGE(J20:L20,3),LARGE(J20:L20,4)))</f>
        <v>4</v>
      </c>
      <c r="I20" s="47">
        <f t="shared" si="5"/>
        <v>1</v>
      </c>
      <c r="J20" s="50">
        <v>4</v>
      </c>
      <c r="K20" s="58"/>
      <c r="L20" s="66"/>
      <c r="M20" s="34">
        <v>6.805555555555555E-2</v>
      </c>
      <c r="N20" s="34"/>
      <c r="O20" s="53"/>
      <c r="P20" s="38">
        <v>8</v>
      </c>
      <c r="Q20" s="38"/>
      <c r="R20" s="39"/>
    </row>
    <row r="21" spans="1:18" ht="15.6" thickBot="1" x14ac:dyDescent="0.4">
      <c r="A21" s="94">
        <v>11</v>
      </c>
      <c r="B21" s="95"/>
      <c r="C21" s="96"/>
      <c r="D21" s="95"/>
      <c r="E21" s="97"/>
      <c r="F21" s="98"/>
      <c r="G21" s="96"/>
      <c r="H21" s="100"/>
      <c r="I21" s="101" t="s">
        <v>47</v>
      </c>
      <c r="J21" s="77">
        <f>COUNTIF(J12:J20,"&gt;-1")</f>
        <v>8</v>
      </c>
      <c r="K21" s="77">
        <f>COUNTIF(K12:K20,"&gt;-1")</f>
        <v>0</v>
      </c>
      <c r="L21" s="78">
        <f>COUNTIF(L12:L20,"&gt;-1")</f>
        <v>0</v>
      </c>
      <c r="M21" s="80"/>
      <c r="N21" s="81"/>
      <c r="O21" s="82"/>
      <c r="P21" s="84"/>
      <c r="Q21" s="84"/>
      <c r="R21" s="85"/>
    </row>
    <row r="22" spans="1:18" ht="15.6" thickBot="1" x14ac:dyDescent="0.4">
      <c r="A22" s="8"/>
      <c r="B22" s="169" t="s">
        <v>58</v>
      </c>
      <c r="C22" s="9" t="s">
        <v>59</v>
      </c>
      <c r="D22" s="446" t="s">
        <v>60</v>
      </c>
      <c r="E22" s="446"/>
      <c r="F22" s="11" t="s">
        <v>61</v>
      </c>
      <c r="G22" s="170" t="s">
        <v>62</v>
      </c>
      <c r="H22" s="12" t="s">
        <v>6</v>
      </c>
      <c r="I22" s="13" t="s">
        <v>6</v>
      </c>
      <c r="J22" s="15"/>
      <c r="K22" s="15"/>
      <c r="L22" s="16"/>
      <c r="M22" s="18"/>
      <c r="N22" s="18"/>
      <c r="O22" s="19"/>
      <c r="P22" s="21"/>
      <c r="Q22" s="21"/>
      <c r="R22" s="22"/>
    </row>
    <row r="23" spans="1:18" ht="15" x14ac:dyDescent="0.35">
      <c r="A23" s="23" t="s">
        <v>10</v>
      </c>
      <c r="B23" s="24" t="s">
        <v>11</v>
      </c>
      <c r="C23" s="25" t="s">
        <v>12</v>
      </c>
      <c r="D23" s="24" t="s">
        <v>13</v>
      </c>
      <c r="E23" s="26" t="s">
        <v>14</v>
      </c>
      <c r="F23" s="27" t="s">
        <v>15</v>
      </c>
      <c r="G23" s="25" t="s">
        <v>163</v>
      </c>
      <c r="H23" s="29" t="s">
        <v>18</v>
      </c>
      <c r="I23" s="30" t="s">
        <v>19</v>
      </c>
      <c r="J23" s="58" t="s">
        <v>21</v>
      </c>
      <c r="K23" s="58" t="s">
        <v>22</v>
      </c>
      <c r="L23" s="59" t="s">
        <v>23</v>
      </c>
      <c r="M23" s="34" t="s">
        <v>25</v>
      </c>
      <c r="N23" s="35" t="s">
        <v>26</v>
      </c>
      <c r="O23" s="36" t="s">
        <v>27</v>
      </c>
      <c r="P23" s="38" t="s">
        <v>29</v>
      </c>
      <c r="Q23" s="38" t="s">
        <v>30</v>
      </c>
      <c r="R23" s="39" t="s">
        <v>31</v>
      </c>
    </row>
    <row r="24" spans="1:18" ht="15" x14ac:dyDescent="0.35">
      <c r="A24" s="103">
        <v>1</v>
      </c>
      <c r="B24" s="41" t="s">
        <v>58</v>
      </c>
      <c r="C24" s="42" t="s">
        <v>63</v>
      </c>
      <c r="D24" s="43">
        <v>2010</v>
      </c>
      <c r="E24" s="43">
        <f t="shared" ref="E24:E38" si="6">SUM(2020-D24)</f>
        <v>10</v>
      </c>
      <c r="F24" s="55" t="s">
        <v>35</v>
      </c>
      <c r="G24" s="45">
        <f t="shared" ref="G24:G38" si="7">MIN(M24:O24)</f>
        <v>0.13541666666666666</v>
      </c>
      <c r="H24" s="29">
        <f t="shared" ref="H24:H38" si="8">IF(COUNTIF(J24:L24,"&gt;=0")&lt;4,SUM(J24:L24),SUM(LARGE(J24:L24,1),LARGE(J24:L24,2),LARGE(J24:L24,3),LARGE(J24:L24,4)))</f>
        <v>15</v>
      </c>
      <c r="I24" s="47">
        <f t="shared" ref="I24:I38" si="9">COUNTIF(J24:L24,"&gt;0")</f>
        <v>1</v>
      </c>
      <c r="J24" s="176">
        <v>15</v>
      </c>
      <c r="K24" s="58"/>
      <c r="L24" s="51"/>
      <c r="M24" s="34">
        <v>0.13541666666666666</v>
      </c>
      <c r="N24" s="34"/>
      <c r="O24" s="53"/>
      <c r="P24" s="38">
        <v>1</v>
      </c>
      <c r="Q24" s="38"/>
      <c r="R24" s="39"/>
    </row>
    <row r="25" spans="1:18" ht="15" x14ac:dyDescent="0.35">
      <c r="A25" s="103">
        <v>2</v>
      </c>
      <c r="B25" s="41" t="s">
        <v>58</v>
      </c>
      <c r="C25" s="106" t="s">
        <v>64</v>
      </c>
      <c r="D25" s="166">
        <v>2010</v>
      </c>
      <c r="E25" s="43">
        <f t="shared" si="6"/>
        <v>10</v>
      </c>
      <c r="F25" s="57" t="s">
        <v>37</v>
      </c>
      <c r="G25" s="45">
        <f t="shared" si="7"/>
        <v>0.1388888888888889</v>
      </c>
      <c r="H25" s="29">
        <f t="shared" si="8"/>
        <v>12</v>
      </c>
      <c r="I25" s="47">
        <f t="shared" si="9"/>
        <v>1</v>
      </c>
      <c r="J25" s="177">
        <v>12</v>
      </c>
      <c r="K25" s="58"/>
      <c r="L25" s="51"/>
      <c r="M25" s="34">
        <v>0.1388888888888889</v>
      </c>
      <c r="N25" s="34"/>
      <c r="O25" s="53"/>
      <c r="P25" s="38">
        <v>2</v>
      </c>
      <c r="Q25" s="38"/>
      <c r="R25" s="39"/>
    </row>
    <row r="26" spans="1:18" ht="15" x14ac:dyDescent="0.35">
      <c r="A26" s="103">
        <v>3</v>
      </c>
      <c r="B26" s="41" t="s">
        <v>58</v>
      </c>
      <c r="C26" s="42" t="s">
        <v>161</v>
      </c>
      <c r="D26" s="43">
        <v>2010</v>
      </c>
      <c r="E26" s="43">
        <f t="shared" si="6"/>
        <v>10</v>
      </c>
      <c r="F26" s="55" t="s">
        <v>35</v>
      </c>
      <c r="G26" s="45">
        <f t="shared" si="7"/>
        <v>0.14305555555555557</v>
      </c>
      <c r="H26" s="29">
        <f t="shared" si="8"/>
        <v>10</v>
      </c>
      <c r="I26" s="47">
        <f t="shared" si="9"/>
        <v>1</v>
      </c>
      <c r="J26" s="177">
        <v>10</v>
      </c>
      <c r="K26" s="58"/>
      <c r="L26" s="59"/>
      <c r="M26" s="34">
        <v>0.14305555555555557</v>
      </c>
      <c r="N26" s="34"/>
      <c r="O26" s="53"/>
      <c r="P26" s="38">
        <v>3</v>
      </c>
      <c r="Q26" s="38"/>
      <c r="R26" s="39"/>
    </row>
    <row r="27" spans="1:18" ht="15" x14ac:dyDescent="0.35">
      <c r="A27" s="103">
        <v>4</v>
      </c>
      <c r="B27" s="41" t="s">
        <v>58</v>
      </c>
      <c r="C27" s="42" t="s">
        <v>65</v>
      </c>
      <c r="D27" s="43">
        <v>2010</v>
      </c>
      <c r="E27" s="43">
        <f t="shared" si="6"/>
        <v>10</v>
      </c>
      <c r="F27" s="55" t="s">
        <v>35</v>
      </c>
      <c r="G27" s="45">
        <f t="shared" si="7"/>
        <v>0.14722222222222223</v>
      </c>
      <c r="H27" s="29">
        <f t="shared" si="8"/>
        <v>8</v>
      </c>
      <c r="I27" s="47">
        <f t="shared" si="9"/>
        <v>1</v>
      </c>
      <c r="J27" s="177">
        <v>8</v>
      </c>
      <c r="K27" s="50"/>
      <c r="L27" s="51"/>
      <c r="M27" s="34">
        <v>0.14722222222222223</v>
      </c>
      <c r="N27" s="34"/>
      <c r="O27" s="53"/>
      <c r="P27" s="38">
        <v>4</v>
      </c>
      <c r="Q27" s="38"/>
      <c r="R27" s="39"/>
    </row>
    <row r="28" spans="1:18" ht="15" x14ac:dyDescent="0.35">
      <c r="A28" s="103">
        <v>5</v>
      </c>
      <c r="B28" s="41" t="s">
        <v>58</v>
      </c>
      <c r="C28" s="42" t="s">
        <v>66</v>
      </c>
      <c r="D28" s="43">
        <v>2011</v>
      </c>
      <c r="E28" s="43">
        <f t="shared" si="6"/>
        <v>9</v>
      </c>
      <c r="F28" s="55" t="s">
        <v>35</v>
      </c>
      <c r="G28" s="45">
        <f t="shared" si="7"/>
        <v>0.15069444444444444</v>
      </c>
      <c r="H28" s="29">
        <f t="shared" si="8"/>
        <v>7</v>
      </c>
      <c r="I28" s="47">
        <f t="shared" si="9"/>
        <v>1</v>
      </c>
      <c r="J28" s="58">
        <v>7</v>
      </c>
      <c r="K28" s="58"/>
      <c r="L28" s="51"/>
      <c r="M28" s="34">
        <v>0.15069444444444444</v>
      </c>
      <c r="N28" s="34"/>
      <c r="O28" s="53"/>
      <c r="P28" s="38">
        <v>5</v>
      </c>
      <c r="Q28" s="38"/>
      <c r="R28" s="39"/>
    </row>
    <row r="29" spans="1:18" ht="15" x14ac:dyDescent="0.35">
      <c r="A29" s="103">
        <v>6</v>
      </c>
      <c r="B29" s="41" t="s">
        <v>58</v>
      </c>
      <c r="C29" s="42" t="s">
        <v>169</v>
      </c>
      <c r="D29" s="43">
        <v>2010</v>
      </c>
      <c r="E29" s="43">
        <f t="shared" si="6"/>
        <v>10</v>
      </c>
      <c r="F29" s="61" t="s">
        <v>170</v>
      </c>
      <c r="G29" s="45">
        <f t="shared" si="7"/>
        <v>0.15694444444444444</v>
      </c>
      <c r="H29" s="29">
        <f t="shared" si="8"/>
        <v>6</v>
      </c>
      <c r="I29" s="47">
        <f t="shared" si="9"/>
        <v>1</v>
      </c>
      <c r="J29" s="58">
        <v>6</v>
      </c>
      <c r="K29" s="58"/>
      <c r="L29" s="51"/>
      <c r="M29" s="34">
        <v>0.15694444444444444</v>
      </c>
      <c r="N29" s="34"/>
      <c r="O29" s="53"/>
      <c r="P29" s="38">
        <v>6</v>
      </c>
      <c r="Q29" s="38"/>
      <c r="R29" s="39"/>
    </row>
    <row r="30" spans="1:18" ht="15" x14ac:dyDescent="0.35">
      <c r="A30" s="103">
        <v>7</v>
      </c>
      <c r="B30" s="41" t="s">
        <v>58</v>
      </c>
      <c r="C30" s="42" t="s">
        <v>67</v>
      </c>
      <c r="D30" s="43">
        <v>2011</v>
      </c>
      <c r="E30" s="43">
        <f t="shared" si="6"/>
        <v>9</v>
      </c>
      <c r="F30" s="55" t="s">
        <v>35</v>
      </c>
      <c r="G30" s="45">
        <f t="shared" si="7"/>
        <v>0.15972222222222224</v>
      </c>
      <c r="H30" s="29">
        <f t="shared" si="8"/>
        <v>5</v>
      </c>
      <c r="I30" s="47">
        <f t="shared" si="9"/>
        <v>1</v>
      </c>
      <c r="J30" s="50">
        <v>5</v>
      </c>
      <c r="K30" s="58"/>
      <c r="L30" s="51"/>
      <c r="M30" s="34">
        <v>0.15972222222222224</v>
      </c>
      <c r="N30" s="34"/>
      <c r="O30" s="53"/>
      <c r="P30" s="38">
        <v>7</v>
      </c>
      <c r="Q30" s="38"/>
      <c r="R30" s="39"/>
    </row>
    <row r="31" spans="1:18" ht="15" x14ac:dyDescent="0.35">
      <c r="A31" s="103">
        <v>8</v>
      </c>
      <c r="B31" s="41" t="s">
        <v>58</v>
      </c>
      <c r="C31" s="42" t="s">
        <v>68</v>
      </c>
      <c r="D31" s="43">
        <v>2010</v>
      </c>
      <c r="E31" s="43">
        <f t="shared" si="6"/>
        <v>10</v>
      </c>
      <c r="F31" s="57" t="s">
        <v>37</v>
      </c>
      <c r="G31" s="45">
        <f t="shared" si="7"/>
        <v>0.16180555555555556</v>
      </c>
      <c r="H31" s="29">
        <f t="shared" si="8"/>
        <v>4</v>
      </c>
      <c r="I31" s="47">
        <f t="shared" si="9"/>
        <v>1</v>
      </c>
      <c r="J31" s="58">
        <v>4</v>
      </c>
      <c r="K31" s="58"/>
      <c r="L31" s="51"/>
      <c r="M31" s="34">
        <v>0.16180555555555556</v>
      </c>
      <c r="N31" s="34"/>
      <c r="O31" s="53"/>
      <c r="P31" s="38">
        <v>8</v>
      </c>
      <c r="Q31" s="38"/>
      <c r="R31" s="39"/>
    </row>
    <row r="32" spans="1:18" ht="15" x14ac:dyDescent="0.35">
      <c r="A32" s="103">
        <v>9</v>
      </c>
      <c r="B32" s="41" t="s">
        <v>58</v>
      </c>
      <c r="C32" s="42" t="s">
        <v>171</v>
      </c>
      <c r="D32" s="43">
        <v>2011</v>
      </c>
      <c r="E32" s="43">
        <f t="shared" si="6"/>
        <v>9</v>
      </c>
      <c r="F32" s="178" t="s">
        <v>165</v>
      </c>
      <c r="G32" s="45">
        <f t="shared" si="7"/>
        <v>0.16250000000000001</v>
      </c>
      <c r="H32" s="29">
        <f t="shared" si="8"/>
        <v>3</v>
      </c>
      <c r="I32" s="47">
        <f t="shared" si="9"/>
        <v>1</v>
      </c>
      <c r="J32" s="58">
        <v>3</v>
      </c>
      <c r="K32" s="58"/>
      <c r="L32" s="51"/>
      <c r="M32" s="34">
        <v>0.16250000000000001</v>
      </c>
      <c r="N32" s="34"/>
      <c r="O32" s="53"/>
      <c r="P32" s="38">
        <v>9</v>
      </c>
      <c r="Q32" s="38"/>
      <c r="R32" s="39"/>
    </row>
    <row r="33" spans="1:18" ht="15" x14ac:dyDescent="0.35">
      <c r="A33" s="103">
        <v>10</v>
      </c>
      <c r="B33" s="41" t="s">
        <v>58</v>
      </c>
      <c r="C33" s="42" t="s">
        <v>172</v>
      </c>
      <c r="D33" s="43">
        <v>2011</v>
      </c>
      <c r="E33" s="43">
        <f t="shared" si="6"/>
        <v>9</v>
      </c>
      <c r="F33" s="57" t="s">
        <v>37</v>
      </c>
      <c r="G33" s="45">
        <f t="shared" si="7"/>
        <v>0.16319444444444445</v>
      </c>
      <c r="H33" s="29">
        <f t="shared" si="8"/>
        <v>2</v>
      </c>
      <c r="I33" s="47">
        <f t="shared" si="9"/>
        <v>1</v>
      </c>
      <c r="J33" s="58">
        <v>2</v>
      </c>
      <c r="K33" s="58"/>
      <c r="L33" s="51"/>
      <c r="M33" s="34">
        <v>0.16319444444444445</v>
      </c>
      <c r="N33" s="34"/>
      <c r="O33" s="53"/>
      <c r="P33" s="38">
        <v>10</v>
      </c>
      <c r="Q33" s="38"/>
      <c r="R33" s="39"/>
    </row>
    <row r="34" spans="1:18" ht="15" x14ac:dyDescent="0.35">
      <c r="A34" s="103">
        <v>11</v>
      </c>
      <c r="B34" s="41" t="s">
        <v>58</v>
      </c>
      <c r="C34" s="108" t="s">
        <v>173</v>
      </c>
      <c r="D34" s="43">
        <v>2010</v>
      </c>
      <c r="E34" s="43">
        <f t="shared" si="6"/>
        <v>10</v>
      </c>
      <c r="F34" s="178" t="s">
        <v>165</v>
      </c>
      <c r="G34" s="45">
        <f t="shared" si="7"/>
        <v>0.16319444444444445</v>
      </c>
      <c r="H34" s="29">
        <f t="shared" si="8"/>
        <v>1</v>
      </c>
      <c r="I34" s="47">
        <f t="shared" si="9"/>
        <v>1</v>
      </c>
      <c r="J34" s="58">
        <v>1</v>
      </c>
      <c r="K34" s="58"/>
      <c r="L34" s="51"/>
      <c r="M34" s="34">
        <v>0.16319444444444445</v>
      </c>
      <c r="N34" s="34"/>
      <c r="O34" s="53"/>
      <c r="P34" s="38">
        <v>11</v>
      </c>
      <c r="Q34" s="38"/>
      <c r="R34" s="39"/>
    </row>
    <row r="35" spans="1:18" ht="15" x14ac:dyDescent="0.35">
      <c r="A35" s="103">
        <v>12</v>
      </c>
      <c r="B35" s="41" t="s">
        <v>58</v>
      </c>
      <c r="C35" s="107" t="s">
        <v>70</v>
      </c>
      <c r="D35" s="174">
        <v>2011</v>
      </c>
      <c r="E35" s="43">
        <f t="shared" si="6"/>
        <v>9</v>
      </c>
      <c r="F35" s="55" t="s">
        <v>35</v>
      </c>
      <c r="G35" s="45">
        <f t="shared" si="7"/>
        <v>0.17916666666666667</v>
      </c>
      <c r="H35" s="29">
        <f t="shared" si="8"/>
        <v>1</v>
      </c>
      <c r="I35" s="47">
        <f t="shared" si="9"/>
        <v>1</v>
      </c>
      <c r="J35" s="58">
        <v>1</v>
      </c>
      <c r="K35" s="58"/>
      <c r="L35" s="51"/>
      <c r="M35" s="34">
        <v>0.17916666666666667</v>
      </c>
      <c r="N35" s="34"/>
      <c r="O35" s="53"/>
      <c r="P35" s="38">
        <v>12</v>
      </c>
      <c r="Q35" s="38"/>
      <c r="R35" s="39"/>
    </row>
    <row r="36" spans="1:18" ht="15" x14ac:dyDescent="0.35">
      <c r="A36" s="103">
        <v>13</v>
      </c>
      <c r="B36" s="41" t="s">
        <v>58</v>
      </c>
      <c r="C36" s="42" t="s">
        <v>157</v>
      </c>
      <c r="D36" s="43">
        <v>2011</v>
      </c>
      <c r="E36" s="43">
        <f t="shared" si="6"/>
        <v>9</v>
      </c>
      <c r="F36" s="55" t="s">
        <v>35</v>
      </c>
      <c r="G36" s="45">
        <f t="shared" si="7"/>
        <v>0.18124999999999999</v>
      </c>
      <c r="H36" s="29">
        <f t="shared" si="8"/>
        <v>1</v>
      </c>
      <c r="I36" s="47">
        <f t="shared" si="9"/>
        <v>1</v>
      </c>
      <c r="J36" s="58">
        <v>1</v>
      </c>
      <c r="K36" s="58"/>
      <c r="L36" s="51"/>
      <c r="M36" s="34">
        <v>0.18124999999999999</v>
      </c>
      <c r="N36" s="34"/>
      <c r="O36" s="53"/>
      <c r="P36" s="38">
        <v>13</v>
      </c>
      <c r="Q36" s="38"/>
      <c r="R36" s="39"/>
    </row>
    <row r="37" spans="1:18" ht="15" x14ac:dyDescent="0.35">
      <c r="A37" s="103">
        <v>14</v>
      </c>
      <c r="B37" s="41" t="s">
        <v>58</v>
      </c>
      <c r="C37" s="42" t="s">
        <v>71</v>
      </c>
      <c r="D37" s="43">
        <v>2010</v>
      </c>
      <c r="E37" s="43">
        <f t="shared" si="6"/>
        <v>10</v>
      </c>
      <c r="F37" s="57" t="s">
        <v>37</v>
      </c>
      <c r="G37" s="45">
        <f t="shared" si="7"/>
        <v>0.18333333333333335</v>
      </c>
      <c r="H37" s="29">
        <f t="shared" si="8"/>
        <v>1</v>
      </c>
      <c r="I37" s="47">
        <f t="shared" si="9"/>
        <v>1</v>
      </c>
      <c r="J37" s="50">
        <v>1</v>
      </c>
      <c r="K37" s="50"/>
      <c r="L37" s="51"/>
      <c r="M37" s="34">
        <v>0.18333333333333335</v>
      </c>
      <c r="N37" s="34"/>
      <c r="O37" s="53"/>
      <c r="P37" s="38">
        <v>14</v>
      </c>
      <c r="Q37" s="38"/>
      <c r="R37" s="39"/>
    </row>
    <row r="38" spans="1:18" ht="15" x14ac:dyDescent="0.35">
      <c r="A38" s="103">
        <v>15</v>
      </c>
      <c r="B38" s="41" t="s">
        <v>58</v>
      </c>
      <c r="C38" s="42" t="s">
        <v>174</v>
      </c>
      <c r="D38" s="43">
        <v>2010</v>
      </c>
      <c r="E38" s="43">
        <f t="shared" si="6"/>
        <v>10</v>
      </c>
      <c r="F38" s="178" t="s">
        <v>165</v>
      </c>
      <c r="G38" s="45">
        <f t="shared" si="7"/>
        <v>0.18402777777777779</v>
      </c>
      <c r="H38" s="29">
        <f t="shared" si="8"/>
        <v>1</v>
      </c>
      <c r="I38" s="47">
        <f t="shared" si="9"/>
        <v>1</v>
      </c>
      <c r="J38" s="58">
        <v>1</v>
      </c>
      <c r="K38" s="58"/>
      <c r="L38" s="51"/>
      <c r="M38" s="34">
        <v>0.18402777777777779</v>
      </c>
      <c r="N38" s="34"/>
      <c r="O38" s="53"/>
      <c r="P38" s="38">
        <v>15</v>
      </c>
      <c r="Q38" s="38"/>
      <c r="R38" s="39"/>
    </row>
    <row r="39" spans="1:18" ht="15.6" thickBot="1" x14ac:dyDescent="0.4">
      <c r="A39" s="68">
        <v>17</v>
      </c>
      <c r="B39" s="69"/>
      <c r="C39" s="70"/>
      <c r="D39" s="69"/>
      <c r="E39" s="71"/>
      <c r="F39" s="72"/>
      <c r="G39" s="70"/>
      <c r="H39" s="74"/>
      <c r="I39" s="75" t="s">
        <v>47</v>
      </c>
      <c r="J39" s="77">
        <f>COUNTIF(J24:J38,"&gt;-1")</f>
        <v>15</v>
      </c>
      <c r="K39" s="77">
        <f>COUNTIF(K24:K38,"&gt;-1")</f>
        <v>0</v>
      </c>
      <c r="L39" s="78">
        <f>COUNTIF(L24:L38,"&gt;-1")</f>
        <v>0</v>
      </c>
      <c r="M39" s="80"/>
      <c r="N39" s="81"/>
      <c r="O39" s="82"/>
      <c r="P39" s="84"/>
      <c r="Q39" s="84"/>
      <c r="R39" s="85"/>
    </row>
    <row r="40" spans="1:18" ht="15.6" thickBot="1" x14ac:dyDescent="0.4">
      <c r="A40" s="86"/>
      <c r="B40" s="167" t="s">
        <v>73</v>
      </c>
      <c r="C40" s="87" t="s">
        <v>74</v>
      </c>
      <c r="D40" s="430" t="s">
        <v>60</v>
      </c>
      <c r="E40" s="430"/>
      <c r="F40" s="89" t="s">
        <v>61</v>
      </c>
      <c r="G40" s="172" t="s">
        <v>75</v>
      </c>
      <c r="H40" s="12" t="s">
        <v>6</v>
      </c>
      <c r="I40" s="13" t="s">
        <v>6</v>
      </c>
      <c r="J40" s="15"/>
      <c r="K40" s="15"/>
      <c r="L40" s="16"/>
      <c r="M40" s="18"/>
      <c r="N40" s="18"/>
      <c r="O40" s="19"/>
      <c r="P40" s="21"/>
      <c r="Q40" s="21"/>
      <c r="R40" s="22"/>
    </row>
    <row r="41" spans="1:18" ht="15" x14ac:dyDescent="0.35">
      <c r="A41" s="23" t="s">
        <v>10</v>
      </c>
      <c r="B41" s="90" t="s">
        <v>11</v>
      </c>
      <c r="C41" s="25" t="s">
        <v>12</v>
      </c>
      <c r="D41" s="90" t="s">
        <v>13</v>
      </c>
      <c r="E41" s="26" t="s">
        <v>14</v>
      </c>
      <c r="F41" s="91" t="s">
        <v>15</v>
      </c>
      <c r="G41" s="25" t="s">
        <v>163</v>
      </c>
      <c r="H41" s="29" t="s">
        <v>18</v>
      </c>
      <c r="I41" s="30" t="s">
        <v>19</v>
      </c>
      <c r="J41" s="58" t="s">
        <v>21</v>
      </c>
      <c r="K41" s="58" t="s">
        <v>22</v>
      </c>
      <c r="L41" s="59" t="s">
        <v>23</v>
      </c>
      <c r="M41" s="34" t="s">
        <v>25</v>
      </c>
      <c r="N41" s="35" t="s">
        <v>26</v>
      </c>
      <c r="O41" s="36" t="s">
        <v>27</v>
      </c>
      <c r="P41" s="38" t="s">
        <v>29</v>
      </c>
      <c r="Q41" s="38" t="s">
        <v>30</v>
      </c>
      <c r="R41" s="39" t="s">
        <v>31</v>
      </c>
    </row>
    <row r="42" spans="1:18" ht="15" x14ac:dyDescent="0.35">
      <c r="A42" s="40">
        <v>1</v>
      </c>
      <c r="B42" s="41" t="s">
        <v>73</v>
      </c>
      <c r="C42" s="60" t="s">
        <v>77</v>
      </c>
      <c r="D42" s="43">
        <v>2011</v>
      </c>
      <c r="E42" s="43">
        <f t="shared" ref="E42:E55" si="10">SUM(2020-D42)</f>
        <v>9</v>
      </c>
      <c r="F42" s="55" t="s">
        <v>35</v>
      </c>
      <c r="G42" s="45">
        <f t="shared" ref="G42:G55" si="11">MIN(M42:O42)</f>
        <v>0.16805555555555554</v>
      </c>
      <c r="H42" s="29">
        <f t="shared" ref="H42:H55" si="12">IF(COUNTIF(J42:L42,"&gt;=0")&lt;4,SUM(J42:L42),SUM(LARGE(J42:L42,1),LARGE(J42:L42,2),LARGE(J42:L42,3),LARGE(J42:L42,4)))</f>
        <v>15</v>
      </c>
      <c r="I42" s="47">
        <f t="shared" ref="I42:I55" si="13">COUNTIF(J42:L42,"&gt;0")</f>
        <v>1</v>
      </c>
      <c r="J42" s="176">
        <v>15</v>
      </c>
      <c r="K42" s="49"/>
      <c r="L42" s="51"/>
      <c r="M42" s="110">
        <v>0.16805555555555554</v>
      </c>
      <c r="N42" s="34"/>
      <c r="O42" s="53"/>
      <c r="P42" s="38">
        <v>1</v>
      </c>
      <c r="Q42" s="38"/>
      <c r="R42" s="39"/>
    </row>
    <row r="43" spans="1:18" ht="15" x14ac:dyDescent="0.35">
      <c r="A43" s="40">
        <v>2</v>
      </c>
      <c r="B43" s="41" t="s">
        <v>73</v>
      </c>
      <c r="C43" s="60" t="s">
        <v>175</v>
      </c>
      <c r="D43" s="43">
        <v>2010</v>
      </c>
      <c r="E43" s="43">
        <f t="shared" si="10"/>
        <v>10</v>
      </c>
      <c r="F43" s="61" t="s">
        <v>176</v>
      </c>
      <c r="G43" s="45">
        <f t="shared" si="11"/>
        <v>0.17291666666666669</v>
      </c>
      <c r="H43" s="29">
        <f t="shared" si="12"/>
        <v>12</v>
      </c>
      <c r="I43" s="47">
        <f t="shared" si="13"/>
        <v>1</v>
      </c>
      <c r="J43" s="177">
        <v>12</v>
      </c>
      <c r="K43" s="58"/>
      <c r="L43" s="51"/>
      <c r="M43" s="34">
        <v>0.17291666666666669</v>
      </c>
      <c r="N43" s="34"/>
      <c r="O43" s="53"/>
      <c r="P43" s="38">
        <v>2</v>
      </c>
      <c r="Q43" s="38"/>
      <c r="R43" s="39"/>
    </row>
    <row r="44" spans="1:18" ht="15" x14ac:dyDescent="0.35">
      <c r="A44" s="40">
        <v>3</v>
      </c>
      <c r="B44" s="41" t="s">
        <v>73</v>
      </c>
      <c r="C44" s="106" t="s">
        <v>177</v>
      </c>
      <c r="D44" s="166">
        <v>2011</v>
      </c>
      <c r="E44" s="43">
        <f t="shared" si="10"/>
        <v>9</v>
      </c>
      <c r="F44" s="61" t="s">
        <v>178</v>
      </c>
      <c r="G44" s="45">
        <f t="shared" si="11"/>
        <v>0.17361111111111113</v>
      </c>
      <c r="H44" s="29">
        <f t="shared" si="12"/>
        <v>10</v>
      </c>
      <c r="I44" s="47">
        <f t="shared" si="13"/>
        <v>1</v>
      </c>
      <c r="J44" s="177">
        <v>10</v>
      </c>
      <c r="K44" s="58"/>
      <c r="L44" s="51"/>
      <c r="M44" s="34">
        <v>0.17361111111111113</v>
      </c>
      <c r="N44" s="34"/>
      <c r="O44" s="53"/>
      <c r="P44" s="38">
        <v>3</v>
      </c>
      <c r="Q44" s="38"/>
      <c r="R44" s="39"/>
    </row>
    <row r="45" spans="1:18" ht="15" x14ac:dyDescent="0.35">
      <c r="A45" s="40">
        <v>4</v>
      </c>
      <c r="B45" s="41" t="s">
        <v>73</v>
      </c>
      <c r="C45" s="60" t="s">
        <v>179</v>
      </c>
      <c r="D45" s="43">
        <v>2011</v>
      </c>
      <c r="E45" s="43">
        <f t="shared" si="10"/>
        <v>9</v>
      </c>
      <c r="F45" s="178" t="s">
        <v>165</v>
      </c>
      <c r="G45" s="45">
        <f t="shared" si="11"/>
        <v>0.17500000000000002</v>
      </c>
      <c r="H45" s="29">
        <f t="shared" si="12"/>
        <v>8</v>
      </c>
      <c r="I45" s="47">
        <f t="shared" si="13"/>
        <v>1</v>
      </c>
      <c r="J45" s="177">
        <v>8</v>
      </c>
      <c r="K45" s="58"/>
      <c r="L45" s="51"/>
      <c r="M45" s="34">
        <v>0.17500000000000002</v>
      </c>
      <c r="N45" s="34"/>
      <c r="O45" s="53"/>
      <c r="P45" s="38">
        <v>4</v>
      </c>
      <c r="Q45" s="38"/>
      <c r="R45" s="39"/>
    </row>
    <row r="46" spans="1:18" ht="15" x14ac:dyDescent="0.35">
      <c r="A46" s="40">
        <v>5</v>
      </c>
      <c r="B46" s="41" t="s">
        <v>73</v>
      </c>
      <c r="C46" s="42" t="s">
        <v>85</v>
      </c>
      <c r="D46" s="43">
        <v>2010</v>
      </c>
      <c r="E46" s="43">
        <f t="shared" si="10"/>
        <v>10</v>
      </c>
      <c r="F46" s="55" t="s">
        <v>35</v>
      </c>
      <c r="G46" s="45">
        <f t="shared" si="11"/>
        <v>0.17569444444444446</v>
      </c>
      <c r="H46" s="29">
        <f t="shared" si="12"/>
        <v>7</v>
      </c>
      <c r="I46" s="47">
        <f t="shared" si="13"/>
        <v>1</v>
      </c>
      <c r="J46" s="58">
        <v>7</v>
      </c>
      <c r="K46" s="50"/>
      <c r="L46" s="51"/>
      <c r="M46" s="34">
        <v>0.17569444444444446</v>
      </c>
      <c r="N46" s="34"/>
      <c r="O46" s="53"/>
      <c r="P46" s="38">
        <v>5</v>
      </c>
      <c r="Q46" s="38"/>
      <c r="R46" s="39"/>
    </row>
    <row r="47" spans="1:18" ht="15" x14ac:dyDescent="0.35">
      <c r="A47" s="40">
        <v>6</v>
      </c>
      <c r="B47" s="41" t="s">
        <v>73</v>
      </c>
      <c r="C47" s="42" t="s">
        <v>84</v>
      </c>
      <c r="D47" s="43">
        <v>2010</v>
      </c>
      <c r="E47" s="43">
        <f t="shared" si="10"/>
        <v>10</v>
      </c>
      <c r="F47" s="159" t="s">
        <v>83</v>
      </c>
      <c r="G47" s="45">
        <f t="shared" si="11"/>
        <v>0.1763888888888889</v>
      </c>
      <c r="H47" s="29">
        <f t="shared" si="12"/>
        <v>6</v>
      </c>
      <c r="I47" s="47">
        <f t="shared" si="13"/>
        <v>1</v>
      </c>
      <c r="J47" s="58">
        <v>6</v>
      </c>
      <c r="K47" s="58"/>
      <c r="L47" s="51"/>
      <c r="M47" s="34">
        <v>0.1763888888888889</v>
      </c>
      <c r="N47" s="34"/>
      <c r="O47" s="53"/>
      <c r="P47" s="38">
        <v>6</v>
      </c>
      <c r="Q47" s="38"/>
      <c r="R47" s="39"/>
    </row>
    <row r="48" spans="1:18" ht="15" x14ac:dyDescent="0.35">
      <c r="A48" s="40">
        <v>7</v>
      </c>
      <c r="B48" s="41" t="s">
        <v>73</v>
      </c>
      <c r="C48" s="42" t="s">
        <v>81</v>
      </c>
      <c r="D48" s="43">
        <v>2010</v>
      </c>
      <c r="E48" s="43">
        <f t="shared" si="10"/>
        <v>10</v>
      </c>
      <c r="F48" s="55" t="s">
        <v>35</v>
      </c>
      <c r="G48" s="45">
        <f t="shared" si="11"/>
        <v>0.17986111111111111</v>
      </c>
      <c r="H48" s="29">
        <f t="shared" si="12"/>
        <v>5</v>
      </c>
      <c r="I48" s="47">
        <f t="shared" si="13"/>
        <v>1</v>
      </c>
      <c r="J48" s="50">
        <v>5</v>
      </c>
      <c r="K48" s="50"/>
      <c r="L48" s="66"/>
      <c r="M48" s="34">
        <v>0.17986111111111111</v>
      </c>
      <c r="N48" s="34"/>
      <c r="O48" s="53"/>
      <c r="P48" s="38">
        <v>7</v>
      </c>
      <c r="Q48" s="38"/>
      <c r="R48" s="39"/>
    </row>
    <row r="49" spans="1:18" ht="15" x14ac:dyDescent="0.35">
      <c r="A49" s="40">
        <v>8</v>
      </c>
      <c r="B49" s="41" t="s">
        <v>73</v>
      </c>
      <c r="C49" s="60" t="s">
        <v>180</v>
      </c>
      <c r="D49" s="43">
        <v>2010</v>
      </c>
      <c r="E49" s="43">
        <f t="shared" si="10"/>
        <v>10</v>
      </c>
      <c r="F49" s="178" t="s">
        <v>165</v>
      </c>
      <c r="G49" s="45">
        <f t="shared" si="11"/>
        <v>0.18055555555555555</v>
      </c>
      <c r="H49" s="29">
        <f t="shared" si="12"/>
        <v>4</v>
      </c>
      <c r="I49" s="47">
        <f t="shared" si="13"/>
        <v>1</v>
      </c>
      <c r="J49" s="58">
        <v>4</v>
      </c>
      <c r="K49" s="58"/>
      <c r="L49" s="51"/>
      <c r="M49" s="34">
        <v>0.18055555555555555</v>
      </c>
      <c r="N49" s="34"/>
      <c r="O49" s="53"/>
      <c r="P49" s="38">
        <v>8</v>
      </c>
      <c r="Q49" s="38"/>
      <c r="R49" s="39"/>
    </row>
    <row r="50" spans="1:18" ht="15" x14ac:dyDescent="0.35">
      <c r="A50" s="40">
        <v>9</v>
      </c>
      <c r="B50" s="41" t="s">
        <v>73</v>
      </c>
      <c r="C50" s="60" t="s">
        <v>181</v>
      </c>
      <c r="D50" s="43">
        <v>2011</v>
      </c>
      <c r="E50" s="43">
        <f t="shared" si="10"/>
        <v>9</v>
      </c>
      <c r="F50" s="178" t="s">
        <v>165</v>
      </c>
      <c r="G50" s="45">
        <f t="shared" si="11"/>
        <v>0.18263888888888891</v>
      </c>
      <c r="H50" s="29">
        <f t="shared" si="12"/>
        <v>3</v>
      </c>
      <c r="I50" s="47">
        <f t="shared" si="13"/>
        <v>1</v>
      </c>
      <c r="J50" s="58">
        <v>3</v>
      </c>
      <c r="K50" s="58"/>
      <c r="L50" s="51"/>
      <c r="M50" s="34">
        <v>0.18263888888888891</v>
      </c>
      <c r="N50" s="34"/>
      <c r="O50" s="53"/>
      <c r="P50" s="38">
        <v>9</v>
      </c>
      <c r="Q50" s="38"/>
      <c r="R50" s="39"/>
    </row>
    <row r="51" spans="1:18" ht="15" x14ac:dyDescent="0.35">
      <c r="A51" s="40">
        <v>10</v>
      </c>
      <c r="B51" s="41" t="s">
        <v>73</v>
      </c>
      <c r="C51" s="42" t="s">
        <v>86</v>
      </c>
      <c r="D51" s="43">
        <v>2011</v>
      </c>
      <c r="E51" s="43">
        <f t="shared" si="10"/>
        <v>9</v>
      </c>
      <c r="F51" s="57" t="s">
        <v>37</v>
      </c>
      <c r="G51" s="45">
        <f t="shared" si="11"/>
        <v>0.19305555555555554</v>
      </c>
      <c r="H51" s="29">
        <f t="shared" si="12"/>
        <v>2</v>
      </c>
      <c r="I51" s="47">
        <f t="shared" si="13"/>
        <v>1</v>
      </c>
      <c r="J51" s="58">
        <v>2</v>
      </c>
      <c r="K51" s="58"/>
      <c r="L51" s="51"/>
      <c r="M51" s="34">
        <v>0.19305555555555554</v>
      </c>
      <c r="N51" s="34"/>
      <c r="O51" s="53"/>
      <c r="P51" s="38">
        <v>10</v>
      </c>
      <c r="Q51" s="38"/>
      <c r="R51" s="39"/>
    </row>
    <row r="52" spans="1:18" ht="15" x14ac:dyDescent="0.35">
      <c r="A52" s="40">
        <v>11</v>
      </c>
      <c r="B52" s="41" t="s">
        <v>73</v>
      </c>
      <c r="C52" s="60" t="s">
        <v>182</v>
      </c>
      <c r="D52" s="43">
        <v>2011</v>
      </c>
      <c r="E52" s="43">
        <f t="shared" si="10"/>
        <v>9</v>
      </c>
      <c r="F52" s="178" t="s">
        <v>165</v>
      </c>
      <c r="G52" s="45">
        <f t="shared" si="11"/>
        <v>0.19999999999999998</v>
      </c>
      <c r="H52" s="29">
        <f t="shared" si="12"/>
        <v>1</v>
      </c>
      <c r="I52" s="47">
        <f t="shared" si="13"/>
        <v>1</v>
      </c>
      <c r="J52" s="58">
        <v>1</v>
      </c>
      <c r="K52" s="58"/>
      <c r="L52" s="51"/>
      <c r="M52" s="34">
        <v>0.19999999999999998</v>
      </c>
      <c r="N52" s="34"/>
      <c r="O52" s="53"/>
      <c r="P52" s="38">
        <v>11</v>
      </c>
      <c r="Q52" s="38"/>
      <c r="R52" s="39"/>
    </row>
    <row r="53" spans="1:18" ht="15" x14ac:dyDescent="0.35">
      <c r="A53" s="40">
        <v>12</v>
      </c>
      <c r="B53" s="41" t="s">
        <v>73</v>
      </c>
      <c r="C53" s="42" t="s">
        <v>90</v>
      </c>
      <c r="D53" s="43">
        <v>2011</v>
      </c>
      <c r="E53" s="43">
        <f t="shared" si="10"/>
        <v>9</v>
      </c>
      <c r="F53" s="55" t="s">
        <v>35</v>
      </c>
      <c r="G53" s="45">
        <f t="shared" si="11"/>
        <v>0.21805555555555556</v>
      </c>
      <c r="H53" s="29">
        <f t="shared" si="12"/>
        <v>1</v>
      </c>
      <c r="I53" s="47">
        <f t="shared" si="13"/>
        <v>1</v>
      </c>
      <c r="J53" s="58">
        <v>1</v>
      </c>
      <c r="K53" s="58"/>
      <c r="L53" s="51"/>
      <c r="M53" s="34">
        <v>0.21805555555555556</v>
      </c>
      <c r="N53" s="34"/>
      <c r="O53" s="53"/>
      <c r="P53" s="38">
        <v>12</v>
      </c>
      <c r="Q53" s="38"/>
      <c r="R53" s="39"/>
    </row>
    <row r="54" spans="1:18" ht="15" x14ac:dyDescent="0.35">
      <c r="A54" s="40">
        <v>13</v>
      </c>
      <c r="B54" s="41" t="s">
        <v>73</v>
      </c>
      <c r="C54" s="42" t="s">
        <v>89</v>
      </c>
      <c r="D54" s="43">
        <v>2011</v>
      </c>
      <c r="E54" s="43">
        <f t="shared" si="10"/>
        <v>9</v>
      </c>
      <c r="F54" s="55" t="s">
        <v>35</v>
      </c>
      <c r="G54" s="45">
        <f t="shared" si="11"/>
        <v>0.21875</v>
      </c>
      <c r="H54" s="29">
        <f t="shared" si="12"/>
        <v>1</v>
      </c>
      <c r="I54" s="47">
        <f t="shared" si="13"/>
        <v>1</v>
      </c>
      <c r="J54" s="58">
        <v>1</v>
      </c>
      <c r="K54" s="58"/>
      <c r="L54" s="51"/>
      <c r="M54" s="34">
        <v>0.21875</v>
      </c>
      <c r="N54" s="34"/>
      <c r="O54" s="53"/>
      <c r="P54" s="38">
        <v>13</v>
      </c>
      <c r="Q54" s="38"/>
      <c r="R54" s="39"/>
    </row>
    <row r="55" spans="1:18" ht="15" x14ac:dyDescent="0.35">
      <c r="A55" s="40">
        <v>14</v>
      </c>
      <c r="B55" s="41" t="s">
        <v>73</v>
      </c>
      <c r="C55" s="60" t="s">
        <v>183</v>
      </c>
      <c r="D55" s="43">
        <v>2011</v>
      </c>
      <c r="E55" s="43">
        <f t="shared" si="10"/>
        <v>9</v>
      </c>
      <c r="F55" s="178" t="s">
        <v>165</v>
      </c>
      <c r="G55" s="45">
        <f t="shared" si="11"/>
        <v>0.25555555555555559</v>
      </c>
      <c r="H55" s="29">
        <f t="shared" si="12"/>
        <v>1</v>
      </c>
      <c r="I55" s="47">
        <f t="shared" si="13"/>
        <v>1</v>
      </c>
      <c r="J55" s="58">
        <v>1</v>
      </c>
      <c r="K55" s="58"/>
      <c r="L55" s="51"/>
      <c r="M55" s="34">
        <v>0.25555555555555559</v>
      </c>
      <c r="N55" s="34"/>
      <c r="O55" s="53"/>
      <c r="P55" s="38">
        <v>14</v>
      </c>
      <c r="Q55" s="38"/>
      <c r="R55" s="39"/>
    </row>
    <row r="56" spans="1:18" ht="15.6" thickBot="1" x14ac:dyDescent="0.4">
      <c r="A56" s="94">
        <v>22</v>
      </c>
      <c r="B56" s="112"/>
      <c r="C56" s="96"/>
      <c r="D56" s="112"/>
      <c r="E56" s="97"/>
      <c r="F56" s="113"/>
      <c r="G56" s="96"/>
      <c r="H56" s="100"/>
      <c r="I56" s="101"/>
      <c r="J56" s="115">
        <f>COUNTIF(J42:J55,"&gt;-1")</f>
        <v>14</v>
      </c>
      <c r="K56" s="115">
        <f>COUNTIF(K42:K55,"&gt;-1")</f>
        <v>0</v>
      </c>
      <c r="L56" s="116">
        <f>COUNTIF(L42:L55,"&gt;-1")</f>
        <v>0</v>
      </c>
      <c r="M56" s="118"/>
      <c r="N56" s="119"/>
      <c r="O56" s="120"/>
      <c r="P56" s="122"/>
      <c r="Q56" s="122"/>
      <c r="R56" s="123"/>
    </row>
    <row r="57" spans="1:18" ht="15.6" thickBot="1" x14ac:dyDescent="0.4">
      <c r="A57" s="8"/>
      <c r="B57" s="169" t="s">
        <v>93</v>
      </c>
      <c r="C57" s="9" t="s">
        <v>94</v>
      </c>
      <c r="D57" s="446" t="s">
        <v>95</v>
      </c>
      <c r="E57" s="446"/>
      <c r="F57" s="11" t="s">
        <v>96</v>
      </c>
      <c r="G57" s="170" t="s">
        <v>75</v>
      </c>
      <c r="H57" s="12" t="s">
        <v>6</v>
      </c>
      <c r="I57" s="13" t="s">
        <v>6</v>
      </c>
      <c r="J57" s="15"/>
      <c r="K57" s="15"/>
      <c r="L57" s="16"/>
      <c r="M57" s="18"/>
      <c r="N57" s="18"/>
      <c r="O57" s="19"/>
      <c r="P57" s="21"/>
      <c r="Q57" s="21"/>
      <c r="R57" s="22"/>
    </row>
    <row r="58" spans="1:18" ht="15" x14ac:dyDescent="0.35">
      <c r="A58" s="23" t="s">
        <v>10</v>
      </c>
      <c r="B58" s="24" t="s">
        <v>11</v>
      </c>
      <c r="C58" s="25" t="s">
        <v>12</v>
      </c>
      <c r="D58" s="24" t="s">
        <v>13</v>
      </c>
      <c r="E58" s="26" t="s">
        <v>14</v>
      </c>
      <c r="F58" s="27" t="s">
        <v>15</v>
      </c>
      <c r="G58" s="25" t="s">
        <v>163</v>
      </c>
      <c r="H58" s="29" t="s">
        <v>18</v>
      </c>
      <c r="I58" s="30" t="s">
        <v>19</v>
      </c>
      <c r="J58" s="58" t="s">
        <v>21</v>
      </c>
      <c r="K58" s="58" t="s">
        <v>22</v>
      </c>
      <c r="L58" s="59" t="s">
        <v>23</v>
      </c>
      <c r="M58" s="34" t="s">
        <v>25</v>
      </c>
      <c r="N58" s="35" t="s">
        <v>26</v>
      </c>
      <c r="O58" s="36" t="s">
        <v>27</v>
      </c>
      <c r="P58" s="38" t="s">
        <v>29</v>
      </c>
      <c r="Q58" s="38" t="s">
        <v>30</v>
      </c>
      <c r="R58" s="39" t="s">
        <v>31</v>
      </c>
    </row>
    <row r="59" spans="1:18" ht="15" x14ac:dyDescent="0.35">
      <c r="A59" s="40">
        <v>1</v>
      </c>
      <c r="B59" s="41" t="s">
        <v>93</v>
      </c>
      <c r="C59" s="42" t="s">
        <v>97</v>
      </c>
      <c r="D59" s="43">
        <v>2009</v>
      </c>
      <c r="E59" s="43">
        <f t="shared" ref="E59:E75" si="14">SUM(2020-D59)</f>
        <v>11</v>
      </c>
      <c r="F59" s="55" t="s">
        <v>35</v>
      </c>
      <c r="G59" s="45">
        <f t="shared" ref="G59:G75" si="15">MIN(M59:O59)</f>
        <v>0.15</v>
      </c>
      <c r="H59" s="29">
        <f t="shared" ref="H59:H75" si="16">IF(COUNTIF(J59:L59,"&gt;=0")&lt;4,SUM(J59:L59),SUM(LARGE(J59:L59,1),LARGE(J59:L59,2),LARGE(J59:L59,3),LARGE(J59:L59,4)))</f>
        <v>15</v>
      </c>
      <c r="I59" s="47">
        <f t="shared" ref="I59:I75" si="17">COUNTIF(J59:L59,"&gt;0")</f>
        <v>1</v>
      </c>
      <c r="J59" s="176">
        <v>15</v>
      </c>
      <c r="K59" s="58"/>
      <c r="L59" s="59"/>
      <c r="M59" s="34">
        <v>0.15</v>
      </c>
      <c r="N59" s="34"/>
      <c r="O59" s="53"/>
      <c r="P59" s="38">
        <v>1</v>
      </c>
      <c r="Q59" s="38"/>
      <c r="R59" s="39"/>
    </row>
    <row r="60" spans="1:18" ht="15" x14ac:dyDescent="0.35">
      <c r="A60" s="40">
        <v>2</v>
      </c>
      <c r="B60" s="41" t="s">
        <v>93</v>
      </c>
      <c r="C60" s="60" t="s">
        <v>184</v>
      </c>
      <c r="D60" s="43">
        <v>2008</v>
      </c>
      <c r="E60" s="43">
        <f t="shared" si="14"/>
        <v>12</v>
      </c>
      <c r="F60" s="178" t="s">
        <v>165</v>
      </c>
      <c r="G60" s="45">
        <f t="shared" si="15"/>
        <v>0.15694444444444444</v>
      </c>
      <c r="H60" s="29">
        <f t="shared" si="16"/>
        <v>12</v>
      </c>
      <c r="I60" s="47">
        <f t="shared" si="17"/>
        <v>1</v>
      </c>
      <c r="J60" s="177">
        <v>12</v>
      </c>
      <c r="K60" s="50"/>
      <c r="L60" s="51"/>
      <c r="M60" s="34">
        <v>0.15694444444444444</v>
      </c>
      <c r="N60" s="34"/>
      <c r="O60" s="53"/>
      <c r="P60" s="38">
        <v>2</v>
      </c>
      <c r="Q60" s="38"/>
      <c r="R60" s="39"/>
    </row>
    <row r="61" spans="1:18" ht="15" x14ac:dyDescent="0.35">
      <c r="A61" s="40">
        <v>3</v>
      </c>
      <c r="B61" s="41" t="s">
        <v>93</v>
      </c>
      <c r="C61" s="60" t="s">
        <v>99</v>
      </c>
      <c r="D61" s="43">
        <v>2008</v>
      </c>
      <c r="E61" s="43">
        <f t="shared" si="14"/>
        <v>12</v>
      </c>
      <c r="F61" s="159" t="s">
        <v>83</v>
      </c>
      <c r="G61" s="45">
        <f t="shared" si="15"/>
        <v>0.16250000000000001</v>
      </c>
      <c r="H61" s="29">
        <f t="shared" si="16"/>
        <v>10</v>
      </c>
      <c r="I61" s="47">
        <f t="shared" si="17"/>
        <v>1</v>
      </c>
      <c r="J61" s="177">
        <v>10</v>
      </c>
      <c r="K61" s="50"/>
      <c r="L61" s="51"/>
      <c r="M61" s="34">
        <v>0.16250000000000001</v>
      </c>
      <c r="N61" s="34"/>
      <c r="O61" s="53"/>
      <c r="P61" s="38">
        <v>3</v>
      </c>
      <c r="Q61" s="38"/>
      <c r="R61" s="39"/>
    </row>
    <row r="62" spans="1:18" ht="15" x14ac:dyDescent="0.35">
      <c r="A62" s="40">
        <v>4</v>
      </c>
      <c r="B62" s="41" t="s">
        <v>93</v>
      </c>
      <c r="C62" s="42" t="s">
        <v>185</v>
      </c>
      <c r="D62" s="43">
        <v>2008</v>
      </c>
      <c r="E62" s="43">
        <f t="shared" si="14"/>
        <v>12</v>
      </c>
      <c r="F62" s="55" t="s">
        <v>35</v>
      </c>
      <c r="G62" s="45">
        <f t="shared" si="15"/>
        <v>0.16319444444444445</v>
      </c>
      <c r="H62" s="29">
        <f t="shared" si="16"/>
        <v>8</v>
      </c>
      <c r="I62" s="47">
        <f t="shared" si="17"/>
        <v>1</v>
      </c>
      <c r="J62" s="177">
        <v>8</v>
      </c>
      <c r="K62" s="58"/>
      <c r="L62" s="59"/>
      <c r="M62" s="34">
        <v>0.16319444444444445</v>
      </c>
      <c r="N62" s="34"/>
      <c r="O62" s="53"/>
      <c r="P62" s="38">
        <v>4</v>
      </c>
      <c r="Q62" s="38"/>
      <c r="R62" s="39"/>
    </row>
    <row r="63" spans="1:18" ht="15" x14ac:dyDescent="0.35">
      <c r="A63" s="40">
        <v>5</v>
      </c>
      <c r="B63" s="41" t="s">
        <v>93</v>
      </c>
      <c r="C63" s="42" t="s">
        <v>100</v>
      </c>
      <c r="D63" s="43">
        <v>2008</v>
      </c>
      <c r="E63" s="43">
        <f t="shared" si="14"/>
        <v>12</v>
      </c>
      <c r="F63" s="55" t="s">
        <v>35</v>
      </c>
      <c r="G63" s="45">
        <f t="shared" si="15"/>
        <v>0.16527777777777777</v>
      </c>
      <c r="H63" s="29">
        <f t="shared" si="16"/>
        <v>7</v>
      </c>
      <c r="I63" s="47">
        <f t="shared" si="17"/>
        <v>1</v>
      </c>
      <c r="J63" s="58">
        <v>7</v>
      </c>
      <c r="K63" s="49"/>
      <c r="L63" s="66"/>
      <c r="M63" s="34">
        <v>0.16527777777777777</v>
      </c>
      <c r="N63" s="34"/>
      <c r="O63" s="53"/>
      <c r="P63" s="38">
        <v>5</v>
      </c>
      <c r="Q63" s="38"/>
      <c r="R63" s="39"/>
    </row>
    <row r="64" spans="1:18" ht="15" x14ac:dyDescent="0.35">
      <c r="A64" s="40">
        <v>6</v>
      </c>
      <c r="B64" s="41" t="s">
        <v>93</v>
      </c>
      <c r="C64" s="42" t="s">
        <v>186</v>
      </c>
      <c r="D64" s="43">
        <v>2009</v>
      </c>
      <c r="E64" s="43">
        <f t="shared" si="14"/>
        <v>11</v>
      </c>
      <c r="F64" s="178" t="s">
        <v>165</v>
      </c>
      <c r="G64" s="45">
        <f t="shared" si="15"/>
        <v>0.1673611111111111</v>
      </c>
      <c r="H64" s="29">
        <f t="shared" si="16"/>
        <v>6</v>
      </c>
      <c r="I64" s="47">
        <f t="shared" si="17"/>
        <v>1</v>
      </c>
      <c r="J64" s="58">
        <v>6</v>
      </c>
      <c r="K64" s="58"/>
      <c r="L64" s="59"/>
      <c r="M64" s="34">
        <v>0.1673611111111111</v>
      </c>
      <c r="N64" s="34"/>
      <c r="O64" s="53"/>
      <c r="P64" s="38">
        <v>6</v>
      </c>
      <c r="Q64" s="38"/>
      <c r="R64" s="39"/>
    </row>
    <row r="65" spans="1:18" ht="15" x14ac:dyDescent="0.35">
      <c r="A65" s="40">
        <v>7</v>
      </c>
      <c r="B65" s="41" t="s">
        <v>93</v>
      </c>
      <c r="C65" s="42" t="s">
        <v>158</v>
      </c>
      <c r="D65" s="43">
        <v>2009</v>
      </c>
      <c r="E65" s="43">
        <f t="shared" si="14"/>
        <v>11</v>
      </c>
      <c r="F65" s="55" t="s">
        <v>35</v>
      </c>
      <c r="G65" s="45">
        <f t="shared" si="15"/>
        <v>0.16805555555555554</v>
      </c>
      <c r="H65" s="29">
        <f t="shared" si="16"/>
        <v>5</v>
      </c>
      <c r="I65" s="47">
        <f t="shared" si="17"/>
        <v>1</v>
      </c>
      <c r="J65" s="50">
        <v>5</v>
      </c>
      <c r="K65" s="58"/>
      <c r="L65" s="51"/>
      <c r="M65" s="34">
        <v>0.16805555555555554</v>
      </c>
      <c r="N65" s="34"/>
      <c r="O65" s="53"/>
      <c r="P65" s="38">
        <v>7</v>
      </c>
      <c r="Q65" s="38"/>
      <c r="R65" s="39"/>
    </row>
    <row r="66" spans="1:18" ht="15" x14ac:dyDescent="0.35">
      <c r="A66" s="40">
        <v>8</v>
      </c>
      <c r="B66" s="41" t="s">
        <v>93</v>
      </c>
      <c r="C66" s="42" t="s">
        <v>187</v>
      </c>
      <c r="D66" s="43">
        <v>2009</v>
      </c>
      <c r="E66" s="43">
        <f t="shared" si="14"/>
        <v>11</v>
      </c>
      <c r="F66" s="178" t="s">
        <v>165</v>
      </c>
      <c r="G66" s="45">
        <f t="shared" si="15"/>
        <v>0.17361111111111113</v>
      </c>
      <c r="H66" s="29">
        <f t="shared" si="16"/>
        <v>4</v>
      </c>
      <c r="I66" s="47">
        <f t="shared" si="17"/>
        <v>1</v>
      </c>
      <c r="J66" s="58">
        <v>4</v>
      </c>
      <c r="K66" s="58"/>
      <c r="L66" s="59"/>
      <c r="M66" s="34">
        <v>0.17361111111111113</v>
      </c>
      <c r="N66" s="34"/>
      <c r="O66" s="53"/>
      <c r="P66" s="38">
        <v>8</v>
      </c>
      <c r="Q66" s="38"/>
      <c r="R66" s="39"/>
    </row>
    <row r="67" spans="1:18" ht="15" x14ac:dyDescent="0.35">
      <c r="A67" s="40">
        <v>9</v>
      </c>
      <c r="B67" s="41" t="s">
        <v>93</v>
      </c>
      <c r="C67" s="42" t="s">
        <v>160</v>
      </c>
      <c r="D67" s="43">
        <v>2009</v>
      </c>
      <c r="E67" s="43">
        <f t="shared" si="14"/>
        <v>11</v>
      </c>
      <c r="F67" s="55" t="s">
        <v>35</v>
      </c>
      <c r="G67" s="45">
        <f t="shared" si="15"/>
        <v>0.1763888888888889</v>
      </c>
      <c r="H67" s="29">
        <f t="shared" si="16"/>
        <v>3</v>
      </c>
      <c r="I67" s="47">
        <f t="shared" si="17"/>
        <v>1</v>
      </c>
      <c r="J67" s="58">
        <v>3</v>
      </c>
      <c r="K67" s="58"/>
      <c r="L67" s="51"/>
      <c r="M67" s="34">
        <v>0.1763888888888889</v>
      </c>
      <c r="N67" s="34"/>
      <c r="O67" s="53"/>
      <c r="P67" s="38">
        <v>9</v>
      </c>
      <c r="Q67" s="38"/>
      <c r="R67" s="39"/>
    </row>
    <row r="68" spans="1:18" ht="15" x14ac:dyDescent="0.35">
      <c r="A68" s="40">
        <v>10</v>
      </c>
      <c r="B68" s="41" t="s">
        <v>93</v>
      </c>
      <c r="C68" s="42" t="s">
        <v>101</v>
      </c>
      <c r="D68" s="43">
        <v>2008</v>
      </c>
      <c r="E68" s="43">
        <f t="shared" si="14"/>
        <v>12</v>
      </c>
      <c r="F68" s="159" t="s">
        <v>83</v>
      </c>
      <c r="G68" s="45">
        <f t="shared" si="15"/>
        <v>0.17986111111111111</v>
      </c>
      <c r="H68" s="29">
        <f t="shared" si="16"/>
        <v>2</v>
      </c>
      <c r="I68" s="47">
        <f t="shared" si="17"/>
        <v>1</v>
      </c>
      <c r="J68" s="58">
        <v>2</v>
      </c>
      <c r="K68" s="58"/>
      <c r="L68" s="59"/>
      <c r="M68" s="34">
        <v>0.17986111111111111</v>
      </c>
      <c r="N68" s="34"/>
      <c r="O68" s="53"/>
      <c r="P68" s="38">
        <v>10</v>
      </c>
      <c r="Q68" s="38"/>
      <c r="R68" s="39"/>
    </row>
    <row r="69" spans="1:18" ht="15" x14ac:dyDescent="0.35">
      <c r="A69" s="40">
        <v>11</v>
      </c>
      <c r="B69" s="41" t="s">
        <v>93</v>
      </c>
      <c r="C69" s="42" t="s">
        <v>102</v>
      </c>
      <c r="D69" s="43">
        <v>2008</v>
      </c>
      <c r="E69" s="43">
        <f t="shared" si="14"/>
        <v>12</v>
      </c>
      <c r="F69" s="55" t="s">
        <v>35</v>
      </c>
      <c r="G69" s="45">
        <f t="shared" si="15"/>
        <v>0.18055555555555555</v>
      </c>
      <c r="H69" s="29">
        <f t="shared" si="16"/>
        <v>1</v>
      </c>
      <c r="I69" s="47">
        <f t="shared" si="17"/>
        <v>1</v>
      </c>
      <c r="J69" s="58">
        <v>1</v>
      </c>
      <c r="K69" s="58"/>
      <c r="L69" s="51"/>
      <c r="M69" s="34">
        <v>0.18055555555555555</v>
      </c>
      <c r="N69" s="34"/>
      <c r="O69" s="53"/>
      <c r="P69" s="38">
        <v>11</v>
      </c>
      <c r="Q69" s="38"/>
      <c r="R69" s="39"/>
    </row>
    <row r="70" spans="1:18" ht="15" x14ac:dyDescent="0.35">
      <c r="A70" s="40">
        <v>12</v>
      </c>
      <c r="B70" s="41" t="s">
        <v>93</v>
      </c>
      <c r="C70" s="60" t="s">
        <v>159</v>
      </c>
      <c r="D70" s="43">
        <v>2009</v>
      </c>
      <c r="E70" s="43">
        <f t="shared" si="14"/>
        <v>11</v>
      </c>
      <c r="F70" s="55" t="s">
        <v>35</v>
      </c>
      <c r="G70" s="45">
        <f t="shared" si="15"/>
        <v>0.18472222222222223</v>
      </c>
      <c r="H70" s="29">
        <f t="shared" si="16"/>
        <v>1</v>
      </c>
      <c r="I70" s="47">
        <f t="shared" si="17"/>
        <v>1</v>
      </c>
      <c r="J70" s="50">
        <v>1</v>
      </c>
      <c r="K70" s="58"/>
      <c r="L70" s="51"/>
      <c r="M70" s="34">
        <v>0.18472222222222223</v>
      </c>
      <c r="N70" s="34"/>
      <c r="O70" s="53"/>
      <c r="P70" s="38">
        <v>12</v>
      </c>
      <c r="Q70" s="38"/>
      <c r="R70" s="39"/>
    </row>
    <row r="71" spans="1:18" ht="15" x14ac:dyDescent="0.35">
      <c r="A71" s="40">
        <v>13</v>
      </c>
      <c r="B71" s="41" t="s">
        <v>93</v>
      </c>
      <c r="C71" s="42" t="s">
        <v>188</v>
      </c>
      <c r="D71" s="43">
        <v>2008</v>
      </c>
      <c r="E71" s="43">
        <f t="shared" si="14"/>
        <v>12</v>
      </c>
      <c r="F71" s="178" t="s">
        <v>165</v>
      </c>
      <c r="G71" s="45">
        <f t="shared" si="15"/>
        <v>0.1875</v>
      </c>
      <c r="H71" s="29">
        <f t="shared" si="16"/>
        <v>1</v>
      </c>
      <c r="I71" s="47">
        <f t="shared" si="17"/>
        <v>1</v>
      </c>
      <c r="J71" s="58">
        <v>1</v>
      </c>
      <c r="K71" s="58"/>
      <c r="L71" s="59"/>
      <c r="M71" s="34">
        <v>0.1875</v>
      </c>
      <c r="N71" s="34"/>
      <c r="O71" s="53"/>
      <c r="P71" s="38">
        <v>13</v>
      </c>
      <c r="Q71" s="38"/>
      <c r="R71" s="39"/>
    </row>
    <row r="72" spans="1:18" ht="15" x14ac:dyDescent="0.35">
      <c r="A72" s="40">
        <v>14</v>
      </c>
      <c r="B72" s="41" t="s">
        <v>93</v>
      </c>
      <c r="C72" s="60" t="s">
        <v>103</v>
      </c>
      <c r="D72" s="43">
        <v>2009</v>
      </c>
      <c r="E72" s="43">
        <f t="shared" si="14"/>
        <v>11</v>
      </c>
      <c r="F72" s="55" t="s">
        <v>35</v>
      </c>
      <c r="G72" s="45">
        <f t="shared" si="15"/>
        <v>0.19444444444444445</v>
      </c>
      <c r="H72" s="29">
        <f t="shared" si="16"/>
        <v>1</v>
      </c>
      <c r="I72" s="47">
        <f t="shared" si="17"/>
        <v>1</v>
      </c>
      <c r="J72" s="50">
        <v>1</v>
      </c>
      <c r="K72" s="58"/>
      <c r="L72" s="51"/>
      <c r="M72" s="34">
        <v>0.19444444444444445</v>
      </c>
      <c r="N72" s="34"/>
      <c r="O72" s="53"/>
      <c r="P72" s="38">
        <v>14</v>
      </c>
      <c r="Q72" s="38"/>
      <c r="R72" s="39"/>
    </row>
    <row r="73" spans="1:18" ht="15" x14ac:dyDescent="0.35">
      <c r="A73" s="40">
        <v>15</v>
      </c>
      <c r="B73" s="41" t="s">
        <v>93</v>
      </c>
      <c r="C73" s="42" t="s">
        <v>189</v>
      </c>
      <c r="D73" s="43">
        <v>2009</v>
      </c>
      <c r="E73" s="43">
        <f t="shared" si="14"/>
        <v>11</v>
      </c>
      <c r="F73" s="178" t="s">
        <v>165</v>
      </c>
      <c r="G73" s="45">
        <f t="shared" si="15"/>
        <v>0.19444444444444445</v>
      </c>
      <c r="H73" s="29">
        <f t="shared" si="16"/>
        <v>1</v>
      </c>
      <c r="I73" s="47">
        <f t="shared" si="17"/>
        <v>1</v>
      </c>
      <c r="J73" s="58">
        <v>1</v>
      </c>
      <c r="K73" s="58"/>
      <c r="L73" s="59"/>
      <c r="M73" s="34">
        <v>0.19444444444444445</v>
      </c>
      <c r="N73" s="34"/>
      <c r="O73" s="53"/>
      <c r="P73" s="38">
        <v>15</v>
      </c>
      <c r="Q73" s="38"/>
      <c r="R73" s="39"/>
    </row>
    <row r="74" spans="1:18" ht="15" x14ac:dyDescent="0.35">
      <c r="A74" s="40">
        <v>16</v>
      </c>
      <c r="B74" s="41" t="s">
        <v>93</v>
      </c>
      <c r="C74" s="60" t="s">
        <v>105</v>
      </c>
      <c r="D74" s="43">
        <v>2009</v>
      </c>
      <c r="E74" s="43">
        <f t="shared" si="14"/>
        <v>11</v>
      </c>
      <c r="F74" s="55" t="s">
        <v>35</v>
      </c>
      <c r="G74" s="45">
        <f t="shared" si="15"/>
        <v>0.20347222222222219</v>
      </c>
      <c r="H74" s="29">
        <f t="shared" si="16"/>
        <v>1</v>
      </c>
      <c r="I74" s="47">
        <f t="shared" si="17"/>
        <v>1</v>
      </c>
      <c r="J74" s="58">
        <v>1</v>
      </c>
      <c r="K74" s="50"/>
      <c r="L74" s="59"/>
      <c r="M74" s="34">
        <v>0.20347222222222219</v>
      </c>
      <c r="N74" s="34"/>
      <c r="O74" s="53"/>
      <c r="P74" s="38">
        <v>16</v>
      </c>
      <c r="Q74" s="38"/>
      <c r="R74" s="39"/>
    </row>
    <row r="75" spans="1:18" ht="15" x14ac:dyDescent="0.35">
      <c r="A75" s="40">
        <v>17</v>
      </c>
      <c r="B75" s="41" t="s">
        <v>93</v>
      </c>
      <c r="C75" s="42" t="s">
        <v>190</v>
      </c>
      <c r="D75" s="43">
        <v>2009</v>
      </c>
      <c r="E75" s="43">
        <f t="shared" si="14"/>
        <v>11</v>
      </c>
      <c r="F75" s="178" t="s">
        <v>165</v>
      </c>
      <c r="G75" s="45">
        <f t="shared" si="15"/>
        <v>0.23194444444444443</v>
      </c>
      <c r="H75" s="29">
        <f t="shared" si="16"/>
        <v>1</v>
      </c>
      <c r="I75" s="47">
        <f t="shared" si="17"/>
        <v>1</v>
      </c>
      <c r="J75" s="58">
        <v>1</v>
      </c>
      <c r="K75" s="58"/>
      <c r="L75" s="59"/>
      <c r="M75" s="34">
        <v>0.23194444444444443</v>
      </c>
      <c r="N75" s="34"/>
      <c r="O75" s="53"/>
      <c r="P75" s="38">
        <v>17</v>
      </c>
      <c r="Q75" s="38"/>
      <c r="R75" s="39"/>
    </row>
    <row r="76" spans="1:18" ht="15.6" thickBot="1" x14ac:dyDescent="0.4">
      <c r="A76" s="68">
        <v>19</v>
      </c>
      <c r="B76" s="124"/>
      <c r="C76" s="70"/>
      <c r="D76" s="124"/>
      <c r="E76" s="71"/>
      <c r="F76" s="125"/>
      <c r="G76" s="70"/>
      <c r="H76" s="74"/>
      <c r="I76" s="75"/>
      <c r="J76" s="77">
        <f>COUNTIF(J59:J75,"&gt;-1")</f>
        <v>17</v>
      </c>
      <c r="K76" s="77">
        <f>COUNTIF(K59:K75,"&gt;-1")</f>
        <v>0</v>
      </c>
      <c r="L76" s="78">
        <f>COUNTIF(L59:L75,"&gt;-1")</f>
        <v>0</v>
      </c>
      <c r="M76" s="80"/>
      <c r="N76" s="81"/>
      <c r="O76" s="82"/>
      <c r="P76" s="84"/>
      <c r="Q76" s="84"/>
      <c r="R76" s="85"/>
    </row>
    <row r="77" spans="1:18" ht="15.6" thickBot="1" x14ac:dyDescent="0.4">
      <c r="A77" s="86"/>
      <c r="B77" s="167" t="s">
        <v>106</v>
      </c>
      <c r="C77" s="87" t="s">
        <v>107</v>
      </c>
      <c r="D77" s="430" t="s">
        <v>95</v>
      </c>
      <c r="E77" s="430"/>
      <c r="F77" s="89" t="s">
        <v>96</v>
      </c>
      <c r="G77" s="168" t="s">
        <v>108</v>
      </c>
      <c r="H77" s="12" t="s">
        <v>6</v>
      </c>
      <c r="I77" s="13" t="s">
        <v>6</v>
      </c>
      <c r="J77" s="15"/>
      <c r="K77" s="15"/>
      <c r="L77" s="16"/>
      <c r="M77" s="18"/>
      <c r="N77" s="18"/>
      <c r="O77" s="19"/>
      <c r="P77" s="21"/>
      <c r="Q77" s="21"/>
      <c r="R77" s="22"/>
    </row>
    <row r="78" spans="1:18" ht="15" x14ac:dyDescent="0.35">
      <c r="A78" s="23" t="s">
        <v>10</v>
      </c>
      <c r="B78" s="90" t="s">
        <v>11</v>
      </c>
      <c r="C78" s="25" t="s">
        <v>12</v>
      </c>
      <c r="D78" s="90" t="s">
        <v>13</v>
      </c>
      <c r="E78" s="26" t="s">
        <v>14</v>
      </c>
      <c r="F78" s="91" t="s">
        <v>15</v>
      </c>
      <c r="G78" s="25" t="s">
        <v>163</v>
      </c>
      <c r="H78" s="29" t="s">
        <v>18</v>
      </c>
      <c r="I78" s="30" t="s">
        <v>19</v>
      </c>
      <c r="J78" s="58" t="s">
        <v>21</v>
      </c>
      <c r="K78" s="58" t="s">
        <v>22</v>
      </c>
      <c r="L78" s="59" t="s">
        <v>23</v>
      </c>
      <c r="M78" s="34" t="s">
        <v>25</v>
      </c>
      <c r="N78" s="35" t="s">
        <v>26</v>
      </c>
      <c r="O78" s="36" t="s">
        <v>27</v>
      </c>
      <c r="P78" s="38" t="s">
        <v>29</v>
      </c>
      <c r="Q78" s="38" t="s">
        <v>30</v>
      </c>
      <c r="R78" s="39" t="s">
        <v>31</v>
      </c>
    </row>
    <row r="79" spans="1:18" ht="15" x14ac:dyDescent="0.35">
      <c r="A79" s="40">
        <v>1</v>
      </c>
      <c r="B79" s="41" t="s">
        <v>106</v>
      </c>
      <c r="C79" s="42" t="s">
        <v>109</v>
      </c>
      <c r="D79" s="43">
        <v>2008</v>
      </c>
      <c r="E79" s="43">
        <f t="shared" ref="E79:E85" si="18">SUM(2020-D79)</f>
        <v>12</v>
      </c>
      <c r="F79" s="55" t="s">
        <v>35</v>
      </c>
      <c r="G79" s="45">
        <f t="shared" ref="G79:G85" si="19">MIN(M79:O79)</f>
        <v>0.20416666666666669</v>
      </c>
      <c r="H79" s="29">
        <f t="shared" ref="H79:H85" si="20">IF(COUNTIF(J79:L79,"&gt;=0")&lt;4,SUM(J79:L79),SUM(LARGE(J79:L79,1),LARGE(J79:L79,2),LARGE(J79:L79,3),LARGE(J79:L79,4)))</f>
        <v>15</v>
      </c>
      <c r="I79" s="47">
        <f t="shared" ref="I79:I85" si="21">COUNTIF(J79:L79,"&gt;0")</f>
        <v>1</v>
      </c>
      <c r="J79" s="176">
        <v>15</v>
      </c>
      <c r="K79" s="49"/>
      <c r="L79" s="51"/>
      <c r="M79" s="34">
        <v>0.20416666666666669</v>
      </c>
      <c r="N79" s="34"/>
      <c r="O79" s="53"/>
      <c r="P79" s="38">
        <v>1</v>
      </c>
      <c r="Q79" s="38"/>
      <c r="R79" s="39"/>
    </row>
    <row r="80" spans="1:18" ht="15" x14ac:dyDescent="0.35">
      <c r="A80" s="40">
        <v>2</v>
      </c>
      <c r="B80" s="41" t="s">
        <v>106</v>
      </c>
      <c r="C80" s="60" t="s">
        <v>110</v>
      </c>
      <c r="D80" s="43">
        <v>2008</v>
      </c>
      <c r="E80" s="43">
        <f t="shared" si="18"/>
        <v>12</v>
      </c>
      <c r="F80" s="55" t="s">
        <v>35</v>
      </c>
      <c r="G80" s="45">
        <f t="shared" si="19"/>
        <v>0.24722222222222223</v>
      </c>
      <c r="H80" s="29">
        <f t="shared" si="20"/>
        <v>12</v>
      </c>
      <c r="I80" s="47">
        <f t="shared" si="21"/>
        <v>1</v>
      </c>
      <c r="J80" s="177">
        <v>12</v>
      </c>
      <c r="K80" s="50"/>
      <c r="L80" s="51"/>
      <c r="M80" s="34">
        <v>0.24722222222222223</v>
      </c>
      <c r="N80" s="34"/>
      <c r="O80" s="53"/>
      <c r="P80" s="38">
        <v>2</v>
      </c>
      <c r="Q80" s="38"/>
      <c r="R80" s="39"/>
    </row>
    <row r="81" spans="1:18" ht="15" x14ac:dyDescent="0.35">
      <c r="A81" s="40">
        <v>3</v>
      </c>
      <c r="B81" s="41" t="s">
        <v>106</v>
      </c>
      <c r="C81" s="42" t="s">
        <v>111</v>
      </c>
      <c r="D81" s="43">
        <v>2009</v>
      </c>
      <c r="E81" s="43">
        <f t="shared" si="18"/>
        <v>11</v>
      </c>
      <c r="F81" s="55" t="s">
        <v>35</v>
      </c>
      <c r="G81" s="45">
        <f t="shared" si="19"/>
        <v>0.25277777777777777</v>
      </c>
      <c r="H81" s="29">
        <f t="shared" si="20"/>
        <v>10</v>
      </c>
      <c r="I81" s="47">
        <f t="shared" si="21"/>
        <v>1</v>
      </c>
      <c r="J81" s="177">
        <v>10</v>
      </c>
      <c r="K81" s="58"/>
      <c r="L81" s="66"/>
      <c r="M81" s="34">
        <v>0.25277777777777777</v>
      </c>
      <c r="N81" s="34"/>
      <c r="O81" s="53"/>
      <c r="P81" s="38">
        <v>3</v>
      </c>
      <c r="Q81" s="38"/>
      <c r="R81" s="39"/>
    </row>
    <row r="82" spans="1:18" ht="15" x14ac:dyDescent="0.35">
      <c r="A82" s="40">
        <v>4</v>
      </c>
      <c r="B82" s="41" t="s">
        <v>106</v>
      </c>
      <c r="C82" s="42" t="s">
        <v>112</v>
      </c>
      <c r="D82" s="43">
        <v>2008</v>
      </c>
      <c r="E82" s="43">
        <f t="shared" si="18"/>
        <v>12</v>
      </c>
      <c r="F82" s="55" t="s">
        <v>35</v>
      </c>
      <c r="G82" s="45">
        <f t="shared" si="19"/>
        <v>0.26805555555555555</v>
      </c>
      <c r="H82" s="29">
        <f t="shared" si="20"/>
        <v>8</v>
      </c>
      <c r="I82" s="47">
        <f t="shared" si="21"/>
        <v>1</v>
      </c>
      <c r="J82" s="177">
        <v>8</v>
      </c>
      <c r="K82" s="50"/>
      <c r="L82" s="51"/>
      <c r="M82" s="34">
        <v>0.26805555555555555</v>
      </c>
      <c r="N82" s="34"/>
      <c r="O82" s="53"/>
      <c r="P82" s="38">
        <v>4</v>
      </c>
      <c r="Q82" s="38"/>
      <c r="R82" s="39"/>
    </row>
    <row r="83" spans="1:18" ht="15" x14ac:dyDescent="0.35">
      <c r="A83" s="40">
        <v>5</v>
      </c>
      <c r="B83" s="41" t="s">
        <v>106</v>
      </c>
      <c r="C83" s="42" t="s">
        <v>116</v>
      </c>
      <c r="D83" s="43">
        <v>2008</v>
      </c>
      <c r="E83" s="43">
        <f t="shared" si="18"/>
        <v>12</v>
      </c>
      <c r="F83" s="159" t="s">
        <v>83</v>
      </c>
      <c r="G83" s="45">
        <f t="shared" si="19"/>
        <v>0.31458333333333333</v>
      </c>
      <c r="H83" s="29">
        <f t="shared" si="20"/>
        <v>7</v>
      </c>
      <c r="I83" s="47">
        <f t="shared" si="21"/>
        <v>1</v>
      </c>
      <c r="J83" s="58">
        <v>7</v>
      </c>
      <c r="K83" s="58"/>
      <c r="L83" s="59"/>
      <c r="M83" s="34">
        <v>0.31458333333333333</v>
      </c>
      <c r="N83" s="34"/>
      <c r="O83" s="53"/>
      <c r="P83" s="38">
        <v>5</v>
      </c>
      <c r="Q83" s="38"/>
      <c r="R83" s="39"/>
    </row>
    <row r="84" spans="1:18" ht="15" x14ac:dyDescent="0.35">
      <c r="A84" s="40">
        <v>6</v>
      </c>
      <c r="B84" s="41" t="s">
        <v>106</v>
      </c>
      <c r="C84" s="42" t="s">
        <v>191</v>
      </c>
      <c r="D84" s="43">
        <v>2009</v>
      </c>
      <c r="E84" s="43">
        <f t="shared" si="18"/>
        <v>11</v>
      </c>
      <c r="F84" s="178" t="s">
        <v>165</v>
      </c>
      <c r="G84" s="45">
        <f t="shared" si="19"/>
        <v>0.31875000000000003</v>
      </c>
      <c r="H84" s="29">
        <f t="shared" si="20"/>
        <v>6</v>
      </c>
      <c r="I84" s="47">
        <f t="shared" si="21"/>
        <v>1</v>
      </c>
      <c r="J84" s="58">
        <v>6</v>
      </c>
      <c r="K84" s="50"/>
      <c r="L84" s="59"/>
      <c r="M84" s="34">
        <v>0.31875000000000003</v>
      </c>
      <c r="N84" s="34"/>
      <c r="O84" s="53"/>
      <c r="P84" s="38">
        <v>6</v>
      </c>
      <c r="Q84" s="38"/>
      <c r="R84" s="39"/>
    </row>
    <row r="85" spans="1:18" ht="15" x14ac:dyDescent="0.35">
      <c r="A85" s="40">
        <v>7</v>
      </c>
      <c r="B85" s="41" t="s">
        <v>106</v>
      </c>
      <c r="C85" s="42" t="s">
        <v>115</v>
      </c>
      <c r="D85" s="43">
        <v>2008</v>
      </c>
      <c r="E85" s="43">
        <f t="shared" si="18"/>
        <v>12</v>
      </c>
      <c r="F85" s="159" t="s">
        <v>83</v>
      </c>
      <c r="G85" s="45">
        <f t="shared" si="19"/>
        <v>0.32361111111111113</v>
      </c>
      <c r="H85" s="29">
        <f t="shared" si="20"/>
        <v>5</v>
      </c>
      <c r="I85" s="47">
        <f t="shared" si="21"/>
        <v>1</v>
      </c>
      <c r="J85" s="58">
        <v>5</v>
      </c>
      <c r="K85" s="58"/>
      <c r="L85" s="59"/>
      <c r="M85" s="34">
        <v>0.32361111111111113</v>
      </c>
      <c r="N85" s="34"/>
      <c r="O85" s="53"/>
      <c r="P85" s="38">
        <v>7</v>
      </c>
      <c r="Q85" s="38"/>
      <c r="R85" s="39"/>
    </row>
    <row r="86" spans="1:18" ht="15.6" thickBot="1" x14ac:dyDescent="0.4">
      <c r="A86" s="94">
        <v>9</v>
      </c>
      <c r="B86" s="112"/>
      <c r="C86" s="96"/>
      <c r="D86" s="112"/>
      <c r="E86" s="97"/>
      <c r="F86" s="113"/>
      <c r="G86" s="96"/>
      <c r="H86" s="100"/>
      <c r="I86" s="101"/>
      <c r="J86" s="77">
        <f>COUNTIF(J79:J85,"&gt;-1")</f>
        <v>7</v>
      </c>
      <c r="K86" s="77">
        <f>COUNTIF(K79:K85,"&gt;-1")</f>
        <v>0</v>
      </c>
      <c r="L86" s="78">
        <f>COUNTIF(L79:L85,"&gt;-1")</f>
        <v>0</v>
      </c>
      <c r="M86" s="118"/>
      <c r="N86" s="119"/>
      <c r="O86" s="120"/>
      <c r="P86" s="122"/>
      <c r="Q86" s="122"/>
      <c r="R86" s="123"/>
    </row>
    <row r="87" spans="1:18" ht="15.6" thickBot="1" x14ac:dyDescent="0.4">
      <c r="A87" s="8"/>
      <c r="B87" s="169" t="s">
        <v>117</v>
      </c>
      <c r="C87" s="9" t="s">
        <v>118</v>
      </c>
      <c r="D87" s="446" t="s">
        <v>119</v>
      </c>
      <c r="E87" s="446"/>
      <c r="F87" s="11" t="s">
        <v>120</v>
      </c>
      <c r="G87" s="170" t="s">
        <v>108</v>
      </c>
      <c r="H87" s="12" t="s">
        <v>6</v>
      </c>
      <c r="I87" s="13" t="s">
        <v>6</v>
      </c>
      <c r="J87" s="15"/>
      <c r="K87" s="15"/>
      <c r="L87" s="16"/>
      <c r="M87" s="18"/>
      <c r="N87" s="18"/>
      <c r="O87" s="19"/>
      <c r="P87" s="21"/>
      <c r="Q87" s="21"/>
      <c r="R87" s="22"/>
    </row>
    <row r="88" spans="1:18" ht="15" x14ac:dyDescent="0.35">
      <c r="A88" s="23" t="s">
        <v>10</v>
      </c>
      <c r="B88" s="24" t="s">
        <v>11</v>
      </c>
      <c r="C88" s="25" t="s">
        <v>12</v>
      </c>
      <c r="D88" s="24" t="s">
        <v>13</v>
      </c>
      <c r="E88" s="26" t="s">
        <v>14</v>
      </c>
      <c r="F88" s="27" t="s">
        <v>15</v>
      </c>
      <c r="G88" s="25" t="s">
        <v>163</v>
      </c>
      <c r="H88" s="29" t="s">
        <v>18</v>
      </c>
      <c r="I88" s="30" t="s">
        <v>19</v>
      </c>
      <c r="J88" s="58" t="s">
        <v>21</v>
      </c>
      <c r="K88" s="58" t="s">
        <v>22</v>
      </c>
      <c r="L88" s="59" t="s">
        <v>23</v>
      </c>
      <c r="M88" s="34" t="s">
        <v>25</v>
      </c>
      <c r="N88" s="35" t="s">
        <v>26</v>
      </c>
      <c r="O88" s="36" t="s">
        <v>27</v>
      </c>
      <c r="P88" s="38" t="s">
        <v>29</v>
      </c>
      <c r="Q88" s="38" t="s">
        <v>30</v>
      </c>
      <c r="R88" s="39" t="s">
        <v>31</v>
      </c>
    </row>
    <row r="89" spans="1:18" ht="15" x14ac:dyDescent="0.35">
      <c r="A89" s="40">
        <v>1</v>
      </c>
      <c r="B89" s="41" t="s">
        <v>117</v>
      </c>
      <c r="C89" s="60" t="s">
        <v>121</v>
      </c>
      <c r="D89" s="43">
        <v>2006</v>
      </c>
      <c r="E89" s="43">
        <f>SUM(2020-D89)</f>
        <v>14</v>
      </c>
      <c r="F89" s="55" t="s">
        <v>35</v>
      </c>
      <c r="G89" s="45">
        <f>MIN(M89:O89)</f>
        <v>0.22013888888888888</v>
      </c>
      <c r="H89" s="29">
        <f>IF(COUNTIF(J89:L89,"&gt;=0")&lt;4,SUM(J89:L89),SUM(LARGE(J89:L89,1),LARGE(J89:L89,2),LARGE(J89:L89,3),LARGE(J89:L89,4)))</f>
        <v>15</v>
      </c>
      <c r="I89" s="47">
        <f>COUNTIF(J89:L89,"&gt;0")</f>
        <v>1</v>
      </c>
      <c r="J89" s="176">
        <v>15</v>
      </c>
      <c r="K89" s="49"/>
      <c r="L89" s="51"/>
      <c r="M89" s="34">
        <v>0.22013888888888888</v>
      </c>
      <c r="N89" s="34"/>
      <c r="O89" s="53"/>
      <c r="P89" s="38">
        <v>1</v>
      </c>
      <c r="Q89" s="38"/>
      <c r="R89" s="39"/>
    </row>
    <row r="90" spans="1:18" ht="15" x14ac:dyDescent="0.35">
      <c r="A90" s="40">
        <v>2</v>
      </c>
      <c r="B90" s="41" t="s">
        <v>117</v>
      </c>
      <c r="C90" s="42" t="s">
        <v>123</v>
      </c>
      <c r="D90" s="43">
        <v>2006</v>
      </c>
      <c r="E90" s="43">
        <f>SUM(2020-D90)</f>
        <v>14</v>
      </c>
      <c r="F90" s="55" t="s">
        <v>35</v>
      </c>
      <c r="G90" s="45">
        <f>MIN(M90:O90)</f>
        <v>0.22430555555555556</v>
      </c>
      <c r="H90" s="29">
        <f>IF(COUNTIF(J90:L90,"&gt;=0")&lt;4,SUM(J90:L90),SUM(LARGE(J90:L90,1),LARGE(J90:L90,2),LARGE(J90:L90,3),LARGE(J90:L90,4)))</f>
        <v>12</v>
      </c>
      <c r="I90" s="47">
        <f>COUNTIF(J90:L90,"&gt;0")</f>
        <v>1</v>
      </c>
      <c r="J90" s="177">
        <v>12</v>
      </c>
      <c r="K90" s="50"/>
      <c r="L90" s="51"/>
      <c r="M90" s="34">
        <v>0.22430555555555556</v>
      </c>
      <c r="N90" s="34"/>
      <c r="O90" s="53"/>
      <c r="P90" s="38">
        <v>2</v>
      </c>
      <c r="Q90" s="38"/>
      <c r="R90" s="39"/>
    </row>
    <row r="91" spans="1:18" ht="15" x14ac:dyDescent="0.35">
      <c r="A91" s="40">
        <v>3</v>
      </c>
      <c r="B91" s="41" t="s">
        <v>117</v>
      </c>
      <c r="C91" s="42" t="s">
        <v>192</v>
      </c>
      <c r="D91" s="43">
        <v>2006</v>
      </c>
      <c r="E91" s="43">
        <f>SUM(2020-D91)</f>
        <v>14</v>
      </c>
      <c r="F91" s="178" t="s">
        <v>165</v>
      </c>
      <c r="G91" s="45">
        <f>MIN(M91:O91)</f>
        <v>0.23124999999999998</v>
      </c>
      <c r="H91" s="29">
        <f>IF(COUNTIF(J91:L91,"&gt;=0")&lt;4,SUM(J91:L91),SUM(LARGE(J91:L91,1),LARGE(J91:L91,2),LARGE(J91:L91,3),LARGE(J91:L91,4)))</f>
        <v>10</v>
      </c>
      <c r="I91" s="47">
        <f>COUNTIF(J91:L91,"&gt;0")</f>
        <v>1</v>
      </c>
      <c r="J91" s="177">
        <v>10</v>
      </c>
      <c r="K91" s="50"/>
      <c r="L91" s="51"/>
      <c r="M91" s="34">
        <v>0.23124999999999998</v>
      </c>
      <c r="N91" s="34"/>
      <c r="O91" s="53"/>
      <c r="P91" s="38">
        <v>3</v>
      </c>
      <c r="Q91" s="38"/>
      <c r="R91" s="39"/>
    </row>
    <row r="92" spans="1:18" ht="15" x14ac:dyDescent="0.35">
      <c r="A92" s="40">
        <v>4</v>
      </c>
      <c r="B92" s="41" t="s">
        <v>117</v>
      </c>
      <c r="C92" s="60" t="s">
        <v>124</v>
      </c>
      <c r="D92" s="43">
        <v>2007</v>
      </c>
      <c r="E92" s="43">
        <f>SUM(2020-D92)</f>
        <v>13</v>
      </c>
      <c r="F92" s="55" t="s">
        <v>35</v>
      </c>
      <c r="G92" s="45">
        <f>MIN(M92:O92)</f>
        <v>0.23263888888888887</v>
      </c>
      <c r="H92" s="29">
        <f>IF(COUNTIF(J92:L92,"&gt;=0")&lt;4,SUM(J92:L92),SUM(LARGE(J92:L92,1),LARGE(J92:L92,2),LARGE(J92:L92,3),LARGE(J92:L92,4)))</f>
        <v>8</v>
      </c>
      <c r="I92" s="47">
        <f>COUNTIF(J92:L92,"&gt;0")</f>
        <v>1</v>
      </c>
      <c r="J92" s="177">
        <v>8</v>
      </c>
      <c r="K92" s="58"/>
      <c r="L92" s="66"/>
      <c r="M92" s="34">
        <v>0.23263888888888887</v>
      </c>
      <c r="N92" s="34"/>
      <c r="O92" s="53"/>
      <c r="P92" s="38">
        <v>4</v>
      </c>
      <c r="Q92" s="38"/>
      <c r="R92" s="39"/>
    </row>
    <row r="93" spans="1:18" ht="15" x14ac:dyDescent="0.35">
      <c r="A93" s="40">
        <v>5</v>
      </c>
      <c r="B93" s="41" t="s">
        <v>117</v>
      </c>
      <c r="C93" s="42" t="s">
        <v>125</v>
      </c>
      <c r="D93" s="43">
        <v>2007</v>
      </c>
      <c r="E93" s="43">
        <f>SUM(2020-D93)</f>
        <v>13</v>
      </c>
      <c r="F93" s="55" t="s">
        <v>35</v>
      </c>
      <c r="G93" s="45">
        <f>MIN(M93:O93)</f>
        <v>0.24444444444444446</v>
      </c>
      <c r="H93" s="29">
        <f>IF(COUNTIF(J93:L93,"&gt;=0")&lt;4,SUM(J93:L93),SUM(LARGE(J93:L93,1),LARGE(J93:L93,2),LARGE(J93:L93,3),LARGE(J93:L93,4)))</f>
        <v>7</v>
      </c>
      <c r="I93" s="47">
        <f>COUNTIF(J93:L93,"&gt;0")</f>
        <v>1</v>
      </c>
      <c r="J93" s="58">
        <v>7</v>
      </c>
      <c r="K93" s="58"/>
      <c r="L93" s="51"/>
      <c r="M93" s="34">
        <v>0.24444444444444446</v>
      </c>
      <c r="N93" s="34"/>
      <c r="O93" s="53"/>
      <c r="P93" s="38">
        <v>5</v>
      </c>
      <c r="Q93" s="38"/>
      <c r="R93" s="39"/>
    </row>
    <row r="94" spans="1:18" ht="15.6" thickBot="1" x14ac:dyDescent="0.4">
      <c r="A94" s="68">
        <v>7</v>
      </c>
      <c r="B94" s="124"/>
      <c r="C94" s="70"/>
      <c r="D94" s="124"/>
      <c r="E94" s="71"/>
      <c r="F94" s="125"/>
      <c r="G94" s="70"/>
      <c r="H94" s="74"/>
      <c r="I94" s="75"/>
      <c r="J94" s="77">
        <f>COUNTIF(J89:J93,"&gt;-1")</f>
        <v>5</v>
      </c>
      <c r="K94" s="77">
        <f>COUNTIF(K89:K93,"&gt;-1")</f>
        <v>0</v>
      </c>
      <c r="L94" s="78">
        <f>COUNTIF(L89:L93,"&gt;-1")</f>
        <v>0</v>
      </c>
      <c r="M94" s="80"/>
      <c r="N94" s="81"/>
      <c r="O94" s="82"/>
      <c r="P94" s="84"/>
      <c r="Q94" s="84"/>
      <c r="R94" s="85"/>
    </row>
    <row r="95" spans="1:18" ht="15.6" thickBot="1" x14ac:dyDescent="0.4">
      <c r="A95" s="86"/>
      <c r="B95" s="167" t="s">
        <v>127</v>
      </c>
      <c r="C95" s="87" t="s">
        <v>128</v>
      </c>
      <c r="D95" s="430" t="s">
        <v>119</v>
      </c>
      <c r="E95" s="430"/>
      <c r="F95" s="89" t="s">
        <v>120</v>
      </c>
      <c r="G95" s="168" t="s">
        <v>129</v>
      </c>
      <c r="H95" s="12" t="s">
        <v>6</v>
      </c>
      <c r="I95" s="13" t="s">
        <v>6</v>
      </c>
      <c r="J95" s="15"/>
      <c r="K95" s="15"/>
      <c r="L95" s="16"/>
      <c r="M95" s="18"/>
      <c r="N95" s="18"/>
      <c r="O95" s="19"/>
      <c r="P95" s="21"/>
      <c r="Q95" s="21"/>
      <c r="R95" s="22"/>
    </row>
    <row r="96" spans="1:18" ht="15" x14ac:dyDescent="0.35">
      <c r="A96" s="23" t="s">
        <v>10</v>
      </c>
      <c r="B96" s="90" t="s">
        <v>11</v>
      </c>
      <c r="C96" s="25" t="s">
        <v>12</v>
      </c>
      <c r="D96" s="90" t="s">
        <v>13</v>
      </c>
      <c r="E96" s="26" t="s">
        <v>14</v>
      </c>
      <c r="F96" s="91" t="s">
        <v>15</v>
      </c>
      <c r="G96" s="25" t="s">
        <v>163</v>
      </c>
      <c r="H96" s="29" t="s">
        <v>18</v>
      </c>
      <c r="I96" s="30" t="s">
        <v>19</v>
      </c>
      <c r="J96" s="58" t="s">
        <v>21</v>
      </c>
      <c r="K96" s="58" t="s">
        <v>22</v>
      </c>
      <c r="L96" s="59" t="s">
        <v>23</v>
      </c>
      <c r="M96" s="34" t="s">
        <v>25</v>
      </c>
      <c r="N96" s="35" t="s">
        <v>26</v>
      </c>
      <c r="O96" s="36" t="s">
        <v>27</v>
      </c>
      <c r="P96" s="38" t="s">
        <v>29</v>
      </c>
      <c r="Q96" s="38" t="s">
        <v>30</v>
      </c>
      <c r="R96" s="39" t="s">
        <v>31</v>
      </c>
    </row>
    <row r="97" spans="1:18" ht="15" x14ac:dyDescent="0.35">
      <c r="A97" s="40">
        <v>1</v>
      </c>
      <c r="B97" s="41" t="s">
        <v>127</v>
      </c>
      <c r="C97" s="42" t="s">
        <v>193</v>
      </c>
      <c r="D97" s="43">
        <v>2006</v>
      </c>
      <c r="E97" s="43">
        <f t="shared" ref="E97:E106" si="22">SUM(2020-D97)</f>
        <v>14</v>
      </c>
      <c r="F97" s="55" t="s">
        <v>35</v>
      </c>
      <c r="G97" s="45">
        <f t="shared" ref="G97:G106" si="23">MIN(M97:O97)</f>
        <v>0.25763888888888892</v>
      </c>
      <c r="H97" s="29">
        <f t="shared" ref="H97:H106" si="24">IF(COUNTIF(J97:L97,"&gt;=0")&lt;4,SUM(J97:L97),SUM(LARGE(J97:L97,1),LARGE(J97:L97,2),LARGE(J97:L97,3),LARGE(J97:L97,4)))</f>
        <v>15</v>
      </c>
      <c r="I97" s="47">
        <f t="shared" ref="I97:I106" si="25">COUNTIF(J97:L97,"&gt;0")</f>
        <v>1</v>
      </c>
      <c r="J97" s="176">
        <v>15</v>
      </c>
      <c r="K97" s="50"/>
      <c r="L97" s="51"/>
      <c r="M97" s="34">
        <v>0.25763888888888892</v>
      </c>
      <c r="N97" s="34"/>
      <c r="O97" s="53"/>
      <c r="P97" s="38">
        <v>1</v>
      </c>
      <c r="Q97" s="38"/>
      <c r="R97" s="39"/>
    </row>
    <row r="98" spans="1:18" ht="15" x14ac:dyDescent="0.35">
      <c r="A98" s="40">
        <v>2</v>
      </c>
      <c r="B98" s="41" t="s">
        <v>127</v>
      </c>
      <c r="C98" s="60" t="s">
        <v>130</v>
      </c>
      <c r="D98" s="175">
        <v>2006</v>
      </c>
      <c r="E98" s="43">
        <f t="shared" si="22"/>
        <v>14</v>
      </c>
      <c r="F98" s="55" t="s">
        <v>35</v>
      </c>
      <c r="G98" s="45">
        <f t="shared" si="23"/>
        <v>0.26458333333333334</v>
      </c>
      <c r="H98" s="29">
        <f t="shared" si="24"/>
        <v>12</v>
      </c>
      <c r="I98" s="47">
        <f t="shared" si="25"/>
        <v>1</v>
      </c>
      <c r="J98" s="177">
        <v>12</v>
      </c>
      <c r="K98" s="58"/>
      <c r="L98" s="51"/>
      <c r="M98" s="34">
        <v>0.26458333333333334</v>
      </c>
      <c r="N98" s="34"/>
      <c r="O98" s="53"/>
      <c r="P98" s="38">
        <v>2</v>
      </c>
      <c r="Q98" s="38"/>
      <c r="R98" s="39"/>
    </row>
    <row r="99" spans="1:18" ht="15" x14ac:dyDescent="0.35">
      <c r="A99" s="40">
        <v>3</v>
      </c>
      <c r="B99" s="41" t="s">
        <v>127</v>
      </c>
      <c r="C99" s="60" t="s">
        <v>132</v>
      </c>
      <c r="D99" s="43">
        <v>2007</v>
      </c>
      <c r="E99" s="43">
        <f t="shared" si="22"/>
        <v>13</v>
      </c>
      <c r="F99" s="55" t="s">
        <v>35</v>
      </c>
      <c r="G99" s="45">
        <f t="shared" si="23"/>
        <v>0.27152777777777776</v>
      </c>
      <c r="H99" s="29">
        <f t="shared" si="24"/>
        <v>10</v>
      </c>
      <c r="I99" s="47">
        <f t="shared" si="25"/>
        <v>1</v>
      </c>
      <c r="J99" s="177">
        <v>10</v>
      </c>
      <c r="K99" s="50"/>
      <c r="L99" s="66"/>
      <c r="M99" s="34">
        <v>0.27152777777777776</v>
      </c>
      <c r="N99" s="34"/>
      <c r="O99" s="53"/>
      <c r="P99" s="38">
        <v>3</v>
      </c>
      <c r="Q99" s="38"/>
      <c r="R99" s="39"/>
    </row>
    <row r="100" spans="1:18" ht="15" x14ac:dyDescent="0.35">
      <c r="A100" s="40">
        <v>4</v>
      </c>
      <c r="B100" s="41" t="s">
        <v>127</v>
      </c>
      <c r="C100" s="60" t="s">
        <v>131</v>
      </c>
      <c r="D100" s="175">
        <v>2006</v>
      </c>
      <c r="E100" s="43">
        <f t="shared" si="22"/>
        <v>14</v>
      </c>
      <c r="F100" s="55" t="s">
        <v>35</v>
      </c>
      <c r="G100" s="45">
        <f t="shared" si="23"/>
        <v>0.28125</v>
      </c>
      <c r="H100" s="29">
        <f t="shared" si="24"/>
        <v>8</v>
      </c>
      <c r="I100" s="47">
        <f t="shared" si="25"/>
        <v>1</v>
      </c>
      <c r="J100" s="177">
        <v>8</v>
      </c>
      <c r="K100" s="50"/>
      <c r="L100" s="51"/>
      <c r="M100" s="34">
        <v>0.28125</v>
      </c>
      <c r="N100" s="34"/>
      <c r="O100" s="53"/>
      <c r="P100" s="38">
        <v>4</v>
      </c>
      <c r="Q100" s="38"/>
      <c r="R100" s="39"/>
    </row>
    <row r="101" spans="1:18" ht="15" x14ac:dyDescent="0.35">
      <c r="A101" s="40">
        <v>5</v>
      </c>
      <c r="B101" s="41" t="s">
        <v>127</v>
      </c>
      <c r="C101" s="42" t="s">
        <v>133</v>
      </c>
      <c r="D101" s="43">
        <v>2006</v>
      </c>
      <c r="E101" s="43">
        <f t="shared" si="22"/>
        <v>14</v>
      </c>
      <c r="F101" s="61" t="s">
        <v>134</v>
      </c>
      <c r="G101" s="45">
        <f t="shared" si="23"/>
        <v>0.31388888888888888</v>
      </c>
      <c r="H101" s="29">
        <f t="shared" si="24"/>
        <v>7</v>
      </c>
      <c r="I101" s="47">
        <f t="shared" si="25"/>
        <v>1</v>
      </c>
      <c r="J101" s="58">
        <v>7</v>
      </c>
      <c r="K101" s="50"/>
      <c r="L101" s="51"/>
      <c r="M101" s="34">
        <v>0.31388888888888888</v>
      </c>
      <c r="N101" s="34"/>
      <c r="O101" s="53"/>
      <c r="P101" s="38">
        <v>5</v>
      </c>
      <c r="Q101" s="38"/>
      <c r="R101" s="39"/>
    </row>
    <row r="102" spans="1:18" ht="15" x14ac:dyDescent="0.35">
      <c r="A102" s="40">
        <v>6</v>
      </c>
      <c r="B102" s="41" t="s">
        <v>127</v>
      </c>
      <c r="C102" s="42" t="s">
        <v>194</v>
      </c>
      <c r="D102" s="43">
        <v>2007</v>
      </c>
      <c r="E102" s="43">
        <f t="shared" si="22"/>
        <v>13</v>
      </c>
      <c r="F102" s="55" t="s">
        <v>35</v>
      </c>
      <c r="G102" s="45">
        <f t="shared" si="23"/>
        <v>0.31458333333333333</v>
      </c>
      <c r="H102" s="29">
        <f t="shared" si="24"/>
        <v>6</v>
      </c>
      <c r="I102" s="47">
        <f t="shared" si="25"/>
        <v>1</v>
      </c>
      <c r="J102" s="58">
        <v>6</v>
      </c>
      <c r="K102" s="50"/>
      <c r="L102" s="51"/>
      <c r="M102" s="34">
        <v>0.31458333333333333</v>
      </c>
      <c r="N102" s="34"/>
      <c r="O102" s="53"/>
      <c r="P102" s="38">
        <v>6</v>
      </c>
      <c r="Q102" s="38"/>
      <c r="R102" s="39"/>
    </row>
    <row r="103" spans="1:18" ht="15" x14ac:dyDescent="0.35">
      <c r="A103" s="40">
        <v>7</v>
      </c>
      <c r="B103" s="41" t="s">
        <v>127</v>
      </c>
      <c r="C103" s="42" t="s">
        <v>195</v>
      </c>
      <c r="D103" s="43">
        <v>2007</v>
      </c>
      <c r="E103" s="43">
        <f t="shared" si="22"/>
        <v>13</v>
      </c>
      <c r="F103" s="55" t="s">
        <v>35</v>
      </c>
      <c r="G103" s="45">
        <f t="shared" si="23"/>
        <v>0.31527777777777777</v>
      </c>
      <c r="H103" s="29">
        <f t="shared" si="24"/>
        <v>5</v>
      </c>
      <c r="I103" s="47">
        <f t="shared" si="25"/>
        <v>1</v>
      </c>
      <c r="J103" s="58">
        <v>5</v>
      </c>
      <c r="K103" s="50"/>
      <c r="L103" s="51"/>
      <c r="M103" s="34">
        <v>0.31527777777777777</v>
      </c>
      <c r="N103" s="34"/>
      <c r="O103" s="53"/>
      <c r="P103" s="38">
        <v>7</v>
      </c>
      <c r="Q103" s="38"/>
      <c r="R103" s="39"/>
    </row>
    <row r="104" spans="1:18" ht="15" x14ac:dyDescent="0.35">
      <c r="A104" s="40">
        <v>8</v>
      </c>
      <c r="B104" s="41" t="s">
        <v>127</v>
      </c>
      <c r="C104" s="42" t="s">
        <v>162</v>
      </c>
      <c r="D104" s="43">
        <v>2007</v>
      </c>
      <c r="E104" s="43">
        <f t="shared" si="22"/>
        <v>13</v>
      </c>
      <c r="F104" s="55" t="s">
        <v>35</v>
      </c>
      <c r="G104" s="45">
        <f t="shared" si="23"/>
        <v>0.36805555555555558</v>
      </c>
      <c r="H104" s="29">
        <f t="shared" si="24"/>
        <v>3</v>
      </c>
      <c r="I104" s="47">
        <f t="shared" si="25"/>
        <v>1</v>
      </c>
      <c r="J104" s="58">
        <v>3</v>
      </c>
      <c r="K104" s="58"/>
      <c r="L104" s="51"/>
      <c r="M104" s="34">
        <v>0.36805555555555558</v>
      </c>
      <c r="N104" s="34"/>
      <c r="O104" s="53"/>
      <c r="P104" s="38">
        <v>8</v>
      </c>
      <c r="Q104" s="38"/>
      <c r="R104" s="39"/>
    </row>
    <row r="105" spans="1:18" ht="15" x14ac:dyDescent="0.35">
      <c r="A105" s="40">
        <v>9</v>
      </c>
      <c r="B105" s="41" t="s">
        <v>127</v>
      </c>
      <c r="C105" s="42" t="s">
        <v>138</v>
      </c>
      <c r="D105" s="43">
        <v>2006</v>
      </c>
      <c r="E105" s="43">
        <f t="shared" si="22"/>
        <v>14</v>
      </c>
      <c r="F105" s="159" t="s">
        <v>83</v>
      </c>
      <c r="G105" s="45">
        <f t="shared" si="23"/>
        <v>0.43402777777777773</v>
      </c>
      <c r="H105" s="29">
        <f t="shared" si="24"/>
        <v>2</v>
      </c>
      <c r="I105" s="47">
        <f t="shared" si="25"/>
        <v>1</v>
      </c>
      <c r="J105" s="58">
        <v>2</v>
      </c>
      <c r="K105" s="58"/>
      <c r="L105" s="51"/>
      <c r="M105" s="34">
        <v>0.43402777777777773</v>
      </c>
      <c r="N105" s="34"/>
      <c r="O105" s="53"/>
      <c r="P105" s="38">
        <v>9</v>
      </c>
      <c r="Q105" s="38"/>
      <c r="R105" s="39"/>
    </row>
    <row r="106" spans="1:18" ht="15" x14ac:dyDescent="0.35">
      <c r="A106" s="40">
        <v>10</v>
      </c>
      <c r="B106" s="41" t="s">
        <v>127</v>
      </c>
      <c r="C106" s="42" t="s">
        <v>139</v>
      </c>
      <c r="D106" s="43">
        <v>2006</v>
      </c>
      <c r="E106" s="43">
        <f t="shared" si="22"/>
        <v>14</v>
      </c>
      <c r="F106" s="159" t="s">
        <v>83</v>
      </c>
      <c r="G106" s="45">
        <f t="shared" si="23"/>
        <v>0.43611111111111112</v>
      </c>
      <c r="H106" s="29">
        <f t="shared" si="24"/>
        <v>1</v>
      </c>
      <c r="I106" s="47">
        <f t="shared" si="25"/>
        <v>1</v>
      </c>
      <c r="J106" s="50">
        <v>1</v>
      </c>
      <c r="K106" s="58"/>
      <c r="L106" s="59"/>
      <c r="M106" s="34">
        <v>0.43611111111111112</v>
      </c>
      <c r="N106" s="34"/>
      <c r="O106" s="53"/>
      <c r="P106" s="38">
        <v>10</v>
      </c>
      <c r="Q106" s="38"/>
      <c r="R106" s="39"/>
    </row>
    <row r="107" spans="1:18" ht="15.6" thickBot="1" x14ac:dyDescent="0.4">
      <c r="A107" s="68">
        <v>10</v>
      </c>
      <c r="B107" s="124"/>
      <c r="C107" s="70"/>
      <c r="D107" s="124"/>
      <c r="E107" s="71"/>
      <c r="F107" s="125"/>
      <c r="G107" s="70"/>
      <c r="H107" s="74"/>
      <c r="I107" s="75"/>
      <c r="J107" s="77">
        <f>COUNTIF(J97:J106,"&gt;-1")</f>
        <v>10</v>
      </c>
      <c r="K107" s="77">
        <f>COUNTIF(K97:K106,"&gt;-1")</f>
        <v>0</v>
      </c>
      <c r="L107" s="78">
        <f>COUNTIF(L97:L106,"&gt;-1")</f>
        <v>0</v>
      </c>
      <c r="M107" s="80"/>
      <c r="N107" s="81"/>
      <c r="O107" s="82"/>
      <c r="P107" s="84"/>
      <c r="Q107" s="84"/>
      <c r="R107" s="85"/>
    </row>
  </sheetData>
  <autoFilter ref="A2:G107" xr:uid="{00000000-0009-0000-0000-000001000000}"/>
  <mergeCells count="6">
    <mergeCell ref="D95:E95"/>
    <mergeCell ref="D22:E22"/>
    <mergeCell ref="D40:E40"/>
    <mergeCell ref="D57:E57"/>
    <mergeCell ref="D77:E77"/>
    <mergeCell ref="D87:E8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4"/>
  <sheetViews>
    <sheetView workbookViewId="0">
      <selection activeCell="M13" sqref="M13"/>
    </sheetView>
  </sheetViews>
  <sheetFormatPr defaultRowHeight="16.8" x14ac:dyDescent="0.4"/>
  <cols>
    <col min="1" max="1" width="3.33203125" style="1" customWidth="1"/>
    <col min="2" max="2" width="3.5546875" style="3" customWidth="1"/>
    <col min="3" max="3" width="20.44140625" style="2" customWidth="1"/>
    <col min="4" max="4" width="4.44140625" style="3" customWidth="1"/>
    <col min="5" max="5" width="3.5546875" style="3" customWidth="1"/>
    <col min="6" max="6" width="26.33203125" style="4" customWidth="1"/>
    <col min="7" max="7" width="6.6640625" style="2" customWidth="1"/>
    <col min="8" max="8" width="1.88671875" style="190" customWidth="1"/>
    <col min="9" max="9" width="2.44140625" style="191" customWidth="1"/>
    <col min="10" max="10" width="8.88671875" style="191"/>
  </cols>
  <sheetData>
    <row r="1" spans="1:8" ht="17.399999999999999" thickBot="1" x14ac:dyDescent="0.45"/>
    <row r="2" spans="1:8" ht="19.8" thickBot="1" x14ac:dyDescent="0.45">
      <c r="A2" s="449" t="s">
        <v>196</v>
      </c>
      <c r="B2" s="450"/>
      <c r="C2" s="450"/>
      <c r="D2" s="450"/>
      <c r="E2" s="450"/>
      <c r="F2" s="450"/>
      <c r="G2" s="450"/>
      <c r="H2" s="450"/>
    </row>
    <row r="3" spans="1:8" ht="17.399999999999999" thickBot="1" x14ac:dyDescent="0.45"/>
    <row r="4" spans="1:8" ht="17.399999999999999" thickBot="1" x14ac:dyDescent="0.45">
      <c r="A4" s="8"/>
      <c r="B4" s="186" t="s">
        <v>1</v>
      </c>
      <c r="C4" s="9" t="s">
        <v>2</v>
      </c>
      <c r="D4" s="186" t="s">
        <v>3</v>
      </c>
      <c r="E4" s="10"/>
      <c r="F4" s="11" t="s">
        <v>4</v>
      </c>
      <c r="G4" s="187" t="s">
        <v>5</v>
      </c>
      <c r="H4" s="192"/>
    </row>
    <row r="5" spans="1:8" x14ac:dyDescent="0.4">
      <c r="A5" s="23" t="s">
        <v>10</v>
      </c>
      <c r="B5" s="24" t="s">
        <v>11</v>
      </c>
      <c r="C5" s="25" t="s">
        <v>12</v>
      </c>
      <c r="D5" s="24" t="s">
        <v>13</v>
      </c>
      <c r="E5" s="26" t="s">
        <v>14</v>
      </c>
      <c r="F5" s="27" t="s">
        <v>15</v>
      </c>
      <c r="G5" s="25" t="s">
        <v>16</v>
      </c>
      <c r="H5" s="193" t="s">
        <v>26</v>
      </c>
    </row>
    <row r="6" spans="1:8" x14ac:dyDescent="0.4">
      <c r="A6" s="40">
        <v>1</v>
      </c>
      <c r="B6" s="41" t="s">
        <v>1</v>
      </c>
      <c r="C6" s="42" t="s">
        <v>32</v>
      </c>
      <c r="D6" s="43">
        <v>2012</v>
      </c>
      <c r="E6" s="43">
        <f t="shared" ref="E6:E15" si="0">SUM(2020-D6)</f>
        <v>8</v>
      </c>
      <c r="F6" s="44" t="s">
        <v>33</v>
      </c>
      <c r="G6" s="45">
        <f t="shared" ref="G6:G15" si="1">MIN(H6:H6)</f>
        <v>4.9305555555555554E-2</v>
      </c>
      <c r="H6" s="194">
        <v>4.9305555555555554E-2</v>
      </c>
    </row>
    <row r="7" spans="1:8" x14ac:dyDescent="0.4">
      <c r="A7" s="40">
        <v>2</v>
      </c>
      <c r="B7" s="41" t="s">
        <v>1</v>
      </c>
      <c r="C7" s="42" t="s">
        <v>36</v>
      </c>
      <c r="D7" s="43">
        <v>2013</v>
      </c>
      <c r="E7" s="43">
        <f t="shared" si="0"/>
        <v>7</v>
      </c>
      <c r="F7" s="57" t="s">
        <v>37</v>
      </c>
      <c r="G7" s="45">
        <f t="shared" si="1"/>
        <v>5.486111111111111E-2</v>
      </c>
      <c r="H7" s="194">
        <v>5.486111111111111E-2</v>
      </c>
    </row>
    <row r="8" spans="1:8" x14ac:dyDescent="0.4">
      <c r="A8" s="40">
        <v>3</v>
      </c>
      <c r="B8" s="41" t="s">
        <v>1</v>
      </c>
      <c r="C8" s="42" t="s">
        <v>197</v>
      </c>
      <c r="D8" s="43">
        <v>2013</v>
      </c>
      <c r="E8" s="43">
        <f t="shared" si="0"/>
        <v>7</v>
      </c>
      <c r="F8" s="61" t="s">
        <v>6</v>
      </c>
      <c r="G8" s="45">
        <f t="shared" si="1"/>
        <v>5.6944444444444443E-2</v>
      </c>
      <c r="H8" s="194">
        <v>5.6944444444444443E-2</v>
      </c>
    </row>
    <row r="9" spans="1:8" x14ac:dyDescent="0.4">
      <c r="A9" s="40">
        <v>4</v>
      </c>
      <c r="B9" s="41" t="s">
        <v>1</v>
      </c>
      <c r="C9" s="60" t="s">
        <v>41</v>
      </c>
      <c r="D9" s="43">
        <v>2012</v>
      </c>
      <c r="E9" s="43">
        <f t="shared" si="0"/>
        <v>8</v>
      </c>
      <c r="F9" s="63" t="s">
        <v>42</v>
      </c>
      <c r="G9" s="45">
        <f t="shared" si="1"/>
        <v>5.7638888888888885E-2</v>
      </c>
      <c r="H9" s="194">
        <v>5.7638888888888885E-2</v>
      </c>
    </row>
    <row r="10" spans="1:8" x14ac:dyDescent="0.4">
      <c r="A10" s="40">
        <v>5</v>
      </c>
      <c r="B10" s="41" t="s">
        <v>1</v>
      </c>
      <c r="C10" s="42" t="s">
        <v>44</v>
      </c>
      <c r="D10" s="43">
        <v>2013</v>
      </c>
      <c r="E10" s="43">
        <f t="shared" si="0"/>
        <v>7</v>
      </c>
      <c r="F10" s="63" t="s">
        <v>42</v>
      </c>
      <c r="G10" s="45">
        <f t="shared" si="1"/>
        <v>5.9722222222222225E-2</v>
      </c>
      <c r="H10" s="194">
        <v>5.9722222222222225E-2</v>
      </c>
    </row>
    <row r="11" spans="1:8" x14ac:dyDescent="0.4">
      <c r="A11" s="40">
        <v>6</v>
      </c>
      <c r="B11" s="41" t="s">
        <v>1</v>
      </c>
      <c r="C11" s="42" t="s">
        <v>34</v>
      </c>
      <c r="D11" s="43">
        <v>2012</v>
      </c>
      <c r="E11" s="43">
        <f t="shared" si="0"/>
        <v>8</v>
      </c>
      <c r="F11" s="55" t="s">
        <v>35</v>
      </c>
      <c r="G11" s="45">
        <f t="shared" si="1"/>
        <v>6.0416666666666667E-2</v>
      </c>
      <c r="H11" s="194">
        <v>6.0416666666666667E-2</v>
      </c>
    </row>
    <row r="12" spans="1:8" x14ac:dyDescent="0.4">
      <c r="A12" s="40">
        <v>7</v>
      </c>
      <c r="B12" s="41" t="s">
        <v>1</v>
      </c>
      <c r="C12" s="42" t="s">
        <v>45</v>
      </c>
      <c r="D12" s="43">
        <v>2012</v>
      </c>
      <c r="E12" s="43">
        <f t="shared" si="0"/>
        <v>8</v>
      </c>
      <c r="F12" s="44" t="s">
        <v>33</v>
      </c>
      <c r="G12" s="45">
        <f t="shared" si="1"/>
        <v>6.6666666666666666E-2</v>
      </c>
      <c r="H12" s="194">
        <v>6.6666666666666666E-2</v>
      </c>
    </row>
    <row r="13" spans="1:8" x14ac:dyDescent="0.4">
      <c r="A13" s="40">
        <v>8</v>
      </c>
      <c r="B13" s="41" t="s">
        <v>1</v>
      </c>
      <c r="C13" s="60" t="s">
        <v>46</v>
      </c>
      <c r="D13" s="43">
        <v>2013</v>
      </c>
      <c r="E13" s="43">
        <f t="shared" si="0"/>
        <v>7</v>
      </c>
      <c r="F13" s="55" t="s">
        <v>35</v>
      </c>
      <c r="G13" s="45">
        <f t="shared" si="1"/>
        <v>6.805555555555555E-2</v>
      </c>
      <c r="H13" s="194">
        <v>6.805555555555555E-2</v>
      </c>
    </row>
    <row r="14" spans="1:8" x14ac:dyDescent="0.4">
      <c r="A14" s="40">
        <v>9</v>
      </c>
      <c r="B14" s="41" t="s">
        <v>1</v>
      </c>
      <c r="C14" s="42" t="s">
        <v>198</v>
      </c>
      <c r="D14" s="43">
        <v>2013</v>
      </c>
      <c r="E14" s="43">
        <f t="shared" si="0"/>
        <v>7</v>
      </c>
      <c r="F14" s="61" t="s">
        <v>6</v>
      </c>
      <c r="G14" s="45">
        <f t="shared" si="1"/>
        <v>7.013888888888889E-2</v>
      </c>
      <c r="H14" s="194">
        <v>7.013888888888889E-2</v>
      </c>
    </row>
    <row r="15" spans="1:8" ht="17.399999999999999" thickBot="1" x14ac:dyDescent="0.45">
      <c r="A15" s="40">
        <v>10</v>
      </c>
      <c r="B15" s="41" t="s">
        <v>1</v>
      </c>
      <c r="C15" s="42" t="s">
        <v>199</v>
      </c>
      <c r="D15" s="43">
        <v>2013</v>
      </c>
      <c r="E15" s="43">
        <f t="shared" si="0"/>
        <v>7</v>
      </c>
      <c r="F15" s="55" t="s">
        <v>35</v>
      </c>
      <c r="G15" s="45">
        <f t="shared" si="1"/>
        <v>7.1527777777777787E-2</v>
      </c>
      <c r="H15" s="194">
        <v>7.1527777777777787E-2</v>
      </c>
    </row>
    <row r="16" spans="1:8" ht="17.399999999999999" thickBot="1" x14ac:dyDescent="0.45">
      <c r="A16" s="86"/>
      <c r="B16" s="184" t="s">
        <v>48</v>
      </c>
      <c r="C16" s="87" t="s">
        <v>49</v>
      </c>
      <c r="D16" s="184" t="s">
        <v>3</v>
      </c>
      <c r="E16" s="88"/>
      <c r="F16" s="89" t="s">
        <v>4</v>
      </c>
      <c r="G16" s="189" t="s">
        <v>5</v>
      </c>
      <c r="H16" s="192"/>
    </row>
    <row r="17" spans="1:10" x14ac:dyDescent="0.4">
      <c r="A17" s="23" t="s">
        <v>10</v>
      </c>
      <c r="B17" s="90" t="s">
        <v>11</v>
      </c>
      <c r="C17" s="25" t="s">
        <v>12</v>
      </c>
      <c r="D17" s="90" t="s">
        <v>13</v>
      </c>
      <c r="E17" s="26" t="s">
        <v>14</v>
      </c>
      <c r="F17" s="91" t="s">
        <v>15</v>
      </c>
      <c r="G17" s="25" t="s">
        <v>16</v>
      </c>
      <c r="H17" s="193" t="s">
        <v>26</v>
      </c>
    </row>
    <row r="18" spans="1:10" x14ac:dyDescent="0.4">
      <c r="A18" s="40">
        <v>1</v>
      </c>
      <c r="B18" s="41" t="s">
        <v>48</v>
      </c>
      <c r="C18" s="60" t="s">
        <v>50</v>
      </c>
      <c r="D18" s="180">
        <v>2012</v>
      </c>
      <c r="E18" s="43">
        <f>SUM(2020-D18)</f>
        <v>8</v>
      </c>
      <c r="F18" s="55" t="s">
        <v>35</v>
      </c>
      <c r="G18" s="45">
        <f t="shared" ref="G18:G26" si="2">MIN(H18:H18)</f>
        <v>4.9999999999999996E-2</v>
      </c>
      <c r="H18" s="194">
        <v>4.9999999999999996E-2</v>
      </c>
    </row>
    <row r="19" spans="1:10" x14ac:dyDescent="0.4">
      <c r="A19" s="40">
        <v>2</v>
      </c>
      <c r="B19" s="41" t="s">
        <v>48</v>
      </c>
      <c r="C19" s="42" t="s">
        <v>200</v>
      </c>
      <c r="D19" s="180">
        <v>2012</v>
      </c>
      <c r="E19" s="43">
        <f>SUM(2020-D19)</f>
        <v>8</v>
      </c>
      <c r="F19" s="178" t="s">
        <v>165</v>
      </c>
      <c r="G19" s="45">
        <f t="shared" si="2"/>
        <v>5.2777777777777778E-2</v>
      </c>
      <c r="H19" s="194">
        <v>5.2777777777777778E-2</v>
      </c>
    </row>
    <row r="20" spans="1:10" x14ac:dyDescent="0.4">
      <c r="A20" s="40">
        <v>3</v>
      </c>
      <c r="B20" s="41" t="s">
        <v>48</v>
      </c>
      <c r="C20" s="42" t="s">
        <v>201</v>
      </c>
      <c r="D20" s="180">
        <v>2012</v>
      </c>
      <c r="E20" s="43">
        <f>SUM(2020-D20)</f>
        <v>8</v>
      </c>
      <c r="F20" s="55" t="s">
        <v>35</v>
      </c>
      <c r="G20" s="45">
        <f t="shared" si="2"/>
        <v>5.2777777777777778E-2</v>
      </c>
      <c r="H20" s="194">
        <v>5.2777777777777778E-2</v>
      </c>
    </row>
    <row r="21" spans="1:10" x14ac:dyDescent="0.4">
      <c r="A21" s="40">
        <v>4</v>
      </c>
      <c r="B21" s="41" t="s">
        <v>48</v>
      </c>
      <c r="C21" s="42" t="s">
        <v>52</v>
      </c>
      <c r="D21" s="43">
        <v>2013</v>
      </c>
      <c r="E21" s="43">
        <f>SUM(2020-D21)</f>
        <v>7</v>
      </c>
      <c r="F21" s="57" t="s">
        <v>37</v>
      </c>
      <c r="G21" s="45">
        <f t="shared" si="2"/>
        <v>5.5555555555555552E-2</v>
      </c>
      <c r="H21" s="194">
        <v>5.5555555555555552E-2</v>
      </c>
      <c r="I21" s="1"/>
      <c r="J21" s="1"/>
    </row>
    <row r="22" spans="1:10" x14ac:dyDescent="0.4">
      <c r="A22" s="40">
        <v>5</v>
      </c>
      <c r="B22" s="41" t="s">
        <v>48</v>
      </c>
      <c r="C22" s="60" t="s">
        <v>53</v>
      </c>
      <c r="D22" s="180">
        <v>2013</v>
      </c>
      <c r="E22" s="43">
        <f>SUM(2020-D22)</f>
        <v>7</v>
      </c>
      <c r="F22" s="55" t="s">
        <v>35</v>
      </c>
      <c r="G22" s="45">
        <f t="shared" si="2"/>
        <v>6.0416666666666667E-2</v>
      </c>
      <c r="H22" s="194">
        <v>6.0416666666666667E-2</v>
      </c>
      <c r="I22" s="1"/>
      <c r="J22" s="1"/>
    </row>
    <row r="23" spans="1:10" x14ac:dyDescent="0.4">
      <c r="A23" s="40">
        <v>6</v>
      </c>
      <c r="B23" s="41" t="s">
        <v>48</v>
      </c>
      <c r="C23" s="42" t="s">
        <v>202</v>
      </c>
      <c r="D23" s="43" t="s">
        <v>203</v>
      </c>
      <c r="E23" s="43"/>
      <c r="F23" s="57" t="s">
        <v>37</v>
      </c>
      <c r="G23" s="45">
        <f t="shared" si="2"/>
        <v>6.0416666666666667E-2</v>
      </c>
      <c r="H23" s="194">
        <v>6.0416666666666667E-2</v>
      </c>
      <c r="I23" s="1"/>
      <c r="J23" s="1"/>
    </row>
    <row r="24" spans="1:10" x14ac:dyDescent="0.4">
      <c r="A24" s="40">
        <v>7</v>
      </c>
      <c r="B24" s="41" t="s">
        <v>48</v>
      </c>
      <c r="C24" s="42" t="s">
        <v>54</v>
      </c>
      <c r="D24" s="43">
        <v>2013</v>
      </c>
      <c r="E24" s="43">
        <f>SUM(2020-D24)</f>
        <v>7</v>
      </c>
      <c r="F24" s="57" t="s">
        <v>37</v>
      </c>
      <c r="G24" s="45">
        <f t="shared" si="2"/>
        <v>6.25E-2</v>
      </c>
      <c r="H24" s="194">
        <v>6.25E-2</v>
      </c>
      <c r="I24" s="1"/>
      <c r="J24" s="1"/>
    </row>
    <row r="25" spans="1:10" x14ac:dyDescent="0.4">
      <c r="A25" s="40">
        <v>8</v>
      </c>
      <c r="B25" s="41" t="s">
        <v>48</v>
      </c>
      <c r="C25" s="42" t="s">
        <v>204</v>
      </c>
      <c r="D25" s="43">
        <v>2012</v>
      </c>
      <c r="E25" s="43">
        <f>SUM(2020-D25)</f>
        <v>8</v>
      </c>
      <c r="F25" s="55" t="s">
        <v>35</v>
      </c>
      <c r="G25" s="45">
        <f t="shared" si="2"/>
        <v>6.6666666666666666E-2</v>
      </c>
      <c r="H25" s="194">
        <v>6.6666666666666666E-2</v>
      </c>
      <c r="I25" s="1"/>
      <c r="J25" s="1"/>
    </row>
    <row r="26" spans="1:10" ht="17.399999999999999" thickBot="1" x14ac:dyDescent="0.45">
      <c r="A26" s="40">
        <v>9</v>
      </c>
      <c r="B26" s="41" t="s">
        <v>48</v>
      </c>
      <c r="C26" s="60" t="s">
        <v>57</v>
      </c>
      <c r="D26" s="180">
        <v>2013</v>
      </c>
      <c r="E26" s="43">
        <f>SUM(2020-D26)</f>
        <v>7</v>
      </c>
      <c r="F26" s="55" t="s">
        <v>35</v>
      </c>
      <c r="G26" s="45">
        <f t="shared" si="2"/>
        <v>7.013888888888889E-2</v>
      </c>
      <c r="H26" s="194">
        <v>7.013888888888889E-2</v>
      </c>
      <c r="I26" s="1"/>
      <c r="J26" s="1"/>
    </row>
    <row r="27" spans="1:10" ht="17.399999999999999" thickBot="1" x14ac:dyDescent="0.45">
      <c r="A27" s="8"/>
      <c r="B27" s="186" t="s">
        <v>58</v>
      </c>
      <c r="C27" s="9" t="s">
        <v>59</v>
      </c>
      <c r="D27" s="446" t="s">
        <v>60</v>
      </c>
      <c r="E27" s="446"/>
      <c r="F27" s="11" t="s">
        <v>61</v>
      </c>
      <c r="G27" s="187" t="s">
        <v>62</v>
      </c>
      <c r="H27" s="192"/>
    </row>
    <row r="28" spans="1:10" x14ac:dyDescent="0.4">
      <c r="A28" s="23" t="s">
        <v>10</v>
      </c>
      <c r="B28" s="24" t="s">
        <v>11</v>
      </c>
      <c r="C28" s="25" t="s">
        <v>12</v>
      </c>
      <c r="D28" s="24" t="s">
        <v>13</v>
      </c>
      <c r="E28" s="26" t="s">
        <v>14</v>
      </c>
      <c r="F28" s="27" t="s">
        <v>15</v>
      </c>
      <c r="G28" s="25" t="s">
        <v>16</v>
      </c>
      <c r="H28" s="193" t="s">
        <v>26</v>
      </c>
    </row>
    <row r="29" spans="1:10" x14ac:dyDescent="0.4">
      <c r="A29" s="103">
        <v>1</v>
      </c>
      <c r="B29" s="41" t="s">
        <v>58</v>
      </c>
      <c r="C29" s="42" t="s">
        <v>63</v>
      </c>
      <c r="D29" s="180">
        <v>2010</v>
      </c>
      <c r="E29" s="43">
        <f t="shared" ref="E29:E43" si="3">SUM(2020-D29)</f>
        <v>10</v>
      </c>
      <c r="F29" s="55" t="s">
        <v>35</v>
      </c>
      <c r="G29" s="45">
        <f t="shared" ref="G29:G43" si="4">MIN(H29:H29)</f>
        <v>0.13541666666666666</v>
      </c>
      <c r="H29" s="194">
        <v>0.13541666666666666</v>
      </c>
    </row>
    <row r="30" spans="1:10" x14ac:dyDescent="0.4">
      <c r="A30" s="103">
        <v>2</v>
      </c>
      <c r="B30" s="41" t="s">
        <v>58</v>
      </c>
      <c r="C30" s="106" t="s">
        <v>64</v>
      </c>
      <c r="D30" s="7">
        <v>2010</v>
      </c>
      <c r="E30" s="43">
        <f t="shared" si="3"/>
        <v>10</v>
      </c>
      <c r="F30" s="57" t="s">
        <v>37</v>
      </c>
      <c r="G30" s="45">
        <f t="shared" si="4"/>
        <v>0.13749999999999998</v>
      </c>
      <c r="H30" s="194">
        <v>0.13749999999999998</v>
      </c>
    </row>
    <row r="31" spans="1:10" x14ac:dyDescent="0.4">
      <c r="A31" s="103">
        <v>3</v>
      </c>
      <c r="B31" s="41" t="s">
        <v>58</v>
      </c>
      <c r="C31" s="42" t="s">
        <v>205</v>
      </c>
      <c r="D31" s="180">
        <v>2010</v>
      </c>
      <c r="E31" s="43">
        <f t="shared" si="3"/>
        <v>10</v>
      </c>
      <c r="F31" s="55" t="s">
        <v>35</v>
      </c>
      <c r="G31" s="45">
        <f t="shared" si="4"/>
        <v>0.14375000000000002</v>
      </c>
      <c r="H31" s="194">
        <v>0.14375000000000002</v>
      </c>
    </row>
    <row r="32" spans="1:10" x14ac:dyDescent="0.4">
      <c r="A32" s="103">
        <v>4</v>
      </c>
      <c r="B32" s="41" t="s">
        <v>58</v>
      </c>
      <c r="C32" s="42" t="s">
        <v>65</v>
      </c>
      <c r="D32" s="180">
        <v>2010</v>
      </c>
      <c r="E32" s="43">
        <f t="shared" si="3"/>
        <v>10</v>
      </c>
      <c r="F32" s="55" t="s">
        <v>35</v>
      </c>
      <c r="G32" s="45">
        <f t="shared" si="4"/>
        <v>0.14722222222222223</v>
      </c>
      <c r="H32" s="194">
        <v>0.14722222222222223</v>
      </c>
    </row>
    <row r="33" spans="1:10" x14ac:dyDescent="0.4">
      <c r="A33" s="103">
        <v>5</v>
      </c>
      <c r="B33" s="41" t="s">
        <v>58</v>
      </c>
      <c r="C33" s="42" t="s">
        <v>67</v>
      </c>
      <c r="D33" s="180">
        <v>2011</v>
      </c>
      <c r="E33" s="43">
        <f t="shared" si="3"/>
        <v>9</v>
      </c>
      <c r="F33" s="55" t="s">
        <v>35</v>
      </c>
      <c r="G33" s="45">
        <f t="shared" si="4"/>
        <v>0.15069444444444444</v>
      </c>
      <c r="H33" s="194">
        <v>0.15069444444444444</v>
      </c>
    </row>
    <row r="34" spans="1:10" x14ac:dyDescent="0.4">
      <c r="A34" s="103">
        <v>6</v>
      </c>
      <c r="B34" s="41" t="s">
        <v>58</v>
      </c>
      <c r="C34" s="42" t="s">
        <v>68</v>
      </c>
      <c r="D34" s="180">
        <v>2010</v>
      </c>
      <c r="E34" s="43">
        <f t="shared" si="3"/>
        <v>10</v>
      </c>
      <c r="F34" s="57" t="s">
        <v>37</v>
      </c>
      <c r="G34" s="45">
        <f t="shared" si="4"/>
        <v>0.15625</v>
      </c>
      <c r="H34" s="194">
        <v>0.15625</v>
      </c>
    </row>
    <row r="35" spans="1:10" x14ac:dyDescent="0.4">
      <c r="A35" s="103">
        <v>7</v>
      </c>
      <c r="B35" s="41" t="s">
        <v>58</v>
      </c>
      <c r="C35" s="42" t="s">
        <v>206</v>
      </c>
      <c r="D35" s="180">
        <v>2010</v>
      </c>
      <c r="E35" s="43">
        <f t="shared" si="3"/>
        <v>10</v>
      </c>
      <c r="F35" s="55" t="s">
        <v>35</v>
      </c>
      <c r="G35" s="45">
        <f t="shared" si="4"/>
        <v>0.15763888888888888</v>
      </c>
      <c r="H35" s="194">
        <v>0.15763888888888888</v>
      </c>
      <c r="I35" s="1"/>
      <c r="J35" s="1"/>
    </row>
    <row r="36" spans="1:10" x14ac:dyDescent="0.4">
      <c r="A36" s="103">
        <v>8</v>
      </c>
      <c r="B36" s="41" t="s">
        <v>58</v>
      </c>
      <c r="C36" s="42" t="s">
        <v>169</v>
      </c>
      <c r="D36" s="180">
        <v>2010</v>
      </c>
      <c r="E36" s="43">
        <f t="shared" si="3"/>
        <v>10</v>
      </c>
      <c r="F36" s="61" t="s">
        <v>170</v>
      </c>
      <c r="G36" s="45">
        <f t="shared" si="4"/>
        <v>0.16111111111111112</v>
      </c>
      <c r="H36" s="194">
        <v>0.16111111111111112</v>
      </c>
      <c r="I36" s="1"/>
      <c r="J36" s="1"/>
    </row>
    <row r="37" spans="1:10" x14ac:dyDescent="0.4">
      <c r="A37" s="103">
        <v>9</v>
      </c>
      <c r="B37" s="41" t="s">
        <v>58</v>
      </c>
      <c r="C37" s="42" t="s">
        <v>173</v>
      </c>
      <c r="D37" s="180">
        <v>2010</v>
      </c>
      <c r="E37" s="43">
        <f t="shared" si="3"/>
        <v>10</v>
      </c>
      <c r="F37" s="178" t="s">
        <v>165</v>
      </c>
      <c r="G37" s="45">
        <f t="shared" si="4"/>
        <v>0.16388888888888889</v>
      </c>
      <c r="H37" s="194">
        <v>0.16388888888888889</v>
      </c>
      <c r="I37" s="1"/>
      <c r="J37" s="1"/>
    </row>
    <row r="38" spans="1:10" x14ac:dyDescent="0.4">
      <c r="A38" s="103">
        <v>10</v>
      </c>
      <c r="B38" s="41" t="s">
        <v>58</v>
      </c>
      <c r="C38" s="42" t="s">
        <v>172</v>
      </c>
      <c r="D38" s="180">
        <v>2011</v>
      </c>
      <c r="E38" s="43">
        <f t="shared" si="3"/>
        <v>9</v>
      </c>
      <c r="F38" s="57" t="s">
        <v>37</v>
      </c>
      <c r="G38" s="45">
        <f t="shared" si="4"/>
        <v>0.16874999999999998</v>
      </c>
      <c r="H38" s="194">
        <v>0.16874999999999998</v>
      </c>
      <c r="I38" s="1"/>
      <c r="J38" s="1"/>
    </row>
    <row r="39" spans="1:10" x14ac:dyDescent="0.4">
      <c r="A39" s="103">
        <v>11</v>
      </c>
      <c r="B39" s="41" t="s">
        <v>58</v>
      </c>
      <c r="C39" s="195" t="s">
        <v>70</v>
      </c>
      <c r="D39" s="181">
        <v>2011</v>
      </c>
      <c r="E39" s="43">
        <f t="shared" si="3"/>
        <v>9</v>
      </c>
      <c r="F39" s="55" t="s">
        <v>35</v>
      </c>
      <c r="G39" s="45">
        <f t="shared" si="4"/>
        <v>0.17291666666666669</v>
      </c>
      <c r="H39" s="194">
        <v>0.17291666666666669</v>
      </c>
      <c r="I39" s="1"/>
      <c r="J39" s="1"/>
    </row>
    <row r="40" spans="1:10" x14ac:dyDescent="0.4">
      <c r="A40" s="103">
        <v>12</v>
      </c>
      <c r="B40" s="41" t="s">
        <v>58</v>
      </c>
      <c r="C40" s="42" t="s">
        <v>71</v>
      </c>
      <c r="D40" s="180">
        <v>2010</v>
      </c>
      <c r="E40" s="43">
        <f t="shared" si="3"/>
        <v>10</v>
      </c>
      <c r="F40" s="57" t="s">
        <v>37</v>
      </c>
      <c r="G40" s="45">
        <f t="shared" si="4"/>
        <v>0.17430555555555557</v>
      </c>
      <c r="H40" s="194">
        <v>0.17430555555555557</v>
      </c>
    </row>
    <row r="41" spans="1:10" x14ac:dyDescent="0.4">
      <c r="A41" s="103">
        <v>13</v>
      </c>
      <c r="B41" s="41" t="s">
        <v>58</v>
      </c>
      <c r="C41" s="42" t="s">
        <v>157</v>
      </c>
      <c r="D41" s="43">
        <v>2011</v>
      </c>
      <c r="E41" s="43">
        <f t="shared" si="3"/>
        <v>9</v>
      </c>
      <c r="F41" s="55" t="s">
        <v>35</v>
      </c>
      <c r="G41" s="45">
        <f t="shared" si="4"/>
        <v>0.17430555555555557</v>
      </c>
      <c r="H41" s="194">
        <v>0.17430555555555557</v>
      </c>
    </row>
    <row r="42" spans="1:10" x14ac:dyDescent="0.4">
      <c r="A42" s="103">
        <v>14</v>
      </c>
      <c r="B42" s="41" t="s">
        <v>58</v>
      </c>
      <c r="C42" s="42" t="s">
        <v>207</v>
      </c>
      <c r="D42" s="180">
        <v>2010</v>
      </c>
      <c r="E42" s="43">
        <f t="shared" si="3"/>
        <v>10</v>
      </c>
      <c r="F42" s="61" t="s">
        <v>6</v>
      </c>
      <c r="G42" s="45">
        <f t="shared" si="4"/>
        <v>0.17847222222222223</v>
      </c>
      <c r="H42" s="194">
        <v>0.17847222222222223</v>
      </c>
    </row>
    <row r="43" spans="1:10" ht="17.399999999999999" thickBot="1" x14ac:dyDescent="0.45">
      <c r="A43" s="103">
        <v>15</v>
      </c>
      <c r="B43" s="41" t="s">
        <v>58</v>
      </c>
      <c r="C43" s="60" t="s">
        <v>72</v>
      </c>
      <c r="D43" s="180">
        <v>2011</v>
      </c>
      <c r="E43" s="43">
        <f t="shared" si="3"/>
        <v>9</v>
      </c>
      <c r="F43" s="55" t="s">
        <v>35</v>
      </c>
      <c r="G43" s="45">
        <f t="shared" si="4"/>
        <v>0.19305555555555554</v>
      </c>
      <c r="H43" s="194">
        <v>0.19305555555555554</v>
      </c>
    </row>
    <row r="44" spans="1:10" ht="17.399999999999999" thickBot="1" x14ac:dyDescent="0.45">
      <c r="A44" s="86"/>
      <c r="B44" s="184" t="s">
        <v>73</v>
      </c>
      <c r="C44" s="87" t="s">
        <v>74</v>
      </c>
      <c r="D44" s="430" t="s">
        <v>60</v>
      </c>
      <c r="E44" s="430"/>
      <c r="F44" s="89" t="s">
        <v>61</v>
      </c>
      <c r="G44" s="188" t="s">
        <v>75</v>
      </c>
      <c r="H44" s="192"/>
    </row>
    <row r="45" spans="1:10" x14ac:dyDescent="0.4">
      <c r="A45" s="23" t="s">
        <v>10</v>
      </c>
      <c r="B45" s="90" t="s">
        <v>11</v>
      </c>
      <c r="C45" s="25" t="s">
        <v>12</v>
      </c>
      <c r="D45" s="90" t="s">
        <v>13</v>
      </c>
      <c r="E45" s="26" t="s">
        <v>14</v>
      </c>
      <c r="F45" s="91" t="s">
        <v>15</v>
      </c>
      <c r="G45" s="25" t="s">
        <v>16</v>
      </c>
      <c r="H45" s="193" t="s">
        <v>26</v>
      </c>
    </row>
    <row r="46" spans="1:10" x14ac:dyDescent="0.4">
      <c r="A46" s="40">
        <v>1</v>
      </c>
      <c r="B46" s="41" t="s">
        <v>73</v>
      </c>
      <c r="C46" s="60" t="s">
        <v>179</v>
      </c>
      <c r="D46" s="43">
        <v>2011</v>
      </c>
      <c r="E46" s="43">
        <f t="shared" ref="E46:E59" si="5">SUM(2020-D46)</f>
        <v>9</v>
      </c>
      <c r="F46" s="178" t="s">
        <v>165</v>
      </c>
      <c r="G46" s="45">
        <f t="shared" ref="G46:G59" si="6">MIN(H46:H46)</f>
        <v>0.15972222222222224</v>
      </c>
      <c r="H46" s="194">
        <v>0.15972222222222224</v>
      </c>
    </row>
    <row r="47" spans="1:10" x14ac:dyDescent="0.4">
      <c r="A47" s="40">
        <v>2</v>
      </c>
      <c r="B47" s="41" t="s">
        <v>73</v>
      </c>
      <c r="C47" s="60" t="s">
        <v>77</v>
      </c>
      <c r="D47" s="43">
        <v>2011</v>
      </c>
      <c r="E47" s="43">
        <f t="shared" si="5"/>
        <v>9</v>
      </c>
      <c r="F47" s="55" t="s">
        <v>35</v>
      </c>
      <c r="G47" s="45">
        <f t="shared" si="6"/>
        <v>0.16250000000000001</v>
      </c>
      <c r="H47" s="194">
        <v>0.16250000000000001</v>
      </c>
    </row>
    <row r="48" spans="1:10" x14ac:dyDescent="0.4">
      <c r="A48" s="40">
        <v>3</v>
      </c>
      <c r="B48" s="41" t="s">
        <v>73</v>
      </c>
      <c r="C48" s="106" t="s">
        <v>175</v>
      </c>
      <c r="D48" s="183">
        <v>2010</v>
      </c>
      <c r="E48" s="43">
        <f t="shared" si="5"/>
        <v>10</v>
      </c>
      <c r="F48" s="61" t="s">
        <v>176</v>
      </c>
      <c r="G48" s="45">
        <f t="shared" si="6"/>
        <v>0.17013888888888887</v>
      </c>
      <c r="H48" s="194">
        <v>0.17013888888888887</v>
      </c>
    </row>
    <row r="49" spans="1:10" x14ac:dyDescent="0.4">
      <c r="A49" s="40">
        <v>4</v>
      </c>
      <c r="B49" s="41" t="s">
        <v>73</v>
      </c>
      <c r="C49" s="42" t="s">
        <v>85</v>
      </c>
      <c r="D49" s="180">
        <v>2010</v>
      </c>
      <c r="E49" s="43">
        <f t="shared" si="5"/>
        <v>10</v>
      </c>
      <c r="F49" s="55" t="s">
        <v>35</v>
      </c>
      <c r="G49" s="45">
        <f t="shared" si="6"/>
        <v>0.17152777777777775</v>
      </c>
      <c r="H49" s="194">
        <v>0.17152777777777775</v>
      </c>
    </row>
    <row r="50" spans="1:10" x14ac:dyDescent="0.4">
      <c r="A50" s="40">
        <v>5</v>
      </c>
      <c r="B50" s="41" t="s">
        <v>73</v>
      </c>
      <c r="C50" s="42" t="s">
        <v>84</v>
      </c>
      <c r="D50" s="180">
        <v>2010</v>
      </c>
      <c r="E50" s="43">
        <f t="shared" si="5"/>
        <v>10</v>
      </c>
      <c r="F50" s="159" t="s">
        <v>83</v>
      </c>
      <c r="G50" s="45">
        <f t="shared" si="6"/>
        <v>0.17361111111111113</v>
      </c>
      <c r="H50" s="194">
        <v>0.17361111111111113</v>
      </c>
    </row>
    <row r="51" spans="1:10" x14ac:dyDescent="0.4">
      <c r="A51" s="40">
        <v>6</v>
      </c>
      <c r="B51" s="41" t="s">
        <v>73</v>
      </c>
      <c r="C51" s="42" t="s">
        <v>81</v>
      </c>
      <c r="D51" s="180">
        <v>2010</v>
      </c>
      <c r="E51" s="43">
        <f t="shared" si="5"/>
        <v>10</v>
      </c>
      <c r="F51" s="55" t="s">
        <v>35</v>
      </c>
      <c r="G51" s="45">
        <f t="shared" si="6"/>
        <v>0.17777777777777778</v>
      </c>
      <c r="H51" s="194">
        <v>0.17777777777777778</v>
      </c>
    </row>
    <row r="52" spans="1:10" x14ac:dyDescent="0.4">
      <c r="A52" s="40">
        <v>7</v>
      </c>
      <c r="B52" s="41" t="s">
        <v>73</v>
      </c>
      <c r="C52" s="60" t="s">
        <v>181</v>
      </c>
      <c r="D52" s="43">
        <v>2011</v>
      </c>
      <c r="E52" s="43">
        <f t="shared" si="5"/>
        <v>9</v>
      </c>
      <c r="F52" s="178" t="s">
        <v>165</v>
      </c>
      <c r="G52" s="45">
        <f t="shared" si="6"/>
        <v>0.18055555555555555</v>
      </c>
      <c r="H52" s="194">
        <v>0.18055555555555555</v>
      </c>
      <c r="I52" s="1"/>
      <c r="J52" s="1"/>
    </row>
    <row r="53" spans="1:10" x14ac:dyDescent="0.4">
      <c r="A53" s="40">
        <v>8</v>
      </c>
      <c r="B53" s="41" t="s">
        <v>73</v>
      </c>
      <c r="C53" s="60" t="s">
        <v>180</v>
      </c>
      <c r="D53" s="43">
        <v>2010</v>
      </c>
      <c r="E53" s="43">
        <f t="shared" si="5"/>
        <v>10</v>
      </c>
      <c r="F53" s="178" t="s">
        <v>165</v>
      </c>
      <c r="G53" s="45">
        <f t="shared" si="6"/>
        <v>0.18541666666666667</v>
      </c>
      <c r="H53" s="194">
        <v>0.18541666666666667</v>
      </c>
      <c r="I53" s="1"/>
      <c r="J53" s="1"/>
    </row>
    <row r="54" spans="1:10" x14ac:dyDescent="0.4">
      <c r="A54" s="40">
        <v>9</v>
      </c>
      <c r="B54" s="41" t="s">
        <v>73</v>
      </c>
      <c r="C54" s="42" t="s">
        <v>208</v>
      </c>
      <c r="D54" s="180">
        <v>2010</v>
      </c>
      <c r="E54" s="43">
        <f t="shared" si="5"/>
        <v>10</v>
      </c>
      <c r="F54" s="178" t="s">
        <v>165</v>
      </c>
      <c r="G54" s="45">
        <f t="shared" si="6"/>
        <v>0.19097222222222221</v>
      </c>
      <c r="H54" s="194">
        <v>0.19097222222222221</v>
      </c>
      <c r="I54" s="1"/>
      <c r="J54" s="1"/>
    </row>
    <row r="55" spans="1:10" x14ac:dyDescent="0.4">
      <c r="A55" s="40">
        <v>10</v>
      </c>
      <c r="B55" s="41" t="s">
        <v>73</v>
      </c>
      <c r="C55" s="60" t="s">
        <v>209</v>
      </c>
      <c r="D55" s="43">
        <v>2010</v>
      </c>
      <c r="E55" s="43">
        <f t="shared" si="5"/>
        <v>10</v>
      </c>
      <c r="F55" s="178" t="s">
        <v>165</v>
      </c>
      <c r="G55" s="45">
        <f t="shared" si="6"/>
        <v>0.19375000000000001</v>
      </c>
      <c r="H55" s="194">
        <v>0.19375000000000001</v>
      </c>
      <c r="I55" s="1"/>
      <c r="J55" s="1"/>
    </row>
    <row r="56" spans="1:10" x14ac:dyDescent="0.4">
      <c r="A56" s="40">
        <v>11</v>
      </c>
      <c r="B56" s="41" t="s">
        <v>73</v>
      </c>
      <c r="C56" s="42" t="s">
        <v>86</v>
      </c>
      <c r="D56" s="180">
        <v>2011</v>
      </c>
      <c r="E56" s="43">
        <f t="shared" si="5"/>
        <v>9</v>
      </c>
      <c r="F56" s="57" t="s">
        <v>37</v>
      </c>
      <c r="G56" s="45">
        <f t="shared" si="6"/>
        <v>0.19583333333333333</v>
      </c>
      <c r="H56" s="194">
        <v>0.19583333333333333</v>
      </c>
      <c r="I56" s="1"/>
      <c r="J56" s="1"/>
    </row>
    <row r="57" spans="1:10" x14ac:dyDescent="0.4">
      <c r="A57" s="40">
        <v>12</v>
      </c>
      <c r="B57" s="41" t="s">
        <v>73</v>
      </c>
      <c r="C57" s="60" t="s">
        <v>91</v>
      </c>
      <c r="D57" s="43">
        <v>2010</v>
      </c>
      <c r="E57" s="43">
        <f t="shared" si="5"/>
        <v>10</v>
      </c>
      <c r="F57" s="63" t="s">
        <v>42</v>
      </c>
      <c r="G57" s="45">
        <f t="shared" si="6"/>
        <v>0.20625000000000002</v>
      </c>
      <c r="H57" s="194">
        <v>0.20625000000000002</v>
      </c>
      <c r="I57" s="1"/>
      <c r="J57" s="1"/>
    </row>
    <row r="58" spans="1:10" x14ac:dyDescent="0.4">
      <c r="A58" s="40">
        <v>13</v>
      </c>
      <c r="B58" s="41" t="s">
        <v>73</v>
      </c>
      <c r="C58" s="60" t="s">
        <v>182</v>
      </c>
      <c r="D58" s="43">
        <v>2011</v>
      </c>
      <c r="E58" s="43">
        <f t="shared" si="5"/>
        <v>9</v>
      </c>
      <c r="F58" s="178" t="s">
        <v>165</v>
      </c>
      <c r="G58" s="45">
        <f t="shared" si="6"/>
        <v>0.20625000000000002</v>
      </c>
      <c r="H58" s="194">
        <v>0.20625000000000002</v>
      </c>
    </row>
    <row r="59" spans="1:10" ht="17.399999999999999" thickBot="1" x14ac:dyDescent="0.45">
      <c r="A59" s="40">
        <v>14</v>
      </c>
      <c r="B59" s="41" t="s">
        <v>73</v>
      </c>
      <c r="C59" s="42" t="s">
        <v>90</v>
      </c>
      <c r="D59" s="180">
        <v>2011</v>
      </c>
      <c r="E59" s="43">
        <f t="shared" si="5"/>
        <v>9</v>
      </c>
      <c r="F59" s="55" t="s">
        <v>35</v>
      </c>
      <c r="G59" s="45">
        <f t="shared" si="6"/>
        <v>0.20902777777777778</v>
      </c>
      <c r="H59" s="194">
        <v>0.20902777777777778</v>
      </c>
    </row>
    <row r="60" spans="1:10" ht="17.399999999999999" thickBot="1" x14ac:dyDescent="0.45">
      <c r="A60" s="8"/>
      <c r="B60" s="186" t="s">
        <v>93</v>
      </c>
      <c r="C60" s="9" t="s">
        <v>94</v>
      </c>
      <c r="D60" s="446" t="s">
        <v>95</v>
      </c>
      <c r="E60" s="446"/>
      <c r="F60" s="11" t="s">
        <v>96</v>
      </c>
      <c r="G60" s="187" t="s">
        <v>75</v>
      </c>
      <c r="H60" s="192"/>
    </row>
    <row r="61" spans="1:10" x14ac:dyDescent="0.4">
      <c r="A61" s="23" t="s">
        <v>10</v>
      </c>
      <c r="B61" s="24" t="s">
        <v>11</v>
      </c>
      <c r="C61" s="25" t="s">
        <v>12</v>
      </c>
      <c r="D61" s="24" t="s">
        <v>13</v>
      </c>
      <c r="E61" s="26" t="s">
        <v>14</v>
      </c>
      <c r="F61" s="27" t="s">
        <v>15</v>
      </c>
      <c r="G61" s="25" t="s">
        <v>16</v>
      </c>
      <c r="H61" s="194" t="s">
        <v>26</v>
      </c>
    </row>
    <row r="62" spans="1:10" x14ac:dyDescent="0.4">
      <c r="A62" s="40">
        <v>1</v>
      </c>
      <c r="B62" s="41" t="s">
        <v>93</v>
      </c>
      <c r="C62" s="42" t="s">
        <v>97</v>
      </c>
      <c r="D62" s="43">
        <v>2009</v>
      </c>
      <c r="E62" s="43">
        <f t="shared" ref="E62:E72" si="7">SUM(2020-D62)</f>
        <v>11</v>
      </c>
      <c r="F62" s="55" t="s">
        <v>35</v>
      </c>
      <c r="G62" s="45">
        <f t="shared" ref="G62:G72" si="8">MIN(H62:H62)</f>
        <v>0.14791666666666667</v>
      </c>
      <c r="H62" s="194">
        <v>0.14791666666666667</v>
      </c>
    </row>
    <row r="63" spans="1:10" x14ac:dyDescent="0.4">
      <c r="A63" s="40">
        <v>2</v>
      </c>
      <c r="B63" s="41" t="s">
        <v>93</v>
      </c>
      <c r="C63" s="60" t="s">
        <v>184</v>
      </c>
      <c r="D63" s="180">
        <v>2008</v>
      </c>
      <c r="E63" s="43">
        <f t="shared" si="7"/>
        <v>12</v>
      </c>
      <c r="F63" s="178" t="s">
        <v>165</v>
      </c>
      <c r="G63" s="45">
        <f t="shared" si="8"/>
        <v>0.15416666666666667</v>
      </c>
      <c r="H63" s="194">
        <v>0.15416666666666667</v>
      </c>
    </row>
    <row r="64" spans="1:10" x14ac:dyDescent="0.4">
      <c r="A64" s="40">
        <v>3</v>
      </c>
      <c r="B64" s="41" t="s">
        <v>93</v>
      </c>
      <c r="C64" s="42" t="s">
        <v>185</v>
      </c>
      <c r="D64" s="43">
        <v>2008</v>
      </c>
      <c r="E64" s="43">
        <f t="shared" si="7"/>
        <v>12</v>
      </c>
      <c r="F64" s="55" t="s">
        <v>35</v>
      </c>
      <c r="G64" s="45">
        <f t="shared" si="8"/>
        <v>0.15763888888888888</v>
      </c>
      <c r="H64" s="194">
        <v>0.15763888888888888</v>
      </c>
    </row>
    <row r="65" spans="1:10" x14ac:dyDescent="0.4">
      <c r="A65" s="40">
        <v>4</v>
      </c>
      <c r="B65" s="41" t="s">
        <v>93</v>
      </c>
      <c r="C65" s="42" t="s">
        <v>186</v>
      </c>
      <c r="D65" s="43">
        <v>2009</v>
      </c>
      <c r="E65" s="43">
        <f t="shared" si="7"/>
        <v>11</v>
      </c>
      <c r="F65" s="178" t="s">
        <v>165</v>
      </c>
      <c r="G65" s="45">
        <f t="shared" si="8"/>
        <v>0.15902777777777777</v>
      </c>
      <c r="H65" s="194">
        <v>0.15902777777777777</v>
      </c>
      <c r="I65" s="1"/>
      <c r="J65" s="1"/>
    </row>
    <row r="66" spans="1:10" x14ac:dyDescent="0.4">
      <c r="A66" s="40">
        <v>5</v>
      </c>
      <c r="B66" s="41" t="s">
        <v>93</v>
      </c>
      <c r="C66" s="60" t="s">
        <v>99</v>
      </c>
      <c r="D66" s="180">
        <v>2008</v>
      </c>
      <c r="E66" s="43">
        <f t="shared" si="7"/>
        <v>12</v>
      </c>
      <c r="F66" s="159" t="s">
        <v>83</v>
      </c>
      <c r="G66" s="45">
        <f t="shared" si="8"/>
        <v>0.16180555555555556</v>
      </c>
      <c r="H66" s="194">
        <v>0.16180555555555556</v>
      </c>
      <c r="I66" s="1"/>
      <c r="J66" s="1"/>
    </row>
    <row r="67" spans="1:10" x14ac:dyDescent="0.4">
      <c r="A67" s="40">
        <v>6</v>
      </c>
      <c r="B67" s="41" t="s">
        <v>93</v>
      </c>
      <c r="C67" s="42" t="s">
        <v>158</v>
      </c>
      <c r="D67" s="180">
        <v>2009</v>
      </c>
      <c r="E67" s="43">
        <f t="shared" si="7"/>
        <v>11</v>
      </c>
      <c r="F67" s="55" t="s">
        <v>35</v>
      </c>
      <c r="G67" s="45">
        <f t="shared" si="8"/>
        <v>0.16250000000000001</v>
      </c>
      <c r="H67" s="194">
        <v>0.16250000000000001</v>
      </c>
    </row>
    <row r="68" spans="1:10" x14ac:dyDescent="0.4">
      <c r="A68" s="40">
        <v>7</v>
      </c>
      <c r="B68" s="41" t="s">
        <v>93</v>
      </c>
      <c r="C68" s="42" t="s">
        <v>100</v>
      </c>
      <c r="D68" s="43">
        <v>2008</v>
      </c>
      <c r="E68" s="43">
        <f t="shared" si="7"/>
        <v>12</v>
      </c>
      <c r="F68" s="55" t="s">
        <v>35</v>
      </c>
      <c r="G68" s="45">
        <f t="shared" si="8"/>
        <v>0.16388888888888889</v>
      </c>
      <c r="H68" s="194">
        <v>0.16388888888888889</v>
      </c>
    </row>
    <row r="69" spans="1:10" x14ac:dyDescent="0.4">
      <c r="A69" s="40">
        <v>8</v>
      </c>
      <c r="B69" s="41" t="s">
        <v>93</v>
      </c>
      <c r="C69" s="42" t="s">
        <v>160</v>
      </c>
      <c r="D69" s="180">
        <v>2009</v>
      </c>
      <c r="E69" s="43">
        <f t="shared" si="7"/>
        <v>11</v>
      </c>
      <c r="F69" s="55" t="s">
        <v>35</v>
      </c>
      <c r="G69" s="45">
        <f t="shared" si="8"/>
        <v>0.17777777777777778</v>
      </c>
      <c r="H69" s="194">
        <v>0.17777777777777778</v>
      </c>
    </row>
    <row r="70" spans="1:10" x14ac:dyDescent="0.4">
      <c r="A70" s="40">
        <v>9</v>
      </c>
      <c r="B70" s="41" t="s">
        <v>93</v>
      </c>
      <c r="C70" s="42" t="s">
        <v>102</v>
      </c>
      <c r="D70" s="43">
        <v>2008</v>
      </c>
      <c r="E70" s="43">
        <f t="shared" si="7"/>
        <v>12</v>
      </c>
      <c r="F70" s="55" t="s">
        <v>35</v>
      </c>
      <c r="G70" s="45">
        <f t="shared" si="8"/>
        <v>0.17986111111111111</v>
      </c>
      <c r="H70" s="194">
        <v>0.17986111111111111</v>
      </c>
    </row>
    <row r="71" spans="1:10" x14ac:dyDescent="0.4">
      <c r="A71" s="40">
        <v>10</v>
      </c>
      <c r="B71" s="41" t="s">
        <v>93</v>
      </c>
      <c r="C71" s="60" t="s">
        <v>159</v>
      </c>
      <c r="D71" s="180">
        <v>2009</v>
      </c>
      <c r="E71" s="43">
        <f t="shared" si="7"/>
        <v>11</v>
      </c>
      <c r="F71" s="55" t="s">
        <v>35</v>
      </c>
      <c r="G71" s="45">
        <f t="shared" si="8"/>
        <v>0.18124999999999999</v>
      </c>
      <c r="H71" s="194">
        <v>0.18124999999999999</v>
      </c>
    </row>
    <row r="72" spans="1:10" ht="17.399999999999999" thickBot="1" x14ac:dyDescent="0.45">
      <c r="A72" s="40">
        <v>11</v>
      </c>
      <c r="B72" s="41" t="s">
        <v>93</v>
      </c>
      <c r="C72" s="60" t="s">
        <v>103</v>
      </c>
      <c r="D72" s="43">
        <v>2009</v>
      </c>
      <c r="E72" s="43">
        <f t="shared" si="7"/>
        <v>11</v>
      </c>
      <c r="F72" s="55" t="s">
        <v>35</v>
      </c>
      <c r="G72" s="45">
        <f t="shared" si="8"/>
        <v>0.1875</v>
      </c>
      <c r="H72" s="194">
        <v>0.1875</v>
      </c>
    </row>
    <row r="73" spans="1:10" ht="17.399999999999999" thickBot="1" x14ac:dyDescent="0.45">
      <c r="A73" s="86"/>
      <c r="B73" s="184" t="s">
        <v>106</v>
      </c>
      <c r="C73" s="87" t="s">
        <v>107</v>
      </c>
      <c r="D73" s="430" t="s">
        <v>95</v>
      </c>
      <c r="E73" s="430"/>
      <c r="F73" s="89" t="s">
        <v>96</v>
      </c>
      <c r="G73" s="185" t="s">
        <v>108</v>
      </c>
      <c r="H73" s="192"/>
    </row>
    <row r="74" spans="1:10" x14ac:dyDescent="0.4">
      <c r="A74" s="23" t="s">
        <v>10</v>
      </c>
      <c r="B74" s="90" t="s">
        <v>11</v>
      </c>
      <c r="C74" s="25" t="s">
        <v>12</v>
      </c>
      <c r="D74" s="90" t="s">
        <v>13</v>
      </c>
      <c r="E74" s="26" t="s">
        <v>14</v>
      </c>
      <c r="F74" s="91" t="s">
        <v>15</v>
      </c>
      <c r="G74" s="25" t="s">
        <v>16</v>
      </c>
      <c r="H74" s="193" t="s">
        <v>26</v>
      </c>
    </row>
    <row r="75" spans="1:10" x14ac:dyDescent="0.4">
      <c r="A75" s="40">
        <v>1</v>
      </c>
      <c r="B75" s="41" t="s">
        <v>106</v>
      </c>
      <c r="C75" s="42" t="s">
        <v>109</v>
      </c>
      <c r="D75" s="43">
        <v>2008</v>
      </c>
      <c r="E75" s="43">
        <f t="shared" ref="E75:E86" si="9">SUM(2020-D75)</f>
        <v>12</v>
      </c>
      <c r="F75" s="55" t="s">
        <v>35</v>
      </c>
      <c r="G75" s="45">
        <f t="shared" ref="G75:G86" si="10">MIN(H75:H75)</f>
        <v>0.20555555555555557</v>
      </c>
      <c r="H75" s="194">
        <v>0.20555555555555557</v>
      </c>
    </row>
    <row r="76" spans="1:10" x14ac:dyDescent="0.4">
      <c r="A76" s="40">
        <v>2</v>
      </c>
      <c r="B76" s="41" t="s">
        <v>106</v>
      </c>
      <c r="C76" s="42" t="s">
        <v>210</v>
      </c>
      <c r="D76" s="43">
        <v>2008</v>
      </c>
      <c r="E76" s="43">
        <f t="shared" si="9"/>
        <v>12</v>
      </c>
      <c r="F76" s="61" t="s">
        <v>211</v>
      </c>
      <c r="G76" s="45">
        <f t="shared" si="10"/>
        <v>0.22222222222222221</v>
      </c>
      <c r="H76" s="194">
        <v>0.22222222222222221</v>
      </c>
    </row>
    <row r="77" spans="1:10" x14ac:dyDescent="0.4">
      <c r="A77" s="40">
        <v>3</v>
      </c>
      <c r="B77" s="41" t="s">
        <v>106</v>
      </c>
      <c r="C77" s="42" t="s">
        <v>212</v>
      </c>
      <c r="D77" s="43">
        <v>2009</v>
      </c>
      <c r="E77" s="43">
        <f t="shared" si="9"/>
        <v>11</v>
      </c>
      <c r="F77" s="57" t="s">
        <v>37</v>
      </c>
      <c r="G77" s="45">
        <f t="shared" si="10"/>
        <v>0.22500000000000001</v>
      </c>
      <c r="H77" s="194">
        <v>0.22500000000000001</v>
      </c>
    </row>
    <row r="78" spans="1:10" x14ac:dyDescent="0.4">
      <c r="A78" s="40">
        <v>4</v>
      </c>
      <c r="B78" s="41" t="s">
        <v>106</v>
      </c>
      <c r="C78" s="42" t="s">
        <v>213</v>
      </c>
      <c r="D78" s="43">
        <v>2008</v>
      </c>
      <c r="E78" s="43">
        <f t="shared" si="9"/>
        <v>12</v>
      </c>
      <c r="F78" s="57" t="s">
        <v>37</v>
      </c>
      <c r="G78" s="45">
        <f t="shared" si="10"/>
        <v>0.22777777777777777</v>
      </c>
      <c r="H78" s="194">
        <v>0.22777777777777777</v>
      </c>
    </row>
    <row r="79" spans="1:10" x14ac:dyDescent="0.4">
      <c r="A79" s="40">
        <v>5</v>
      </c>
      <c r="B79" s="41" t="s">
        <v>106</v>
      </c>
      <c r="C79" s="60" t="s">
        <v>110</v>
      </c>
      <c r="D79" s="43">
        <v>2008</v>
      </c>
      <c r="E79" s="43">
        <f t="shared" si="9"/>
        <v>12</v>
      </c>
      <c r="F79" s="55" t="s">
        <v>35</v>
      </c>
      <c r="G79" s="45">
        <f t="shared" si="10"/>
        <v>0.24027777777777778</v>
      </c>
      <c r="H79" s="194">
        <v>0.24027777777777778</v>
      </c>
    </row>
    <row r="80" spans="1:10" x14ac:dyDescent="0.4">
      <c r="A80" s="40">
        <v>6</v>
      </c>
      <c r="B80" s="41" t="s">
        <v>106</v>
      </c>
      <c r="C80" s="42" t="s">
        <v>111</v>
      </c>
      <c r="D80" s="43">
        <v>2009</v>
      </c>
      <c r="E80" s="43">
        <f t="shared" si="9"/>
        <v>11</v>
      </c>
      <c r="F80" s="55" t="s">
        <v>35</v>
      </c>
      <c r="G80" s="45">
        <f t="shared" si="10"/>
        <v>0.24861111111111112</v>
      </c>
      <c r="H80" s="194">
        <v>0.24861111111111112</v>
      </c>
    </row>
    <row r="81" spans="1:10" x14ac:dyDescent="0.4">
      <c r="A81" s="40">
        <v>7</v>
      </c>
      <c r="B81" s="41" t="s">
        <v>106</v>
      </c>
      <c r="C81" s="42" t="s">
        <v>214</v>
      </c>
      <c r="D81" s="43">
        <v>2009</v>
      </c>
      <c r="E81" s="43">
        <f t="shared" si="9"/>
        <v>11</v>
      </c>
      <c r="F81" s="57" t="s">
        <v>37</v>
      </c>
      <c r="G81" s="45">
        <f t="shared" si="10"/>
        <v>0.25208333333333333</v>
      </c>
      <c r="H81" s="194">
        <v>0.25208333333333333</v>
      </c>
    </row>
    <row r="82" spans="1:10" x14ac:dyDescent="0.4">
      <c r="A82" s="40">
        <v>8</v>
      </c>
      <c r="B82" s="41" t="s">
        <v>106</v>
      </c>
      <c r="C82" s="42" t="s">
        <v>112</v>
      </c>
      <c r="D82" s="43">
        <v>2008</v>
      </c>
      <c r="E82" s="43">
        <f t="shared" si="9"/>
        <v>12</v>
      </c>
      <c r="F82" s="55" t="s">
        <v>35</v>
      </c>
      <c r="G82" s="45">
        <f t="shared" si="10"/>
        <v>0.25208333333333333</v>
      </c>
      <c r="H82" s="194">
        <v>0.25208333333333333</v>
      </c>
    </row>
    <row r="83" spans="1:10" x14ac:dyDescent="0.4">
      <c r="A83" s="40">
        <v>9</v>
      </c>
      <c r="B83" s="41" t="s">
        <v>106</v>
      </c>
      <c r="C83" s="42" t="s">
        <v>215</v>
      </c>
      <c r="D83" s="43">
        <v>2009</v>
      </c>
      <c r="E83" s="43">
        <f t="shared" si="9"/>
        <v>11</v>
      </c>
      <c r="F83" s="57" t="s">
        <v>37</v>
      </c>
      <c r="G83" s="45">
        <f t="shared" si="10"/>
        <v>0.27013888888888887</v>
      </c>
      <c r="H83" s="194">
        <v>0.27013888888888887</v>
      </c>
    </row>
    <row r="84" spans="1:10" x14ac:dyDescent="0.4">
      <c r="A84" s="40">
        <v>10</v>
      </c>
      <c r="B84" s="41" t="s">
        <v>106</v>
      </c>
      <c r="C84" s="42" t="s">
        <v>114</v>
      </c>
      <c r="D84" s="43">
        <v>2008</v>
      </c>
      <c r="E84" s="43">
        <f t="shared" si="9"/>
        <v>12</v>
      </c>
      <c r="F84" s="159" t="s">
        <v>83</v>
      </c>
      <c r="G84" s="45">
        <f t="shared" si="10"/>
        <v>0.29722222222222222</v>
      </c>
      <c r="H84" s="194">
        <v>0.29722222222222222</v>
      </c>
    </row>
    <row r="85" spans="1:10" x14ac:dyDescent="0.4">
      <c r="A85" s="40">
        <v>11</v>
      </c>
      <c r="B85" s="41" t="s">
        <v>106</v>
      </c>
      <c r="C85" s="42" t="s">
        <v>191</v>
      </c>
      <c r="D85" s="43">
        <v>2009</v>
      </c>
      <c r="E85" s="43">
        <f t="shared" si="9"/>
        <v>11</v>
      </c>
      <c r="F85" s="178" t="s">
        <v>165</v>
      </c>
      <c r="G85" s="45">
        <f t="shared" si="10"/>
        <v>0.29930555555555555</v>
      </c>
      <c r="H85" s="194">
        <v>0.29930555555555555</v>
      </c>
      <c r="I85" s="1"/>
      <c r="J85" s="1"/>
    </row>
    <row r="86" spans="1:10" ht="17.399999999999999" thickBot="1" x14ac:dyDescent="0.45">
      <c r="A86" s="40">
        <v>12</v>
      </c>
      <c r="B86" s="41" t="s">
        <v>106</v>
      </c>
      <c r="C86" s="42" t="s">
        <v>116</v>
      </c>
      <c r="D86" s="43">
        <v>2008</v>
      </c>
      <c r="E86" s="43">
        <f t="shared" si="9"/>
        <v>12</v>
      </c>
      <c r="F86" s="159" t="s">
        <v>83</v>
      </c>
      <c r="G86" s="45">
        <f t="shared" si="10"/>
        <v>0.31180555555555556</v>
      </c>
      <c r="H86" s="194">
        <v>0.31180555555555556</v>
      </c>
      <c r="I86" s="1"/>
      <c r="J86" s="1"/>
    </row>
    <row r="87" spans="1:10" ht="17.399999999999999" thickBot="1" x14ac:dyDescent="0.45">
      <c r="A87" s="8"/>
      <c r="B87" s="186" t="s">
        <v>117</v>
      </c>
      <c r="C87" s="9" t="s">
        <v>118</v>
      </c>
      <c r="D87" s="446" t="s">
        <v>119</v>
      </c>
      <c r="E87" s="446"/>
      <c r="F87" s="11" t="s">
        <v>120</v>
      </c>
      <c r="G87" s="187" t="s">
        <v>108</v>
      </c>
      <c r="H87" s="192"/>
    </row>
    <row r="88" spans="1:10" x14ac:dyDescent="0.4">
      <c r="A88" s="23" t="s">
        <v>10</v>
      </c>
      <c r="B88" s="24" t="s">
        <v>11</v>
      </c>
      <c r="C88" s="25" t="s">
        <v>12</v>
      </c>
      <c r="D88" s="24" t="s">
        <v>13</v>
      </c>
      <c r="E88" s="26" t="s">
        <v>14</v>
      </c>
      <c r="F88" s="27" t="s">
        <v>15</v>
      </c>
      <c r="G88" s="25" t="s">
        <v>16</v>
      </c>
      <c r="H88" s="193" t="s">
        <v>26</v>
      </c>
    </row>
    <row r="89" spans="1:10" x14ac:dyDescent="0.4">
      <c r="A89" s="40">
        <v>1</v>
      </c>
      <c r="B89" s="41" t="s">
        <v>117</v>
      </c>
      <c r="C89" s="60" t="s">
        <v>121</v>
      </c>
      <c r="D89" s="43">
        <v>2006</v>
      </c>
      <c r="E89" s="43">
        <f>SUM(2020-D89)</f>
        <v>14</v>
      </c>
      <c r="F89" s="55" t="s">
        <v>35</v>
      </c>
      <c r="G89" s="45">
        <f>MIN(H89:H89)</f>
        <v>0.21249999999999999</v>
      </c>
      <c r="H89" s="194">
        <v>0.21249999999999999</v>
      </c>
    </row>
    <row r="90" spans="1:10" x14ac:dyDescent="0.4">
      <c r="A90" s="40">
        <v>2</v>
      </c>
      <c r="B90" s="41" t="s">
        <v>117</v>
      </c>
      <c r="C90" s="60" t="s">
        <v>124</v>
      </c>
      <c r="D90" s="43">
        <v>2007</v>
      </c>
      <c r="E90" s="43">
        <f>SUM(2020-D90)</f>
        <v>13</v>
      </c>
      <c r="F90" s="55" t="s">
        <v>35</v>
      </c>
      <c r="G90" s="45">
        <f>MIN(H90:H90)</f>
        <v>0.22847222222222222</v>
      </c>
      <c r="H90" s="194">
        <v>0.22847222222222222</v>
      </c>
    </row>
    <row r="91" spans="1:10" x14ac:dyDescent="0.4">
      <c r="A91" s="40">
        <v>3</v>
      </c>
      <c r="B91" s="41" t="s">
        <v>117</v>
      </c>
      <c r="C91" s="60" t="s">
        <v>216</v>
      </c>
      <c r="D91" s="180">
        <v>2007</v>
      </c>
      <c r="E91" s="43">
        <f>SUM(2020-D91)</f>
        <v>13</v>
      </c>
      <c r="F91" s="178" t="s">
        <v>165</v>
      </c>
      <c r="G91" s="45">
        <f>MIN(H91:H91)</f>
        <v>0.2298611111111111</v>
      </c>
      <c r="H91" s="194">
        <v>0.2298611111111111</v>
      </c>
    </row>
    <row r="92" spans="1:10" x14ac:dyDescent="0.4">
      <c r="A92" s="40">
        <v>4</v>
      </c>
      <c r="B92" s="41" t="s">
        <v>117</v>
      </c>
      <c r="C92" s="42" t="s">
        <v>125</v>
      </c>
      <c r="D92" s="43">
        <v>2007</v>
      </c>
      <c r="E92" s="43">
        <f>SUM(2020-D92)</f>
        <v>13</v>
      </c>
      <c r="F92" s="55" t="s">
        <v>35</v>
      </c>
      <c r="G92" s="45">
        <f>MIN(H92:H92)</f>
        <v>0.23194444444444443</v>
      </c>
      <c r="H92" s="194">
        <v>0.23194444444444443</v>
      </c>
    </row>
    <row r="93" spans="1:10" ht="17.399999999999999" thickBot="1" x14ac:dyDescent="0.45">
      <c r="A93" s="40">
        <v>5</v>
      </c>
      <c r="B93" s="41" t="s">
        <v>117</v>
      </c>
      <c r="C93" s="42" t="s">
        <v>217</v>
      </c>
      <c r="D93" s="43">
        <v>2006</v>
      </c>
      <c r="E93" s="43">
        <f>SUM(2020-D93)</f>
        <v>14</v>
      </c>
      <c r="F93" s="55" t="s">
        <v>35</v>
      </c>
      <c r="G93" s="45">
        <f>MIN(H93:H93)</f>
        <v>0.25625000000000003</v>
      </c>
      <c r="H93" s="194">
        <v>0.25625000000000003</v>
      </c>
    </row>
    <row r="94" spans="1:10" ht="17.399999999999999" thickBot="1" x14ac:dyDescent="0.45">
      <c r="A94" s="86"/>
      <c r="B94" s="184" t="s">
        <v>127</v>
      </c>
      <c r="C94" s="87" t="s">
        <v>128</v>
      </c>
      <c r="D94" s="430" t="s">
        <v>119</v>
      </c>
      <c r="E94" s="430"/>
      <c r="F94" s="89" t="s">
        <v>120</v>
      </c>
      <c r="G94" s="185" t="s">
        <v>129</v>
      </c>
      <c r="H94" s="192"/>
    </row>
    <row r="95" spans="1:10" x14ac:dyDescent="0.4">
      <c r="A95" s="23" t="s">
        <v>10</v>
      </c>
      <c r="B95" s="90" t="s">
        <v>11</v>
      </c>
      <c r="C95" s="25" t="s">
        <v>12</v>
      </c>
      <c r="D95" s="90" t="s">
        <v>13</v>
      </c>
      <c r="E95" s="26" t="s">
        <v>14</v>
      </c>
      <c r="F95" s="91" t="s">
        <v>15</v>
      </c>
      <c r="G95" s="25" t="s">
        <v>16</v>
      </c>
      <c r="H95" s="193" t="s">
        <v>26</v>
      </c>
    </row>
    <row r="96" spans="1:10" x14ac:dyDescent="0.4">
      <c r="A96" s="40">
        <v>1</v>
      </c>
      <c r="B96" s="41" t="s">
        <v>127</v>
      </c>
      <c r="C96" s="42" t="s">
        <v>193</v>
      </c>
      <c r="D96" s="43">
        <v>2006</v>
      </c>
      <c r="E96" s="43">
        <f t="shared" ref="E96:E104" si="11">SUM(2020-D96)</f>
        <v>14</v>
      </c>
      <c r="F96" s="55" t="s">
        <v>35</v>
      </c>
      <c r="G96" s="45">
        <f t="shared" ref="G96:G104" si="12">MIN(H96:H96)</f>
        <v>0.26319444444444445</v>
      </c>
      <c r="H96" s="194">
        <v>0.26319444444444445</v>
      </c>
    </row>
    <row r="97" spans="1:8" x14ac:dyDescent="0.4">
      <c r="A97" s="40">
        <v>2</v>
      </c>
      <c r="B97" s="41" t="s">
        <v>127</v>
      </c>
      <c r="C97" s="60" t="s">
        <v>130</v>
      </c>
      <c r="D97" s="182">
        <v>2006</v>
      </c>
      <c r="E97" s="43">
        <f t="shared" si="11"/>
        <v>14</v>
      </c>
      <c r="F97" s="55" t="s">
        <v>35</v>
      </c>
      <c r="G97" s="45">
        <f t="shared" si="12"/>
        <v>0.26874999999999999</v>
      </c>
      <c r="H97" s="194">
        <v>0.26874999999999999</v>
      </c>
    </row>
    <row r="98" spans="1:8" x14ac:dyDescent="0.4">
      <c r="A98" s="40">
        <v>3</v>
      </c>
      <c r="B98" s="41" t="s">
        <v>127</v>
      </c>
      <c r="C98" s="60" t="s">
        <v>132</v>
      </c>
      <c r="D98" s="43">
        <v>2007</v>
      </c>
      <c r="E98" s="43">
        <f t="shared" si="11"/>
        <v>13</v>
      </c>
      <c r="F98" s="55" t="s">
        <v>35</v>
      </c>
      <c r="G98" s="45">
        <f t="shared" si="12"/>
        <v>0.27430555555555552</v>
      </c>
      <c r="H98" s="194">
        <v>0.27430555555555552</v>
      </c>
    </row>
    <row r="99" spans="1:8" x14ac:dyDescent="0.4">
      <c r="A99" s="40">
        <v>4</v>
      </c>
      <c r="B99" s="41" t="s">
        <v>127</v>
      </c>
      <c r="C99" s="60" t="s">
        <v>131</v>
      </c>
      <c r="D99" s="182">
        <v>2006</v>
      </c>
      <c r="E99" s="43">
        <f t="shared" si="11"/>
        <v>14</v>
      </c>
      <c r="F99" s="55" t="s">
        <v>35</v>
      </c>
      <c r="G99" s="45">
        <f t="shared" si="12"/>
        <v>0.29166666666666669</v>
      </c>
      <c r="H99" s="194">
        <v>0.29166666666666669</v>
      </c>
    </row>
    <row r="100" spans="1:8" x14ac:dyDescent="0.4">
      <c r="A100" s="40">
        <v>5</v>
      </c>
      <c r="B100" s="41" t="s">
        <v>127</v>
      </c>
      <c r="C100" s="42" t="s">
        <v>194</v>
      </c>
      <c r="D100" s="43">
        <v>2007</v>
      </c>
      <c r="E100" s="43">
        <f t="shared" si="11"/>
        <v>13</v>
      </c>
      <c r="F100" s="55" t="s">
        <v>35</v>
      </c>
      <c r="G100" s="45">
        <f t="shared" si="12"/>
        <v>0.3</v>
      </c>
      <c r="H100" s="194">
        <v>0.3</v>
      </c>
    </row>
    <row r="101" spans="1:8" x14ac:dyDescent="0.4">
      <c r="A101" s="40">
        <v>6</v>
      </c>
      <c r="B101" s="41" t="s">
        <v>127</v>
      </c>
      <c r="C101" s="42" t="s">
        <v>137</v>
      </c>
      <c r="D101" s="180">
        <v>2007</v>
      </c>
      <c r="E101" s="43">
        <f t="shared" si="11"/>
        <v>13</v>
      </c>
      <c r="F101" s="55" t="s">
        <v>35</v>
      </c>
      <c r="G101" s="45">
        <f t="shared" si="12"/>
        <v>0.30208333333333331</v>
      </c>
      <c r="H101" s="194">
        <v>0.30208333333333331</v>
      </c>
    </row>
    <row r="102" spans="1:8" x14ac:dyDescent="0.4">
      <c r="A102" s="40">
        <v>7</v>
      </c>
      <c r="B102" s="41" t="s">
        <v>127</v>
      </c>
      <c r="C102" s="42" t="s">
        <v>218</v>
      </c>
      <c r="D102" s="43">
        <v>2007</v>
      </c>
      <c r="E102" s="43">
        <f t="shared" si="11"/>
        <v>13</v>
      </c>
      <c r="F102" s="55" t="s">
        <v>35</v>
      </c>
      <c r="G102" s="45">
        <f t="shared" si="12"/>
        <v>0.30833333333333335</v>
      </c>
      <c r="H102" s="194">
        <v>0.30833333333333335</v>
      </c>
    </row>
    <row r="103" spans="1:8" x14ac:dyDescent="0.4">
      <c r="A103" s="40">
        <v>8</v>
      </c>
      <c r="B103" s="41" t="s">
        <v>127</v>
      </c>
      <c r="C103" s="42" t="s">
        <v>136</v>
      </c>
      <c r="D103" s="43">
        <v>2006</v>
      </c>
      <c r="E103" s="43">
        <f t="shared" si="11"/>
        <v>14</v>
      </c>
      <c r="F103" s="159" t="s">
        <v>83</v>
      </c>
      <c r="G103" s="45">
        <f t="shared" si="12"/>
        <v>0.33611111111111108</v>
      </c>
      <c r="H103" s="194">
        <v>0.33611111111111108</v>
      </c>
    </row>
    <row r="104" spans="1:8" x14ac:dyDescent="0.4">
      <c r="A104" s="40">
        <v>9</v>
      </c>
      <c r="B104" s="41" t="s">
        <v>127</v>
      </c>
      <c r="C104" s="42" t="s">
        <v>219</v>
      </c>
      <c r="D104" s="43">
        <v>2007</v>
      </c>
      <c r="E104" s="43">
        <f t="shared" si="11"/>
        <v>13</v>
      </c>
      <c r="F104" s="55" t="s">
        <v>35</v>
      </c>
      <c r="G104" s="45">
        <f t="shared" si="12"/>
        <v>0.3444444444444445</v>
      </c>
      <c r="H104" s="194">
        <v>0.3444444444444445</v>
      </c>
    </row>
  </sheetData>
  <mergeCells count="7">
    <mergeCell ref="D94:E94"/>
    <mergeCell ref="A2:H2"/>
    <mergeCell ref="D27:E27"/>
    <mergeCell ref="D44:E44"/>
    <mergeCell ref="D60:E60"/>
    <mergeCell ref="D73:E73"/>
    <mergeCell ref="D87:E8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01C1-27C6-4D2A-9D16-003CD130F09E}">
  <dimension ref="A1:AB192"/>
  <sheetViews>
    <sheetView tabSelected="1" workbookViewId="0">
      <selection activeCell="X89" sqref="X89"/>
    </sheetView>
  </sheetViews>
  <sheetFormatPr defaultRowHeight="13.5" customHeight="1" x14ac:dyDescent="0.4"/>
  <cols>
    <col min="1" max="1" width="3.33203125" style="199" customWidth="1"/>
    <col min="2" max="2" width="3.5546875" style="199" customWidth="1"/>
    <col min="3" max="3" width="20.44140625" style="307" customWidth="1"/>
    <col min="4" max="4" width="4.44140625" style="199" customWidth="1"/>
    <col min="5" max="5" width="3.5546875" style="199" customWidth="1"/>
    <col min="6" max="6" width="22.6640625" style="199" customWidth="1"/>
    <col min="7" max="7" width="6.6640625" style="199" customWidth="1"/>
    <col min="8" max="8" width="3.109375" style="199" customWidth="1"/>
    <col min="9" max="9" width="6.109375" style="339" customWidth="1"/>
    <col min="10" max="10" width="4" style="199" customWidth="1"/>
    <col min="11" max="15" width="3.5546875" style="199" customWidth="1"/>
    <col min="16" max="16" width="4.6640625" style="199" customWidth="1"/>
    <col min="17" max="17" width="5" style="199" customWidth="1"/>
    <col min="18" max="20" width="4.6640625" style="199" customWidth="1"/>
    <col min="21" max="23" width="3.109375" style="199" customWidth="1"/>
    <col min="24" max="24" width="3.109375" style="314" customWidth="1"/>
    <col min="25" max="25" width="3.109375" style="199" customWidth="1"/>
    <col min="26" max="26" width="2.44140625" style="191" customWidth="1"/>
    <col min="27" max="259" width="8.88671875" style="191"/>
    <col min="260" max="260" width="3.33203125" style="191" customWidth="1"/>
    <col min="261" max="261" width="3.5546875" style="191" customWidth="1"/>
    <col min="262" max="262" width="20.44140625" style="191" customWidth="1"/>
    <col min="263" max="263" width="4.44140625" style="191" customWidth="1"/>
    <col min="264" max="264" width="3.5546875" style="191" customWidth="1"/>
    <col min="265" max="265" width="26.33203125" style="191" customWidth="1"/>
    <col min="266" max="266" width="6.6640625" style="191" customWidth="1"/>
    <col min="267" max="267" width="3.109375" style="191" customWidth="1"/>
    <col min="268" max="268" width="6.109375" style="191" customWidth="1"/>
    <col min="269" max="269" width="4" style="191" customWidth="1"/>
    <col min="270" max="273" width="3.5546875" style="191" customWidth="1"/>
    <col min="274" max="277" width="4.6640625" style="191" customWidth="1"/>
    <col min="278" max="281" width="3.109375" style="191" customWidth="1"/>
    <col min="282" max="282" width="2.44140625" style="191" customWidth="1"/>
    <col min="283" max="515" width="8.88671875" style="191"/>
    <col min="516" max="516" width="3.33203125" style="191" customWidth="1"/>
    <col min="517" max="517" width="3.5546875" style="191" customWidth="1"/>
    <col min="518" max="518" width="20.44140625" style="191" customWidth="1"/>
    <col min="519" max="519" width="4.44140625" style="191" customWidth="1"/>
    <col min="520" max="520" width="3.5546875" style="191" customWidth="1"/>
    <col min="521" max="521" width="26.33203125" style="191" customWidth="1"/>
    <col min="522" max="522" width="6.6640625" style="191" customWidth="1"/>
    <col min="523" max="523" width="3.109375" style="191" customWidth="1"/>
    <col min="524" max="524" width="6.109375" style="191" customWidth="1"/>
    <col min="525" max="525" width="4" style="191" customWidth="1"/>
    <col min="526" max="529" width="3.5546875" style="191" customWidth="1"/>
    <col min="530" max="533" width="4.6640625" style="191" customWidth="1"/>
    <col min="534" max="537" width="3.109375" style="191" customWidth="1"/>
    <col min="538" max="538" width="2.44140625" style="191" customWidth="1"/>
    <col min="539" max="771" width="8.88671875" style="191"/>
    <col min="772" max="772" width="3.33203125" style="191" customWidth="1"/>
    <col min="773" max="773" width="3.5546875" style="191" customWidth="1"/>
    <col min="774" max="774" width="20.44140625" style="191" customWidth="1"/>
    <col min="775" max="775" width="4.44140625" style="191" customWidth="1"/>
    <col min="776" max="776" width="3.5546875" style="191" customWidth="1"/>
    <col min="777" max="777" width="26.33203125" style="191" customWidth="1"/>
    <col min="778" max="778" width="6.6640625" style="191" customWidth="1"/>
    <col min="779" max="779" width="3.109375" style="191" customWidth="1"/>
    <col min="780" max="780" width="6.109375" style="191" customWidth="1"/>
    <col min="781" max="781" width="4" style="191" customWidth="1"/>
    <col min="782" max="785" width="3.5546875" style="191" customWidth="1"/>
    <col min="786" max="789" width="4.6640625" style="191" customWidth="1"/>
    <col min="790" max="793" width="3.109375" style="191" customWidth="1"/>
    <col min="794" max="794" width="2.44140625" style="191" customWidth="1"/>
    <col min="795" max="1027" width="8.88671875" style="191"/>
    <col min="1028" max="1028" width="3.33203125" style="191" customWidth="1"/>
    <col min="1029" max="1029" width="3.5546875" style="191" customWidth="1"/>
    <col min="1030" max="1030" width="20.44140625" style="191" customWidth="1"/>
    <col min="1031" max="1031" width="4.44140625" style="191" customWidth="1"/>
    <col min="1032" max="1032" width="3.5546875" style="191" customWidth="1"/>
    <col min="1033" max="1033" width="26.33203125" style="191" customWidth="1"/>
    <col min="1034" max="1034" width="6.6640625" style="191" customWidth="1"/>
    <col min="1035" max="1035" width="3.109375" style="191" customWidth="1"/>
    <col min="1036" max="1036" width="6.109375" style="191" customWidth="1"/>
    <col min="1037" max="1037" width="4" style="191" customWidth="1"/>
    <col min="1038" max="1041" width="3.5546875" style="191" customWidth="1"/>
    <col min="1042" max="1045" width="4.6640625" style="191" customWidth="1"/>
    <col min="1046" max="1049" width="3.109375" style="191" customWidth="1"/>
    <col min="1050" max="1050" width="2.44140625" style="191" customWidth="1"/>
    <col min="1051" max="1283" width="8.88671875" style="191"/>
    <col min="1284" max="1284" width="3.33203125" style="191" customWidth="1"/>
    <col min="1285" max="1285" width="3.5546875" style="191" customWidth="1"/>
    <col min="1286" max="1286" width="20.44140625" style="191" customWidth="1"/>
    <col min="1287" max="1287" width="4.44140625" style="191" customWidth="1"/>
    <col min="1288" max="1288" width="3.5546875" style="191" customWidth="1"/>
    <col min="1289" max="1289" width="26.33203125" style="191" customWidth="1"/>
    <col min="1290" max="1290" width="6.6640625" style="191" customWidth="1"/>
    <col min="1291" max="1291" width="3.109375" style="191" customWidth="1"/>
    <col min="1292" max="1292" width="6.109375" style="191" customWidth="1"/>
    <col min="1293" max="1293" width="4" style="191" customWidth="1"/>
    <col min="1294" max="1297" width="3.5546875" style="191" customWidth="1"/>
    <col min="1298" max="1301" width="4.6640625" style="191" customWidth="1"/>
    <col min="1302" max="1305" width="3.109375" style="191" customWidth="1"/>
    <col min="1306" max="1306" width="2.44140625" style="191" customWidth="1"/>
    <col min="1307" max="1539" width="8.88671875" style="191"/>
    <col min="1540" max="1540" width="3.33203125" style="191" customWidth="1"/>
    <col min="1541" max="1541" width="3.5546875" style="191" customWidth="1"/>
    <col min="1542" max="1542" width="20.44140625" style="191" customWidth="1"/>
    <col min="1543" max="1543" width="4.44140625" style="191" customWidth="1"/>
    <col min="1544" max="1544" width="3.5546875" style="191" customWidth="1"/>
    <col min="1545" max="1545" width="26.33203125" style="191" customWidth="1"/>
    <col min="1546" max="1546" width="6.6640625" style="191" customWidth="1"/>
    <col min="1547" max="1547" width="3.109375" style="191" customWidth="1"/>
    <col min="1548" max="1548" width="6.109375" style="191" customWidth="1"/>
    <col min="1549" max="1549" width="4" style="191" customWidth="1"/>
    <col min="1550" max="1553" width="3.5546875" style="191" customWidth="1"/>
    <col min="1554" max="1557" width="4.6640625" style="191" customWidth="1"/>
    <col min="1558" max="1561" width="3.109375" style="191" customWidth="1"/>
    <col min="1562" max="1562" width="2.44140625" style="191" customWidth="1"/>
    <col min="1563" max="1795" width="8.88671875" style="191"/>
    <col min="1796" max="1796" width="3.33203125" style="191" customWidth="1"/>
    <col min="1797" max="1797" width="3.5546875" style="191" customWidth="1"/>
    <col min="1798" max="1798" width="20.44140625" style="191" customWidth="1"/>
    <col min="1799" max="1799" width="4.44140625" style="191" customWidth="1"/>
    <col min="1800" max="1800" width="3.5546875" style="191" customWidth="1"/>
    <col min="1801" max="1801" width="26.33203125" style="191" customWidth="1"/>
    <col min="1802" max="1802" width="6.6640625" style="191" customWidth="1"/>
    <col min="1803" max="1803" width="3.109375" style="191" customWidth="1"/>
    <col min="1804" max="1804" width="6.109375" style="191" customWidth="1"/>
    <col min="1805" max="1805" width="4" style="191" customWidth="1"/>
    <col min="1806" max="1809" width="3.5546875" style="191" customWidth="1"/>
    <col min="1810" max="1813" width="4.6640625" style="191" customWidth="1"/>
    <col min="1814" max="1817" width="3.109375" style="191" customWidth="1"/>
    <col min="1818" max="1818" width="2.44140625" style="191" customWidth="1"/>
    <col min="1819" max="2051" width="8.88671875" style="191"/>
    <col min="2052" max="2052" width="3.33203125" style="191" customWidth="1"/>
    <col min="2053" max="2053" width="3.5546875" style="191" customWidth="1"/>
    <col min="2054" max="2054" width="20.44140625" style="191" customWidth="1"/>
    <col min="2055" max="2055" width="4.44140625" style="191" customWidth="1"/>
    <col min="2056" max="2056" width="3.5546875" style="191" customWidth="1"/>
    <col min="2057" max="2057" width="26.33203125" style="191" customWidth="1"/>
    <col min="2058" max="2058" width="6.6640625" style="191" customWidth="1"/>
    <col min="2059" max="2059" width="3.109375" style="191" customWidth="1"/>
    <col min="2060" max="2060" width="6.109375" style="191" customWidth="1"/>
    <col min="2061" max="2061" width="4" style="191" customWidth="1"/>
    <col min="2062" max="2065" width="3.5546875" style="191" customWidth="1"/>
    <col min="2066" max="2069" width="4.6640625" style="191" customWidth="1"/>
    <col min="2070" max="2073" width="3.109375" style="191" customWidth="1"/>
    <col min="2074" max="2074" width="2.44140625" style="191" customWidth="1"/>
    <col min="2075" max="2307" width="8.88671875" style="191"/>
    <col min="2308" max="2308" width="3.33203125" style="191" customWidth="1"/>
    <col min="2309" max="2309" width="3.5546875" style="191" customWidth="1"/>
    <col min="2310" max="2310" width="20.44140625" style="191" customWidth="1"/>
    <col min="2311" max="2311" width="4.44140625" style="191" customWidth="1"/>
    <col min="2312" max="2312" width="3.5546875" style="191" customWidth="1"/>
    <col min="2313" max="2313" width="26.33203125" style="191" customWidth="1"/>
    <col min="2314" max="2314" width="6.6640625" style="191" customWidth="1"/>
    <col min="2315" max="2315" width="3.109375" style="191" customWidth="1"/>
    <col min="2316" max="2316" width="6.109375" style="191" customWidth="1"/>
    <col min="2317" max="2317" width="4" style="191" customWidth="1"/>
    <col min="2318" max="2321" width="3.5546875" style="191" customWidth="1"/>
    <col min="2322" max="2325" width="4.6640625" style="191" customWidth="1"/>
    <col min="2326" max="2329" width="3.109375" style="191" customWidth="1"/>
    <col min="2330" max="2330" width="2.44140625" style="191" customWidth="1"/>
    <col min="2331" max="2563" width="8.88671875" style="191"/>
    <col min="2564" max="2564" width="3.33203125" style="191" customWidth="1"/>
    <col min="2565" max="2565" width="3.5546875" style="191" customWidth="1"/>
    <col min="2566" max="2566" width="20.44140625" style="191" customWidth="1"/>
    <col min="2567" max="2567" width="4.44140625" style="191" customWidth="1"/>
    <col min="2568" max="2568" width="3.5546875" style="191" customWidth="1"/>
    <col min="2569" max="2569" width="26.33203125" style="191" customWidth="1"/>
    <col min="2570" max="2570" width="6.6640625" style="191" customWidth="1"/>
    <col min="2571" max="2571" width="3.109375" style="191" customWidth="1"/>
    <col min="2572" max="2572" width="6.109375" style="191" customWidth="1"/>
    <col min="2573" max="2573" width="4" style="191" customWidth="1"/>
    <col min="2574" max="2577" width="3.5546875" style="191" customWidth="1"/>
    <col min="2578" max="2581" width="4.6640625" style="191" customWidth="1"/>
    <col min="2582" max="2585" width="3.109375" style="191" customWidth="1"/>
    <col min="2586" max="2586" width="2.44140625" style="191" customWidth="1"/>
    <col min="2587" max="2819" width="8.88671875" style="191"/>
    <col min="2820" max="2820" width="3.33203125" style="191" customWidth="1"/>
    <col min="2821" max="2821" width="3.5546875" style="191" customWidth="1"/>
    <col min="2822" max="2822" width="20.44140625" style="191" customWidth="1"/>
    <col min="2823" max="2823" width="4.44140625" style="191" customWidth="1"/>
    <col min="2824" max="2824" width="3.5546875" style="191" customWidth="1"/>
    <col min="2825" max="2825" width="26.33203125" style="191" customWidth="1"/>
    <col min="2826" max="2826" width="6.6640625" style="191" customWidth="1"/>
    <col min="2827" max="2827" width="3.109375" style="191" customWidth="1"/>
    <col min="2828" max="2828" width="6.109375" style="191" customWidth="1"/>
    <col min="2829" max="2829" width="4" style="191" customWidth="1"/>
    <col min="2830" max="2833" width="3.5546875" style="191" customWidth="1"/>
    <col min="2834" max="2837" width="4.6640625" style="191" customWidth="1"/>
    <col min="2838" max="2841" width="3.109375" style="191" customWidth="1"/>
    <col min="2842" max="2842" width="2.44140625" style="191" customWidth="1"/>
    <col min="2843" max="3075" width="8.88671875" style="191"/>
    <col min="3076" max="3076" width="3.33203125" style="191" customWidth="1"/>
    <col min="3077" max="3077" width="3.5546875" style="191" customWidth="1"/>
    <col min="3078" max="3078" width="20.44140625" style="191" customWidth="1"/>
    <col min="3079" max="3079" width="4.44140625" style="191" customWidth="1"/>
    <col min="3080" max="3080" width="3.5546875" style="191" customWidth="1"/>
    <col min="3081" max="3081" width="26.33203125" style="191" customWidth="1"/>
    <col min="3082" max="3082" width="6.6640625" style="191" customWidth="1"/>
    <col min="3083" max="3083" width="3.109375" style="191" customWidth="1"/>
    <col min="3084" max="3084" width="6.109375" style="191" customWidth="1"/>
    <col min="3085" max="3085" width="4" style="191" customWidth="1"/>
    <col min="3086" max="3089" width="3.5546875" style="191" customWidth="1"/>
    <col min="3090" max="3093" width="4.6640625" style="191" customWidth="1"/>
    <col min="3094" max="3097" width="3.109375" style="191" customWidth="1"/>
    <col min="3098" max="3098" width="2.44140625" style="191" customWidth="1"/>
    <col min="3099" max="3331" width="8.88671875" style="191"/>
    <col min="3332" max="3332" width="3.33203125" style="191" customWidth="1"/>
    <col min="3333" max="3333" width="3.5546875" style="191" customWidth="1"/>
    <col min="3334" max="3334" width="20.44140625" style="191" customWidth="1"/>
    <col min="3335" max="3335" width="4.44140625" style="191" customWidth="1"/>
    <col min="3336" max="3336" width="3.5546875" style="191" customWidth="1"/>
    <col min="3337" max="3337" width="26.33203125" style="191" customWidth="1"/>
    <col min="3338" max="3338" width="6.6640625" style="191" customWidth="1"/>
    <col min="3339" max="3339" width="3.109375" style="191" customWidth="1"/>
    <col min="3340" max="3340" width="6.109375" style="191" customWidth="1"/>
    <col min="3341" max="3341" width="4" style="191" customWidth="1"/>
    <col min="3342" max="3345" width="3.5546875" style="191" customWidth="1"/>
    <col min="3346" max="3349" width="4.6640625" style="191" customWidth="1"/>
    <col min="3350" max="3353" width="3.109375" style="191" customWidth="1"/>
    <col min="3354" max="3354" width="2.44140625" style="191" customWidth="1"/>
    <col min="3355" max="3587" width="8.88671875" style="191"/>
    <col min="3588" max="3588" width="3.33203125" style="191" customWidth="1"/>
    <col min="3589" max="3589" width="3.5546875" style="191" customWidth="1"/>
    <col min="3590" max="3590" width="20.44140625" style="191" customWidth="1"/>
    <col min="3591" max="3591" width="4.44140625" style="191" customWidth="1"/>
    <col min="3592" max="3592" width="3.5546875" style="191" customWidth="1"/>
    <col min="3593" max="3593" width="26.33203125" style="191" customWidth="1"/>
    <col min="3594" max="3594" width="6.6640625" style="191" customWidth="1"/>
    <col min="3595" max="3595" width="3.109375" style="191" customWidth="1"/>
    <col min="3596" max="3596" width="6.109375" style="191" customWidth="1"/>
    <col min="3597" max="3597" width="4" style="191" customWidth="1"/>
    <col min="3598" max="3601" width="3.5546875" style="191" customWidth="1"/>
    <col min="3602" max="3605" width="4.6640625" style="191" customWidth="1"/>
    <col min="3606" max="3609" width="3.109375" style="191" customWidth="1"/>
    <col min="3610" max="3610" width="2.44140625" style="191" customWidth="1"/>
    <col min="3611" max="3843" width="8.88671875" style="191"/>
    <col min="3844" max="3844" width="3.33203125" style="191" customWidth="1"/>
    <col min="3845" max="3845" width="3.5546875" style="191" customWidth="1"/>
    <col min="3846" max="3846" width="20.44140625" style="191" customWidth="1"/>
    <col min="3847" max="3847" width="4.44140625" style="191" customWidth="1"/>
    <col min="3848" max="3848" width="3.5546875" style="191" customWidth="1"/>
    <col min="3849" max="3849" width="26.33203125" style="191" customWidth="1"/>
    <col min="3850" max="3850" width="6.6640625" style="191" customWidth="1"/>
    <col min="3851" max="3851" width="3.109375" style="191" customWidth="1"/>
    <col min="3852" max="3852" width="6.109375" style="191" customWidth="1"/>
    <col min="3853" max="3853" width="4" style="191" customWidth="1"/>
    <col min="3854" max="3857" width="3.5546875" style="191" customWidth="1"/>
    <col min="3858" max="3861" width="4.6640625" style="191" customWidth="1"/>
    <col min="3862" max="3865" width="3.109375" style="191" customWidth="1"/>
    <col min="3866" max="3866" width="2.44140625" style="191" customWidth="1"/>
    <col min="3867" max="4099" width="8.88671875" style="191"/>
    <col min="4100" max="4100" width="3.33203125" style="191" customWidth="1"/>
    <col min="4101" max="4101" width="3.5546875" style="191" customWidth="1"/>
    <col min="4102" max="4102" width="20.44140625" style="191" customWidth="1"/>
    <col min="4103" max="4103" width="4.44140625" style="191" customWidth="1"/>
    <col min="4104" max="4104" width="3.5546875" style="191" customWidth="1"/>
    <col min="4105" max="4105" width="26.33203125" style="191" customWidth="1"/>
    <col min="4106" max="4106" width="6.6640625" style="191" customWidth="1"/>
    <col min="4107" max="4107" width="3.109375" style="191" customWidth="1"/>
    <col min="4108" max="4108" width="6.109375" style="191" customWidth="1"/>
    <col min="4109" max="4109" width="4" style="191" customWidth="1"/>
    <col min="4110" max="4113" width="3.5546875" style="191" customWidth="1"/>
    <col min="4114" max="4117" width="4.6640625" style="191" customWidth="1"/>
    <col min="4118" max="4121" width="3.109375" style="191" customWidth="1"/>
    <col min="4122" max="4122" width="2.44140625" style="191" customWidth="1"/>
    <col min="4123" max="4355" width="8.88671875" style="191"/>
    <col min="4356" max="4356" width="3.33203125" style="191" customWidth="1"/>
    <col min="4357" max="4357" width="3.5546875" style="191" customWidth="1"/>
    <col min="4358" max="4358" width="20.44140625" style="191" customWidth="1"/>
    <col min="4359" max="4359" width="4.44140625" style="191" customWidth="1"/>
    <col min="4360" max="4360" width="3.5546875" style="191" customWidth="1"/>
    <col min="4361" max="4361" width="26.33203125" style="191" customWidth="1"/>
    <col min="4362" max="4362" width="6.6640625" style="191" customWidth="1"/>
    <col min="4363" max="4363" width="3.109375" style="191" customWidth="1"/>
    <col min="4364" max="4364" width="6.109375" style="191" customWidth="1"/>
    <col min="4365" max="4365" width="4" style="191" customWidth="1"/>
    <col min="4366" max="4369" width="3.5546875" style="191" customWidth="1"/>
    <col min="4370" max="4373" width="4.6640625" style="191" customWidth="1"/>
    <col min="4374" max="4377" width="3.109375" style="191" customWidth="1"/>
    <col min="4378" max="4378" width="2.44140625" style="191" customWidth="1"/>
    <col min="4379" max="4611" width="8.88671875" style="191"/>
    <col min="4612" max="4612" width="3.33203125" style="191" customWidth="1"/>
    <col min="4613" max="4613" width="3.5546875" style="191" customWidth="1"/>
    <col min="4614" max="4614" width="20.44140625" style="191" customWidth="1"/>
    <col min="4615" max="4615" width="4.44140625" style="191" customWidth="1"/>
    <col min="4616" max="4616" width="3.5546875" style="191" customWidth="1"/>
    <col min="4617" max="4617" width="26.33203125" style="191" customWidth="1"/>
    <col min="4618" max="4618" width="6.6640625" style="191" customWidth="1"/>
    <col min="4619" max="4619" width="3.109375" style="191" customWidth="1"/>
    <col min="4620" max="4620" width="6.109375" style="191" customWidth="1"/>
    <col min="4621" max="4621" width="4" style="191" customWidth="1"/>
    <col min="4622" max="4625" width="3.5546875" style="191" customWidth="1"/>
    <col min="4626" max="4629" width="4.6640625" style="191" customWidth="1"/>
    <col min="4630" max="4633" width="3.109375" style="191" customWidth="1"/>
    <col min="4634" max="4634" width="2.44140625" style="191" customWidth="1"/>
    <col min="4635" max="4867" width="8.88671875" style="191"/>
    <col min="4868" max="4868" width="3.33203125" style="191" customWidth="1"/>
    <col min="4869" max="4869" width="3.5546875" style="191" customWidth="1"/>
    <col min="4870" max="4870" width="20.44140625" style="191" customWidth="1"/>
    <col min="4871" max="4871" width="4.44140625" style="191" customWidth="1"/>
    <col min="4872" max="4872" width="3.5546875" style="191" customWidth="1"/>
    <col min="4873" max="4873" width="26.33203125" style="191" customWidth="1"/>
    <col min="4874" max="4874" width="6.6640625" style="191" customWidth="1"/>
    <col min="4875" max="4875" width="3.109375" style="191" customWidth="1"/>
    <col min="4876" max="4876" width="6.109375" style="191" customWidth="1"/>
    <col min="4877" max="4877" width="4" style="191" customWidth="1"/>
    <col min="4878" max="4881" width="3.5546875" style="191" customWidth="1"/>
    <col min="4882" max="4885" width="4.6640625" style="191" customWidth="1"/>
    <col min="4886" max="4889" width="3.109375" style="191" customWidth="1"/>
    <col min="4890" max="4890" width="2.44140625" style="191" customWidth="1"/>
    <col min="4891" max="5123" width="8.88671875" style="191"/>
    <col min="5124" max="5124" width="3.33203125" style="191" customWidth="1"/>
    <col min="5125" max="5125" width="3.5546875" style="191" customWidth="1"/>
    <col min="5126" max="5126" width="20.44140625" style="191" customWidth="1"/>
    <col min="5127" max="5127" width="4.44140625" style="191" customWidth="1"/>
    <col min="5128" max="5128" width="3.5546875" style="191" customWidth="1"/>
    <col min="5129" max="5129" width="26.33203125" style="191" customWidth="1"/>
    <col min="5130" max="5130" width="6.6640625" style="191" customWidth="1"/>
    <col min="5131" max="5131" width="3.109375" style="191" customWidth="1"/>
    <col min="5132" max="5132" width="6.109375" style="191" customWidth="1"/>
    <col min="5133" max="5133" width="4" style="191" customWidth="1"/>
    <col min="5134" max="5137" width="3.5546875" style="191" customWidth="1"/>
    <col min="5138" max="5141" width="4.6640625" style="191" customWidth="1"/>
    <col min="5142" max="5145" width="3.109375" style="191" customWidth="1"/>
    <col min="5146" max="5146" width="2.44140625" style="191" customWidth="1"/>
    <col min="5147" max="5379" width="8.88671875" style="191"/>
    <col min="5380" max="5380" width="3.33203125" style="191" customWidth="1"/>
    <col min="5381" max="5381" width="3.5546875" style="191" customWidth="1"/>
    <col min="5382" max="5382" width="20.44140625" style="191" customWidth="1"/>
    <col min="5383" max="5383" width="4.44140625" style="191" customWidth="1"/>
    <col min="5384" max="5384" width="3.5546875" style="191" customWidth="1"/>
    <col min="5385" max="5385" width="26.33203125" style="191" customWidth="1"/>
    <col min="5386" max="5386" width="6.6640625" style="191" customWidth="1"/>
    <col min="5387" max="5387" width="3.109375" style="191" customWidth="1"/>
    <col min="5388" max="5388" width="6.109375" style="191" customWidth="1"/>
    <col min="5389" max="5389" width="4" style="191" customWidth="1"/>
    <col min="5390" max="5393" width="3.5546875" style="191" customWidth="1"/>
    <col min="5394" max="5397" width="4.6640625" style="191" customWidth="1"/>
    <col min="5398" max="5401" width="3.109375" style="191" customWidth="1"/>
    <col min="5402" max="5402" width="2.44140625" style="191" customWidth="1"/>
    <col min="5403" max="5635" width="8.88671875" style="191"/>
    <col min="5636" max="5636" width="3.33203125" style="191" customWidth="1"/>
    <col min="5637" max="5637" width="3.5546875" style="191" customWidth="1"/>
    <col min="5638" max="5638" width="20.44140625" style="191" customWidth="1"/>
    <col min="5639" max="5639" width="4.44140625" style="191" customWidth="1"/>
    <col min="5640" max="5640" width="3.5546875" style="191" customWidth="1"/>
    <col min="5641" max="5641" width="26.33203125" style="191" customWidth="1"/>
    <col min="5642" max="5642" width="6.6640625" style="191" customWidth="1"/>
    <col min="5643" max="5643" width="3.109375" style="191" customWidth="1"/>
    <col min="5644" max="5644" width="6.109375" style="191" customWidth="1"/>
    <col min="5645" max="5645" width="4" style="191" customWidth="1"/>
    <col min="5646" max="5649" width="3.5546875" style="191" customWidth="1"/>
    <col min="5650" max="5653" width="4.6640625" style="191" customWidth="1"/>
    <col min="5654" max="5657" width="3.109375" style="191" customWidth="1"/>
    <col min="5658" max="5658" width="2.44140625" style="191" customWidth="1"/>
    <col min="5659" max="5891" width="8.88671875" style="191"/>
    <col min="5892" max="5892" width="3.33203125" style="191" customWidth="1"/>
    <col min="5893" max="5893" width="3.5546875" style="191" customWidth="1"/>
    <col min="5894" max="5894" width="20.44140625" style="191" customWidth="1"/>
    <col min="5895" max="5895" width="4.44140625" style="191" customWidth="1"/>
    <col min="5896" max="5896" width="3.5546875" style="191" customWidth="1"/>
    <col min="5897" max="5897" width="26.33203125" style="191" customWidth="1"/>
    <col min="5898" max="5898" width="6.6640625" style="191" customWidth="1"/>
    <col min="5899" max="5899" width="3.109375" style="191" customWidth="1"/>
    <col min="5900" max="5900" width="6.109375" style="191" customWidth="1"/>
    <col min="5901" max="5901" width="4" style="191" customWidth="1"/>
    <col min="5902" max="5905" width="3.5546875" style="191" customWidth="1"/>
    <col min="5906" max="5909" width="4.6640625" style="191" customWidth="1"/>
    <col min="5910" max="5913" width="3.109375" style="191" customWidth="1"/>
    <col min="5914" max="5914" width="2.44140625" style="191" customWidth="1"/>
    <col min="5915" max="6147" width="8.88671875" style="191"/>
    <col min="6148" max="6148" width="3.33203125" style="191" customWidth="1"/>
    <col min="6149" max="6149" width="3.5546875" style="191" customWidth="1"/>
    <col min="6150" max="6150" width="20.44140625" style="191" customWidth="1"/>
    <col min="6151" max="6151" width="4.44140625" style="191" customWidth="1"/>
    <col min="6152" max="6152" width="3.5546875" style="191" customWidth="1"/>
    <col min="6153" max="6153" width="26.33203125" style="191" customWidth="1"/>
    <col min="6154" max="6154" width="6.6640625" style="191" customWidth="1"/>
    <col min="6155" max="6155" width="3.109375" style="191" customWidth="1"/>
    <col min="6156" max="6156" width="6.109375" style="191" customWidth="1"/>
    <col min="6157" max="6157" width="4" style="191" customWidth="1"/>
    <col min="6158" max="6161" width="3.5546875" style="191" customWidth="1"/>
    <col min="6162" max="6165" width="4.6640625" style="191" customWidth="1"/>
    <col min="6166" max="6169" width="3.109375" style="191" customWidth="1"/>
    <col min="6170" max="6170" width="2.44140625" style="191" customWidth="1"/>
    <col min="6171" max="6403" width="8.88671875" style="191"/>
    <col min="6404" max="6404" width="3.33203125" style="191" customWidth="1"/>
    <col min="6405" max="6405" width="3.5546875" style="191" customWidth="1"/>
    <col min="6406" max="6406" width="20.44140625" style="191" customWidth="1"/>
    <col min="6407" max="6407" width="4.44140625" style="191" customWidth="1"/>
    <col min="6408" max="6408" width="3.5546875" style="191" customWidth="1"/>
    <col min="6409" max="6409" width="26.33203125" style="191" customWidth="1"/>
    <col min="6410" max="6410" width="6.6640625" style="191" customWidth="1"/>
    <col min="6411" max="6411" width="3.109375" style="191" customWidth="1"/>
    <col min="6412" max="6412" width="6.109375" style="191" customWidth="1"/>
    <col min="6413" max="6413" width="4" style="191" customWidth="1"/>
    <col min="6414" max="6417" width="3.5546875" style="191" customWidth="1"/>
    <col min="6418" max="6421" width="4.6640625" style="191" customWidth="1"/>
    <col min="6422" max="6425" width="3.109375" style="191" customWidth="1"/>
    <col min="6426" max="6426" width="2.44140625" style="191" customWidth="1"/>
    <col min="6427" max="6659" width="8.88671875" style="191"/>
    <col min="6660" max="6660" width="3.33203125" style="191" customWidth="1"/>
    <col min="6661" max="6661" width="3.5546875" style="191" customWidth="1"/>
    <col min="6662" max="6662" width="20.44140625" style="191" customWidth="1"/>
    <col min="6663" max="6663" width="4.44140625" style="191" customWidth="1"/>
    <col min="6664" max="6664" width="3.5546875" style="191" customWidth="1"/>
    <col min="6665" max="6665" width="26.33203125" style="191" customWidth="1"/>
    <col min="6666" max="6666" width="6.6640625" style="191" customWidth="1"/>
    <col min="6667" max="6667" width="3.109375" style="191" customWidth="1"/>
    <col min="6668" max="6668" width="6.109375" style="191" customWidth="1"/>
    <col min="6669" max="6669" width="4" style="191" customWidth="1"/>
    <col min="6670" max="6673" width="3.5546875" style="191" customWidth="1"/>
    <col min="6674" max="6677" width="4.6640625" style="191" customWidth="1"/>
    <col min="6678" max="6681" width="3.109375" style="191" customWidth="1"/>
    <col min="6682" max="6682" width="2.44140625" style="191" customWidth="1"/>
    <col min="6683" max="6915" width="8.88671875" style="191"/>
    <col min="6916" max="6916" width="3.33203125" style="191" customWidth="1"/>
    <col min="6917" max="6917" width="3.5546875" style="191" customWidth="1"/>
    <col min="6918" max="6918" width="20.44140625" style="191" customWidth="1"/>
    <col min="6919" max="6919" width="4.44140625" style="191" customWidth="1"/>
    <col min="6920" max="6920" width="3.5546875" style="191" customWidth="1"/>
    <col min="6921" max="6921" width="26.33203125" style="191" customWidth="1"/>
    <col min="6922" max="6922" width="6.6640625" style="191" customWidth="1"/>
    <col min="6923" max="6923" width="3.109375" style="191" customWidth="1"/>
    <col min="6924" max="6924" width="6.109375" style="191" customWidth="1"/>
    <col min="6925" max="6925" width="4" style="191" customWidth="1"/>
    <col min="6926" max="6929" width="3.5546875" style="191" customWidth="1"/>
    <col min="6930" max="6933" width="4.6640625" style="191" customWidth="1"/>
    <col min="6934" max="6937" width="3.109375" style="191" customWidth="1"/>
    <col min="6938" max="6938" width="2.44140625" style="191" customWidth="1"/>
    <col min="6939" max="7171" width="8.88671875" style="191"/>
    <col min="7172" max="7172" width="3.33203125" style="191" customWidth="1"/>
    <col min="7173" max="7173" width="3.5546875" style="191" customWidth="1"/>
    <col min="7174" max="7174" width="20.44140625" style="191" customWidth="1"/>
    <col min="7175" max="7175" width="4.44140625" style="191" customWidth="1"/>
    <col min="7176" max="7176" width="3.5546875" style="191" customWidth="1"/>
    <col min="7177" max="7177" width="26.33203125" style="191" customWidth="1"/>
    <col min="7178" max="7178" width="6.6640625" style="191" customWidth="1"/>
    <col min="7179" max="7179" width="3.109375" style="191" customWidth="1"/>
    <col min="7180" max="7180" width="6.109375" style="191" customWidth="1"/>
    <col min="7181" max="7181" width="4" style="191" customWidth="1"/>
    <col min="7182" max="7185" width="3.5546875" style="191" customWidth="1"/>
    <col min="7186" max="7189" width="4.6640625" style="191" customWidth="1"/>
    <col min="7190" max="7193" width="3.109375" style="191" customWidth="1"/>
    <col min="7194" max="7194" width="2.44140625" style="191" customWidth="1"/>
    <col min="7195" max="7427" width="8.88671875" style="191"/>
    <col min="7428" max="7428" width="3.33203125" style="191" customWidth="1"/>
    <col min="7429" max="7429" width="3.5546875" style="191" customWidth="1"/>
    <col min="7430" max="7430" width="20.44140625" style="191" customWidth="1"/>
    <col min="7431" max="7431" width="4.44140625" style="191" customWidth="1"/>
    <col min="7432" max="7432" width="3.5546875" style="191" customWidth="1"/>
    <col min="7433" max="7433" width="26.33203125" style="191" customWidth="1"/>
    <col min="7434" max="7434" width="6.6640625" style="191" customWidth="1"/>
    <col min="7435" max="7435" width="3.109375" style="191" customWidth="1"/>
    <col min="7436" max="7436" width="6.109375" style="191" customWidth="1"/>
    <col min="7437" max="7437" width="4" style="191" customWidth="1"/>
    <col min="7438" max="7441" width="3.5546875" style="191" customWidth="1"/>
    <col min="7442" max="7445" width="4.6640625" style="191" customWidth="1"/>
    <col min="7446" max="7449" width="3.109375" style="191" customWidth="1"/>
    <col min="7450" max="7450" width="2.44140625" style="191" customWidth="1"/>
    <col min="7451" max="7683" width="8.88671875" style="191"/>
    <col min="7684" max="7684" width="3.33203125" style="191" customWidth="1"/>
    <col min="7685" max="7685" width="3.5546875" style="191" customWidth="1"/>
    <col min="7686" max="7686" width="20.44140625" style="191" customWidth="1"/>
    <col min="7687" max="7687" width="4.44140625" style="191" customWidth="1"/>
    <col min="7688" max="7688" width="3.5546875" style="191" customWidth="1"/>
    <col min="7689" max="7689" width="26.33203125" style="191" customWidth="1"/>
    <col min="7690" max="7690" width="6.6640625" style="191" customWidth="1"/>
    <col min="7691" max="7691" width="3.109375" style="191" customWidth="1"/>
    <col min="7692" max="7692" width="6.109375" style="191" customWidth="1"/>
    <col min="7693" max="7693" width="4" style="191" customWidth="1"/>
    <col min="7694" max="7697" width="3.5546875" style="191" customWidth="1"/>
    <col min="7698" max="7701" width="4.6640625" style="191" customWidth="1"/>
    <col min="7702" max="7705" width="3.109375" style="191" customWidth="1"/>
    <col min="7706" max="7706" width="2.44140625" style="191" customWidth="1"/>
    <col min="7707" max="7939" width="8.88671875" style="191"/>
    <col min="7940" max="7940" width="3.33203125" style="191" customWidth="1"/>
    <col min="7941" max="7941" width="3.5546875" style="191" customWidth="1"/>
    <col min="7942" max="7942" width="20.44140625" style="191" customWidth="1"/>
    <col min="7943" max="7943" width="4.44140625" style="191" customWidth="1"/>
    <col min="7944" max="7944" width="3.5546875" style="191" customWidth="1"/>
    <col min="7945" max="7945" width="26.33203125" style="191" customWidth="1"/>
    <col min="7946" max="7946" width="6.6640625" style="191" customWidth="1"/>
    <col min="7947" max="7947" width="3.109375" style="191" customWidth="1"/>
    <col min="7948" max="7948" width="6.109375" style="191" customWidth="1"/>
    <col min="7949" max="7949" width="4" style="191" customWidth="1"/>
    <col min="7950" max="7953" width="3.5546875" style="191" customWidth="1"/>
    <col min="7954" max="7957" width="4.6640625" style="191" customWidth="1"/>
    <col min="7958" max="7961" width="3.109375" style="191" customWidth="1"/>
    <col min="7962" max="7962" width="2.44140625" style="191" customWidth="1"/>
    <col min="7963" max="8195" width="8.88671875" style="191"/>
    <col min="8196" max="8196" width="3.33203125" style="191" customWidth="1"/>
    <col min="8197" max="8197" width="3.5546875" style="191" customWidth="1"/>
    <col min="8198" max="8198" width="20.44140625" style="191" customWidth="1"/>
    <col min="8199" max="8199" width="4.44140625" style="191" customWidth="1"/>
    <col min="8200" max="8200" width="3.5546875" style="191" customWidth="1"/>
    <col min="8201" max="8201" width="26.33203125" style="191" customWidth="1"/>
    <col min="8202" max="8202" width="6.6640625" style="191" customWidth="1"/>
    <col min="8203" max="8203" width="3.109375" style="191" customWidth="1"/>
    <col min="8204" max="8204" width="6.109375" style="191" customWidth="1"/>
    <col min="8205" max="8205" width="4" style="191" customWidth="1"/>
    <col min="8206" max="8209" width="3.5546875" style="191" customWidth="1"/>
    <col min="8210" max="8213" width="4.6640625" style="191" customWidth="1"/>
    <col min="8214" max="8217" width="3.109375" style="191" customWidth="1"/>
    <col min="8218" max="8218" width="2.44140625" style="191" customWidth="1"/>
    <col min="8219" max="8451" width="8.88671875" style="191"/>
    <col min="8452" max="8452" width="3.33203125" style="191" customWidth="1"/>
    <col min="8453" max="8453" width="3.5546875" style="191" customWidth="1"/>
    <col min="8454" max="8454" width="20.44140625" style="191" customWidth="1"/>
    <col min="8455" max="8455" width="4.44140625" style="191" customWidth="1"/>
    <col min="8456" max="8456" width="3.5546875" style="191" customWidth="1"/>
    <col min="8457" max="8457" width="26.33203125" style="191" customWidth="1"/>
    <col min="8458" max="8458" width="6.6640625" style="191" customWidth="1"/>
    <col min="8459" max="8459" width="3.109375" style="191" customWidth="1"/>
    <col min="8460" max="8460" width="6.109375" style="191" customWidth="1"/>
    <col min="8461" max="8461" width="4" style="191" customWidth="1"/>
    <col min="8462" max="8465" width="3.5546875" style="191" customWidth="1"/>
    <col min="8466" max="8469" width="4.6640625" style="191" customWidth="1"/>
    <col min="8470" max="8473" width="3.109375" style="191" customWidth="1"/>
    <col min="8474" max="8474" width="2.44140625" style="191" customWidth="1"/>
    <col min="8475" max="8707" width="8.88671875" style="191"/>
    <col min="8708" max="8708" width="3.33203125" style="191" customWidth="1"/>
    <col min="8709" max="8709" width="3.5546875" style="191" customWidth="1"/>
    <col min="8710" max="8710" width="20.44140625" style="191" customWidth="1"/>
    <col min="8711" max="8711" width="4.44140625" style="191" customWidth="1"/>
    <col min="8712" max="8712" width="3.5546875" style="191" customWidth="1"/>
    <col min="8713" max="8713" width="26.33203125" style="191" customWidth="1"/>
    <col min="8714" max="8714" width="6.6640625" style="191" customWidth="1"/>
    <col min="8715" max="8715" width="3.109375" style="191" customWidth="1"/>
    <col min="8716" max="8716" width="6.109375" style="191" customWidth="1"/>
    <col min="8717" max="8717" width="4" style="191" customWidth="1"/>
    <col min="8718" max="8721" width="3.5546875" style="191" customWidth="1"/>
    <col min="8722" max="8725" width="4.6640625" style="191" customWidth="1"/>
    <col min="8726" max="8729" width="3.109375" style="191" customWidth="1"/>
    <col min="8730" max="8730" width="2.44140625" style="191" customWidth="1"/>
    <col min="8731" max="8963" width="8.88671875" style="191"/>
    <col min="8964" max="8964" width="3.33203125" style="191" customWidth="1"/>
    <col min="8965" max="8965" width="3.5546875" style="191" customWidth="1"/>
    <col min="8966" max="8966" width="20.44140625" style="191" customWidth="1"/>
    <col min="8967" max="8967" width="4.44140625" style="191" customWidth="1"/>
    <col min="8968" max="8968" width="3.5546875" style="191" customWidth="1"/>
    <col min="8969" max="8969" width="26.33203125" style="191" customWidth="1"/>
    <col min="8970" max="8970" width="6.6640625" style="191" customWidth="1"/>
    <col min="8971" max="8971" width="3.109375" style="191" customWidth="1"/>
    <col min="8972" max="8972" width="6.109375" style="191" customWidth="1"/>
    <col min="8973" max="8973" width="4" style="191" customWidth="1"/>
    <col min="8974" max="8977" width="3.5546875" style="191" customWidth="1"/>
    <col min="8978" max="8981" width="4.6640625" style="191" customWidth="1"/>
    <col min="8982" max="8985" width="3.109375" style="191" customWidth="1"/>
    <col min="8986" max="8986" width="2.44140625" style="191" customWidth="1"/>
    <col min="8987" max="9219" width="8.88671875" style="191"/>
    <col min="9220" max="9220" width="3.33203125" style="191" customWidth="1"/>
    <col min="9221" max="9221" width="3.5546875" style="191" customWidth="1"/>
    <col min="9222" max="9222" width="20.44140625" style="191" customWidth="1"/>
    <col min="9223" max="9223" width="4.44140625" style="191" customWidth="1"/>
    <col min="9224" max="9224" width="3.5546875" style="191" customWidth="1"/>
    <col min="9225" max="9225" width="26.33203125" style="191" customWidth="1"/>
    <col min="9226" max="9226" width="6.6640625" style="191" customWidth="1"/>
    <col min="9227" max="9227" width="3.109375" style="191" customWidth="1"/>
    <col min="9228" max="9228" width="6.109375" style="191" customWidth="1"/>
    <col min="9229" max="9229" width="4" style="191" customWidth="1"/>
    <col min="9230" max="9233" width="3.5546875" style="191" customWidth="1"/>
    <col min="9234" max="9237" width="4.6640625" style="191" customWidth="1"/>
    <col min="9238" max="9241" width="3.109375" style="191" customWidth="1"/>
    <col min="9242" max="9242" width="2.44140625" style="191" customWidth="1"/>
    <col min="9243" max="9475" width="8.88671875" style="191"/>
    <col min="9476" max="9476" width="3.33203125" style="191" customWidth="1"/>
    <col min="9477" max="9477" width="3.5546875" style="191" customWidth="1"/>
    <col min="9478" max="9478" width="20.44140625" style="191" customWidth="1"/>
    <col min="9479" max="9479" width="4.44140625" style="191" customWidth="1"/>
    <col min="9480" max="9480" width="3.5546875" style="191" customWidth="1"/>
    <col min="9481" max="9481" width="26.33203125" style="191" customWidth="1"/>
    <col min="9482" max="9482" width="6.6640625" style="191" customWidth="1"/>
    <col min="9483" max="9483" width="3.109375" style="191" customWidth="1"/>
    <col min="9484" max="9484" width="6.109375" style="191" customWidth="1"/>
    <col min="9485" max="9485" width="4" style="191" customWidth="1"/>
    <col min="9486" max="9489" width="3.5546875" style="191" customWidth="1"/>
    <col min="9490" max="9493" width="4.6640625" style="191" customWidth="1"/>
    <col min="9494" max="9497" width="3.109375" style="191" customWidth="1"/>
    <col min="9498" max="9498" width="2.44140625" style="191" customWidth="1"/>
    <col min="9499" max="9731" width="8.88671875" style="191"/>
    <col min="9732" max="9732" width="3.33203125" style="191" customWidth="1"/>
    <col min="9733" max="9733" width="3.5546875" style="191" customWidth="1"/>
    <col min="9734" max="9734" width="20.44140625" style="191" customWidth="1"/>
    <col min="9735" max="9735" width="4.44140625" style="191" customWidth="1"/>
    <col min="9736" max="9736" width="3.5546875" style="191" customWidth="1"/>
    <col min="9737" max="9737" width="26.33203125" style="191" customWidth="1"/>
    <col min="9738" max="9738" width="6.6640625" style="191" customWidth="1"/>
    <col min="9739" max="9739" width="3.109375" style="191" customWidth="1"/>
    <col min="9740" max="9740" width="6.109375" style="191" customWidth="1"/>
    <col min="9741" max="9741" width="4" style="191" customWidth="1"/>
    <col min="9742" max="9745" width="3.5546875" style="191" customWidth="1"/>
    <col min="9746" max="9749" width="4.6640625" style="191" customWidth="1"/>
    <col min="9750" max="9753" width="3.109375" style="191" customWidth="1"/>
    <col min="9754" max="9754" width="2.44140625" style="191" customWidth="1"/>
    <col min="9755" max="9987" width="8.88671875" style="191"/>
    <col min="9988" max="9988" width="3.33203125" style="191" customWidth="1"/>
    <col min="9989" max="9989" width="3.5546875" style="191" customWidth="1"/>
    <col min="9990" max="9990" width="20.44140625" style="191" customWidth="1"/>
    <col min="9991" max="9991" width="4.44140625" style="191" customWidth="1"/>
    <col min="9992" max="9992" width="3.5546875" style="191" customWidth="1"/>
    <col min="9993" max="9993" width="26.33203125" style="191" customWidth="1"/>
    <col min="9994" max="9994" width="6.6640625" style="191" customWidth="1"/>
    <col min="9995" max="9995" width="3.109375" style="191" customWidth="1"/>
    <col min="9996" max="9996" width="6.109375" style="191" customWidth="1"/>
    <col min="9997" max="9997" width="4" style="191" customWidth="1"/>
    <col min="9998" max="10001" width="3.5546875" style="191" customWidth="1"/>
    <col min="10002" max="10005" width="4.6640625" style="191" customWidth="1"/>
    <col min="10006" max="10009" width="3.109375" style="191" customWidth="1"/>
    <col min="10010" max="10010" width="2.44140625" style="191" customWidth="1"/>
    <col min="10011" max="10243" width="8.88671875" style="191"/>
    <col min="10244" max="10244" width="3.33203125" style="191" customWidth="1"/>
    <col min="10245" max="10245" width="3.5546875" style="191" customWidth="1"/>
    <col min="10246" max="10246" width="20.44140625" style="191" customWidth="1"/>
    <col min="10247" max="10247" width="4.44140625" style="191" customWidth="1"/>
    <col min="10248" max="10248" width="3.5546875" style="191" customWidth="1"/>
    <col min="10249" max="10249" width="26.33203125" style="191" customWidth="1"/>
    <col min="10250" max="10250" width="6.6640625" style="191" customWidth="1"/>
    <col min="10251" max="10251" width="3.109375" style="191" customWidth="1"/>
    <col min="10252" max="10252" width="6.109375" style="191" customWidth="1"/>
    <col min="10253" max="10253" width="4" style="191" customWidth="1"/>
    <col min="10254" max="10257" width="3.5546875" style="191" customWidth="1"/>
    <col min="10258" max="10261" width="4.6640625" style="191" customWidth="1"/>
    <col min="10262" max="10265" width="3.109375" style="191" customWidth="1"/>
    <col min="10266" max="10266" width="2.44140625" style="191" customWidth="1"/>
    <col min="10267" max="10499" width="8.88671875" style="191"/>
    <col min="10500" max="10500" width="3.33203125" style="191" customWidth="1"/>
    <col min="10501" max="10501" width="3.5546875" style="191" customWidth="1"/>
    <col min="10502" max="10502" width="20.44140625" style="191" customWidth="1"/>
    <col min="10503" max="10503" width="4.44140625" style="191" customWidth="1"/>
    <col min="10504" max="10504" width="3.5546875" style="191" customWidth="1"/>
    <col min="10505" max="10505" width="26.33203125" style="191" customWidth="1"/>
    <col min="10506" max="10506" width="6.6640625" style="191" customWidth="1"/>
    <col min="10507" max="10507" width="3.109375" style="191" customWidth="1"/>
    <col min="10508" max="10508" width="6.109375" style="191" customWidth="1"/>
    <col min="10509" max="10509" width="4" style="191" customWidth="1"/>
    <col min="10510" max="10513" width="3.5546875" style="191" customWidth="1"/>
    <col min="10514" max="10517" width="4.6640625" style="191" customWidth="1"/>
    <col min="10518" max="10521" width="3.109375" style="191" customWidth="1"/>
    <col min="10522" max="10522" width="2.44140625" style="191" customWidth="1"/>
    <col min="10523" max="10755" width="8.88671875" style="191"/>
    <col min="10756" max="10756" width="3.33203125" style="191" customWidth="1"/>
    <col min="10757" max="10757" width="3.5546875" style="191" customWidth="1"/>
    <col min="10758" max="10758" width="20.44140625" style="191" customWidth="1"/>
    <col min="10759" max="10759" width="4.44140625" style="191" customWidth="1"/>
    <col min="10760" max="10760" width="3.5546875" style="191" customWidth="1"/>
    <col min="10761" max="10761" width="26.33203125" style="191" customWidth="1"/>
    <col min="10762" max="10762" width="6.6640625" style="191" customWidth="1"/>
    <col min="10763" max="10763" width="3.109375" style="191" customWidth="1"/>
    <col min="10764" max="10764" width="6.109375" style="191" customWidth="1"/>
    <col min="10765" max="10765" width="4" style="191" customWidth="1"/>
    <col min="10766" max="10769" width="3.5546875" style="191" customWidth="1"/>
    <col min="10770" max="10773" width="4.6640625" style="191" customWidth="1"/>
    <col min="10774" max="10777" width="3.109375" style="191" customWidth="1"/>
    <col min="10778" max="10778" width="2.44140625" style="191" customWidth="1"/>
    <col min="10779" max="11011" width="8.88671875" style="191"/>
    <col min="11012" max="11012" width="3.33203125" style="191" customWidth="1"/>
    <col min="11013" max="11013" width="3.5546875" style="191" customWidth="1"/>
    <col min="11014" max="11014" width="20.44140625" style="191" customWidth="1"/>
    <col min="11015" max="11015" width="4.44140625" style="191" customWidth="1"/>
    <col min="11016" max="11016" width="3.5546875" style="191" customWidth="1"/>
    <col min="11017" max="11017" width="26.33203125" style="191" customWidth="1"/>
    <col min="11018" max="11018" width="6.6640625" style="191" customWidth="1"/>
    <col min="11019" max="11019" width="3.109375" style="191" customWidth="1"/>
    <col min="11020" max="11020" width="6.109375" style="191" customWidth="1"/>
    <col min="11021" max="11021" width="4" style="191" customWidth="1"/>
    <col min="11022" max="11025" width="3.5546875" style="191" customWidth="1"/>
    <col min="11026" max="11029" width="4.6640625" style="191" customWidth="1"/>
    <col min="11030" max="11033" width="3.109375" style="191" customWidth="1"/>
    <col min="11034" max="11034" width="2.44140625" style="191" customWidth="1"/>
    <col min="11035" max="11267" width="8.88671875" style="191"/>
    <col min="11268" max="11268" width="3.33203125" style="191" customWidth="1"/>
    <col min="11269" max="11269" width="3.5546875" style="191" customWidth="1"/>
    <col min="11270" max="11270" width="20.44140625" style="191" customWidth="1"/>
    <col min="11271" max="11271" width="4.44140625" style="191" customWidth="1"/>
    <col min="11272" max="11272" width="3.5546875" style="191" customWidth="1"/>
    <col min="11273" max="11273" width="26.33203125" style="191" customWidth="1"/>
    <col min="11274" max="11274" width="6.6640625" style="191" customWidth="1"/>
    <col min="11275" max="11275" width="3.109375" style="191" customWidth="1"/>
    <col min="11276" max="11276" width="6.109375" style="191" customWidth="1"/>
    <col min="11277" max="11277" width="4" style="191" customWidth="1"/>
    <col min="11278" max="11281" width="3.5546875" style="191" customWidth="1"/>
    <col min="11282" max="11285" width="4.6640625" style="191" customWidth="1"/>
    <col min="11286" max="11289" width="3.109375" style="191" customWidth="1"/>
    <col min="11290" max="11290" width="2.44140625" style="191" customWidth="1"/>
    <col min="11291" max="11523" width="8.88671875" style="191"/>
    <col min="11524" max="11524" width="3.33203125" style="191" customWidth="1"/>
    <col min="11525" max="11525" width="3.5546875" style="191" customWidth="1"/>
    <col min="11526" max="11526" width="20.44140625" style="191" customWidth="1"/>
    <col min="11527" max="11527" width="4.44140625" style="191" customWidth="1"/>
    <col min="11528" max="11528" width="3.5546875" style="191" customWidth="1"/>
    <col min="11529" max="11529" width="26.33203125" style="191" customWidth="1"/>
    <col min="11530" max="11530" width="6.6640625" style="191" customWidth="1"/>
    <col min="11531" max="11531" width="3.109375" style="191" customWidth="1"/>
    <col min="11532" max="11532" width="6.109375" style="191" customWidth="1"/>
    <col min="11533" max="11533" width="4" style="191" customWidth="1"/>
    <col min="11534" max="11537" width="3.5546875" style="191" customWidth="1"/>
    <col min="11538" max="11541" width="4.6640625" style="191" customWidth="1"/>
    <col min="11542" max="11545" width="3.109375" style="191" customWidth="1"/>
    <col min="11546" max="11546" width="2.44140625" style="191" customWidth="1"/>
    <col min="11547" max="11779" width="8.88671875" style="191"/>
    <col min="11780" max="11780" width="3.33203125" style="191" customWidth="1"/>
    <col min="11781" max="11781" width="3.5546875" style="191" customWidth="1"/>
    <col min="11782" max="11782" width="20.44140625" style="191" customWidth="1"/>
    <col min="11783" max="11783" width="4.44140625" style="191" customWidth="1"/>
    <col min="11784" max="11784" width="3.5546875" style="191" customWidth="1"/>
    <col min="11785" max="11785" width="26.33203125" style="191" customWidth="1"/>
    <col min="11786" max="11786" width="6.6640625" style="191" customWidth="1"/>
    <col min="11787" max="11787" width="3.109375" style="191" customWidth="1"/>
    <col min="11788" max="11788" width="6.109375" style="191" customWidth="1"/>
    <col min="11789" max="11789" width="4" style="191" customWidth="1"/>
    <col min="11790" max="11793" width="3.5546875" style="191" customWidth="1"/>
    <col min="11794" max="11797" width="4.6640625" style="191" customWidth="1"/>
    <col min="11798" max="11801" width="3.109375" style="191" customWidth="1"/>
    <col min="11802" max="11802" width="2.44140625" style="191" customWidth="1"/>
    <col min="11803" max="12035" width="8.88671875" style="191"/>
    <col min="12036" max="12036" width="3.33203125" style="191" customWidth="1"/>
    <col min="12037" max="12037" width="3.5546875" style="191" customWidth="1"/>
    <col min="12038" max="12038" width="20.44140625" style="191" customWidth="1"/>
    <col min="12039" max="12039" width="4.44140625" style="191" customWidth="1"/>
    <col min="12040" max="12040" width="3.5546875" style="191" customWidth="1"/>
    <col min="12041" max="12041" width="26.33203125" style="191" customWidth="1"/>
    <col min="12042" max="12042" width="6.6640625" style="191" customWidth="1"/>
    <col min="12043" max="12043" width="3.109375" style="191" customWidth="1"/>
    <col min="12044" max="12044" width="6.109375" style="191" customWidth="1"/>
    <col min="12045" max="12045" width="4" style="191" customWidth="1"/>
    <col min="12046" max="12049" width="3.5546875" style="191" customWidth="1"/>
    <col min="12050" max="12053" width="4.6640625" style="191" customWidth="1"/>
    <col min="12054" max="12057" width="3.109375" style="191" customWidth="1"/>
    <col min="12058" max="12058" width="2.44140625" style="191" customWidth="1"/>
    <col min="12059" max="12291" width="8.88671875" style="191"/>
    <col min="12292" max="12292" width="3.33203125" style="191" customWidth="1"/>
    <col min="12293" max="12293" width="3.5546875" style="191" customWidth="1"/>
    <col min="12294" max="12294" width="20.44140625" style="191" customWidth="1"/>
    <col min="12295" max="12295" width="4.44140625" style="191" customWidth="1"/>
    <col min="12296" max="12296" width="3.5546875" style="191" customWidth="1"/>
    <col min="12297" max="12297" width="26.33203125" style="191" customWidth="1"/>
    <col min="12298" max="12298" width="6.6640625" style="191" customWidth="1"/>
    <col min="12299" max="12299" width="3.109375" style="191" customWidth="1"/>
    <col min="12300" max="12300" width="6.109375" style="191" customWidth="1"/>
    <col min="12301" max="12301" width="4" style="191" customWidth="1"/>
    <col min="12302" max="12305" width="3.5546875" style="191" customWidth="1"/>
    <col min="12306" max="12309" width="4.6640625" style="191" customWidth="1"/>
    <col min="12310" max="12313" width="3.109375" style="191" customWidth="1"/>
    <col min="12314" max="12314" width="2.44140625" style="191" customWidth="1"/>
    <col min="12315" max="12547" width="8.88671875" style="191"/>
    <col min="12548" max="12548" width="3.33203125" style="191" customWidth="1"/>
    <col min="12549" max="12549" width="3.5546875" style="191" customWidth="1"/>
    <col min="12550" max="12550" width="20.44140625" style="191" customWidth="1"/>
    <col min="12551" max="12551" width="4.44140625" style="191" customWidth="1"/>
    <col min="12552" max="12552" width="3.5546875" style="191" customWidth="1"/>
    <col min="12553" max="12553" width="26.33203125" style="191" customWidth="1"/>
    <col min="12554" max="12554" width="6.6640625" style="191" customWidth="1"/>
    <col min="12555" max="12555" width="3.109375" style="191" customWidth="1"/>
    <col min="12556" max="12556" width="6.109375" style="191" customWidth="1"/>
    <col min="12557" max="12557" width="4" style="191" customWidth="1"/>
    <col min="12558" max="12561" width="3.5546875" style="191" customWidth="1"/>
    <col min="12562" max="12565" width="4.6640625" style="191" customWidth="1"/>
    <col min="12566" max="12569" width="3.109375" style="191" customWidth="1"/>
    <col min="12570" max="12570" width="2.44140625" style="191" customWidth="1"/>
    <col min="12571" max="12803" width="8.88671875" style="191"/>
    <col min="12804" max="12804" width="3.33203125" style="191" customWidth="1"/>
    <col min="12805" max="12805" width="3.5546875" style="191" customWidth="1"/>
    <col min="12806" max="12806" width="20.44140625" style="191" customWidth="1"/>
    <col min="12807" max="12807" width="4.44140625" style="191" customWidth="1"/>
    <col min="12808" max="12808" width="3.5546875" style="191" customWidth="1"/>
    <col min="12809" max="12809" width="26.33203125" style="191" customWidth="1"/>
    <col min="12810" max="12810" width="6.6640625" style="191" customWidth="1"/>
    <col min="12811" max="12811" width="3.109375" style="191" customWidth="1"/>
    <col min="12812" max="12812" width="6.109375" style="191" customWidth="1"/>
    <col min="12813" max="12813" width="4" style="191" customWidth="1"/>
    <col min="12814" max="12817" width="3.5546875" style="191" customWidth="1"/>
    <col min="12818" max="12821" width="4.6640625" style="191" customWidth="1"/>
    <col min="12822" max="12825" width="3.109375" style="191" customWidth="1"/>
    <col min="12826" max="12826" width="2.44140625" style="191" customWidth="1"/>
    <col min="12827" max="13059" width="8.88671875" style="191"/>
    <col min="13060" max="13060" width="3.33203125" style="191" customWidth="1"/>
    <col min="13061" max="13061" width="3.5546875" style="191" customWidth="1"/>
    <col min="13062" max="13062" width="20.44140625" style="191" customWidth="1"/>
    <col min="13063" max="13063" width="4.44140625" style="191" customWidth="1"/>
    <col min="13064" max="13064" width="3.5546875" style="191" customWidth="1"/>
    <col min="13065" max="13065" width="26.33203125" style="191" customWidth="1"/>
    <col min="13066" max="13066" width="6.6640625" style="191" customWidth="1"/>
    <col min="13067" max="13067" width="3.109375" style="191" customWidth="1"/>
    <col min="13068" max="13068" width="6.109375" style="191" customWidth="1"/>
    <col min="13069" max="13069" width="4" style="191" customWidth="1"/>
    <col min="13070" max="13073" width="3.5546875" style="191" customWidth="1"/>
    <col min="13074" max="13077" width="4.6640625" style="191" customWidth="1"/>
    <col min="13078" max="13081" width="3.109375" style="191" customWidth="1"/>
    <col min="13082" max="13082" width="2.44140625" style="191" customWidth="1"/>
    <col min="13083" max="13315" width="8.88671875" style="191"/>
    <col min="13316" max="13316" width="3.33203125" style="191" customWidth="1"/>
    <col min="13317" max="13317" width="3.5546875" style="191" customWidth="1"/>
    <col min="13318" max="13318" width="20.44140625" style="191" customWidth="1"/>
    <col min="13319" max="13319" width="4.44140625" style="191" customWidth="1"/>
    <col min="13320" max="13320" width="3.5546875" style="191" customWidth="1"/>
    <col min="13321" max="13321" width="26.33203125" style="191" customWidth="1"/>
    <col min="13322" max="13322" width="6.6640625" style="191" customWidth="1"/>
    <col min="13323" max="13323" width="3.109375" style="191" customWidth="1"/>
    <col min="13324" max="13324" width="6.109375" style="191" customWidth="1"/>
    <col min="13325" max="13325" width="4" style="191" customWidth="1"/>
    <col min="13326" max="13329" width="3.5546875" style="191" customWidth="1"/>
    <col min="13330" max="13333" width="4.6640625" style="191" customWidth="1"/>
    <col min="13334" max="13337" width="3.109375" style="191" customWidth="1"/>
    <col min="13338" max="13338" width="2.44140625" style="191" customWidth="1"/>
    <col min="13339" max="13571" width="8.88671875" style="191"/>
    <col min="13572" max="13572" width="3.33203125" style="191" customWidth="1"/>
    <col min="13573" max="13573" width="3.5546875" style="191" customWidth="1"/>
    <col min="13574" max="13574" width="20.44140625" style="191" customWidth="1"/>
    <col min="13575" max="13575" width="4.44140625" style="191" customWidth="1"/>
    <col min="13576" max="13576" width="3.5546875" style="191" customWidth="1"/>
    <col min="13577" max="13577" width="26.33203125" style="191" customWidth="1"/>
    <col min="13578" max="13578" width="6.6640625" style="191" customWidth="1"/>
    <col min="13579" max="13579" width="3.109375" style="191" customWidth="1"/>
    <col min="13580" max="13580" width="6.109375" style="191" customWidth="1"/>
    <col min="13581" max="13581" width="4" style="191" customWidth="1"/>
    <col min="13582" max="13585" width="3.5546875" style="191" customWidth="1"/>
    <col min="13586" max="13589" width="4.6640625" style="191" customWidth="1"/>
    <col min="13590" max="13593" width="3.109375" style="191" customWidth="1"/>
    <col min="13594" max="13594" width="2.44140625" style="191" customWidth="1"/>
    <col min="13595" max="13827" width="8.88671875" style="191"/>
    <col min="13828" max="13828" width="3.33203125" style="191" customWidth="1"/>
    <col min="13829" max="13829" width="3.5546875" style="191" customWidth="1"/>
    <col min="13830" max="13830" width="20.44140625" style="191" customWidth="1"/>
    <col min="13831" max="13831" width="4.44140625" style="191" customWidth="1"/>
    <col min="13832" max="13832" width="3.5546875" style="191" customWidth="1"/>
    <col min="13833" max="13833" width="26.33203125" style="191" customWidth="1"/>
    <col min="13834" max="13834" width="6.6640625" style="191" customWidth="1"/>
    <col min="13835" max="13835" width="3.109375" style="191" customWidth="1"/>
    <col min="13836" max="13836" width="6.109375" style="191" customWidth="1"/>
    <col min="13837" max="13837" width="4" style="191" customWidth="1"/>
    <col min="13838" max="13841" width="3.5546875" style="191" customWidth="1"/>
    <col min="13842" max="13845" width="4.6640625" style="191" customWidth="1"/>
    <col min="13846" max="13849" width="3.109375" style="191" customWidth="1"/>
    <col min="13850" max="13850" width="2.44140625" style="191" customWidth="1"/>
    <col min="13851" max="14083" width="8.88671875" style="191"/>
    <col min="14084" max="14084" width="3.33203125" style="191" customWidth="1"/>
    <col min="14085" max="14085" width="3.5546875" style="191" customWidth="1"/>
    <col min="14086" max="14086" width="20.44140625" style="191" customWidth="1"/>
    <col min="14087" max="14087" width="4.44140625" style="191" customWidth="1"/>
    <col min="14088" max="14088" width="3.5546875" style="191" customWidth="1"/>
    <col min="14089" max="14089" width="26.33203125" style="191" customWidth="1"/>
    <col min="14090" max="14090" width="6.6640625" style="191" customWidth="1"/>
    <col min="14091" max="14091" width="3.109375" style="191" customWidth="1"/>
    <col min="14092" max="14092" width="6.109375" style="191" customWidth="1"/>
    <col min="14093" max="14093" width="4" style="191" customWidth="1"/>
    <col min="14094" max="14097" width="3.5546875" style="191" customWidth="1"/>
    <col min="14098" max="14101" width="4.6640625" style="191" customWidth="1"/>
    <col min="14102" max="14105" width="3.109375" style="191" customWidth="1"/>
    <col min="14106" max="14106" width="2.44140625" style="191" customWidth="1"/>
    <col min="14107" max="14339" width="8.88671875" style="191"/>
    <col min="14340" max="14340" width="3.33203125" style="191" customWidth="1"/>
    <col min="14341" max="14341" width="3.5546875" style="191" customWidth="1"/>
    <col min="14342" max="14342" width="20.44140625" style="191" customWidth="1"/>
    <col min="14343" max="14343" width="4.44140625" style="191" customWidth="1"/>
    <col min="14344" max="14344" width="3.5546875" style="191" customWidth="1"/>
    <col min="14345" max="14345" width="26.33203125" style="191" customWidth="1"/>
    <col min="14346" max="14346" width="6.6640625" style="191" customWidth="1"/>
    <col min="14347" max="14347" width="3.109375" style="191" customWidth="1"/>
    <col min="14348" max="14348" width="6.109375" style="191" customWidth="1"/>
    <col min="14349" max="14349" width="4" style="191" customWidth="1"/>
    <col min="14350" max="14353" width="3.5546875" style="191" customWidth="1"/>
    <col min="14354" max="14357" width="4.6640625" style="191" customWidth="1"/>
    <col min="14358" max="14361" width="3.109375" style="191" customWidth="1"/>
    <col min="14362" max="14362" width="2.44140625" style="191" customWidth="1"/>
    <col min="14363" max="14595" width="8.88671875" style="191"/>
    <col min="14596" max="14596" width="3.33203125" style="191" customWidth="1"/>
    <col min="14597" max="14597" width="3.5546875" style="191" customWidth="1"/>
    <col min="14598" max="14598" width="20.44140625" style="191" customWidth="1"/>
    <col min="14599" max="14599" width="4.44140625" style="191" customWidth="1"/>
    <col min="14600" max="14600" width="3.5546875" style="191" customWidth="1"/>
    <col min="14601" max="14601" width="26.33203125" style="191" customWidth="1"/>
    <col min="14602" max="14602" width="6.6640625" style="191" customWidth="1"/>
    <col min="14603" max="14603" width="3.109375" style="191" customWidth="1"/>
    <col min="14604" max="14604" width="6.109375" style="191" customWidth="1"/>
    <col min="14605" max="14605" width="4" style="191" customWidth="1"/>
    <col min="14606" max="14609" width="3.5546875" style="191" customWidth="1"/>
    <col min="14610" max="14613" width="4.6640625" style="191" customWidth="1"/>
    <col min="14614" max="14617" width="3.109375" style="191" customWidth="1"/>
    <col min="14618" max="14618" width="2.44140625" style="191" customWidth="1"/>
    <col min="14619" max="14851" width="8.88671875" style="191"/>
    <col min="14852" max="14852" width="3.33203125" style="191" customWidth="1"/>
    <col min="14853" max="14853" width="3.5546875" style="191" customWidth="1"/>
    <col min="14854" max="14854" width="20.44140625" style="191" customWidth="1"/>
    <col min="14855" max="14855" width="4.44140625" style="191" customWidth="1"/>
    <col min="14856" max="14856" width="3.5546875" style="191" customWidth="1"/>
    <col min="14857" max="14857" width="26.33203125" style="191" customWidth="1"/>
    <col min="14858" max="14858" width="6.6640625" style="191" customWidth="1"/>
    <col min="14859" max="14859" width="3.109375" style="191" customWidth="1"/>
    <col min="14860" max="14860" width="6.109375" style="191" customWidth="1"/>
    <col min="14861" max="14861" width="4" style="191" customWidth="1"/>
    <col min="14862" max="14865" width="3.5546875" style="191" customWidth="1"/>
    <col min="14866" max="14869" width="4.6640625" style="191" customWidth="1"/>
    <col min="14870" max="14873" width="3.109375" style="191" customWidth="1"/>
    <col min="14874" max="14874" width="2.44140625" style="191" customWidth="1"/>
    <col min="14875" max="15107" width="8.88671875" style="191"/>
    <col min="15108" max="15108" width="3.33203125" style="191" customWidth="1"/>
    <col min="15109" max="15109" width="3.5546875" style="191" customWidth="1"/>
    <col min="15110" max="15110" width="20.44140625" style="191" customWidth="1"/>
    <col min="15111" max="15111" width="4.44140625" style="191" customWidth="1"/>
    <col min="15112" max="15112" width="3.5546875" style="191" customWidth="1"/>
    <col min="15113" max="15113" width="26.33203125" style="191" customWidth="1"/>
    <col min="15114" max="15114" width="6.6640625" style="191" customWidth="1"/>
    <col min="15115" max="15115" width="3.109375" style="191" customWidth="1"/>
    <col min="15116" max="15116" width="6.109375" style="191" customWidth="1"/>
    <col min="15117" max="15117" width="4" style="191" customWidth="1"/>
    <col min="15118" max="15121" width="3.5546875" style="191" customWidth="1"/>
    <col min="15122" max="15125" width="4.6640625" style="191" customWidth="1"/>
    <col min="15126" max="15129" width="3.109375" style="191" customWidth="1"/>
    <col min="15130" max="15130" width="2.44140625" style="191" customWidth="1"/>
    <col min="15131" max="15363" width="8.88671875" style="191"/>
    <col min="15364" max="15364" width="3.33203125" style="191" customWidth="1"/>
    <col min="15365" max="15365" width="3.5546875" style="191" customWidth="1"/>
    <col min="15366" max="15366" width="20.44140625" style="191" customWidth="1"/>
    <col min="15367" max="15367" width="4.44140625" style="191" customWidth="1"/>
    <col min="15368" max="15368" width="3.5546875" style="191" customWidth="1"/>
    <col min="15369" max="15369" width="26.33203125" style="191" customWidth="1"/>
    <col min="15370" max="15370" width="6.6640625" style="191" customWidth="1"/>
    <col min="15371" max="15371" width="3.109375" style="191" customWidth="1"/>
    <col min="15372" max="15372" width="6.109375" style="191" customWidth="1"/>
    <col min="15373" max="15373" width="4" style="191" customWidth="1"/>
    <col min="15374" max="15377" width="3.5546875" style="191" customWidth="1"/>
    <col min="15378" max="15381" width="4.6640625" style="191" customWidth="1"/>
    <col min="15382" max="15385" width="3.109375" style="191" customWidth="1"/>
    <col min="15386" max="15386" width="2.44140625" style="191" customWidth="1"/>
    <col min="15387" max="15619" width="8.88671875" style="191"/>
    <col min="15620" max="15620" width="3.33203125" style="191" customWidth="1"/>
    <col min="15621" max="15621" width="3.5546875" style="191" customWidth="1"/>
    <col min="15622" max="15622" width="20.44140625" style="191" customWidth="1"/>
    <col min="15623" max="15623" width="4.44140625" style="191" customWidth="1"/>
    <col min="15624" max="15624" width="3.5546875" style="191" customWidth="1"/>
    <col min="15625" max="15625" width="26.33203125" style="191" customWidth="1"/>
    <col min="15626" max="15626" width="6.6640625" style="191" customWidth="1"/>
    <col min="15627" max="15627" width="3.109375" style="191" customWidth="1"/>
    <col min="15628" max="15628" width="6.109375" style="191" customWidth="1"/>
    <col min="15629" max="15629" width="4" style="191" customWidth="1"/>
    <col min="15630" max="15633" width="3.5546875" style="191" customWidth="1"/>
    <col min="15634" max="15637" width="4.6640625" style="191" customWidth="1"/>
    <col min="15638" max="15641" width="3.109375" style="191" customWidth="1"/>
    <col min="15642" max="15642" width="2.44140625" style="191" customWidth="1"/>
    <col min="15643" max="15875" width="8.88671875" style="191"/>
    <col min="15876" max="15876" width="3.33203125" style="191" customWidth="1"/>
    <col min="15877" max="15877" width="3.5546875" style="191" customWidth="1"/>
    <col min="15878" max="15878" width="20.44140625" style="191" customWidth="1"/>
    <col min="15879" max="15879" width="4.44140625" style="191" customWidth="1"/>
    <col min="15880" max="15880" width="3.5546875" style="191" customWidth="1"/>
    <col min="15881" max="15881" width="26.33203125" style="191" customWidth="1"/>
    <col min="15882" max="15882" width="6.6640625" style="191" customWidth="1"/>
    <col min="15883" max="15883" width="3.109375" style="191" customWidth="1"/>
    <col min="15884" max="15884" width="6.109375" style="191" customWidth="1"/>
    <col min="15885" max="15885" width="4" style="191" customWidth="1"/>
    <col min="15886" max="15889" width="3.5546875" style="191" customWidth="1"/>
    <col min="15890" max="15893" width="4.6640625" style="191" customWidth="1"/>
    <col min="15894" max="15897" width="3.109375" style="191" customWidth="1"/>
    <col min="15898" max="15898" width="2.44140625" style="191" customWidth="1"/>
    <col min="15899" max="16131" width="8.88671875" style="191"/>
    <col min="16132" max="16132" width="3.33203125" style="191" customWidth="1"/>
    <col min="16133" max="16133" width="3.5546875" style="191" customWidth="1"/>
    <col min="16134" max="16134" width="20.44140625" style="191" customWidth="1"/>
    <col min="16135" max="16135" width="4.44140625" style="191" customWidth="1"/>
    <col min="16136" max="16136" width="3.5546875" style="191" customWidth="1"/>
    <col min="16137" max="16137" width="26.33203125" style="191" customWidth="1"/>
    <col min="16138" max="16138" width="6.6640625" style="191" customWidth="1"/>
    <col min="16139" max="16139" width="3.109375" style="191" customWidth="1"/>
    <col min="16140" max="16140" width="6.109375" style="191" customWidth="1"/>
    <col min="16141" max="16141" width="4" style="191" customWidth="1"/>
    <col min="16142" max="16145" width="3.5546875" style="191" customWidth="1"/>
    <col min="16146" max="16149" width="4.6640625" style="191" customWidth="1"/>
    <col min="16150" max="16153" width="3.109375" style="191" customWidth="1"/>
    <col min="16154" max="16154" width="2.44140625" style="191" customWidth="1"/>
    <col min="16155" max="16384" width="8.88671875" style="191"/>
  </cols>
  <sheetData>
    <row r="1" spans="1:28" ht="21.75" customHeight="1" thickBot="1" x14ac:dyDescent="0.45">
      <c r="A1" s="493" t="s">
        <v>259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5"/>
    </row>
    <row r="2" spans="1:28" ht="13.5" customHeight="1" thickBot="1" x14ac:dyDescent="0.45">
      <c r="A2" s="200"/>
      <c r="B2" s="397" t="s">
        <v>1</v>
      </c>
      <c r="C2" s="201" t="s">
        <v>2</v>
      </c>
      <c r="D2" s="397" t="s">
        <v>3</v>
      </c>
      <c r="E2" s="202"/>
      <c r="F2" s="397" t="s">
        <v>4</v>
      </c>
      <c r="G2" s="482" t="s">
        <v>5</v>
      </c>
      <c r="H2" s="482"/>
      <c r="I2" s="203" t="s">
        <v>6</v>
      </c>
      <c r="J2" s="204" t="s">
        <v>6</v>
      </c>
      <c r="K2" s="205" t="s">
        <v>7</v>
      </c>
      <c r="L2" s="206"/>
      <c r="M2" s="206"/>
      <c r="N2" s="206"/>
      <c r="O2" s="207"/>
      <c r="P2" s="483" t="s">
        <v>8</v>
      </c>
      <c r="Q2" s="484"/>
      <c r="R2" s="484"/>
      <c r="S2" s="484"/>
      <c r="T2" s="485"/>
      <c r="U2" s="486" t="s">
        <v>9</v>
      </c>
      <c r="V2" s="487"/>
      <c r="W2" s="487"/>
      <c r="X2" s="487"/>
      <c r="Y2" s="488"/>
    </row>
    <row r="3" spans="1:28" ht="13.5" customHeight="1" thickBot="1" x14ac:dyDescent="0.45">
      <c r="A3" s="208" t="s">
        <v>10</v>
      </c>
      <c r="B3" s="209" t="s">
        <v>11</v>
      </c>
      <c r="C3" s="210" t="s">
        <v>12</v>
      </c>
      <c r="D3" s="209" t="s">
        <v>13</v>
      </c>
      <c r="E3" s="211" t="s">
        <v>14</v>
      </c>
      <c r="F3" s="209" t="s">
        <v>15</v>
      </c>
      <c r="G3" s="211" t="s">
        <v>16</v>
      </c>
      <c r="H3" s="212" t="s">
        <v>17</v>
      </c>
      <c r="I3" s="213" t="s">
        <v>18</v>
      </c>
      <c r="J3" s="214" t="s">
        <v>19</v>
      </c>
      <c r="K3" s="215" t="s">
        <v>20</v>
      </c>
      <c r="L3" s="216" t="s">
        <v>21</v>
      </c>
      <c r="M3" s="216" t="s">
        <v>22</v>
      </c>
      <c r="N3" s="216" t="s">
        <v>23</v>
      </c>
      <c r="O3" s="217" t="s">
        <v>220</v>
      </c>
      <c r="P3" s="218" t="s">
        <v>24</v>
      </c>
      <c r="Q3" s="219" t="s">
        <v>25</v>
      </c>
      <c r="R3" s="220" t="s">
        <v>26</v>
      </c>
      <c r="S3" s="219" t="s">
        <v>27</v>
      </c>
      <c r="T3" s="221" t="s">
        <v>222</v>
      </c>
      <c r="U3" s="222" t="s">
        <v>28</v>
      </c>
      <c r="V3" s="223" t="s">
        <v>29</v>
      </c>
      <c r="W3" s="223" t="s">
        <v>30</v>
      </c>
      <c r="X3" s="224" t="s">
        <v>31</v>
      </c>
      <c r="Y3" s="225" t="s">
        <v>221</v>
      </c>
    </row>
    <row r="4" spans="1:28" ht="13.5" customHeight="1" x14ac:dyDescent="0.4">
      <c r="A4" s="505">
        <v>1</v>
      </c>
      <c r="B4" s="506" t="s">
        <v>1</v>
      </c>
      <c r="C4" s="305" t="s">
        <v>36</v>
      </c>
      <c r="D4" s="229">
        <v>2013</v>
      </c>
      <c r="E4" s="229">
        <f t="shared" ref="E4:E24" si="0">SUM(2020-D4)</f>
        <v>7</v>
      </c>
      <c r="F4" s="250" t="s">
        <v>37</v>
      </c>
      <c r="G4" s="231">
        <f t="shared" ref="G4:G24" si="1">MIN(P4:T4)</f>
        <v>4.8611111111111112E-2</v>
      </c>
      <c r="H4" s="232">
        <f t="shared" ref="H4:H24" si="2">SUM(K4:O4)</f>
        <v>49</v>
      </c>
      <c r="I4" s="213">
        <f t="shared" ref="I4:I12" si="3">IF(COUNTIF(K4:O4,"&gt;=0")&lt;4,SUM(K4:O4),SUM(LARGE(K4:O4,1),LARGE(K4:O4,2),LARGE(K4:O4,3),LARGE(K4:O4,4)))</f>
        <v>49</v>
      </c>
      <c r="J4" s="507">
        <f t="shared" ref="J4:J24" si="4">COUNTIF(K4:O4,"&gt;0")</f>
        <v>4</v>
      </c>
      <c r="K4" s="508">
        <v>10</v>
      </c>
      <c r="L4" s="509"/>
      <c r="M4" s="510">
        <v>12</v>
      </c>
      <c r="N4" s="511">
        <v>12</v>
      </c>
      <c r="O4" s="512">
        <v>15</v>
      </c>
      <c r="P4" s="233">
        <v>5.5555555555555552E-2</v>
      </c>
      <c r="Q4" s="234"/>
      <c r="R4" s="234">
        <v>5.486111111111111E-2</v>
      </c>
      <c r="S4" s="235">
        <v>4.9305555555555554E-2</v>
      </c>
      <c r="T4" s="236">
        <v>4.8611111111111112E-2</v>
      </c>
      <c r="U4" s="513">
        <v>3</v>
      </c>
      <c r="V4" s="514"/>
      <c r="W4" s="514">
        <v>2</v>
      </c>
      <c r="X4" s="237">
        <v>2</v>
      </c>
      <c r="Y4" s="515">
        <v>1</v>
      </c>
      <c r="AB4" s="196"/>
    </row>
    <row r="5" spans="1:28" ht="13.5" customHeight="1" x14ac:dyDescent="0.4">
      <c r="A5" s="505">
        <v>2</v>
      </c>
      <c r="B5" s="506" t="s">
        <v>1</v>
      </c>
      <c r="C5" s="305" t="s">
        <v>32</v>
      </c>
      <c r="D5" s="229">
        <v>2012</v>
      </c>
      <c r="E5" s="229">
        <f t="shared" si="0"/>
        <v>8</v>
      </c>
      <c r="F5" s="230" t="s">
        <v>33</v>
      </c>
      <c r="G5" s="231">
        <f t="shared" si="1"/>
        <v>4.7222222222222221E-2</v>
      </c>
      <c r="H5" s="232">
        <f t="shared" si="2"/>
        <v>45</v>
      </c>
      <c r="I5" s="213">
        <f t="shared" si="3"/>
        <v>45</v>
      </c>
      <c r="J5" s="268">
        <f t="shared" si="4"/>
        <v>3</v>
      </c>
      <c r="K5" s="516">
        <v>15</v>
      </c>
      <c r="L5" s="241">
        <v>15</v>
      </c>
      <c r="M5" s="517">
        <v>15</v>
      </c>
      <c r="N5" s="335"/>
      <c r="O5" s="518"/>
      <c r="P5" s="243">
        <v>4.9999999999999996E-2</v>
      </c>
      <c r="Q5" s="244">
        <v>4.7222222222222221E-2</v>
      </c>
      <c r="R5" s="244">
        <v>4.9305555555555554E-2</v>
      </c>
      <c r="S5" s="245"/>
      <c r="T5" s="246"/>
      <c r="U5" s="296">
        <v>1</v>
      </c>
      <c r="V5" s="297">
        <v>1</v>
      </c>
      <c r="W5" s="297">
        <v>1</v>
      </c>
      <c r="X5" s="256"/>
      <c r="Y5" s="249"/>
      <c r="AB5" s="196"/>
    </row>
    <row r="6" spans="1:28" ht="13.5" customHeight="1" x14ac:dyDescent="0.4">
      <c r="A6" s="505">
        <v>3</v>
      </c>
      <c r="B6" s="506" t="s">
        <v>1</v>
      </c>
      <c r="C6" s="305" t="s">
        <v>34</v>
      </c>
      <c r="D6" s="229">
        <v>2012</v>
      </c>
      <c r="E6" s="229">
        <f t="shared" si="0"/>
        <v>8</v>
      </c>
      <c r="F6" s="238" t="s">
        <v>35</v>
      </c>
      <c r="G6" s="231">
        <f t="shared" si="1"/>
        <v>4.7916666666666663E-2</v>
      </c>
      <c r="H6" s="232">
        <f t="shared" si="2"/>
        <v>45</v>
      </c>
      <c r="I6" s="213">
        <f t="shared" si="3"/>
        <v>45</v>
      </c>
      <c r="J6" s="507">
        <f t="shared" si="4"/>
        <v>4</v>
      </c>
      <c r="K6" s="251">
        <v>12</v>
      </c>
      <c r="L6" s="239"/>
      <c r="M6" s="240">
        <v>6</v>
      </c>
      <c r="N6" s="241">
        <v>15</v>
      </c>
      <c r="O6" s="519">
        <v>12</v>
      </c>
      <c r="P6" s="243">
        <v>5.4166666666666669E-2</v>
      </c>
      <c r="Q6" s="244"/>
      <c r="R6" s="244">
        <v>6.0416666666666667E-2</v>
      </c>
      <c r="S6" s="245">
        <v>4.7916666666666663E-2</v>
      </c>
      <c r="T6" s="246">
        <v>4.9305555555555554E-2</v>
      </c>
      <c r="U6" s="247">
        <v>2</v>
      </c>
      <c r="V6" s="212"/>
      <c r="W6" s="212">
        <v>6</v>
      </c>
      <c r="X6" s="248">
        <v>1</v>
      </c>
      <c r="Y6" s="249">
        <v>2</v>
      </c>
      <c r="AB6" s="196"/>
    </row>
    <row r="7" spans="1:28" ht="13.5" customHeight="1" x14ac:dyDescent="0.4">
      <c r="A7" s="226">
        <v>4</v>
      </c>
      <c r="B7" s="227" t="s">
        <v>1</v>
      </c>
      <c r="C7" s="257" t="s">
        <v>41</v>
      </c>
      <c r="D7" s="229">
        <v>2012</v>
      </c>
      <c r="E7" s="229">
        <f t="shared" si="0"/>
        <v>8</v>
      </c>
      <c r="F7" s="258" t="s">
        <v>42</v>
      </c>
      <c r="G7" s="231">
        <f t="shared" si="1"/>
        <v>5.5555555555555552E-2</v>
      </c>
      <c r="H7" s="232">
        <f t="shared" si="2"/>
        <v>30</v>
      </c>
      <c r="I7" s="213">
        <f t="shared" si="3"/>
        <v>30</v>
      </c>
      <c r="J7" s="507">
        <f t="shared" si="4"/>
        <v>4</v>
      </c>
      <c r="K7" s="259">
        <v>6</v>
      </c>
      <c r="L7" s="254">
        <v>10</v>
      </c>
      <c r="M7" s="253">
        <v>8</v>
      </c>
      <c r="N7" s="239">
        <v>6</v>
      </c>
      <c r="O7" s="518"/>
      <c r="P7" s="243">
        <v>5.7638888888888885E-2</v>
      </c>
      <c r="Q7" s="244">
        <v>5.7638888888888885E-2</v>
      </c>
      <c r="R7" s="244">
        <v>5.7638888888888885E-2</v>
      </c>
      <c r="S7" s="245">
        <v>5.5555555555555552E-2</v>
      </c>
      <c r="T7" s="246"/>
      <c r="U7" s="247">
        <v>6</v>
      </c>
      <c r="V7" s="212">
        <v>3</v>
      </c>
      <c r="W7" s="212">
        <v>4</v>
      </c>
      <c r="X7" s="256">
        <v>6</v>
      </c>
      <c r="Y7" s="249"/>
      <c r="AB7" s="197"/>
    </row>
    <row r="8" spans="1:28" ht="13.5" customHeight="1" x14ac:dyDescent="0.4">
      <c r="A8" s="226">
        <v>5</v>
      </c>
      <c r="B8" s="227" t="s">
        <v>1</v>
      </c>
      <c r="C8" s="257" t="s">
        <v>38</v>
      </c>
      <c r="D8" s="229">
        <v>2012</v>
      </c>
      <c r="E8" s="229">
        <f t="shared" si="0"/>
        <v>8</v>
      </c>
      <c r="F8" s="238" t="s">
        <v>35</v>
      </c>
      <c r="G8" s="231">
        <f t="shared" si="1"/>
        <v>5.4166666666666669E-2</v>
      </c>
      <c r="H8" s="232">
        <f t="shared" si="2"/>
        <v>27</v>
      </c>
      <c r="I8" s="213">
        <f t="shared" si="3"/>
        <v>27</v>
      </c>
      <c r="J8" s="268">
        <f t="shared" si="4"/>
        <v>3</v>
      </c>
      <c r="K8" s="251">
        <v>8</v>
      </c>
      <c r="L8" s="260">
        <v>12</v>
      </c>
      <c r="M8" s="211"/>
      <c r="N8" s="261">
        <v>7</v>
      </c>
      <c r="O8" s="242"/>
      <c r="P8" s="243">
        <v>5.6944444444444443E-2</v>
      </c>
      <c r="Q8" s="244">
        <v>5.4166666666666669E-2</v>
      </c>
      <c r="R8" s="244"/>
      <c r="S8" s="245">
        <v>5.486111111111111E-2</v>
      </c>
      <c r="T8" s="246"/>
      <c r="U8" s="247">
        <v>4</v>
      </c>
      <c r="V8" s="212">
        <v>2</v>
      </c>
      <c r="W8" s="212"/>
      <c r="X8" s="256">
        <v>5</v>
      </c>
      <c r="Y8" s="249"/>
      <c r="AB8" s="197"/>
    </row>
    <row r="9" spans="1:28" ht="13.5" customHeight="1" x14ac:dyDescent="0.4">
      <c r="A9" s="226">
        <v>6</v>
      </c>
      <c r="B9" s="227" t="s">
        <v>1</v>
      </c>
      <c r="C9" s="228" t="s">
        <v>44</v>
      </c>
      <c r="D9" s="229">
        <v>2013</v>
      </c>
      <c r="E9" s="229">
        <f t="shared" si="0"/>
        <v>7</v>
      </c>
      <c r="F9" s="258" t="s">
        <v>42</v>
      </c>
      <c r="G9" s="231">
        <f t="shared" si="1"/>
        <v>5.7638888888888885E-2</v>
      </c>
      <c r="H9" s="232">
        <f t="shared" si="2"/>
        <v>28</v>
      </c>
      <c r="I9" s="213">
        <f t="shared" si="3"/>
        <v>24</v>
      </c>
      <c r="J9" s="507">
        <f t="shared" si="4"/>
        <v>5</v>
      </c>
      <c r="K9" s="208">
        <v>4</v>
      </c>
      <c r="L9" s="211">
        <v>7</v>
      </c>
      <c r="M9" s="262">
        <v>7</v>
      </c>
      <c r="N9" s="263">
        <v>4</v>
      </c>
      <c r="O9" s="242">
        <v>6</v>
      </c>
      <c r="P9" s="264">
        <v>6.1805555555555558E-2</v>
      </c>
      <c r="Q9" s="244">
        <v>6.1111111111111116E-2</v>
      </c>
      <c r="R9" s="244">
        <v>5.9722222222222225E-2</v>
      </c>
      <c r="S9" s="245">
        <v>6.0416666666666667E-2</v>
      </c>
      <c r="T9" s="246">
        <v>5.7638888888888885E-2</v>
      </c>
      <c r="U9" s="247">
        <v>8</v>
      </c>
      <c r="V9" s="212">
        <v>5</v>
      </c>
      <c r="W9" s="212">
        <v>5</v>
      </c>
      <c r="X9" s="256">
        <v>8</v>
      </c>
      <c r="Y9" s="249">
        <v>6</v>
      </c>
    </row>
    <row r="10" spans="1:28" ht="13.5" customHeight="1" x14ac:dyDescent="0.4">
      <c r="A10" s="226">
        <v>7</v>
      </c>
      <c r="B10" s="227" t="s">
        <v>1</v>
      </c>
      <c r="C10" s="257" t="s">
        <v>223</v>
      </c>
      <c r="D10" s="229">
        <v>2013</v>
      </c>
      <c r="E10" s="229">
        <f t="shared" si="0"/>
        <v>7</v>
      </c>
      <c r="F10" s="267" t="s">
        <v>165</v>
      </c>
      <c r="G10" s="231">
        <f t="shared" si="1"/>
        <v>4.9999999999999996E-2</v>
      </c>
      <c r="H10" s="232">
        <f t="shared" si="2"/>
        <v>20</v>
      </c>
      <c r="I10" s="213">
        <f t="shared" si="3"/>
        <v>20</v>
      </c>
      <c r="J10" s="268">
        <f t="shared" si="4"/>
        <v>2</v>
      </c>
      <c r="K10" s="266"/>
      <c r="L10" s="232"/>
      <c r="M10" s="211"/>
      <c r="N10" s="269">
        <v>10</v>
      </c>
      <c r="O10" s="520">
        <v>10</v>
      </c>
      <c r="P10" s="243"/>
      <c r="Q10" s="244"/>
      <c r="R10" s="244"/>
      <c r="S10" s="245">
        <v>5.2083333333333336E-2</v>
      </c>
      <c r="T10" s="246">
        <v>4.9999999999999996E-2</v>
      </c>
      <c r="U10" s="247"/>
      <c r="V10" s="212"/>
      <c r="W10" s="212"/>
      <c r="X10" s="256">
        <v>3</v>
      </c>
      <c r="Y10" s="249">
        <v>3</v>
      </c>
    </row>
    <row r="11" spans="1:28" ht="13.5" customHeight="1" x14ac:dyDescent="0.4">
      <c r="A11" s="226">
        <v>8</v>
      </c>
      <c r="B11" s="227" t="s">
        <v>1</v>
      </c>
      <c r="C11" s="257" t="s">
        <v>46</v>
      </c>
      <c r="D11" s="229">
        <v>2013</v>
      </c>
      <c r="E11" s="229">
        <f t="shared" si="0"/>
        <v>7</v>
      </c>
      <c r="F11" s="238" t="s">
        <v>35</v>
      </c>
      <c r="G11" s="231">
        <f t="shared" si="1"/>
        <v>6.0416666666666667E-2</v>
      </c>
      <c r="H11" s="232">
        <f t="shared" si="2"/>
        <v>20</v>
      </c>
      <c r="I11" s="213">
        <f t="shared" si="3"/>
        <v>18</v>
      </c>
      <c r="J11" s="507">
        <f t="shared" si="4"/>
        <v>5</v>
      </c>
      <c r="K11" s="266">
        <v>2</v>
      </c>
      <c r="L11" s="232">
        <v>5</v>
      </c>
      <c r="M11" s="211">
        <v>4</v>
      </c>
      <c r="N11" s="261">
        <v>5</v>
      </c>
      <c r="O11" s="242">
        <v>4</v>
      </c>
      <c r="P11" s="243">
        <v>6.8749999999999992E-2</v>
      </c>
      <c r="Q11" s="244">
        <v>6.6666666666666666E-2</v>
      </c>
      <c r="R11" s="244">
        <v>6.805555555555555E-2</v>
      </c>
      <c r="S11" s="245">
        <v>6.0416666666666667E-2</v>
      </c>
      <c r="T11" s="246">
        <v>6.0416666666666667E-2</v>
      </c>
      <c r="U11" s="247">
        <v>10</v>
      </c>
      <c r="V11" s="212">
        <v>7</v>
      </c>
      <c r="W11" s="212">
        <v>8</v>
      </c>
      <c r="X11" s="256">
        <v>7</v>
      </c>
      <c r="Y11" s="249">
        <v>8</v>
      </c>
    </row>
    <row r="12" spans="1:28" ht="13.5" customHeight="1" x14ac:dyDescent="0.4">
      <c r="A12" s="226">
        <v>9</v>
      </c>
      <c r="B12" s="227" t="s">
        <v>1</v>
      </c>
      <c r="C12" s="257" t="s">
        <v>224</v>
      </c>
      <c r="D12" s="229">
        <v>2012</v>
      </c>
      <c r="E12" s="229">
        <f t="shared" si="0"/>
        <v>8</v>
      </c>
      <c r="F12" s="271" t="s">
        <v>225</v>
      </c>
      <c r="G12" s="231">
        <f t="shared" si="1"/>
        <v>5.0694444444444452E-2</v>
      </c>
      <c r="H12" s="232">
        <f t="shared" si="2"/>
        <v>16</v>
      </c>
      <c r="I12" s="213">
        <f t="shared" si="3"/>
        <v>16</v>
      </c>
      <c r="J12" s="268">
        <f t="shared" si="4"/>
        <v>2</v>
      </c>
      <c r="K12" s="266"/>
      <c r="L12" s="232"/>
      <c r="M12" s="211"/>
      <c r="N12" s="269">
        <v>8</v>
      </c>
      <c r="O12" s="520">
        <v>8</v>
      </c>
      <c r="P12" s="243"/>
      <c r="Q12" s="244"/>
      <c r="R12" s="244"/>
      <c r="S12" s="245">
        <v>5.347222222222222E-2</v>
      </c>
      <c r="T12" s="246">
        <v>5.0694444444444452E-2</v>
      </c>
      <c r="U12" s="247"/>
      <c r="V12" s="212"/>
      <c r="W12" s="212"/>
      <c r="X12" s="256">
        <v>4</v>
      </c>
      <c r="Y12" s="249">
        <v>4</v>
      </c>
    </row>
    <row r="13" spans="1:28" ht="13.5" customHeight="1" x14ac:dyDescent="0.4">
      <c r="A13" s="226">
        <v>10</v>
      </c>
      <c r="B13" s="227" t="s">
        <v>1</v>
      </c>
      <c r="C13" s="228" t="s">
        <v>45</v>
      </c>
      <c r="D13" s="229">
        <v>2012</v>
      </c>
      <c r="E13" s="229">
        <f t="shared" si="0"/>
        <v>8</v>
      </c>
      <c r="F13" s="230" t="s">
        <v>33</v>
      </c>
      <c r="G13" s="231">
        <f t="shared" si="1"/>
        <v>5.8333333333333327E-2</v>
      </c>
      <c r="H13" s="232">
        <f t="shared" si="2"/>
        <v>16</v>
      </c>
      <c r="I13" s="213">
        <f>IF(COUNTIF(K13:O13,"&gt;=0")&lt;3,SUM(K13:O13),SUM(LARGE(K13:O13,1),LARGE(K13:O13,2),LARGE(K13:O13,3),))</f>
        <v>16</v>
      </c>
      <c r="J13" s="268">
        <f t="shared" si="4"/>
        <v>3</v>
      </c>
      <c r="K13" s="208">
        <v>3</v>
      </c>
      <c r="L13" s="260">
        <v>8</v>
      </c>
      <c r="M13" s="262">
        <v>5</v>
      </c>
      <c r="N13" s="263"/>
      <c r="O13" s="265"/>
      <c r="P13" s="264">
        <v>6.5972222222222224E-2</v>
      </c>
      <c r="Q13" s="244">
        <v>5.8333333333333327E-2</v>
      </c>
      <c r="R13" s="244">
        <v>6.6666666666666666E-2</v>
      </c>
      <c r="S13" s="245"/>
      <c r="T13" s="246"/>
      <c r="U13" s="247">
        <v>9</v>
      </c>
      <c r="V13" s="212">
        <v>4</v>
      </c>
      <c r="W13" s="212">
        <v>7</v>
      </c>
      <c r="X13" s="256"/>
      <c r="Y13" s="249"/>
    </row>
    <row r="14" spans="1:28" ht="13.5" customHeight="1" x14ac:dyDescent="0.4">
      <c r="A14" s="226">
        <v>11</v>
      </c>
      <c r="B14" s="227" t="s">
        <v>1</v>
      </c>
      <c r="C14" s="228" t="s">
        <v>197</v>
      </c>
      <c r="D14" s="229">
        <v>2013</v>
      </c>
      <c r="E14" s="229">
        <f t="shared" si="0"/>
        <v>7</v>
      </c>
      <c r="F14" s="258" t="s">
        <v>6</v>
      </c>
      <c r="G14" s="231">
        <f t="shared" si="1"/>
        <v>5.6944444444444443E-2</v>
      </c>
      <c r="H14" s="232">
        <f t="shared" si="2"/>
        <v>10</v>
      </c>
      <c r="I14" s="213">
        <f t="shared" ref="I14:I24" si="5">IF(COUNTIF(K14:O14,"&gt;=0")&lt;4,SUM(K14:O14),SUM(LARGE(K14:O14,1),LARGE(K14:O14,2),LARGE(K14:O14,3),LARGE(K14:O14,4)))</f>
        <v>10</v>
      </c>
      <c r="J14" s="268">
        <f t="shared" si="4"/>
        <v>1</v>
      </c>
      <c r="K14" s="208"/>
      <c r="L14" s="211"/>
      <c r="M14" s="260">
        <v>10</v>
      </c>
      <c r="N14" s="270"/>
      <c r="O14" s="242"/>
      <c r="P14" s="264"/>
      <c r="Q14" s="244"/>
      <c r="R14" s="244">
        <v>5.6944444444444443E-2</v>
      </c>
      <c r="S14" s="245"/>
      <c r="T14" s="246"/>
      <c r="U14" s="247"/>
      <c r="V14" s="212"/>
      <c r="W14" s="212">
        <v>3</v>
      </c>
      <c r="X14" s="256"/>
      <c r="Y14" s="249"/>
    </row>
    <row r="15" spans="1:28" ht="13.5" customHeight="1" x14ac:dyDescent="0.4">
      <c r="A15" s="226">
        <v>12</v>
      </c>
      <c r="B15" s="227" t="s">
        <v>1</v>
      </c>
      <c r="C15" s="257" t="s">
        <v>260</v>
      </c>
      <c r="D15" s="229">
        <v>2012</v>
      </c>
      <c r="E15" s="229">
        <f t="shared" si="0"/>
        <v>8</v>
      </c>
      <c r="F15" s="267" t="s">
        <v>165</v>
      </c>
      <c r="G15" s="231">
        <f t="shared" si="1"/>
        <v>5.6250000000000001E-2</v>
      </c>
      <c r="H15" s="232">
        <f t="shared" si="2"/>
        <v>7</v>
      </c>
      <c r="I15" s="213">
        <f t="shared" si="5"/>
        <v>7</v>
      </c>
      <c r="J15" s="268">
        <f t="shared" si="4"/>
        <v>1</v>
      </c>
      <c r="K15" s="266"/>
      <c r="L15" s="232"/>
      <c r="M15" s="211"/>
      <c r="N15" s="261"/>
      <c r="O15" s="242">
        <v>7</v>
      </c>
      <c r="P15" s="243"/>
      <c r="Q15" s="244"/>
      <c r="R15" s="244"/>
      <c r="S15" s="245"/>
      <c r="T15" s="246">
        <v>5.6250000000000001E-2</v>
      </c>
      <c r="U15" s="247"/>
      <c r="V15" s="212"/>
      <c r="W15" s="212"/>
      <c r="X15" s="256"/>
      <c r="Y15" s="249">
        <v>5</v>
      </c>
    </row>
    <row r="16" spans="1:28" ht="13.5" customHeight="1" x14ac:dyDescent="0.4">
      <c r="A16" s="226">
        <v>13</v>
      </c>
      <c r="B16" s="227" t="s">
        <v>1</v>
      </c>
      <c r="C16" s="228" t="s">
        <v>39</v>
      </c>
      <c r="D16" s="229">
        <v>2012</v>
      </c>
      <c r="E16" s="229">
        <f t="shared" si="0"/>
        <v>8</v>
      </c>
      <c r="F16" s="272" t="s">
        <v>40</v>
      </c>
      <c r="G16" s="231">
        <f t="shared" si="1"/>
        <v>5.7638888888888885E-2</v>
      </c>
      <c r="H16" s="232">
        <f t="shared" si="2"/>
        <v>7</v>
      </c>
      <c r="I16" s="213">
        <f t="shared" si="5"/>
        <v>7</v>
      </c>
      <c r="J16" s="268">
        <f t="shared" si="4"/>
        <v>1</v>
      </c>
      <c r="K16" s="208">
        <v>7</v>
      </c>
      <c r="L16" s="211"/>
      <c r="M16" s="211"/>
      <c r="N16" s="261"/>
      <c r="O16" s="242"/>
      <c r="P16" s="243">
        <v>5.7638888888888885E-2</v>
      </c>
      <c r="Q16" s="244"/>
      <c r="R16" s="244"/>
      <c r="S16" s="245"/>
      <c r="T16" s="246"/>
      <c r="U16" s="247">
        <v>5</v>
      </c>
      <c r="V16" s="212"/>
      <c r="W16" s="212"/>
      <c r="X16" s="256"/>
      <c r="Y16" s="249"/>
    </row>
    <row r="17" spans="1:25" ht="13.5" customHeight="1" x14ac:dyDescent="0.4">
      <c r="A17" s="226">
        <v>14</v>
      </c>
      <c r="B17" s="227" t="s">
        <v>1</v>
      </c>
      <c r="C17" s="228" t="s">
        <v>164</v>
      </c>
      <c r="D17" s="229">
        <v>2013</v>
      </c>
      <c r="E17" s="229">
        <f t="shared" si="0"/>
        <v>7</v>
      </c>
      <c r="F17" s="267" t="s">
        <v>165</v>
      </c>
      <c r="G17" s="231">
        <f t="shared" si="1"/>
        <v>6.25E-2</v>
      </c>
      <c r="H17" s="232">
        <f t="shared" si="2"/>
        <v>6</v>
      </c>
      <c r="I17" s="213">
        <f t="shared" si="5"/>
        <v>6</v>
      </c>
      <c r="J17" s="268">
        <f t="shared" si="4"/>
        <v>1</v>
      </c>
      <c r="K17" s="208"/>
      <c r="L17" s="211">
        <v>6</v>
      </c>
      <c r="M17" s="262"/>
      <c r="N17" s="263"/>
      <c r="O17" s="242"/>
      <c r="P17" s="264"/>
      <c r="Q17" s="244">
        <v>6.25E-2</v>
      </c>
      <c r="R17" s="244"/>
      <c r="S17" s="245"/>
      <c r="T17" s="246"/>
      <c r="U17" s="247"/>
      <c r="V17" s="212">
        <v>6</v>
      </c>
      <c r="W17" s="212"/>
      <c r="X17" s="256"/>
      <c r="Y17" s="249"/>
    </row>
    <row r="18" spans="1:25" ht="13.5" customHeight="1" x14ac:dyDescent="0.4">
      <c r="A18" s="226">
        <v>15</v>
      </c>
      <c r="B18" s="227" t="s">
        <v>1</v>
      </c>
      <c r="C18" s="257" t="s">
        <v>261</v>
      </c>
      <c r="D18" s="229">
        <v>2012</v>
      </c>
      <c r="E18" s="229">
        <f t="shared" si="0"/>
        <v>8</v>
      </c>
      <c r="F18" s="267" t="s">
        <v>165</v>
      </c>
      <c r="G18" s="231">
        <f t="shared" si="1"/>
        <v>5.8333333333333327E-2</v>
      </c>
      <c r="H18" s="232">
        <f t="shared" si="2"/>
        <v>5</v>
      </c>
      <c r="I18" s="213">
        <f t="shared" si="5"/>
        <v>5</v>
      </c>
      <c r="J18" s="268">
        <f t="shared" si="4"/>
        <v>1</v>
      </c>
      <c r="K18" s="266"/>
      <c r="L18" s="232"/>
      <c r="M18" s="211"/>
      <c r="N18" s="261"/>
      <c r="O18" s="242">
        <v>5</v>
      </c>
      <c r="P18" s="243"/>
      <c r="Q18" s="244"/>
      <c r="R18" s="244"/>
      <c r="S18" s="245"/>
      <c r="T18" s="246">
        <v>5.8333333333333327E-2</v>
      </c>
      <c r="U18" s="247"/>
      <c r="V18" s="212"/>
      <c r="W18" s="212"/>
      <c r="X18" s="256"/>
      <c r="Y18" s="249">
        <v>7</v>
      </c>
    </row>
    <row r="19" spans="1:25" ht="13.5" customHeight="1" x14ac:dyDescent="0.4">
      <c r="A19" s="226">
        <v>16</v>
      </c>
      <c r="B19" s="227" t="s">
        <v>1</v>
      </c>
      <c r="C19" s="228" t="s">
        <v>43</v>
      </c>
      <c r="D19" s="229">
        <v>2012</v>
      </c>
      <c r="E19" s="229">
        <f t="shared" si="0"/>
        <v>8</v>
      </c>
      <c r="F19" s="250" t="s">
        <v>37</v>
      </c>
      <c r="G19" s="231">
        <f t="shared" si="1"/>
        <v>5.9722222222222225E-2</v>
      </c>
      <c r="H19" s="232">
        <f t="shared" si="2"/>
        <v>5</v>
      </c>
      <c r="I19" s="213">
        <f t="shared" si="5"/>
        <v>5</v>
      </c>
      <c r="J19" s="268">
        <f t="shared" si="4"/>
        <v>1</v>
      </c>
      <c r="K19" s="259">
        <v>5</v>
      </c>
      <c r="L19" s="211"/>
      <c r="M19" s="211"/>
      <c r="N19" s="261"/>
      <c r="O19" s="242"/>
      <c r="P19" s="243">
        <v>5.9722222222222225E-2</v>
      </c>
      <c r="Q19" s="244"/>
      <c r="R19" s="244"/>
      <c r="S19" s="245"/>
      <c r="T19" s="246"/>
      <c r="U19" s="247">
        <v>7</v>
      </c>
      <c r="V19" s="212"/>
      <c r="W19" s="212"/>
      <c r="X19" s="256"/>
      <c r="Y19" s="249"/>
    </row>
    <row r="20" spans="1:25" ht="13.5" customHeight="1" x14ac:dyDescent="0.4">
      <c r="A20" s="226">
        <v>17</v>
      </c>
      <c r="B20" s="227" t="s">
        <v>1</v>
      </c>
      <c r="C20" s="257" t="s">
        <v>226</v>
      </c>
      <c r="D20" s="229">
        <v>2013</v>
      </c>
      <c r="E20" s="229">
        <f t="shared" si="0"/>
        <v>7</v>
      </c>
      <c r="F20" s="271" t="s">
        <v>227</v>
      </c>
      <c r="G20" s="231">
        <f t="shared" si="1"/>
        <v>6.25E-2</v>
      </c>
      <c r="H20" s="232">
        <f t="shared" si="2"/>
        <v>3</v>
      </c>
      <c r="I20" s="213">
        <f t="shared" si="5"/>
        <v>3</v>
      </c>
      <c r="J20" s="268">
        <f t="shared" si="4"/>
        <v>1</v>
      </c>
      <c r="K20" s="266"/>
      <c r="L20" s="232"/>
      <c r="M20" s="211"/>
      <c r="N20" s="261">
        <v>3</v>
      </c>
      <c r="O20" s="242"/>
      <c r="P20" s="243"/>
      <c r="Q20" s="244"/>
      <c r="R20" s="244"/>
      <c r="S20" s="245">
        <v>6.25E-2</v>
      </c>
      <c r="T20" s="246"/>
      <c r="U20" s="247"/>
      <c r="V20" s="212"/>
      <c r="W20" s="212"/>
      <c r="X20" s="256">
        <v>9</v>
      </c>
      <c r="Y20" s="249"/>
    </row>
    <row r="21" spans="1:25" ht="13.5" customHeight="1" x14ac:dyDescent="0.4">
      <c r="A21" s="226">
        <v>18</v>
      </c>
      <c r="B21" s="227" t="s">
        <v>1</v>
      </c>
      <c r="C21" s="257" t="s">
        <v>262</v>
      </c>
      <c r="D21" s="229">
        <v>2013</v>
      </c>
      <c r="E21" s="229">
        <f t="shared" si="0"/>
        <v>7</v>
      </c>
      <c r="F21" s="238" t="s">
        <v>35</v>
      </c>
      <c r="G21" s="231">
        <f t="shared" si="1"/>
        <v>6.5277777777777782E-2</v>
      </c>
      <c r="H21" s="232">
        <f t="shared" si="2"/>
        <v>3</v>
      </c>
      <c r="I21" s="213">
        <f t="shared" si="5"/>
        <v>3</v>
      </c>
      <c r="J21" s="268">
        <f t="shared" si="4"/>
        <v>1</v>
      </c>
      <c r="K21" s="266"/>
      <c r="L21" s="232"/>
      <c r="M21" s="211"/>
      <c r="N21" s="261"/>
      <c r="O21" s="242">
        <v>3</v>
      </c>
      <c r="P21" s="243"/>
      <c r="Q21" s="244"/>
      <c r="R21" s="244"/>
      <c r="S21" s="245"/>
      <c r="T21" s="246">
        <v>6.5277777777777782E-2</v>
      </c>
      <c r="U21" s="247"/>
      <c r="V21" s="212"/>
      <c r="W21" s="212"/>
      <c r="X21" s="256"/>
      <c r="Y21" s="249">
        <v>9</v>
      </c>
    </row>
    <row r="22" spans="1:25" ht="13.5" customHeight="1" x14ac:dyDescent="0.4">
      <c r="A22" s="226">
        <v>19</v>
      </c>
      <c r="B22" s="227" t="s">
        <v>1</v>
      </c>
      <c r="C22" s="228" t="s">
        <v>198</v>
      </c>
      <c r="D22" s="229">
        <v>2013</v>
      </c>
      <c r="E22" s="229">
        <f t="shared" si="0"/>
        <v>7</v>
      </c>
      <c r="F22" s="272" t="s">
        <v>6</v>
      </c>
      <c r="G22" s="231">
        <f t="shared" si="1"/>
        <v>7.013888888888889E-2</v>
      </c>
      <c r="H22" s="232">
        <f t="shared" si="2"/>
        <v>3</v>
      </c>
      <c r="I22" s="213">
        <f t="shared" si="5"/>
        <v>3</v>
      </c>
      <c r="J22" s="268">
        <f t="shared" si="4"/>
        <v>1</v>
      </c>
      <c r="K22" s="259"/>
      <c r="L22" s="211"/>
      <c r="M22" s="211">
        <v>3</v>
      </c>
      <c r="N22" s="261"/>
      <c r="O22" s="242"/>
      <c r="P22" s="243"/>
      <c r="Q22" s="244"/>
      <c r="R22" s="244">
        <v>7.013888888888889E-2</v>
      </c>
      <c r="S22" s="245"/>
      <c r="T22" s="246"/>
      <c r="U22" s="247"/>
      <c r="V22" s="212"/>
      <c r="W22" s="212">
        <v>9</v>
      </c>
      <c r="X22" s="256"/>
      <c r="Y22" s="249"/>
    </row>
    <row r="23" spans="1:25" ht="13.5" customHeight="1" x14ac:dyDescent="0.4">
      <c r="A23" s="226">
        <v>20</v>
      </c>
      <c r="B23" s="227" t="s">
        <v>1</v>
      </c>
      <c r="C23" s="257" t="s">
        <v>228</v>
      </c>
      <c r="D23" s="229">
        <v>2012</v>
      </c>
      <c r="E23" s="229">
        <f t="shared" si="0"/>
        <v>8</v>
      </c>
      <c r="F23" s="238" t="s">
        <v>35</v>
      </c>
      <c r="G23" s="231">
        <f t="shared" si="1"/>
        <v>7.013888888888889E-2</v>
      </c>
      <c r="H23" s="232">
        <f t="shared" si="2"/>
        <v>2</v>
      </c>
      <c r="I23" s="213">
        <f t="shared" si="5"/>
        <v>2</v>
      </c>
      <c r="J23" s="268">
        <f t="shared" si="4"/>
        <v>1</v>
      </c>
      <c r="K23" s="266"/>
      <c r="L23" s="232"/>
      <c r="M23" s="211"/>
      <c r="N23" s="261">
        <v>2</v>
      </c>
      <c r="O23" s="242"/>
      <c r="P23" s="243"/>
      <c r="Q23" s="244"/>
      <c r="R23" s="244"/>
      <c r="S23" s="245">
        <v>7.013888888888889E-2</v>
      </c>
      <c r="T23" s="246"/>
      <c r="U23" s="247"/>
      <c r="V23" s="212"/>
      <c r="W23" s="212"/>
      <c r="X23" s="256">
        <v>10</v>
      </c>
      <c r="Y23" s="249"/>
    </row>
    <row r="24" spans="1:25" ht="13.5" customHeight="1" x14ac:dyDescent="0.4">
      <c r="A24" s="226">
        <v>21</v>
      </c>
      <c r="B24" s="227" t="s">
        <v>1</v>
      </c>
      <c r="C24" s="228" t="s">
        <v>199</v>
      </c>
      <c r="D24" s="229">
        <v>2013</v>
      </c>
      <c r="E24" s="229">
        <f t="shared" si="0"/>
        <v>7</v>
      </c>
      <c r="F24" s="238" t="s">
        <v>35</v>
      </c>
      <c r="G24" s="231">
        <f t="shared" si="1"/>
        <v>7.1527777777777787E-2</v>
      </c>
      <c r="H24" s="232">
        <f t="shared" si="2"/>
        <v>2</v>
      </c>
      <c r="I24" s="213">
        <f t="shared" si="5"/>
        <v>2</v>
      </c>
      <c r="J24" s="268">
        <f t="shared" si="4"/>
        <v>1</v>
      </c>
      <c r="K24" s="208"/>
      <c r="L24" s="211"/>
      <c r="M24" s="211">
        <v>2</v>
      </c>
      <c r="N24" s="261"/>
      <c r="O24" s="242"/>
      <c r="P24" s="243"/>
      <c r="Q24" s="244"/>
      <c r="R24" s="244">
        <v>7.1527777777777787E-2</v>
      </c>
      <c r="S24" s="245"/>
      <c r="T24" s="246"/>
      <c r="U24" s="247"/>
      <c r="V24" s="212"/>
      <c r="W24" s="212">
        <v>10</v>
      </c>
      <c r="X24" s="256"/>
      <c r="Y24" s="249"/>
    </row>
    <row r="25" spans="1:25" ht="13.5" customHeight="1" thickBot="1" x14ac:dyDescent="0.45">
      <c r="A25" s="273">
        <v>21</v>
      </c>
      <c r="B25" s="274"/>
      <c r="C25" s="275"/>
      <c r="D25" s="274"/>
      <c r="E25" s="276"/>
      <c r="F25" s="274"/>
      <c r="G25" s="276"/>
      <c r="H25" s="223"/>
      <c r="I25" s="274"/>
      <c r="J25" s="277" t="s">
        <v>47</v>
      </c>
      <c r="K25" s="278">
        <f>COUNTIF(K4:K24,"&gt;-1")</f>
        <v>10</v>
      </c>
      <c r="L25" s="279">
        <f>COUNTIF(L4:L24,"&gt;-1")</f>
        <v>7</v>
      </c>
      <c r="M25" s="279">
        <f>COUNTIF(M4:M24,"&gt;-1")</f>
        <v>10</v>
      </c>
      <c r="N25" s="279">
        <f t="shared" ref="N25:O25" si="6">COUNTIF(N4:N24,"&gt;-1")</f>
        <v>10</v>
      </c>
      <c r="O25" s="279">
        <f t="shared" si="6"/>
        <v>9</v>
      </c>
      <c r="P25" s="280"/>
      <c r="Q25" s="281"/>
      <c r="R25" s="282"/>
      <c r="S25" s="283"/>
      <c r="T25" s="284"/>
      <c r="U25" s="285"/>
      <c r="V25" s="286"/>
      <c r="W25" s="286"/>
      <c r="X25" s="287"/>
      <c r="Y25" s="288"/>
    </row>
    <row r="26" spans="1:25" ht="13.5" customHeight="1" thickBot="1" x14ac:dyDescent="0.45">
      <c r="A26" s="289"/>
      <c r="B26" s="398" t="s">
        <v>48</v>
      </c>
      <c r="C26" s="290" t="s">
        <v>49</v>
      </c>
      <c r="D26" s="398" t="s">
        <v>3</v>
      </c>
      <c r="E26" s="291"/>
      <c r="F26" s="398" t="s">
        <v>263</v>
      </c>
      <c r="G26" s="492" t="s">
        <v>5</v>
      </c>
      <c r="H26" s="492"/>
      <c r="I26" s="203" t="s">
        <v>6</v>
      </c>
      <c r="J26" s="204" t="s">
        <v>6</v>
      </c>
      <c r="K26" s="205" t="s">
        <v>7</v>
      </c>
      <c r="L26" s="206"/>
      <c r="M26" s="206"/>
      <c r="N26" s="206"/>
      <c r="O26" s="207"/>
      <c r="P26" s="483" t="s">
        <v>8</v>
      </c>
      <c r="Q26" s="484"/>
      <c r="R26" s="484"/>
      <c r="S26" s="484"/>
      <c r="T26" s="485"/>
      <c r="U26" s="486" t="s">
        <v>9</v>
      </c>
      <c r="V26" s="487"/>
      <c r="W26" s="487"/>
      <c r="X26" s="487"/>
      <c r="Y26" s="488"/>
    </row>
    <row r="27" spans="1:25" ht="13.5" customHeight="1" thickBot="1" x14ac:dyDescent="0.45">
      <c r="A27" s="208" t="s">
        <v>10</v>
      </c>
      <c r="B27" s="292" t="s">
        <v>11</v>
      </c>
      <c r="C27" s="210" t="s">
        <v>12</v>
      </c>
      <c r="D27" s="292" t="s">
        <v>13</v>
      </c>
      <c r="E27" s="211" t="s">
        <v>14</v>
      </c>
      <c r="F27" s="292" t="s">
        <v>15</v>
      </c>
      <c r="G27" s="211" t="s">
        <v>16</v>
      </c>
      <c r="H27" s="212" t="s">
        <v>17</v>
      </c>
      <c r="I27" s="213" t="s">
        <v>18</v>
      </c>
      <c r="J27" s="214" t="s">
        <v>19</v>
      </c>
      <c r="K27" s="215" t="s">
        <v>20</v>
      </c>
      <c r="L27" s="216" t="s">
        <v>21</v>
      </c>
      <c r="M27" s="216" t="s">
        <v>22</v>
      </c>
      <c r="N27" s="216" t="s">
        <v>23</v>
      </c>
      <c r="O27" s="217" t="s">
        <v>220</v>
      </c>
      <c r="P27" s="218" t="s">
        <v>24</v>
      </c>
      <c r="Q27" s="219" t="s">
        <v>25</v>
      </c>
      <c r="R27" s="220" t="s">
        <v>26</v>
      </c>
      <c r="S27" s="219" t="s">
        <v>27</v>
      </c>
      <c r="T27" s="221" t="s">
        <v>222</v>
      </c>
      <c r="U27" s="222" t="s">
        <v>28</v>
      </c>
      <c r="V27" s="223" t="s">
        <v>29</v>
      </c>
      <c r="W27" s="223" t="s">
        <v>30</v>
      </c>
      <c r="X27" s="224" t="s">
        <v>31</v>
      </c>
      <c r="Y27" s="225" t="s">
        <v>221</v>
      </c>
    </row>
    <row r="28" spans="1:25" ht="13.5" customHeight="1" x14ac:dyDescent="0.4">
      <c r="A28" s="505">
        <v>1</v>
      </c>
      <c r="B28" s="506" t="s">
        <v>48</v>
      </c>
      <c r="C28" s="293" t="s">
        <v>50</v>
      </c>
      <c r="D28" s="294">
        <v>2012</v>
      </c>
      <c r="E28" s="229">
        <f t="shared" ref="E28:E40" si="7">SUM(2020-D28)</f>
        <v>8</v>
      </c>
      <c r="F28" s="238" t="s">
        <v>35</v>
      </c>
      <c r="G28" s="231">
        <f t="shared" ref="G28:G53" si="8">MIN(P28:T28)</f>
        <v>4.6527777777777779E-2</v>
      </c>
      <c r="H28" s="232">
        <f t="shared" ref="H28:H53" si="9">SUM(K28:O28)</f>
        <v>65</v>
      </c>
      <c r="I28" s="213">
        <f t="shared" ref="I28:I53" si="10">IF(COUNTIF(K28:O28,"&gt;=0")&lt;4,SUM(K28:O28),SUM(LARGE(K28:O28,1),LARGE(K28:O28,2),LARGE(K28:O28,3),LARGE(K28:O28,4)))</f>
        <v>57</v>
      </c>
      <c r="J28" s="507">
        <f t="shared" ref="J28:J53" si="11">COUNTIF(K28:O28,"&gt;0")</f>
        <v>5</v>
      </c>
      <c r="K28" s="295">
        <v>15</v>
      </c>
      <c r="L28" s="254">
        <v>12</v>
      </c>
      <c r="M28" s="241">
        <v>15</v>
      </c>
      <c r="N28" s="517">
        <v>15</v>
      </c>
      <c r="O28" s="521">
        <v>8</v>
      </c>
      <c r="P28" s="264">
        <v>5.1388888888888894E-2</v>
      </c>
      <c r="Q28" s="244">
        <v>4.9999999999999996E-2</v>
      </c>
      <c r="R28" s="244">
        <v>4.9999999999999996E-2</v>
      </c>
      <c r="S28" s="245">
        <v>4.6527777777777779E-2</v>
      </c>
      <c r="T28" s="246">
        <v>4.7222222222222221E-2</v>
      </c>
      <c r="U28" s="296">
        <v>1</v>
      </c>
      <c r="V28" s="212">
        <v>2</v>
      </c>
      <c r="W28" s="297">
        <v>1</v>
      </c>
      <c r="X28" s="248">
        <v>1</v>
      </c>
      <c r="Y28" s="249">
        <v>4</v>
      </c>
    </row>
    <row r="29" spans="1:25" ht="13.5" customHeight="1" x14ac:dyDescent="0.4">
      <c r="A29" s="505">
        <v>2</v>
      </c>
      <c r="B29" s="506" t="s">
        <v>48</v>
      </c>
      <c r="C29" s="305" t="s">
        <v>51</v>
      </c>
      <c r="D29" s="294">
        <v>2012</v>
      </c>
      <c r="E29" s="229">
        <f t="shared" si="7"/>
        <v>8</v>
      </c>
      <c r="F29" s="238" t="s">
        <v>35</v>
      </c>
      <c r="G29" s="231">
        <f t="shared" si="8"/>
        <v>4.6527777777777779E-2</v>
      </c>
      <c r="H29" s="232">
        <f t="shared" si="9"/>
        <v>32</v>
      </c>
      <c r="I29" s="213">
        <f t="shared" si="10"/>
        <v>32</v>
      </c>
      <c r="J29" s="268">
        <f t="shared" si="11"/>
        <v>3</v>
      </c>
      <c r="K29" s="251">
        <v>12</v>
      </c>
      <c r="L29" s="254">
        <v>8</v>
      </c>
      <c r="M29" s="522"/>
      <c r="N29" s="523"/>
      <c r="O29" s="519">
        <v>12</v>
      </c>
      <c r="P29" s="243">
        <v>5.347222222222222E-2</v>
      </c>
      <c r="Q29" s="244">
        <v>5.7638888888888885E-2</v>
      </c>
      <c r="R29" s="244"/>
      <c r="S29" s="245"/>
      <c r="T29" s="246">
        <v>4.6527777777777779E-2</v>
      </c>
      <c r="U29" s="247">
        <v>2</v>
      </c>
      <c r="V29" s="212">
        <v>4</v>
      </c>
      <c r="W29" s="212"/>
      <c r="X29" s="256"/>
      <c r="Y29" s="249">
        <v>3</v>
      </c>
    </row>
    <row r="30" spans="1:25" ht="13.5" customHeight="1" x14ac:dyDescent="0.4">
      <c r="A30" s="505">
        <v>3</v>
      </c>
      <c r="B30" s="506" t="s">
        <v>48</v>
      </c>
      <c r="C30" s="305" t="s">
        <v>52</v>
      </c>
      <c r="D30" s="229">
        <v>2013</v>
      </c>
      <c r="E30" s="229">
        <f t="shared" si="7"/>
        <v>7</v>
      </c>
      <c r="F30" s="250" t="s">
        <v>37</v>
      </c>
      <c r="G30" s="231">
        <f t="shared" si="8"/>
        <v>5.1388888888888894E-2</v>
      </c>
      <c r="H30" s="232">
        <f t="shared" si="9"/>
        <v>37</v>
      </c>
      <c r="I30" s="213">
        <f t="shared" si="10"/>
        <v>31</v>
      </c>
      <c r="J30" s="507">
        <f t="shared" si="11"/>
        <v>5</v>
      </c>
      <c r="K30" s="251">
        <v>10</v>
      </c>
      <c r="L30" s="252">
        <v>7</v>
      </c>
      <c r="M30" s="254">
        <v>8</v>
      </c>
      <c r="N30" s="524">
        <v>6</v>
      </c>
      <c r="O30" s="518">
        <v>6</v>
      </c>
      <c r="P30" s="264">
        <v>5.9027777777777783E-2</v>
      </c>
      <c r="Q30" s="244">
        <v>6.25E-2</v>
      </c>
      <c r="R30" s="244">
        <v>5.5555555555555552E-2</v>
      </c>
      <c r="S30" s="245">
        <v>5.5555555555555552E-2</v>
      </c>
      <c r="T30" s="246">
        <v>5.1388888888888894E-2</v>
      </c>
      <c r="U30" s="247">
        <v>3</v>
      </c>
      <c r="V30" s="212">
        <v>5</v>
      </c>
      <c r="W30" s="212">
        <v>4</v>
      </c>
      <c r="X30" s="256">
        <v>6</v>
      </c>
      <c r="Y30" s="249">
        <v>6</v>
      </c>
    </row>
    <row r="31" spans="1:25" s="1" customFormat="1" ht="13.5" customHeight="1" x14ac:dyDescent="0.4">
      <c r="A31" s="226">
        <v>4</v>
      </c>
      <c r="B31" s="227" t="s">
        <v>48</v>
      </c>
      <c r="C31" s="228" t="s">
        <v>167</v>
      </c>
      <c r="D31" s="294">
        <v>2012</v>
      </c>
      <c r="E31" s="229">
        <f t="shared" si="7"/>
        <v>8</v>
      </c>
      <c r="F31" s="267" t="s">
        <v>165</v>
      </c>
      <c r="G31" s="231">
        <f t="shared" si="8"/>
        <v>4.6527777777777779E-2</v>
      </c>
      <c r="H31" s="232">
        <f t="shared" si="9"/>
        <v>30</v>
      </c>
      <c r="I31" s="213">
        <f t="shared" si="10"/>
        <v>30</v>
      </c>
      <c r="J31" s="268">
        <f t="shared" si="11"/>
        <v>3</v>
      </c>
      <c r="K31" s="259"/>
      <c r="L31" s="254">
        <v>10</v>
      </c>
      <c r="M31" s="252"/>
      <c r="N31" s="253">
        <v>10</v>
      </c>
      <c r="O31" s="519">
        <v>10</v>
      </c>
      <c r="P31" s="264"/>
      <c r="Q31" s="244">
        <v>5.7638888888888885E-2</v>
      </c>
      <c r="R31" s="244"/>
      <c r="S31" s="245">
        <v>4.7222222222222221E-2</v>
      </c>
      <c r="T31" s="246">
        <v>4.6527777777777779E-2</v>
      </c>
      <c r="U31" s="247"/>
      <c r="V31" s="212">
        <v>3</v>
      </c>
      <c r="W31" s="212"/>
      <c r="X31" s="256">
        <v>3</v>
      </c>
      <c r="Y31" s="249">
        <v>2</v>
      </c>
    </row>
    <row r="32" spans="1:25" s="1" customFormat="1" ht="13.5" customHeight="1" x14ac:dyDescent="0.4">
      <c r="A32" s="226">
        <v>5</v>
      </c>
      <c r="B32" s="227" t="s">
        <v>48</v>
      </c>
      <c r="C32" s="228" t="s">
        <v>201</v>
      </c>
      <c r="D32" s="294">
        <v>2012</v>
      </c>
      <c r="E32" s="229">
        <f t="shared" si="7"/>
        <v>8</v>
      </c>
      <c r="F32" s="238" t="s">
        <v>35</v>
      </c>
      <c r="G32" s="231">
        <f t="shared" si="8"/>
        <v>4.7222222222222221E-2</v>
      </c>
      <c r="H32" s="232">
        <f t="shared" si="9"/>
        <v>29</v>
      </c>
      <c r="I32" s="213">
        <f t="shared" si="10"/>
        <v>29</v>
      </c>
      <c r="J32" s="268">
        <f t="shared" si="11"/>
        <v>3</v>
      </c>
      <c r="K32" s="259"/>
      <c r="L32" s="211"/>
      <c r="M32" s="260">
        <v>10</v>
      </c>
      <c r="N32" s="260">
        <v>12</v>
      </c>
      <c r="O32" s="242">
        <v>7</v>
      </c>
      <c r="P32" s="264"/>
      <c r="Q32" s="244"/>
      <c r="R32" s="244">
        <v>5.2777777777777778E-2</v>
      </c>
      <c r="S32" s="245">
        <v>4.7222222222222221E-2</v>
      </c>
      <c r="T32" s="246">
        <v>4.7916666666666663E-2</v>
      </c>
      <c r="U32" s="247"/>
      <c r="V32" s="212"/>
      <c r="W32" s="212">
        <v>3</v>
      </c>
      <c r="X32" s="256">
        <v>2</v>
      </c>
      <c r="Y32" s="249">
        <v>5</v>
      </c>
    </row>
    <row r="33" spans="1:25" s="1" customFormat="1" ht="13.5" customHeight="1" x14ac:dyDescent="0.4">
      <c r="A33" s="226">
        <v>6</v>
      </c>
      <c r="B33" s="227" t="s">
        <v>48</v>
      </c>
      <c r="C33" s="228" t="s">
        <v>200</v>
      </c>
      <c r="D33" s="294">
        <v>2012</v>
      </c>
      <c r="E33" s="229">
        <f t="shared" si="7"/>
        <v>8</v>
      </c>
      <c r="F33" s="267" t="s">
        <v>165</v>
      </c>
      <c r="G33" s="231">
        <f t="shared" si="8"/>
        <v>4.9999999999999996E-2</v>
      </c>
      <c r="H33" s="232">
        <f t="shared" si="9"/>
        <v>20</v>
      </c>
      <c r="I33" s="213">
        <f t="shared" si="10"/>
        <v>20</v>
      </c>
      <c r="J33" s="268">
        <f t="shared" si="11"/>
        <v>2</v>
      </c>
      <c r="K33" s="259"/>
      <c r="L33" s="211"/>
      <c r="M33" s="260">
        <v>12</v>
      </c>
      <c r="N33" s="260">
        <v>8</v>
      </c>
      <c r="O33" s="242"/>
      <c r="P33" s="264"/>
      <c r="Q33" s="244"/>
      <c r="R33" s="244">
        <v>5.2777777777777778E-2</v>
      </c>
      <c r="S33" s="245">
        <v>4.9999999999999996E-2</v>
      </c>
      <c r="T33" s="246"/>
      <c r="U33" s="247"/>
      <c r="V33" s="212"/>
      <c r="W33" s="212">
        <v>2</v>
      </c>
      <c r="X33" s="256">
        <v>4</v>
      </c>
      <c r="Y33" s="249"/>
    </row>
    <row r="34" spans="1:25" s="1" customFormat="1" ht="13.5" customHeight="1" x14ac:dyDescent="0.4">
      <c r="A34" s="226">
        <v>7</v>
      </c>
      <c r="B34" s="227" t="s">
        <v>48</v>
      </c>
      <c r="C34" s="257" t="s">
        <v>53</v>
      </c>
      <c r="D34" s="294">
        <v>2013</v>
      </c>
      <c r="E34" s="229">
        <f t="shared" si="7"/>
        <v>7</v>
      </c>
      <c r="F34" s="238" t="s">
        <v>35</v>
      </c>
      <c r="G34" s="231">
        <f t="shared" si="8"/>
        <v>5.9722222222222225E-2</v>
      </c>
      <c r="H34" s="232">
        <f t="shared" si="9"/>
        <v>20</v>
      </c>
      <c r="I34" s="213">
        <f t="shared" si="10"/>
        <v>20</v>
      </c>
      <c r="J34" s="268">
        <f t="shared" si="11"/>
        <v>3</v>
      </c>
      <c r="K34" s="251">
        <v>8</v>
      </c>
      <c r="L34" s="232">
        <v>5</v>
      </c>
      <c r="M34" s="262">
        <v>7</v>
      </c>
      <c r="N34" s="262"/>
      <c r="O34" s="242"/>
      <c r="P34" s="264">
        <v>5.9722222222222225E-2</v>
      </c>
      <c r="Q34" s="244">
        <v>6.458333333333334E-2</v>
      </c>
      <c r="R34" s="244">
        <v>6.0416666666666667E-2</v>
      </c>
      <c r="S34" s="245"/>
      <c r="T34" s="246"/>
      <c r="U34" s="247">
        <v>4</v>
      </c>
      <c r="V34" s="212">
        <v>7</v>
      </c>
      <c r="W34" s="212">
        <v>5</v>
      </c>
      <c r="X34" s="256"/>
      <c r="Y34" s="249"/>
    </row>
    <row r="35" spans="1:25" s="1" customFormat="1" ht="13.5" customHeight="1" x14ac:dyDescent="0.4">
      <c r="A35" s="226">
        <v>8</v>
      </c>
      <c r="B35" s="227" t="s">
        <v>48</v>
      </c>
      <c r="C35" s="228" t="s">
        <v>264</v>
      </c>
      <c r="D35" s="229">
        <v>2012</v>
      </c>
      <c r="E35" s="229">
        <f t="shared" si="7"/>
        <v>8</v>
      </c>
      <c r="F35" s="250" t="s">
        <v>37</v>
      </c>
      <c r="G35" s="231">
        <f t="shared" si="8"/>
        <v>4.5833333333333337E-2</v>
      </c>
      <c r="H35" s="232">
        <f t="shared" si="9"/>
        <v>15</v>
      </c>
      <c r="I35" s="213">
        <f t="shared" si="10"/>
        <v>15</v>
      </c>
      <c r="J35" s="268">
        <f t="shared" si="11"/>
        <v>1</v>
      </c>
      <c r="K35" s="208"/>
      <c r="L35" s="211"/>
      <c r="M35" s="262"/>
      <c r="N35" s="262"/>
      <c r="O35" s="525">
        <v>15</v>
      </c>
      <c r="P35" s="243"/>
      <c r="Q35" s="244"/>
      <c r="R35" s="244"/>
      <c r="S35" s="245"/>
      <c r="T35" s="246">
        <v>4.5833333333333337E-2</v>
      </c>
      <c r="U35" s="247"/>
      <c r="V35" s="212"/>
      <c r="W35" s="212"/>
      <c r="X35" s="256"/>
      <c r="Y35" s="526">
        <v>1</v>
      </c>
    </row>
    <row r="36" spans="1:25" s="1" customFormat="1" ht="13.5" customHeight="1" x14ac:dyDescent="0.4">
      <c r="A36" s="226">
        <v>9</v>
      </c>
      <c r="B36" s="227" t="s">
        <v>48</v>
      </c>
      <c r="C36" s="228" t="s">
        <v>166</v>
      </c>
      <c r="D36" s="294">
        <v>2012</v>
      </c>
      <c r="E36" s="229">
        <f t="shared" si="7"/>
        <v>8</v>
      </c>
      <c r="F36" s="238" t="s">
        <v>35</v>
      </c>
      <c r="G36" s="231">
        <f t="shared" si="8"/>
        <v>4.7222222222222221E-2</v>
      </c>
      <c r="H36" s="232">
        <f t="shared" si="9"/>
        <v>15</v>
      </c>
      <c r="I36" s="213">
        <f t="shared" si="10"/>
        <v>15</v>
      </c>
      <c r="J36" s="268">
        <f t="shared" si="11"/>
        <v>1</v>
      </c>
      <c r="K36" s="259"/>
      <c r="L36" s="298">
        <v>15</v>
      </c>
      <c r="M36" s="211"/>
      <c r="N36" s="211"/>
      <c r="O36" s="242"/>
      <c r="P36" s="264"/>
      <c r="Q36" s="244">
        <v>4.7222222222222221E-2</v>
      </c>
      <c r="R36" s="244"/>
      <c r="S36" s="245"/>
      <c r="T36" s="246"/>
      <c r="U36" s="247"/>
      <c r="V36" s="297">
        <v>1</v>
      </c>
      <c r="W36" s="212"/>
      <c r="X36" s="256">
        <v>9</v>
      </c>
      <c r="Y36" s="249"/>
    </row>
    <row r="37" spans="1:25" s="1" customFormat="1" ht="13.5" customHeight="1" x14ac:dyDescent="0.4">
      <c r="A37" s="226">
        <v>10</v>
      </c>
      <c r="B37" s="227" t="s">
        <v>48</v>
      </c>
      <c r="C37" s="257" t="s">
        <v>57</v>
      </c>
      <c r="D37" s="294">
        <v>2013</v>
      </c>
      <c r="E37" s="229">
        <f t="shared" si="7"/>
        <v>7</v>
      </c>
      <c r="F37" s="238" t="s">
        <v>35</v>
      </c>
      <c r="G37" s="231">
        <f t="shared" si="8"/>
        <v>5.9027777777777783E-2</v>
      </c>
      <c r="H37" s="232">
        <f t="shared" si="9"/>
        <v>16</v>
      </c>
      <c r="I37" s="213">
        <f t="shared" si="10"/>
        <v>15</v>
      </c>
      <c r="J37" s="507">
        <f t="shared" si="11"/>
        <v>5</v>
      </c>
      <c r="K37" s="266">
        <v>4</v>
      </c>
      <c r="L37" s="232">
        <v>4</v>
      </c>
      <c r="M37" s="211">
        <v>3</v>
      </c>
      <c r="N37" s="261">
        <v>4</v>
      </c>
      <c r="O37" s="265">
        <v>1</v>
      </c>
      <c r="P37" s="264">
        <v>7.6388888888888895E-2</v>
      </c>
      <c r="Q37" s="244">
        <v>6.805555555555555E-2</v>
      </c>
      <c r="R37" s="244">
        <v>7.013888888888889E-2</v>
      </c>
      <c r="S37" s="245">
        <v>5.9027777777777783E-2</v>
      </c>
      <c r="T37" s="246">
        <v>6.6666666666666666E-2</v>
      </c>
      <c r="U37" s="247">
        <v>8</v>
      </c>
      <c r="V37" s="212">
        <v>8</v>
      </c>
      <c r="W37" s="212">
        <v>9</v>
      </c>
      <c r="X37" s="256"/>
      <c r="Y37" s="249">
        <v>14</v>
      </c>
    </row>
    <row r="38" spans="1:25" s="1" customFormat="1" ht="13.5" customHeight="1" x14ac:dyDescent="0.4">
      <c r="A38" s="226">
        <v>11</v>
      </c>
      <c r="B38" s="227" t="s">
        <v>48</v>
      </c>
      <c r="C38" s="228" t="s">
        <v>229</v>
      </c>
      <c r="D38" s="229">
        <v>2012</v>
      </c>
      <c r="E38" s="229">
        <f t="shared" si="7"/>
        <v>8</v>
      </c>
      <c r="F38" s="267" t="s">
        <v>165</v>
      </c>
      <c r="G38" s="231">
        <f t="shared" si="8"/>
        <v>5.2083333333333336E-2</v>
      </c>
      <c r="H38" s="232">
        <f t="shared" si="9"/>
        <v>12</v>
      </c>
      <c r="I38" s="213">
        <f t="shared" si="10"/>
        <v>12</v>
      </c>
      <c r="J38" s="268">
        <f t="shared" si="11"/>
        <v>2</v>
      </c>
      <c r="K38" s="208"/>
      <c r="L38" s="211"/>
      <c r="M38" s="211"/>
      <c r="N38" s="270">
        <v>7</v>
      </c>
      <c r="O38" s="242">
        <v>5</v>
      </c>
      <c r="P38" s="243"/>
      <c r="Q38" s="244"/>
      <c r="R38" s="244"/>
      <c r="S38" s="245">
        <v>5.2777777777777778E-2</v>
      </c>
      <c r="T38" s="246">
        <v>5.2083333333333336E-2</v>
      </c>
      <c r="U38" s="247"/>
      <c r="V38" s="212"/>
      <c r="W38" s="212"/>
      <c r="X38" s="256">
        <v>5</v>
      </c>
      <c r="Y38" s="249">
        <v>7</v>
      </c>
    </row>
    <row r="39" spans="1:25" s="1" customFormat="1" ht="13.5" customHeight="1" x14ac:dyDescent="0.4">
      <c r="A39" s="226">
        <v>12</v>
      </c>
      <c r="B39" s="227" t="s">
        <v>48</v>
      </c>
      <c r="C39" s="228" t="s">
        <v>54</v>
      </c>
      <c r="D39" s="229">
        <v>2013</v>
      </c>
      <c r="E39" s="229">
        <f t="shared" si="7"/>
        <v>7</v>
      </c>
      <c r="F39" s="250" t="s">
        <v>37</v>
      </c>
      <c r="G39" s="231">
        <f t="shared" si="8"/>
        <v>6.25E-2</v>
      </c>
      <c r="H39" s="232">
        <f t="shared" si="9"/>
        <v>12</v>
      </c>
      <c r="I39" s="213">
        <f t="shared" si="10"/>
        <v>12</v>
      </c>
      <c r="J39" s="268">
        <f t="shared" si="11"/>
        <v>2</v>
      </c>
      <c r="K39" s="208">
        <v>7</v>
      </c>
      <c r="L39" s="211"/>
      <c r="M39" s="262">
        <v>5</v>
      </c>
      <c r="N39" s="263"/>
      <c r="O39" s="242"/>
      <c r="P39" s="243">
        <v>6.3888888888888884E-2</v>
      </c>
      <c r="Q39" s="244"/>
      <c r="R39" s="244">
        <v>6.25E-2</v>
      </c>
      <c r="S39" s="245"/>
      <c r="T39" s="246"/>
      <c r="U39" s="247">
        <v>5</v>
      </c>
      <c r="V39" s="212"/>
      <c r="W39" s="212">
        <v>7</v>
      </c>
      <c r="X39" s="256"/>
      <c r="Y39" s="249"/>
    </row>
    <row r="40" spans="1:25" s="1" customFormat="1" ht="13.5" customHeight="1" x14ac:dyDescent="0.4">
      <c r="A40" s="226">
        <v>13</v>
      </c>
      <c r="B40" s="227" t="s">
        <v>48</v>
      </c>
      <c r="C40" s="228" t="s">
        <v>230</v>
      </c>
      <c r="D40" s="229">
        <v>2014</v>
      </c>
      <c r="E40" s="229">
        <f t="shared" si="7"/>
        <v>6</v>
      </c>
      <c r="F40" s="267" t="s">
        <v>165</v>
      </c>
      <c r="G40" s="231">
        <f t="shared" si="8"/>
        <v>5.7638888888888885E-2</v>
      </c>
      <c r="H40" s="232">
        <f t="shared" si="9"/>
        <v>6</v>
      </c>
      <c r="I40" s="213">
        <f t="shared" si="10"/>
        <v>6</v>
      </c>
      <c r="J40" s="268">
        <f t="shared" si="11"/>
        <v>2</v>
      </c>
      <c r="K40" s="208"/>
      <c r="L40" s="211"/>
      <c r="M40" s="211"/>
      <c r="N40" s="270">
        <v>5</v>
      </c>
      <c r="O40" s="242">
        <v>1</v>
      </c>
      <c r="P40" s="243"/>
      <c r="Q40" s="244"/>
      <c r="R40" s="244"/>
      <c r="S40" s="245">
        <v>5.7638888888888885E-2</v>
      </c>
      <c r="T40" s="246">
        <v>6.3194444444444442E-2</v>
      </c>
      <c r="U40" s="247"/>
      <c r="V40" s="212"/>
      <c r="W40" s="212"/>
      <c r="X40" s="256">
        <v>7</v>
      </c>
      <c r="Y40" s="249">
        <v>11</v>
      </c>
    </row>
    <row r="41" spans="1:25" s="1" customFormat="1" ht="13.5" customHeight="1" x14ac:dyDescent="0.4">
      <c r="A41" s="226">
        <v>14</v>
      </c>
      <c r="B41" s="227" t="s">
        <v>48</v>
      </c>
      <c r="C41" s="228" t="s">
        <v>202</v>
      </c>
      <c r="D41" s="229" t="s">
        <v>203</v>
      </c>
      <c r="E41" s="229" t="s">
        <v>6</v>
      </c>
      <c r="F41" s="250" t="s">
        <v>37</v>
      </c>
      <c r="G41" s="231">
        <f t="shared" si="8"/>
        <v>6.0416666666666667E-2</v>
      </c>
      <c r="H41" s="232">
        <f t="shared" si="9"/>
        <v>6</v>
      </c>
      <c r="I41" s="213">
        <f t="shared" si="10"/>
        <v>6</v>
      </c>
      <c r="J41" s="268">
        <f t="shared" si="11"/>
        <v>1</v>
      </c>
      <c r="K41" s="259"/>
      <c r="L41" s="232"/>
      <c r="M41" s="232">
        <v>6</v>
      </c>
      <c r="N41" s="270"/>
      <c r="O41" s="255"/>
      <c r="P41" s="243"/>
      <c r="Q41" s="244"/>
      <c r="R41" s="244">
        <v>6.0416666666666667E-2</v>
      </c>
      <c r="S41" s="245"/>
      <c r="T41" s="246"/>
      <c r="U41" s="247"/>
      <c r="V41" s="212"/>
      <c r="W41" s="212">
        <v>6</v>
      </c>
      <c r="X41" s="256"/>
      <c r="Y41" s="249"/>
    </row>
    <row r="42" spans="1:25" s="1" customFormat="1" ht="13.5" customHeight="1" x14ac:dyDescent="0.4">
      <c r="A42" s="226">
        <v>15</v>
      </c>
      <c r="B42" s="227" t="s">
        <v>48</v>
      </c>
      <c r="C42" s="228" t="s">
        <v>168</v>
      </c>
      <c r="D42" s="294">
        <v>2013</v>
      </c>
      <c r="E42" s="229">
        <f t="shared" ref="E42:E53" si="12">SUM(2020-D42)</f>
        <v>7</v>
      </c>
      <c r="F42" s="250" t="s">
        <v>37</v>
      </c>
      <c r="G42" s="231">
        <f t="shared" si="8"/>
        <v>6.3194444444444442E-2</v>
      </c>
      <c r="H42" s="232">
        <f t="shared" si="9"/>
        <v>6</v>
      </c>
      <c r="I42" s="213">
        <f t="shared" si="10"/>
        <v>6</v>
      </c>
      <c r="J42" s="268">
        <f t="shared" si="11"/>
        <v>1</v>
      </c>
      <c r="K42" s="259"/>
      <c r="L42" s="211">
        <v>6</v>
      </c>
      <c r="M42" s="211"/>
      <c r="N42" s="261"/>
      <c r="O42" s="242"/>
      <c r="P42" s="264"/>
      <c r="Q42" s="244">
        <v>6.3194444444444442E-2</v>
      </c>
      <c r="R42" s="244"/>
      <c r="S42" s="245"/>
      <c r="T42" s="246"/>
      <c r="U42" s="247"/>
      <c r="V42" s="212">
        <v>6</v>
      </c>
      <c r="W42" s="212"/>
      <c r="X42" s="256"/>
      <c r="Y42" s="249"/>
    </row>
    <row r="43" spans="1:25" s="1" customFormat="1" ht="13.5" customHeight="1" x14ac:dyDescent="0.4">
      <c r="A43" s="226">
        <v>16</v>
      </c>
      <c r="B43" s="227" t="s">
        <v>48</v>
      </c>
      <c r="C43" s="228" t="s">
        <v>55</v>
      </c>
      <c r="D43" s="294">
        <v>2013</v>
      </c>
      <c r="E43" s="229">
        <f t="shared" si="12"/>
        <v>7</v>
      </c>
      <c r="F43" s="250" t="s">
        <v>37</v>
      </c>
      <c r="G43" s="231">
        <f t="shared" si="8"/>
        <v>6.458333333333334E-2</v>
      </c>
      <c r="H43" s="232">
        <f t="shared" si="9"/>
        <v>6</v>
      </c>
      <c r="I43" s="213">
        <f t="shared" si="10"/>
        <v>6</v>
      </c>
      <c r="J43" s="268">
        <f t="shared" si="11"/>
        <v>1</v>
      </c>
      <c r="K43" s="259">
        <v>6</v>
      </c>
      <c r="L43" s="211"/>
      <c r="M43" s="211"/>
      <c r="N43" s="261"/>
      <c r="O43" s="242"/>
      <c r="P43" s="264">
        <v>6.458333333333334E-2</v>
      </c>
      <c r="Q43" s="244"/>
      <c r="R43" s="244"/>
      <c r="S43" s="245"/>
      <c r="T43" s="246"/>
      <c r="U43" s="247">
        <v>6</v>
      </c>
      <c r="V43" s="212"/>
      <c r="W43" s="212"/>
      <c r="X43" s="256"/>
      <c r="Y43" s="249"/>
    </row>
    <row r="44" spans="1:25" s="1" customFormat="1" ht="13.5" customHeight="1" x14ac:dyDescent="0.4">
      <c r="A44" s="226">
        <v>17</v>
      </c>
      <c r="B44" s="227" t="s">
        <v>48</v>
      </c>
      <c r="C44" s="228" t="s">
        <v>231</v>
      </c>
      <c r="D44" s="229">
        <v>2012</v>
      </c>
      <c r="E44" s="229">
        <f t="shared" si="12"/>
        <v>8</v>
      </c>
      <c r="F44" s="267" t="s">
        <v>165</v>
      </c>
      <c r="G44" s="231">
        <f t="shared" si="8"/>
        <v>5.8333333333333327E-2</v>
      </c>
      <c r="H44" s="232">
        <f t="shared" si="9"/>
        <v>5</v>
      </c>
      <c r="I44" s="213">
        <f t="shared" si="10"/>
        <v>5</v>
      </c>
      <c r="J44" s="268">
        <f t="shared" si="11"/>
        <v>2</v>
      </c>
      <c r="K44" s="208"/>
      <c r="L44" s="211"/>
      <c r="M44" s="211"/>
      <c r="N44" s="261">
        <v>4</v>
      </c>
      <c r="O44" s="242">
        <v>1</v>
      </c>
      <c r="P44" s="243"/>
      <c r="Q44" s="244"/>
      <c r="R44" s="244"/>
      <c r="S44" s="245">
        <v>5.8333333333333327E-2</v>
      </c>
      <c r="T44" s="246">
        <v>6.3194444444444442E-2</v>
      </c>
      <c r="U44" s="247"/>
      <c r="V44" s="212"/>
      <c r="W44" s="212"/>
      <c r="X44" s="256">
        <v>8</v>
      </c>
      <c r="Y44" s="249">
        <v>12</v>
      </c>
    </row>
    <row r="45" spans="1:25" s="1" customFormat="1" ht="13.5" customHeight="1" x14ac:dyDescent="0.4">
      <c r="A45" s="226">
        <v>18</v>
      </c>
      <c r="B45" s="227" t="s">
        <v>48</v>
      </c>
      <c r="C45" s="228" t="s">
        <v>56</v>
      </c>
      <c r="D45" s="229">
        <v>2013</v>
      </c>
      <c r="E45" s="229">
        <f t="shared" si="12"/>
        <v>7</v>
      </c>
      <c r="F45" s="250" t="s">
        <v>37</v>
      </c>
      <c r="G45" s="231">
        <f t="shared" si="8"/>
        <v>6.7361111111111108E-2</v>
      </c>
      <c r="H45" s="232">
        <f t="shared" si="9"/>
        <v>5</v>
      </c>
      <c r="I45" s="213">
        <f t="shared" si="10"/>
        <v>5</v>
      </c>
      <c r="J45" s="268">
        <f t="shared" si="11"/>
        <v>1</v>
      </c>
      <c r="K45" s="259">
        <v>5</v>
      </c>
      <c r="L45" s="232"/>
      <c r="M45" s="232"/>
      <c r="N45" s="270"/>
      <c r="O45" s="255"/>
      <c r="P45" s="243">
        <v>6.7361111111111108E-2</v>
      </c>
      <c r="Q45" s="244"/>
      <c r="R45" s="244"/>
      <c r="S45" s="245"/>
      <c r="T45" s="246"/>
      <c r="U45" s="247">
        <v>7</v>
      </c>
      <c r="V45" s="212"/>
      <c r="W45" s="212"/>
      <c r="X45" s="256"/>
      <c r="Y45" s="249"/>
    </row>
    <row r="46" spans="1:25" s="1" customFormat="1" ht="13.5" customHeight="1" x14ac:dyDescent="0.4">
      <c r="A46" s="226">
        <v>19</v>
      </c>
      <c r="B46" s="227" t="s">
        <v>48</v>
      </c>
      <c r="C46" s="228" t="s">
        <v>265</v>
      </c>
      <c r="D46" s="229">
        <v>2014</v>
      </c>
      <c r="E46" s="229">
        <f t="shared" si="12"/>
        <v>6</v>
      </c>
      <c r="F46" s="238" t="s">
        <v>35</v>
      </c>
      <c r="G46" s="231">
        <f t="shared" si="8"/>
        <v>5.347222222222222E-2</v>
      </c>
      <c r="H46" s="232">
        <f t="shared" si="9"/>
        <v>4</v>
      </c>
      <c r="I46" s="213">
        <f t="shared" si="10"/>
        <v>4</v>
      </c>
      <c r="J46" s="268">
        <f t="shared" si="11"/>
        <v>1</v>
      </c>
      <c r="K46" s="208"/>
      <c r="L46" s="211"/>
      <c r="M46" s="262"/>
      <c r="N46" s="263"/>
      <c r="O46" s="242">
        <v>4</v>
      </c>
      <c r="P46" s="243"/>
      <c r="Q46" s="244"/>
      <c r="R46" s="244"/>
      <c r="S46" s="245"/>
      <c r="T46" s="246">
        <v>5.347222222222222E-2</v>
      </c>
      <c r="U46" s="247"/>
      <c r="V46" s="212"/>
      <c r="W46" s="212"/>
      <c r="X46" s="256"/>
      <c r="Y46" s="249">
        <v>8</v>
      </c>
    </row>
    <row r="47" spans="1:25" s="1" customFormat="1" ht="13.5" customHeight="1" x14ac:dyDescent="0.4">
      <c r="A47" s="226">
        <v>20</v>
      </c>
      <c r="B47" s="227" t="s">
        <v>48</v>
      </c>
      <c r="C47" s="228" t="s">
        <v>204</v>
      </c>
      <c r="D47" s="229">
        <v>2012</v>
      </c>
      <c r="E47" s="229">
        <f t="shared" si="12"/>
        <v>8</v>
      </c>
      <c r="F47" s="238" t="s">
        <v>35</v>
      </c>
      <c r="G47" s="231">
        <f t="shared" si="8"/>
        <v>6.6666666666666666E-2</v>
      </c>
      <c r="H47" s="232">
        <f t="shared" si="9"/>
        <v>4</v>
      </c>
      <c r="I47" s="213">
        <f t="shared" si="10"/>
        <v>4</v>
      </c>
      <c r="J47" s="268">
        <f t="shared" si="11"/>
        <v>1</v>
      </c>
      <c r="K47" s="208"/>
      <c r="L47" s="211"/>
      <c r="M47" s="211">
        <v>4</v>
      </c>
      <c r="N47" s="261"/>
      <c r="O47" s="242"/>
      <c r="P47" s="243"/>
      <c r="Q47" s="244"/>
      <c r="R47" s="244">
        <v>6.6666666666666666E-2</v>
      </c>
      <c r="S47" s="245"/>
      <c r="T47" s="246"/>
      <c r="U47" s="247"/>
      <c r="V47" s="212"/>
      <c r="W47" s="212">
        <v>8</v>
      </c>
      <c r="X47" s="256"/>
      <c r="Y47" s="249"/>
    </row>
    <row r="48" spans="1:25" s="1" customFormat="1" ht="13.5" customHeight="1" x14ac:dyDescent="0.4">
      <c r="A48" s="226">
        <v>21</v>
      </c>
      <c r="B48" s="227" t="s">
        <v>48</v>
      </c>
      <c r="C48" s="228" t="s">
        <v>266</v>
      </c>
      <c r="D48" s="229">
        <v>2014</v>
      </c>
      <c r="E48" s="229">
        <f t="shared" si="12"/>
        <v>6</v>
      </c>
      <c r="F48" s="267" t="s">
        <v>165</v>
      </c>
      <c r="G48" s="231">
        <f t="shared" si="8"/>
        <v>5.486111111111111E-2</v>
      </c>
      <c r="H48" s="232">
        <f t="shared" si="9"/>
        <v>3</v>
      </c>
      <c r="I48" s="213">
        <f t="shared" si="10"/>
        <v>3</v>
      </c>
      <c r="J48" s="268">
        <f t="shared" si="11"/>
        <v>1</v>
      </c>
      <c r="K48" s="208"/>
      <c r="L48" s="211"/>
      <c r="M48" s="262"/>
      <c r="N48" s="263"/>
      <c r="O48" s="242">
        <v>3</v>
      </c>
      <c r="P48" s="243"/>
      <c r="Q48" s="244"/>
      <c r="R48" s="244"/>
      <c r="S48" s="245"/>
      <c r="T48" s="246">
        <v>5.486111111111111E-2</v>
      </c>
      <c r="U48" s="247"/>
      <c r="V48" s="212"/>
      <c r="W48" s="212"/>
      <c r="X48" s="256"/>
      <c r="Y48" s="249">
        <v>9</v>
      </c>
    </row>
    <row r="49" spans="1:25" s="1" customFormat="1" ht="13.5" customHeight="1" x14ac:dyDescent="0.4">
      <c r="A49" s="226">
        <v>22</v>
      </c>
      <c r="B49" s="227" t="s">
        <v>48</v>
      </c>
      <c r="C49" s="228" t="s">
        <v>267</v>
      </c>
      <c r="D49" s="229">
        <v>2014</v>
      </c>
      <c r="E49" s="229">
        <f t="shared" si="12"/>
        <v>6</v>
      </c>
      <c r="F49" s="238" t="s">
        <v>35</v>
      </c>
      <c r="G49" s="231">
        <f t="shared" si="8"/>
        <v>5.7638888888888885E-2</v>
      </c>
      <c r="H49" s="232">
        <f t="shared" si="9"/>
        <v>2</v>
      </c>
      <c r="I49" s="213">
        <f t="shared" si="10"/>
        <v>2</v>
      </c>
      <c r="J49" s="268">
        <f t="shared" si="11"/>
        <v>1</v>
      </c>
      <c r="K49" s="208"/>
      <c r="L49" s="211"/>
      <c r="M49" s="262"/>
      <c r="N49" s="263"/>
      <c r="O49" s="242">
        <v>2</v>
      </c>
      <c r="P49" s="243"/>
      <c r="Q49" s="244"/>
      <c r="R49" s="244"/>
      <c r="S49" s="245"/>
      <c r="T49" s="246">
        <v>5.7638888888888885E-2</v>
      </c>
      <c r="U49" s="247"/>
      <c r="V49" s="212"/>
      <c r="W49" s="212"/>
      <c r="X49" s="256"/>
      <c r="Y49" s="249">
        <v>10</v>
      </c>
    </row>
    <row r="50" spans="1:25" s="1" customFormat="1" ht="13.5" customHeight="1" x14ac:dyDescent="0.4">
      <c r="A50" s="226">
        <v>23</v>
      </c>
      <c r="B50" s="227" t="s">
        <v>48</v>
      </c>
      <c r="C50" s="228" t="s">
        <v>268</v>
      </c>
      <c r="D50" s="229">
        <v>2013</v>
      </c>
      <c r="E50" s="229">
        <f t="shared" si="12"/>
        <v>7</v>
      </c>
      <c r="F50" s="271" t="s">
        <v>269</v>
      </c>
      <c r="G50" s="231">
        <f t="shared" si="8"/>
        <v>6.458333333333334E-2</v>
      </c>
      <c r="H50" s="232">
        <f t="shared" si="9"/>
        <v>1</v>
      </c>
      <c r="I50" s="213">
        <f t="shared" si="10"/>
        <v>1</v>
      </c>
      <c r="J50" s="268">
        <f t="shared" si="11"/>
        <v>1</v>
      </c>
      <c r="K50" s="208"/>
      <c r="L50" s="211"/>
      <c r="M50" s="262"/>
      <c r="N50" s="263"/>
      <c r="O50" s="242">
        <v>1</v>
      </c>
      <c r="P50" s="243"/>
      <c r="Q50" s="244"/>
      <c r="R50" s="244"/>
      <c r="S50" s="245"/>
      <c r="T50" s="246">
        <v>6.458333333333334E-2</v>
      </c>
      <c r="U50" s="247"/>
      <c r="V50" s="212"/>
      <c r="W50" s="212"/>
      <c r="X50" s="256"/>
      <c r="Y50" s="249">
        <v>13</v>
      </c>
    </row>
    <row r="51" spans="1:25" s="1" customFormat="1" ht="13.5" customHeight="1" x14ac:dyDescent="0.4">
      <c r="A51" s="226">
        <v>24</v>
      </c>
      <c r="B51" s="227" t="s">
        <v>48</v>
      </c>
      <c r="C51" s="228" t="s">
        <v>270</v>
      </c>
      <c r="D51" s="229">
        <v>2013</v>
      </c>
      <c r="E51" s="229">
        <f t="shared" si="12"/>
        <v>7</v>
      </c>
      <c r="F51" s="238" t="s">
        <v>35</v>
      </c>
      <c r="G51" s="231">
        <f t="shared" si="8"/>
        <v>6.805555555555555E-2</v>
      </c>
      <c r="H51" s="232">
        <f t="shared" si="9"/>
        <v>1</v>
      </c>
      <c r="I51" s="213">
        <f t="shared" si="10"/>
        <v>1</v>
      </c>
      <c r="J51" s="268">
        <f t="shared" si="11"/>
        <v>1</v>
      </c>
      <c r="K51" s="208"/>
      <c r="L51" s="211"/>
      <c r="M51" s="262"/>
      <c r="N51" s="263"/>
      <c r="O51" s="242">
        <v>1</v>
      </c>
      <c r="P51" s="243"/>
      <c r="Q51" s="244"/>
      <c r="R51" s="244"/>
      <c r="S51" s="245"/>
      <c r="T51" s="246">
        <v>6.805555555555555E-2</v>
      </c>
      <c r="U51" s="247"/>
      <c r="V51" s="212"/>
      <c r="W51" s="212"/>
      <c r="X51" s="256"/>
      <c r="Y51" s="249">
        <v>15</v>
      </c>
    </row>
    <row r="52" spans="1:25" s="1" customFormat="1" ht="13.5" customHeight="1" x14ac:dyDescent="0.4">
      <c r="A52" s="226">
        <v>25</v>
      </c>
      <c r="B52" s="227" t="s">
        <v>48</v>
      </c>
      <c r="C52" s="228" t="s">
        <v>271</v>
      </c>
      <c r="D52" s="229">
        <v>2013</v>
      </c>
      <c r="E52" s="229">
        <f t="shared" si="12"/>
        <v>7</v>
      </c>
      <c r="F52" s="238" t="s">
        <v>35</v>
      </c>
      <c r="G52" s="231">
        <f t="shared" si="8"/>
        <v>7.013888888888889E-2</v>
      </c>
      <c r="H52" s="232">
        <f t="shared" si="9"/>
        <v>1</v>
      </c>
      <c r="I52" s="213">
        <f t="shared" si="10"/>
        <v>1</v>
      </c>
      <c r="J52" s="268">
        <f t="shared" si="11"/>
        <v>1</v>
      </c>
      <c r="K52" s="208"/>
      <c r="L52" s="211"/>
      <c r="M52" s="262"/>
      <c r="N52" s="263"/>
      <c r="O52" s="242">
        <v>1</v>
      </c>
      <c r="P52" s="243"/>
      <c r="Q52" s="244"/>
      <c r="R52" s="244"/>
      <c r="S52" s="245"/>
      <c r="T52" s="246">
        <v>7.013888888888889E-2</v>
      </c>
      <c r="U52" s="247"/>
      <c r="V52" s="212"/>
      <c r="W52" s="212"/>
      <c r="X52" s="256"/>
      <c r="Y52" s="249">
        <v>16</v>
      </c>
    </row>
    <row r="53" spans="1:25" s="1" customFormat="1" ht="13.5" customHeight="1" x14ac:dyDescent="0.4">
      <c r="A53" s="226">
        <v>26</v>
      </c>
      <c r="B53" s="227" t="s">
        <v>48</v>
      </c>
      <c r="C53" s="228" t="s">
        <v>272</v>
      </c>
      <c r="D53" s="229">
        <v>2014</v>
      </c>
      <c r="E53" s="229">
        <f t="shared" si="12"/>
        <v>6</v>
      </c>
      <c r="F53" s="238" t="s">
        <v>35</v>
      </c>
      <c r="G53" s="231">
        <f t="shared" si="8"/>
        <v>7.0833333333333331E-2</v>
      </c>
      <c r="H53" s="232">
        <f t="shared" si="9"/>
        <v>1</v>
      </c>
      <c r="I53" s="213">
        <f t="shared" si="10"/>
        <v>1</v>
      </c>
      <c r="J53" s="268">
        <f t="shared" si="11"/>
        <v>1</v>
      </c>
      <c r="K53" s="208"/>
      <c r="L53" s="211"/>
      <c r="M53" s="262"/>
      <c r="N53" s="263"/>
      <c r="O53" s="242">
        <v>1</v>
      </c>
      <c r="P53" s="243"/>
      <c r="Q53" s="244"/>
      <c r="R53" s="244"/>
      <c r="S53" s="245"/>
      <c r="T53" s="246">
        <v>7.0833333333333331E-2</v>
      </c>
      <c r="U53" s="247"/>
      <c r="V53" s="212"/>
      <c r="W53" s="212"/>
      <c r="X53" s="256"/>
      <c r="Y53" s="249">
        <v>17</v>
      </c>
    </row>
    <row r="54" spans="1:25" ht="13.5" customHeight="1" thickBot="1" x14ac:dyDescent="0.45">
      <c r="A54" s="299">
        <v>26</v>
      </c>
      <c r="B54" s="300"/>
      <c r="C54" s="301"/>
      <c r="D54" s="300"/>
      <c r="E54" s="302"/>
      <c r="F54" s="300"/>
      <c r="G54" s="302"/>
      <c r="H54" s="303"/>
      <c r="I54" s="300"/>
      <c r="J54" s="304" t="s">
        <v>47</v>
      </c>
      <c r="K54" s="278">
        <f>COUNTIF(K27:K53,"&gt;-1")</f>
        <v>8</v>
      </c>
      <c r="L54" s="279">
        <f>COUNTIF(L27:L53,"&gt;-1")</f>
        <v>8</v>
      </c>
      <c r="M54" s="279">
        <f>COUNTIF(M27:M53,"&gt;-1")</f>
        <v>9</v>
      </c>
      <c r="N54" s="279">
        <f t="shared" ref="N54:O54" si="13">COUNTIF(N27:N53,"&gt;-1")</f>
        <v>9</v>
      </c>
      <c r="O54" s="279">
        <f t="shared" si="13"/>
        <v>17</v>
      </c>
      <c r="P54" s="280"/>
      <c r="Q54" s="281"/>
      <c r="R54" s="282"/>
      <c r="S54" s="283"/>
      <c r="T54" s="284"/>
      <c r="U54" s="285"/>
      <c r="V54" s="286"/>
      <c r="W54" s="286"/>
      <c r="X54" s="287"/>
      <c r="Y54" s="288"/>
    </row>
    <row r="55" spans="1:25" ht="13.5" customHeight="1" thickBot="1" x14ac:dyDescent="0.45">
      <c r="A55" s="200"/>
      <c r="B55" s="397" t="s">
        <v>58</v>
      </c>
      <c r="C55" s="201" t="s">
        <v>59</v>
      </c>
      <c r="D55" s="481" t="s">
        <v>60</v>
      </c>
      <c r="E55" s="481"/>
      <c r="F55" s="397" t="s">
        <v>61</v>
      </c>
      <c r="G55" s="482" t="s">
        <v>62</v>
      </c>
      <c r="H55" s="482"/>
      <c r="I55" s="203" t="s">
        <v>6</v>
      </c>
      <c r="J55" s="204" t="s">
        <v>6</v>
      </c>
      <c r="K55" s="205" t="s">
        <v>7</v>
      </c>
      <c r="L55" s="206"/>
      <c r="M55" s="206"/>
      <c r="N55" s="206"/>
      <c r="O55" s="207"/>
      <c r="P55" s="483" t="s">
        <v>8</v>
      </c>
      <c r="Q55" s="484"/>
      <c r="R55" s="484"/>
      <c r="S55" s="484"/>
      <c r="T55" s="485"/>
      <c r="U55" s="486" t="s">
        <v>9</v>
      </c>
      <c r="V55" s="487"/>
      <c r="W55" s="487"/>
      <c r="X55" s="487"/>
      <c r="Y55" s="488"/>
    </row>
    <row r="56" spans="1:25" ht="13.5" customHeight="1" thickBot="1" x14ac:dyDescent="0.45">
      <c r="A56" s="208" t="s">
        <v>10</v>
      </c>
      <c r="B56" s="209" t="s">
        <v>11</v>
      </c>
      <c r="C56" s="210" t="s">
        <v>12</v>
      </c>
      <c r="D56" s="209" t="s">
        <v>13</v>
      </c>
      <c r="E56" s="211" t="s">
        <v>14</v>
      </c>
      <c r="F56" s="209" t="s">
        <v>15</v>
      </c>
      <c r="G56" s="211" t="s">
        <v>16</v>
      </c>
      <c r="H56" s="212" t="s">
        <v>17</v>
      </c>
      <c r="I56" s="213" t="s">
        <v>18</v>
      </c>
      <c r="J56" s="214" t="s">
        <v>19</v>
      </c>
      <c r="K56" s="215" t="s">
        <v>20</v>
      </c>
      <c r="L56" s="216" t="s">
        <v>21</v>
      </c>
      <c r="M56" s="216" t="s">
        <v>22</v>
      </c>
      <c r="N56" s="216" t="s">
        <v>23</v>
      </c>
      <c r="O56" s="217" t="s">
        <v>220</v>
      </c>
      <c r="P56" s="218" t="s">
        <v>24</v>
      </c>
      <c r="Q56" s="219" t="s">
        <v>25</v>
      </c>
      <c r="R56" s="220" t="s">
        <v>26</v>
      </c>
      <c r="S56" s="219" t="s">
        <v>27</v>
      </c>
      <c r="T56" s="221" t="s">
        <v>222</v>
      </c>
      <c r="U56" s="222" t="s">
        <v>28</v>
      </c>
      <c r="V56" s="223" t="s">
        <v>29</v>
      </c>
      <c r="W56" s="223" t="s">
        <v>30</v>
      </c>
      <c r="X56" s="224" t="s">
        <v>31</v>
      </c>
      <c r="Y56" s="225" t="s">
        <v>221</v>
      </c>
    </row>
    <row r="57" spans="1:25" ht="13.5" customHeight="1" x14ac:dyDescent="0.4">
      <c r="A57" s="505">
        <v>1</v>
      </c>
      <c r="B57" s="506" t="s">
        <v>58</v>
      </c>
      <c r="C57" s="305" t="s">
        <v>63</v>
      </c>
      <c r="D57" s="294">
        <v>2010</v>
      </c>
      <c r="E57" s="229">
        <f t="shared" ref="E57:E76" si="14">SUM(2020-D57)</f>
        <v>10</v>
      </c>
      <c r="F57" s="238" t="s">
        <v>35</v>
      </c>
      <c r="G57" s="231">
        <f t="shared" ref="G57:G76" si="15">MIN(P57:T57)</f>
        <v>0.12430555555555556</v>
      </c>
      <c r="H57" s="232">
        <f t="shared" ref="H57:H76" si="16">SUM(K57:O57)</f>
        <v>75</v>
      </c>
      <c r="I57" s="213">
        <f t="shared" ref="I57:I76" si="17">IF(COUNTIF(K57:O57,"&gt;=0")&lt;4,SUM(K57:O57),SUM(LARGE(K57:O57,1),LARGE(K57:O57,2),LARGE(K57:O57,3),LARGE(K57:O57,4)))</f>
        <v>60</v>
      </c>
      <c r="J57" s="507">
        <f t="shared" ref="J57:J76" si="18">COUNTIF(K57:O57,"&gt;0")</f>
        <v>5</v>
      </c>
      <c r="K57" s="527">
        <v>15</v>
      </c>
      <c r="L57" s="528">
        <v>15</v>
      </c>
      <c r="M57" s="528">
        <v>15</v>
      </c>
      <c r="N57" s="528">
        <v>15</v>
      </c>
      <c r="O57" s="529">
        <v>15</v>
      </c>
      <c r="P57" s="530" t="s">
        <v>6</v>
      </c>
      <c r="Q57" s="531">
        <v>0.13541666666666666</v>
      </c>
      <c r="R57" s="531">
        <v>0.13541666666666666</v>
      </c>
      <c r="S57" s="531">
        <v>0.12430555555555556</v>
      </c>
      <c r="T57" s="532">
        <v>0.12916666666666668</v>
      </c>
      <c r="U57" s="533">
        <v>1</v>
      </c>
      <c r="V57" s="534">
        <v>1</v>
      </c>
      <c r="W57" s="534">
        <v>1</v>
      </c>
      <c r="X57" s="535">
        <v>1</v>
      </c>
      <c r="Y57" s="535">
        <v>1</v>
      </c>
    </row>
    <row r="58" spans="1:25" ht="13.5" customHeight="1" x14ac:dyDescent="0.4">
      <c r="A58" s="505">
        <v>2</v>
      </c>
      <c r="B58" s="506" t="s">
        <v>58</v>
      </c>
      <c r="C58" s="293" t="s">
        <v>64</v>
      </c>
      <c r="D58" s="294">
        <v>2010</v>
      </c>
      <c r="E58" s="229">
        <f t="shared" si="14"/>
        <v>10</v>
      </c>
      <c r="F58" s="250" t="s">
        <v>37</v>
      </c>
      <c r="G58" s="231">
        <f t="shared" si="15"/>
        <v>0.13472222222222222</v>
      </c>
      <c r="H58" s="232">
        <f t="shared" si="16"/>
        <v>48</v>
      </c>
      <c r="I58" s="213">
        <f t="shared" si="17"/>
        <v>48</v>
      </c>
      <c r="J58" s="507">
        <f t="shared" si="18"/>
        <v>4</v>
      </c>
      <c r="K58" s="251">
        <v>12</v>
      </c>
      <c r="L58" s="254">
        <v>12</v>
      </c>
      <c r="M58" s="254">
        <v>12</v>
      </c>
      <c r="N58" s="240"/>
      <c r="O58" s="519">
        <v>12</v>
      </c>
      <c r="P58" s="306" t="s">
        <v>6</v>
      </c>
      <c r="Q58" s="244">
        <v>0.1388888888888889</v>
      </c>
      <c r="R58" s="244">
        <v>0.13749999999999998</v>
      </c>
      <c r="S58" s="245"/>
      <c r="T58" s="246">
        <v>0.13472222222222222</v>
      </c>
      <c r="U58" s="247">
        <v>2</v>
      </c>
      <c r="V58" s="212">
        <v>2</v>
      </c>
      <c r="W58" s="212">
        <v>2</v>
      </c>
      <c r="X58" s="256"/>
      <c r="Y58" s="249">
        <v>2</v>
      </c>
    </row>
    <row r="59" spans="1:25" ht="13.5" customHeight="1" x14ac:dyDescent="0.4">
      <c r="A59" s="505">
        <v>3</v>
      </c>
      <c r="B59" s="506" t="s">
        <v>58</v>
      </c>
      <c r="C59" s="536" t="s">
        <v>205</v>
      </c>
      <c r="D59" s="199">
        <v>2010</v>
      </c>
      <c r="E59" s="229">
        <f t="shared" si="14"/>
        <v>10</v>
      </c>
      <c r="F59" s="238" t="s">
        <v>35</v>
      </c>
      <c r="G59" s="231">
        <f t="shared" si="15"/>
        <v>0.13055555555555556</v>
      </c>
      <c r="H59" s="232">
        <f t="shared" si="16"/>
        <v>40</v>
      </c>
      <c r="I59" s="213">
        <f t="shared" si="17"/>
        <v>40</v>
      </c>
      <c r="J59" s="507">
        <f t="shared" si="18"/>
        <v>4</v>
      </c>
      <c r="K59" s="251">
        <v>8</v>
      </c>
      <c r="L59" s="254">
        <v>10</v>
      </c>
      <c r="M59" s="254">
        <v>10</v>
      </c>
      <c r="N59" s="253">
        <v>12</v>
      </c>
      <c r="O59" s="537"/>
      <c r="P59" s="306" t="s">
        <v>6</v>
      </c>
      <c r="Q59" s="244">
        <v>0.14305555555555557</v>
      </c>
      <c r="R59" s="244">
        <v>0.14375000000000002</v>
      </c>
      <c r="S59" s="245">
        <v>0.13055555555555556</v>
      </c>
      <c r="T59" s="246"/>
      <c r="U59" s="247">
        <v>4</v>
      </c>
      <c r="V59" s="212">
        <v>3</v>
      </c>
      <c r="W59" s="212">
        <v>3</v>
      </c>
      <c r="X59" s="256">
        <v>2</v>
      </c>
      <c r="Y59" s="249"/>
    </row>
    <row r="60" spans="1:25" ht="13.5" customHeight="1" x14ac:dyDescent="0.4">
      <c r="A60" s="226">
        <v>4</v>
      </c>
      <c r="B60" s="227" t="s">
        <v>58</v>
      </c>
      <c r="C60" s="228" t="s">
        <v>65</v>
      </c>
      <c r="D60" s="294">
        <v>2010</v>
      </c>
      <c r="E60" s="229">
        <f t="shared" si="14"/>
        <v>10</v>
      </c>
      <c r="F60" s="238" t="s">
        <v>35</v>
      </c>
      <c r="G60" s="231">
        <f t="shared" si="15"/>
        <v>0.13680555555555554</v>
      </c>
      <c r="H60" s="232">
        <f t="shared" si="16"/>
        <v>46</v>
      </c>
      <c r="I60" s="213">
        <f t="shared" si="17"/>
        <v>38</v>
      </c>
      <c r="J60" s="507">
        <f t="shared" si="18"/>
        <v>5</v>
      </c>
      <c r="K60" s="251">
        <v>10</v>
      </c>
      <c r="L60" s="254">
        <v>8</v>
      </c>
      <c r="M60" s="254">
        <v>8</v>
      </c>
      <c r="N60" s="253">
        <v>10</v>
      </c>
      <c r="O60" s="519">
        <v>10</v>
      </c>
      <c r="P60" s="306" t="s">
        <v>6</v>
      </c>
      <c r="Q60" s="244">
        <v>0.14722222222222223</v>
      </c>
      <c r="R60" s="244">
        <v>0.14722222222222223</v>
      </c>
      <c r="S60" s="245">
        <v>0.13749999999999998</v>
      </c>
      <c r="T60" s="246">
        <v>0.13680555555555554</v>
      </c>
      <c r="U60" s="247">
        <v>3</v>
      </c>
      <c r="V60" s="212">
        <v>4</v>
      </c>
      <c r="W60" s="212">
        <v>4</v>
      </c>
      <c r="X60" s="256">
        <v>3</v>
      </c>
      <c r="Y60" s="249">
        <v>3</v>
      </c>
    </row>
    <row r="61" spans="1:25" ht="13.5" customHeight="1" x14ac:dyDescent="0.4">
      <c r="A61" s="226">
        <v>5</v>
      </c>
      <c r="B61" s="227" t="s">
        <v>58</v>
      </c>
      <c r="C61" s="228" t="s">
        <v>67</v>
      </c>
      <c r="D61" s="294">
        <v>2011</v>
      </c>
      <c r="E61" s="229">
        <f t="shared" si="14"/>
        <v>9</v>
      </c>
      <c r="F61" s="238" t="s">
        <v>35</v>
      </c>
      <c r="G61" s="231">
        <f t="shared" si="15"/>
        <v>0.13819444444444443</v>
      </c>
      <c r="H61" s="232">
        <f t="shared" si="16"/>
        <v>32</v>
      </c>
      <c r="I61" s="213">
        <f t="shared" si="17"/>
        <v>27</v>
      </c>
      <c r="J61" s="507">
        <f t="shared" si="18"/>
        <v>5</v>
      </c>
      <c r="K61" s="259">
        <v>6</v>
      </c>
      <c r="L61" s="239">
        <v>5</v>
      </c>
      <c r="M61" s="239">
        <v>7</v>
      </c>
      <c r="N61" s="239">
        <v>7</v>
      </c>
      <c r="O61" s="242">
        <v>7</v>
      </c>
      <c r="P61" s="306" t="s">
        <v>6</v>
      </c>
      <c r="Q61" s="244">
        <v>0.15972222222222224</v>
      </c>
      <c r="R61" s="244">
        <v>0.15069444444444444</v>
      </c>
      <c r="S61" s="245">
        <v>0.16250000000000001</v>
      </c>
      <c r="T61" s="246">
        <v>0.13819444444444443</v>
      </c>
      <c r="U61" s="247">
        <v>6</v>
      </c>
      <c r="V61" s="212">
        <v>7</v>
      </c>
      <c r="W61" s="212">
        <v>5</v>
      </c>
      <c r="X61" s="256">
        <v>5</v>
      </c>
      <c r="Y61" s="249">
        <v>5</v>
      </c>
    </row>
    <row r="62" spans="1:25" ht="13.5" customHeight="1" x14ac:dyDescent="0.4">
      <c r="A62" s="226">
        <v>6</v>
      </c>
      <c r="B62" s="227" t="s">
        <v>58</v>
      </c>
      <c r="C62" s="228" t="s">
        <v>68</v>
      </c>
      <c r="D62" s="294">
        <v>2010</v>
      </c>
      <c r="E62" s="229">
        <f t="shared" si="14"/>
        <v>10</v>
      </c>
      <c r="F62" s="250" t="s">
        <v>37</v>
      </c>
      <c r="G62" s="231">
        <f t="shared" si="15"/>
        <v>0.13749999999999998</v>
      </c>
      <c r="H62" s="232">
        <f t="shared" si="16"/>
        <v>23</v>
      </c>
      <c r="I62" s="213">
        <f t="shared" si="17"/>
        <v>23</v>
      </c>
      <c r="J62" s="507">
        <f t="shared" si="18"/>
        <v>4</v>
      </c>
      <c r="K62" s="259">
        <v>5</v>
      </c>
      <c r="L62" s="211">
        <v>4</v>
      </c>
      <c r="M62" s="211">
        <v>6</v>
      </c>
      <c r="N62" s="211"/>
      <c r="O62" s="520">
        <v>8</v>
      </c>
      <c r="P62" s="306" t="s">
        <v>6</v>
      </c>
      <c r="Q62" s="244">
        <v>0.16180555555555556</v>
      </c>
      <c r="R62" s="244">
        <v>0.15625</v>
      </c>
      <c r="S62" s="245"/>
      <c r="T62" s="246">
        <v>0.13749999999999998</v>
      </c>
      <c r="U62" s="247">
        <v>7</v>
      </c>
      <c r="V62" s="212">
        <v>8</v>
      </c>
      <c r="W62" s="212">
        <v>6</v>
      </c>
      <c r="X62" s="256"/>
      <c r="Y62" s="249">
        <v>4</v>
      </c>
    </row>
    <row r="63" spans="1:25" ht="13.5" customHeight="1" x14ac:dyDescent="0.4">
      <c r="A63" s="226">
        <v>7</v>
      </c>
      <c r="B63" s="227" t="s">
        <v>58</v>
      </c>
      <c r="C63" s="228" t="s">
        <v>66</v>
      </c>
      <c r="D63" s="229">
        <v>2011</v>
      </c>
      <c r="E63" s="229">
        <f t="shared" si="14"/>
        <v>9</v>
      </c>
      <c r="F63" s="238" t="s">
        <v>35</v>
      </c>
      <c r="G63" s="231">
        <f t="shared" si="15"/>
        <v>0.13819444444444443</v>
      </c>
      <c r="H63" s="232">
        <f t="shared" si="16"/>
        <v>22</v>
      </c>
      <c r="I63" s="213">
        <f t="shared" si="17"/>
        <v>22</v>
      </c>
      <c r="J63" s="268">
        <f t="shared" si="18"/>
        <v>3</v>
      </c>
      <c r="K63" s="208">
        <v>7</v>
      </c>
      <c r="L63" s="211">
        <v>7</v>
      </c>
      <c r="M63" s="211"/>
      <c r="N63" s="260">
        <v>8</v>
      </c>
      <c r="O63" s="242"/>
      <c r="P63" s="306" t="s">
        <v>6</v>
      </c>
      <c r="Q63" s="244">
        <v>0.15069444444444444</v>
      </c>
      <c r="R63" s="244"/>
      <c r="S63" s="245">
        <v>0.13819444444444443</v>
      </c>
      <c r="T63" s="246"/>
      <c r="U63" s="247">
        <v>5</v>
      </c>
      <c r="V63" s="212">
        <v>5</v>
      </c>
      <c r="W63" s="212"/>
      <c r="X63" s="256">
        <v>4</v>
      </c>
      <c r="Y63" s="249"/>
    </row>
    <row r="64" spans="1:25" s="1" customFormat="1" ht="13.5" customHeight="1" x14ac:dyDescent="0.4">
      <c r="A64" s="226">
        <v>8</v>
      </c>
      <c r="B64" s="227" t="s">
        <v>58</v>
      </c>
      <c r="C64" s="308" t="s">
        <v>70</v>
      </c>
      <c r="D64" s="309">
        <v>2011</v>
      </c>
      <c r="E64" s="229">
        <f t="shared" si="14"/>
        <v>9</v>
      </c>
      <c r="F64" s="238" t="s">
        <v>35</v>
      </c>
      <c r="G64" s="231">
        <f t="shared" si="15"/>
        <v>0.15833333333333333</v>
      </c>
      <c r="H64" s="232">
        <f t="shared" si="16"/>
        <v>14</v>
      </c>
      <c r="I64" s="213">
        <f t="shared" si="17"/>
        <v>13</v>
      </c>
      <c r="J64" s="507">
        <f t="shared" si="18"/>
        <v>5</v>
      </c>
      <c r="K64" s="259">
        <v>3</v>
      </c>
      <c r="L64" s="211">
        <v>1</v>
      </c>
      <c r="M64" s="211">
        <v>1</v>
      </c>
      <c r="N64" s="232">
        <v>5</v>
      </c>
      <c r="O64" s="242">
        <v>4</v>
      </c>
      <c r="P64" s="306" t="s">
        <v>6</v>
      </c>
      <c r="Q64" s="244">
        <v>0.17916666666666667</v>
      </c>
      <c r="R64" s="244">
        <v>0.17291666666666669</v>
      </c>
      <c r="S64" s="245">
        <v>0.16319444444444445</v>
      </c>
      <c r="T64" s="246">
        <v>0.15833333333333333</v>
      </c>
      <c r="U64" s="247">
        <v>9</v>
      </c>
      <c r="V64" s="212">
        <v>12</v>
      </c>
      <c r="W64" s="212">
        <v>11</v>
      </c>
      <c r="X64" s="256">
        <v>7</v>
      </c>
      <c r="Y64" s="249">
        <v>8</v>
      </c>
    </row>
    <row r="65" spans="1:25" s="1" customFormat="1" ht="13.5" customHeight="1" x14ac:dyDescent="0.4">
      <c r="A65" s="226">
        <v>9</v>
      </c>
      <c r="B65" s="227" t="s">
        <v>58</v>
      </c>
      <c r="C65" s="228" t="s">
        <v>173</v>
      </c>
      <c r="D65" s="294">
        <v>2010</v>
      </c>
      <c r="E65" s="229">
        <f t="shared" si="14"/>
        <v>10</v>
      </c>
      <c r="F65" s="267" t="s">
        <v>165</v>
      </c>
      <c r="G65" s="231">
        <f t="shared" si="15"/>
        <v>0.16250000000000001</v>
      </c>
      <c r="H65" s="232">
        <f t="shared" si="16"/>
        <v>12</v>
      </c>
      <c r="I65" s="213">
        <f t="shared" si="17"/>
        <v>12</v>
      </c>
      <c r="J65" s="507">
        <f t="shared" si="18"/>
        <v>4</v>
      </c>
      <c r="K65" s="266"/>
      <c r="L65" s="211">
        <v>1</v>
      </c>
      <c r="M65" s="211">
        <v>3</v>
      </c>
      <c r="N65" s="211">
        <v>6</v>
      </c>
      <c r="O65" s="242">
        <v>2</v>
      </c>
      <c r="P65" s="306"/>
      <c r="Q65" s="244">
        <v>0.16319444444444445</v>
      </c>
      <c r="R65" s="244">
        <v>0.16388888888888889</v>
      </c>
      <c r="S65" s="245">
        <v>0.16250000000000001</v>
      </c>
      <c r="T65" s="246">
        <v>0.16666666666666666</v>
      </c>
      <c r="U65" s="247"/>
      <c r="V65" s="212">
        <v>11</v>
      </c>
      <c r="W65" s="212">
        <v>9</v>
      </c>
      <c r="X65" s="256">
        <v>6</v>
      </c>
      <c r="Y65" s="249">
        <v>10</v>
      </c>
    </row>
    <row r="66" spans="1:25" s="1" customFormat="1" ht="13.5" customHeight="1" x14ac:dyDescent="0.4">
      <c r="A66" s="226">
        <v>10</v>
      </c>
      <c r="B66" s="227" t="s">
        <v>58</v>
      </c>
      <c r="C66" s="228" t="s">
        <v>169</v>
      </c>
      <c r="D66" s="294">
        <v>2010</v>
      </c>
      <c r="E66" s="229">
        <f t="shared" si="14"/>
        <v>10</v>
      </c>
      <c r="F66" s="272" t="s">
        <v>170</v>
      </c>
      <c r="G66" s="231">
        <f t="shared" si="15"/>
        <v>0.15694444444444444</v>
      </c>
      <c r="H66" s="232">
        <f t="shared" si="16"/>
        <v>10</v>
      </c>
      <c r="I66" s="213">
        <f t="shared" si="17"/>
        <v>10</v>
      </c>
      <c r="J66" s="268">
        <f t="shared" si="18"/>
        <v>2</v>
      </c>
      <c r="K66" s="266"/>
      <c r="L66" s="211">
        <v>6</v>
      </c>
      <c r="M66" s="211">
        <v>4</v>
      </c>
      <c r="N66" s="211"/>
      <c r="O66" s="242"/>
      <c r="P66" s="306"/>
      <c r="Q66" s="244">
        <v>0.15694444444444444</v>
      </c>
      <c r="R66" s="244">
        <v>0.16111111111111112</v>
      </c>
      <c r="S66" s="245"/>
      <c r="T66" s="246"/>
      <c r="U66" s="247"/>
      <c r="V66" s="212">
        <v>6</v>
      </c>
      <c r="W66" s="212">
        <v>8</v>
      </c>
      <c r="X66" s="256"/>
      <c r="Y66" s="249"/>
    </row>
    <row r="67" spans="1:25" s="1" customFormat="1" ht="13.5" customHeight="1" x14ac:dyDescent="0.4">
      <c r="A67" s="226">
        <v>11</v>
      </c>
      <c r="B67" s="227" t="s">
        <v>58</v>
      </c>
      <c r="C67" s="228" t="s">
        <v>157</v>
      </c>
      <c r="D67" s="229">
        <v>2011</v>
      </c>
      <c r="E67" s="229">
        <f t="shared" si="14"/>
        <v>9</v>
      </c>
      <c r="F67" s="238" t="s">
        <v>35</v>
      </c>
      <c r="G67" s="231">
        <f t="shared" si="15"/>
        <v>0.15625</v>
      </c>
      <c r="H67" s="232">
        <f t="shared" si="16"/>
        <v>9</v>
      </c>
      <c r="I67" s="213">
        <f t="shared" si="17"/>
        <v>9</v>
      </c>
      <c r="J67" s="507">
        <f t="shared" si="18"/>
        <v>4</v>
      </c>
      <c r="K67" s="259">
        <v>2</v>
      </c>
      <c r="L67" s="211">
        <v>1</v>
      </c>
      <c r="M67" s="211">
        <v>1</v>
      </c>
      <c r="N67" s="211"/>
      <c r="O67" s="242">
        <v>5</v>
      </c>
      <c r="P67" s="306" t="s">
        <v>6</v>
      </c>
      <c r="Q67" s="244">
        <v>0.18124999999999999</v>
      </c>
      <c r="R67" s="244">
        <v>0.17430555555555557</v>
      </c>
      <c r="S67" s="245"/>
      <c r="T67" s="246">
        <v>0.15625</v>
      </c>
      <c r="U67" s="247">
        <v>10</v>
      </c>
      <c r="V67" s="212">
        <v>13</v>
      </c>
      <c r="W67" s="212">
        <v>13</v>
      </c>
      <c r="X67" s="256"/>
      <c r="Y67" s="249">
        <v>7</v>
      </c>
    </row>
    <row r="68" spans="1:25" s="1" customFormat="1" ht="13.5" customHeight="1" x14ac:dyDescent="0.4">
      <c r="A68" s="226">
        <v>12</v>
      </c>
      <c r="B68" s="227" t="s">
        <v>58</v>
      </c>
      <c r="C68" s="307" t="s">
        <v>273</v>
      </c>
      <c r="D68" s="294">
        <v>2010</v>
      </c>
      <c r="E68" s="229">
        <f t="shared" si="14"/>
        <v>10</v>
      </c>
      <c r="F68" s="238" t="s">
        <v>35</v>
      </c>
      <c r="G68" s="231">
        <f t="shared" si="15"/>
        <v>0.14305555555555557</v>
      </c>
      <c r="H68" s="232">
        <f t="shared" si="16"/>
        <v>6</v>
      </c>
      <c r="I68" s="213">
        <f t="shared" si="17"/>
        <v>6</v>
      </c>
      <c r="J68" s="268">
        <f t="shared" si="18"/>
        <v>1</v>
      </c>
      <c r="K68" s="208"/>
      <c r="L68" s="211"/>
      <c r="M68" s="211"/>
      <c r="N68" s="261"/>
      <c r="O68" s="255">
        <v>6</v>
      </c>
      <c r="P68" s="538"/>
      <c r="Q68" s="244"/>
      <c r="R68" s="229"/>
      <c r="S68" s="245"/>
      <c r="T68" s="539">
        <v>0.14305555555555557</v>
      </c>
      <c r="U68" s="540"/>
      <c r="V68" s="212"/>
      <c r="W68" s="212"/>
      <c r="X68" s="256"/>
      <c r="Y68" s="249">
        <v>6</v>
      </c>
    </row>
    <row r="69" spans="1:25" ht="13.5" customHeight="1" x14ac:dyDescent="0.4">
      <c r="A69" s="226">
        <v>13</v>
      </c>
      <c r="B69" s="227" t="s">
        <v>58</v>
      </c>
      <c r="C69" s="257" t="s">
        <v>72</v>
      </c>
      <c r="D69" s="294">
        <v>2011</v>
      </c>
      <c r="E69" s="229">
        <f t="shared" si="14"/>
        <v>9</v>
      </c>
      <c r="F69" s="238" t="s">
        <v>35</v>
      </c>
      <c r="G69" s="231">
        <f t="shared" si="15"/>
        <v>0.1673611111111111</v>
      </c>
      <c r="H69" s="232">
        <f t="shared" si="16"/>
        <v>6</v>
      </c>
      <c r="I69" s="213">
        <f t="shared" si="17"/>
        <v>6</v>
      </c>
      <c r="J69" s="507">
        <f t="shared" si="18"/>
        <v>4</v>
      </c>
      <c r="K69" s="259">
        <v>1</v>
      </c>
      <c r="L69" s="211"/>
      <c r="M69" s="232">
        <v>1</v>
      </c>
      <c r="N69" s="270">
        <v>3</v>
      </c>
      <c r="O69" s="242">
        <v>1</v>
      </c>
      <c r="P69" s="306" t="s">
        <v>6</v>
      </c>
      <c r="Q69" s="244"/>
      <c r="R69" s="244">
        <v>0.19305555555555554</v>
      </c>
      <c r="S69" s="245">
        <v>0.17500000000000002</v>
      </c>
      <c r="T69" s="246">
        <v>0.1673611111111111</v>
      </c>
      <c r="U69" s="247">
        <v>12</v>
      </c>
      <c r="V69" s="212"/>
      <c r="W69" s="212">
        <v>15</v>
      </c>
      <c r="X69" s="256">
        <v>9</v>
      </c>
      <c r="Y69" s="249">
        <v>12</v>
      </c>
    </row>
    <row r="70" spans="1:25" ht="13.5" customHeight="1" x14ac:dyDescent="0.4">
      <c r="A70" s="226">
        <v>14</v>
      </c>
      <c r="B70" s="227" t="s">
        <v>58</v>
      </c>
      <c r="C70" s="228" t="s">
        <v>206</v>
      </c>
      <c r="D70" s="294">
        <v>2010</v>
      </c>
      <c r="E70" s="229">
        <f t="shared" si="14"/>
        <v>10</v>
      </c>
      <c r="F70" s="238" t="s">
        <v>35</v>
      </c>
      <c r="G70" s="231">
        <f t="shared" si="15"/>
        <v>0.15763888888888888</v>
      </c>
      <c r="H70" s="232">
        <f t="shared" si="16"/>
        <v>5</v>
      </c>
      <c r="I70" s="213">
        <f t="shared" si="17"/>
        <v>5</v>
      </c>
      <c r="J70" s="268">
        <f t="shared" si="18"/>
        <v>1</v>
      </c>
      <c r="K70" s="266"/>
      <c r="L70" s="211"/>
      <c r="M70" s="211">
        <v>5</v>
      </c>
      <c r="N70" s="261"/>
      <c r="O70" s="242"/>
      <c r="P70" s="306"/>
      <c r="Q70" s="244"/>
      <c r="R70" s="244">
        <v>0.15763888888888888</v>
      </c>
      <c r="S70" s="245"/>
      <c r="T70" s="246"/>
      <c r="U70" s="247"/>
      <c r="V70" s="212"/>
      <c r="W70" s="212">
        <v>7</v>
      </c>
      <c r="X70" s="256"/>
      <c r="Y70" s="249"/>
    </row>
    <row r="71" spans="1:25" ht="13.5" customHeight="1" x14ac:dyDescent="0.4">
      <c r="A71" s="226">
        <v>15</v>
      </c>
      <c r="B71" s="227" t="s">
        <v>58</v>
      </c>
      <c r="C71" s="228" t="s">
        <v>71</v>
      </c>
      <c r="D71" s="294">
        <v>2010</v>
      </c>
      <c r="E71" s="229">
        <f t="shared" si="14"/>
        <v>10</v>
      </c>
      <c r="F71" s="250" t="s">
        <v>37</v>
      </c>
      <c r="G71" s="231">
        <f t="shared" si="15"/>
        <v>0.1673611111111111</v>
      </c>
      <c r="H71" s="232">
        <f t="shared" si="16"/>
        <v>6</v>
      </c>
      <c r="I71" s="213">
        <f t="shared" si="17"/>
        <v>5</v>
      </c>
      <c r="J71" s="507">
        <f t="shared" si="18"/>
        <v>5</v>
      </c>
      <c r="K71" s="266">
        <v>1</v>
      </c>
      <c r="L71" s="232">
        <v>1</v>
      </c>
      <c r="M71" s="232">
        <v>1</v>
      </c>
      <c r="N71" s="261">
        <v>2</v>
      </c>
      <c r="O71" s="242">
        <v>1</v>
      </c>
      <c r="P71" s="306" t="s">
        <v>6</v>
      </c>
      <c r="Q71" s="244">
        <v>0.18333333333333335</v>
      </c>
      <c r="R71" s="244">
        <v>0.17430555555555557</v>
      </c>
      <c r="S71" s="245">
        <v>0.17708333333333334</v>
      </c>
      <c r="T71" s="246">
        <v>0.1673611111111111</v>
      </c>
      <c r="U71" s="247">
        <v>11</v>
      </c>
      <c r="V71" s="212">
        <v>14</v>
      </c>
      <c r="W71" s="212">
        <v>12</v>
      </c>
      <c r="X71" s="256">
        <v>10</v>
      </c>
      <c r="Y71" s="249">
        <v>11</v>
      </c>
    </row>
    <row r="72" spans="1:25" ht="13.5" customHeight="1" x14ac:dyDescent="0.4">
      <c r="A72" s="226">
        <v>16</v>
      </c>
      <c r="B72" s="227" t="s">
        <v>58</v>
      </c>
      <c r="C72" s="228" t="s">
        <v>207</v>
      </c>
      <c r="D72" s="294">
        <v>2010</v>
      </c>
      <c r="E72" s="229">
        <f t="shared" si="14"/>
        <v>10</v>
      </c>
      <c r="F72" s="272" t="s">
        <v>6</v>
      </c>
      <c r="G72" s="231">
        <f t="shared" si="15"/>
        <v>0.17152777777777775</v>
      </c>
      <c r="H72" s="232">
        <f t="shared" si="16"/>
        <v>5</v>
      </c>
      <c r="I72" s="213">
        <f t="shared" si="17"/>
        <v>5</v>
      </c>
      <c r="J72" s="268">
        <f t="shared" si="18"/>
        <v>2</v>
      </c>
      <c r="K72" s="266"/>
      <c r="L72" s="211"/>
      <c r="M72" s="211">
        <v>1</v>
      </c>
      <c r="N72" s="261">
        <v>4</v>
      </c>
      <c r="O72" s="242"/>
      <c r="P72" s="306"/>
      <c r="Q72" s="244"/>
      <c r="R72" s="244">
        <v>0.17847222222222223</v>
      </c>
      <c r="S72" s="245">
        <v>0.17152777777777775</v>
      </c>
      <c r="T72" s="246"/>
      <c r="U72" s="247"/>
      <c r="V72" s="212"/>
      <c r="W72" s="212">
        <v>14</v>
      </c>
      <c r="X72" s="256">
        <v>8</v>
      </c>
      <c r="Y72" s="249"/>
    </row>
    <row r="73" spans="1:25" ht="13.5" customHeight="1" x14ac:dyDescent="0.4">
      <c r="A73" s="226">
        <v>17</v>
      </c>
      <c r="B73" s="227" t="s">
        <v>58</v>
      </c>
      <c r="C73" s="228" t="s">
        <v>69</v>
      </c>
      <c r="D73" s="294">
        <v>2011</v>
      </c>
      <c r="E73" s="229">
        <f t="shared" si="14"/>
        <v>9</v>
      </c>
      <c r="F73" s="238" t="s">
        <v>35</v>
      </c>
      <c r="G73" s="231">
        <f t="shared" si="15"/>
        <v>0</v>
      </c>
      <c r="H73" s="232">
        <f t="shared" si="16"/>
        <v>4</v>
      </c>
      <c r="I73" s="213">
        <f t="shared" si="17"/>
        <v>4</v>
      </c>
      <c r="J73" s="268">
        <f t="shared" si="18"/>
        <v>1</v>
      </c>
      <c r="K73" s="266">
        <v>4</v>
      </c>
      <c r="L73" s="211"/>
      <c r="M73" s="211"/>
      <c r="N73" s="261"/>
      <c r="O73" s="242"/>
      <c r="P73" s="306" t="s">
        <v>6</v>
      </c>
      <c r="Q73" s="244"/>
      <c r="R73" s="244"/>
      <c r="S73" s="245"/>
      <c r="T73" s="246"/>
      <c r="U73" s="247">
        <v>8</v>
      </c>
      <c r="V73" s="212"/>
      <c r="W73" s="212"/>
      <c r="X73" s="256"/>
      <c r="Y73" s="249"/>
    </row>
    <row r="74" spans="1:25" ht="13.5" customHeight="1" x14ac:dyDescent="0.4">
      <c r="A74" s="226">
        <v>18</v>
      </c>
      <c r="B74" s="227" t="s">
        <v>58</v>
      </c>
      <c r="C74" s="228" t="s">
        <v>172</v>
      </c>
      <c r="D74" s="294">
        <v>2011</v>
      </c>
      <c r="E74" s="229">
        <f t="shared" si="14"/>
        <v>9</v>
      </c>
      <c r="F74" s="250" t="s">
        <v>37</v>
      </c>
      <c r="G74" s="231">
        <f t="shared" si="15"/>
        <v>0.16319444444444445</v>
      </c>
      <c r="H74" s="232">
        <f t="shared" si="16"/>
        <v>4</v>
      </c>
      <c r="I74" s="213">
        <f t="shared" si="17"/>
        <v>4</v>
      </c>
      <c r="J74" s="268">
        <f t="shared" si="18"/>
        <v>2</v>
      </c>
      <c r="K74" s="266"/>
      <c r="L74" s="211">
        <v>2</v>
      </c>
      <c r="M74" s="211">
        <v>2</v>
      </c>
      <c r="N74" s="261"/>
      <c r="O74" s="242"/>
      <c r="P74" s="306"/>
      <c r="Q74" s="244">
        <v>0.16319444444444445</v>
      </c>
      <c r="R74" s="244">
        <v>0.16874999999999998</v>
      </c>
      <c r="S74" s="245"/>
      <c r="T74" s="246"/>
      <c r="U74" s="247"/>
      <c r="V74" s="212">
        <v>10</v>
      </c>
      <c r="W74" s="212">
        <v>10</v>
      </c>
      <c r="X74" s="256"/>
      <c r="Y74" s="249"/>
    </row>
    <row r="75" spans="1:25" ht="13.5" customHeight="1" x14ac:dyDescent="0.4">
      <c r="A75" s="226">
        <v>19</v>
      </c>
      <c r="B75" s="227" t="s">
        <v>58</v>
      </c>
      <c r="C75" s="228" t="s">
        <v>174</v>
      </c>
      <c r="D75" s="294">
        <v>2010</v>
      </c>
      <c r="E75" s="229">
        <f t="shared" si="14"/>
        <v>10</v>
      </c>
      <c r="F75" s="267" t="s">
        <v>165</v>
      </c>
      <c r="G75" s="231">
        <f t="shared" si="15"/>
        <v>0.16666666666666666</v>
      </c>
      <c r="H75" s="232">
        <f t="shared" si="16"/>
        <v>4</v>
      </c>
      <c r="I75" s="213">
        <f t="shared" si="17"/>
        <v>4</v>
      </c>
      <c r="J75" s="268">
        <f t="shared" si="18"/>
        <v>2</v>
      </c>
      <c r="K75" s="266"/>
      <c r="L75" s="211">
        <v>1</v>
      </c>
      <c r="M75" s="211"/>
      <c r="N75" s="261"/>
      <c r="O75" s="242">
        <v>3</v>
      </c>
      <c r="P75" s="306"/>
      <c r="Q75" s="244">
        <v>0.18402777777777779</v>
      </c>
      <c r="R75" s="244"/>
      <c r="S75" s="245"/>
      <c r="T75" s="246">
        <v>0.16666666666666666</v>
      </c>
      <c r="U75" s="247"/>
      <c r="V75" s="212">
        <v>15</v>
      </c>
      <c r="W75" s="212"/>
      <c r="X75" s="256"/>
      <c r="Y75" s="249">
        <v>9</v>
      </c>
    </row>
    <row r="76" spans="1:25" ht="13.5" customHeight="1" x14ac:dyDescent="0.4">
      <c r="A76" s="226">
        <v>20</v>
      </c>
      <c r="B76" s="227" t="s">
        <v>58</v>
      </c>
      <c r="C76" s="228" t="s">
        <v>171</v>
      </c>
      <c r="D76" s="294">
        <v>2011</v>
      </c>
      <c r="E76" s="229">
        <f t="shared" si="14"/>
        <v>9</v>
      </c>
      <c r="F76" s="267" t="s">
        <v>165</v>
      </c>
      <c r="G76" s="231">
        <f t="shared" si="15"/>
        <v>0.16250000000000001</v>
      </c>
      <c r="H76" s="232">
        <f t="shared" si="16"/>
        <v>3</v>
      </c>
      <c r="I76" s="213">
        <f t="shared" si="17"/>
        <v>3</v>
      </c>
      <c r="J76" s="268">
        <f t="shared" si="18"/>
        <v>1</v>
      </c>
      <c r="K76" s="259"/>
      <c r="L76" s="211">
        <v>3</v>
      </c>
      <c r="M76" s="211"/>
      <c r="N76" s="261"/>
      <c r="O76" s="242"/>
      <c r="P76" s="264"/>
      <c r="Q76" s="244">
        <v>0.16250000000000001</v>
      </c>
      <c r="R76" s="244"/>
      <c r="S76" s="245"/>
      <c r="T76" s="246"/>
      <c r="U76" s="247"/>
      <c r="V76" s="212">
        <v>9</v>
      </c>
      <c r="W76" s="212"/>
      <c r="X76" s="256"/>
      <c r="Y76" s="249"/>
    </row>
    <row r="77" spans="1:25" ht="13.5" customHeight="1" thickBot="1" x14ac:dyDescent="0.45">
      <c r="A77" s="273">
        <v>20</v>
      </c>
      <c r="B77" s="274"/>
      <c r="C77" s="275"/>
      <c r="D77" s="274"/>
      <c r="E77" s="276"/>
      <c r="F77" s="274"/>
      <c r="G77" s="276"/>
      <c r="H77" s="223"/>
      <c r="I77" s="274"/>
      <c r="J77" s="277" t="s">
        <v>47</v>
      </c>
      <c r="K77" s="278">
        <f>COUNTIF(K58:K74,"&gt;-1")</f>
        <v>11</v>
      </c>
      <c r="L77" s="279">
        <f>COUNTIF(L58:L74,"&gt;-1")</f>
        <v>12</v>
      </c>
      <c r="M77" s="279">
        <f>COUNTIF(M58:M74,"&gt;-1")</f>
        <v>14</v>
      </c>
      <c r="N77" s="279">
        <f>COUNTIF(N58:N74,"&gt;-1")</f>
        <v>9</v>
      </c>
      <c r="O77" s="310">
        <f>COUNTIF(O58:O74,"&gt;-1")</f>
        <v>10</v>
      </c>
      <c r="P77" s="280"/>
      <c r="Q77" s="281"/>
      <c r="R77" s="282"/>
      <c r="S77" s="283"/>
      <c r="T77" s="284"/>
      <c r="U77" s="285"/>
      <c r="V77" s="286"/>
      <c r="W77" s="286"/>
      <c r="X77" s="286"/>
      <c r="Y77" s="288"/>
    </row>
    <row r="78" spans="1:25" ht="13.5" customHeight="1" thickBot="1" x14ac:dyDescent="0.45">
      <c r="A78" s="289"/>
      <c r="B78" s="398" t="s">
        <v>73</v>
      </c>
      <c r="C78" s="290" t="s">
        <v>74</v>
      </c>
      <c r="D78" s="489" t="s">
        <v>60</v>
      </c>
      <c r="E78" s="489"/>
      <c r="F78" s="398" t="s">
        <v>61</v>
      </c>
      <c r="G78" s="491" t="s">
        <v>75</v>
      </c>
      <c r="H78" s="491"/>
      <c r="I78" s="203" t="s">
        <v>6</v>
      </c>
      <c r="J78" s="204" t="s">
        <v>6</v>
      </c>
      <c r="K78" s="205" t="s">
        <v>7</v>
      </c>
      <c r="L78" s="206"/>
      <c r="M78" s="206"/>
      <c r="N78" s="206"/>
      <c r="O78" s="207"/>
      <c r="P78" s="483" t="s">
        <v>8</v>
      </c>
      <c r="Q78" s="484"/>
      <c r="R78" s="484"/>
      <c r="S78" s="484"/>
      <c r="T78" s="485"/>
      <c r="U78" s="486" t="s">
        <v>9</v>
      </c>
      <c r="V78" s="487"/>
      <c r="W78" s="487"/>
      <c r="X78" s="487"/>
      <c r="Y78" s="488"/>
    </row>
    <row r="79" spans="1:25" ht="13.5" customHeight="1" thickBot="1" x14ac:dyDescent="0.45">
      <c r="A79" s="208" t="s">
        <v>10</v>
      </c>
      <c r="B79" s="292" t="s">
        <v>11</v>
      </c>
      <c r="C79" s="210" t="s">
        <v>12</v>
      </c>
      <c r="D79" s="292" t="s">
        <v>13</v>
      </c>
      <c r="E79" s="211" t="s">
        <v>14</v>
      </c>
      <c r="F79" s="292" t="s">
        <v>15</v>
      </c>
      <c r="G79" s="211" t="s">
        <v>16</v>
      </c>
      <c r="H79" s="212" t="s">
        <v>17</v>
      </c>
      <c r="I79" s="213" t="s">
        <v>18</v>
      </c>
      <c r="J79" s="214" t="s">
        <v>19</v>
      </c>
      <c r="K79" s="215" t="s">
        <v>20</v>
      </c>
      <c r="L79" s="216" t="s">
        <v>21</v>
      </c>
      <c r="M79" s="216" t="s">
        <v>22</v>
      </c>
      <c r="N79" s="216" t="s">
        <v>23</v>
      </c>
      <c r="O79" s="217" t="s">
        <v>220</v>
      </c>
      <c r="P79" s="218" t="s">
        <v>24</v>
      </c>
      <c r="Q79" s="219" t="s">
        <v>25</v>
      </c>
      <c r="R79" s="220" t="s">
        <v>26</v>
      </c>
      <c r="S79" s="219" t="s">
        <v>27</v>
      </c>
      <c r="T79" s="221" t="s">
        <v>222</v>
      </c>
      <c r="U79" s="222" t="s">
        <v>28</v>
      </c>
      <c r="V79" s="223" t="s">
        <v>29</v>
      </c>
      <c r="W79" s="223" t="s">
        <v>30</v>
      </c>
      <c r="X79" s="224" t="s">
        <v>31</v>
      </c>
      <c r="Y79" s="225" t="s">
        <v>221</v>
      </c>
    </row>
    <row r="80" spans="1:25" ht="13.5" customHeight="1" x14ac:dyDescent="0.4">
      <c r="A80" s="505">
        <v>1</v>
      </c>
      <c r="B80" s="506" t="s">
        <v>73</v>
      </c>
      <c r="C80" s="293" t="s">
        <v>77</v>
      </c>
      <c r="D80" s="229">
        <v>2011</v>
      </c>
      <c r="E80" s="229">
        <f t="shared" ref="E80:E107" si="19">SUM(2020-D80)</f>
        <v>9</v>
      </c>
      <c r="F80" s="238" t="s">
        <v>35</v>
      </c>
      <c r="G80" s="231">
        <f t="shared" ref="G80:G100" si="20">MIN(P80:T80)</f>
        <v>0.15138888888888888</v>
      </c>
      <c r="H80" s="232">
        <f t="shared" ref="H80:H107" si="21">SUM(K80:O80)</f>
        <v>66</v>
      </c>
      <c r="I80" s="213">
        <f t="shared" ref="I80:I107" si="22">IF(COUNTIF(K80:O80,"&gt;=0")&lt;4,SUM(K80:O80),SUM(LARGE(K80:O80,1),LARGE(K80:O80,2),LARGE(K80:O80,3),LARGE(K80:O80,4)))</f>
        <v>54</v>
      </c>
      <c r="J80" s="507">
        <f t="shared" ref="J80:J107" si="23">COUNTIF(K80:O80,"&gt;0")</f>
        <v>5</v>
      </c>
      <c r="K80" s="251">
        <v>12</v>
      </c>
      <c r="L80" s="241">
        <v>15</v>
      </c>
      <c r="M80" s="254">
        <v>12</v>
      </c>
      <c r="N80" s="241">
        <v>15</v>
      </c>
      <c r="O80" s="254">
        <v>12</v>
      </c>
      <c r="P80" s="243">
        <v>0.17013888888888887</v>
      </c>
      <c r="Q80" s="244">
        <v>0.16805555555555554</v>
      </c>
      <c r="R80" s="244">
        <v>0.16250000000000001</v>
      </c>
      <c r="S80" s="245">
        <v>0.15138888888888888</v>
      </c>
      <c r="T80" s="246">
        <v>0.15416666666666667</v>
      </c>
      <c r="U80" s="247">
        <v>2</v>
      </c>
      <c r="V80" s="297">
        <v>1</v>
      </c>
      <c r="W80" s="256">
        <v>2</v>
      </c>
      <c r="X80" s="311">
        <v>1</v>
      </c>
      <c r="Y80" s="313">
        <v>2</v>
      </c>
    </row>
    <row r="81" spans="1:25" ht="13.5" customHeight="1" x14ac:dyDescent="0.4">
      <c r="A81" s="505">
        <v>2</v>
      </c>
      <c r="B81" s="506" t="s">
        <v>73</v>
      </c>
      <c r="C81" s="293" t="s">
        <v>179</v>
      </c>
      <c r="D81" s="229">
        <v>2011</v>
      </c>
      <c r="E81" s="229">
        <f t="shared" si="19"/>
        <v>9</v>
      </c>
      <c r="F81" s="267" t="s">
        <v>165</v>
      </c>
      <c r="G81" s="231">
        <f t="shared" si="20"/>
        <v>0.15347222222222223</v>
      </c>
      <c r="H81" s="232">
        <f t="shared" si="21"/>
        <v>46</v>
      </c>
      <c r="I81" s="213">
        <f t="shared" si="22"/>
        <v>46</v>
      </c>
      <c r="J81" s="507">
        <f t="shared" si="23"/>
        <v>4</v>
      </c>
      <c r="K81" s="259"/>
      <c r="L81" s="254">
        <v>8</v>
      </c>
      <c r="M81" s="241">
        <v>15</v>
      </c>
      <c r="N81" s="254">
        <v>8</v>
      </c>
      <c r="O81" s="241">
        <v>15</v>
      </c>
      <c r="P81" s="243"/>
      <c r="Q81" s="244">
        <v>0.17500000000000002</v>
      </c>
      <c r="R81" s="244">
        <v>0.15972222222222224</v>
      </c>
      <c r="S81" s="245">
        <v>0.15833333333333333</v>
      </c>
      <c r="T81" s="246">
        <v>0.15347222222222223</v>
      </c>
      <c r="U81" s="247"/>
      <c r="V81" s="212">
        <v>4</v>
      </c>
      <c r="W81" s="248">
        <v>1</v>
      </c>
      <c r="X81" s="313">
        <v>4</v>
      </c>
      <c r="Y81" s="541">
        <v>1</v>
      </c>
    </row>
    <row r="82" spans="1:25" ht="13.5" customHeight="1" x14ac:dyDescent="0.4">
      <c r="A82" s="505">
        <v>3</v>
      </c>
      <c r="B82" s="506" t="s">
        <v>73</v>
      </c>
      <c r="C82" s="536" t="s">
        <v>85</v>
      </c>
      <c r="D82" s="199">
        <v>2010</v>
      </c>
      <c r="E82" s="229">
        <f t="shared" si="19"/>
        <v>10</v>
      </c>
      <c r="F82" s="238" t="s">
        <v>35</v>
      </c>
      <c r="G82" s="231">
        <f t="shared" si="20"/>
        <v>0.15555555555555556</v>
      </c>
      <c r="H82" s="232">
        <f t="shared" si="21"/>
        <v>39</v>
      </c>
      <c r="I82" s="213">
        <f t="shared" si="22"/>
        <v>35</v>
      </c>
      <c r="J82" s="507">
        <f t="shared" si="23"/>
        <v>5</v>
      </c>
      <c r="K82" s="266">
        <v>4</v>
      </c>
      <c r="L82" s="252">
        <v>7</v>
      </c>
      <c r="M82" s="254">
        <v>8</v>
      </c>
      <c r="N82" s="254">
        <v>10</v>
      </c>
      <c r="O82" s="254">
        <v>10</v>
      </c>
      <c r="P82" s="243">
        <v>0.18888888888888888</v>
      </c>
      <c r="Q82" s="244">
        <v>0.17569444444444446</v>
      </c>
      <c r="R82" s="244">
        <v>0.17152777777777775</v>
      </c>
      <c r="S82" s="245">
        <v>0.15555555555555556</v>
      </c>
      <c r="T82" s="246">
        <v>0.15833333333333333</v>
      </c>
      <c r="U82" s="247">
        <v>8</v>
      </c>
      <c r="V82" s="212">
        <v>5</v>
      </c>
      <c r="W82" s="256">
        <v>4</v>
      </c>
      <c r="X82" s="313">
        <v>3</v>
      </c>
      <c r="Y82" s="312">
        <v>3</v>
      </c>
    </row>
    <row r="83" spans="1:25" ht="13.5" customHeight="1" x14ac:dyDescent="0.4">
      <c r="A83" s="226">
        <v>4</v>
      </c>
      <c r="B83" s="227" t="s">
        <v>73</v>
      </c>
      <c r="C83" s="257" t="s">
        <v>175</v>
      </c>
      <c r="D83" s="229">
        <v>2010</v>
      </c>
      <c r="E83" s="229">
        <f t="shared" si="19"/>
        <v>10</v>
      </c>
      <c r="F83" s="272" t="s">
        <v>176</v>
      </c>
      <c r="G83" s="231">
        <f t="shared" si="20"/>
        <v>0.15208333333333332</v>
      </c>
      <c r="H83" s="232">
        <f t="shared" si="21"/>
        <v>34.1</v>
      </c>
      <c r="I83" s="213">
        <f t="shared" si="22"/>
        <v>34.1</v>
      </c>
      <c r="J83" s="268">
        <f t="shared" si="23"/>
        <v>4</v>
      </c>
      <c r="K83" s="259"/>
      <c r="L83" s="254">
        <v>12</v>
      </c>
      <c r="M83" s="254">
        <v>10</v>
      </c>
      <c r="N83" s="254">
        <v>12</v>
      </c>
      <c r="O83" s="239">
        <v>0.1</v>
      </c>
      <c r="P83" s="243"/>
      <c r="Q83" s="244">
        <v>0.17291666666666669</v>
      </c>
      <c r="R83" s="244">
        <v>0.17013888888888887</v>
      </c>
      <c r="S83" s="245">
        <v>0.15208333333333332</v>
      </c>
      <c r="T83" s="542" t="s">
        <v>234</v>
      </c>
      <c r="U83" s="247"/>
      <c r="V83" s="212">
        <v>2</v>
      </c>
      <c r="W83" s="256">
        <v>3</v>
      </c>
      <c r="X83" s="313">
        <v>2</v>
      </c>
      <c r="Y83" s="312">
        <v>14</v>
      </c>
    </row>
    <row r="84" spans="1:25" ht="13.5" customHeight="1" x14ac:dyDescent="0.4">
      <c r="A84" s="226">
        <v>5</v>
      </c>
      <c r="B84" s="227" t="s">
        <v>73</v>
      </c>
      <c r="C84" s="228" t="s">
        <v>81</v>
      </c>
      <c r="D84" s="294">
        <v>2010</v>
      </c>
      <c r="E84" s="229">
        <f t="shared" si="19"/>
        <v>10</v>
      </c>
      <c r="F84" s="238" t="s">
        <v>35</v>
      </c>
      <c r="G84" s="231">
        <f t="shared" si="20"/>
        <v>0.16250000000000001</v>
      </c>
      <c r="H84" s="232">
        <f t="shared" si="21"/>
        <v>33</v>
      </c>
      <c r="I84" s="213">
        <f t="shared" si="22"/>
        <v>28</v>
      </c>
      <c r="J84" s="507">
        <f t="shared" si="23"/>
        <v>5</v>
      </c>
      <c r="K84" s="208">
        <v>7</v>
      </c>
      <c r="L84" s="232">
        <v>5</v>
      </c>
      <c r="M84" s="211">
        <v>6</v>
      </c>
      <c r="N84" s="232">
        <v>7</v>
      </c>
      <c r="O84" s="520">
        <v>8</v>
      </c>
      <c r="P84" s="243">
        <v>0.17916666666666667</v>
      </c>
      <c r="Q84" s="244">
        <v>0.17986111111111111</v>
      </c>
      <c r="R84" s="244">
        <v>0.17777777777777778</v>
      </c>
      <c r="S84" s="245">
        <v>0.16250000000000001</v>
      </c>
      <c r="T84" s="246">
        <v>0.16527777777777777</v>
      </c>
      <c r="U84" s="247">
        <v>5</v>
      </c>
      <c r="V84" s="212">
        <v>7</v>
      </c>
      <c r="W84" s="256">
        <v>6</v>
      </c>
      <c r="X84" s="313">
        <v>5</v>
      </c>
      <c r="Y84" s="312">
        <v>4</v>
      </c>
    </row>
    <row r="85" spans="1:25" ht="13.5" customHeight="1" x14ac:dyDescent="0.4">
      <c r="A85" s="226">
        <v>6</v>
      </c>
      <c r="B85" s="227" t="s">
        <v>73</v>
      </c>
      <c r="C85" s="228" t="s">
        <v>84</v>
      </c>
      <c r="D85" s="294">
        <v>2010</v>
      </c>
      <c r="E85" s="229">
        <f t="shared" si="19"/>
        <v>10</v>
      </c>
      <c r="F85" s="315" t="s">
        <v>83</v>
      </c>
      <c r="G85" s="231">
        <f t="shared" si="20"/>
        <v>0.17361111111111113</v>
      </c>
      <c r="H85" s="232">
        <f t="shared" si="21"/>
        <v>18</v>
      </c>
      <c r="I85" s="213">
        <f t="shared" si="22"/>
        <v>18</v>
      </c>
      <c r="J85" s="268">
        <f t="shared" si="23"/>
        <v>3</v>
      </c>
      <c r="K85" s="259">
        <v>5</v>
      </c>
      <c r="L85" s="211">
        <v>6</v>
      </c>
      <c r="M85" s="232">
        <v>7</v>
      </c>
      <c r="N85" s="232"/>
      <c r="O85" s="242"/>
      <c r="P85" s="243">
        <v>0.17986111111111111</v>
      </c>
      <c r="Q85" s="244">
        <v>0.1763888888888889</v>
      </c>
      <c r="R85" s="244">
        <v>0.17361111111111113</v>
      </c>
      <c r="S85" s="245"/>
      <c r="T85" s="246"/>
      <c r="U85" s="247">
        <v>7</v>
      </c>
      <c r="V85" s="212">
        <v>6</v>
      </c>
      <c r="W85" s="256">
        <v>5</v>
      </c>
      <c r="X85" s="313"/>
      <c r="Y85" s="312"/>
    </row>
    <row r="86" spans="1:25" s="1" customFormat="1" ht="13.5" customHeight="1" x14ac:dyDescent="0.4">
      <c r="A86" s="226">
        <v>7</v>
      </c>
      <c r="B86" s="227" t="s">
        <v>73</v>
      </c>
      <c r="C86" s="257" t="s">
        <v>180</v>
      </c>
      <c r="D86" s="229">
        <v>2010</v>
      </c>
      <c r="E86" s="229">
        <f t="shared" si="19"/>
        <v>10</v>
      </c>
      <c r="F86" s="267" t="s">
        <v>165</v>
      </c>
      <c r="G86" s="231">
        <f t="shared" si="20"/>
        <v>0.17708333333333334</v>
      </c>
      <c r="H86" s="232">
        <f t="shared" si="21"/>
        <v>18</v>
      </c>
      <c r="I86" s="213">
        <f t="shared" si="22"/>
        <v>18</v>
      </c>
      <c r="J86" s="507">
        <f t="shared" si="23"/>
        <v>4</v>
      </c>
      <c r="K86" s="259"/>
      <c r="L86" s="211">
        <v>4</v>
      </c>
      <c r="M86" s="211">
        <v>4</v>
      </c>
      <c r="N86" s="232">
        <v>5</v>
      </c>
      <c r="O86" s="242">
        <v>5</v>
      </c>
      <c r="P86" s="243"/>
      <c r="Q86" s="244">
        <v>0.18055555555555555</v>
      </c>
      <c r="R86" s="244">
        <v>0.18541666666666667</v>
      </c>
      <c r="S86" s="245">
        <v>0.17708333333333334</v>
      </c>
      <c r="T86" s="246">
        <v>0.17916666666666667</v>
      </c>
      <c r="U86" s="247"/>
      <c r="V86" s="212">
        <v>8</v>
      </c>
      <c r="W86" s="256">
        <v>8</v>
      </c>
      <c r="X86" s="313">
        <v>7</v>
      </c>
      <c r="Y86" s="312">
        <v>7</v>
      </c>
    </row>
    <row r="87" spans="1:25" s="1" customFormat="1" ht="13.5" customHeight="1" x14ac:dyDescent="0.4">
      <c r="A87" s="226">
        <v>8</v>
      </c>
      <c r="B87" s="227" t="s">
        <v>73</v>
      </c>
      <c r="C87" s="228" t="s">
        <v>76</v>
      </c>
      <c r="D87" s="294">
        <v>2010</v>
      </c>
      <c r="E87" s="229">
        <f t="shared" si="19"/>
        <v>10</v>
      </c>
      <c r="F87" s="258" t="s">
        <v>42</v>
      </c>
      <c r="G87" s="231">
        <f t="shared" si="20"/>
        <v>0.15347222222222223</v>
      </c>
      <c r="H87" s="232">
        <f t="shared" si="21"/>
        <v>15</v>
      </c>
      <c r="I87" s="213">
        <f t="shared" si="22"/>
        <v>15</v>
      </c>
      <c r="J87" s="268">
        <f t="shared" si="23"/>
        <v>1</v>
      </c>
      <c r="K87" s="295">
        <v>15</v>
      </c>
      <c r="L87" s="211"/>
      <c r="M87" s="232"/>
      <c r="N87" s="232"/>
      <c r="O87" s="242"/>
      <c r="P87" s="243">
        <v>0.15347222222222223</v>
      </c>
      <c r="Q87" s="244"/>
      <c r="R87" s="244"/>
      <c r="S87" s="245"/>
      <c r="T87" s="246"/>
      <c r="U87" s="296">
        <v>1</v>
      </c>
      <c r="V87" s="212"/>
      <c r="W87" s="256"/>
      <c r="X87" s="313"/>
      <c r="Y87" s="312"/>
    </row>
    <row r="88" spans="1:25" s="1" customFormat="1" ht="13.5" customHeight="1" x14ac:dyDescent="0.4">
      <c r="A88" s="226">
        <v>9</v>
      </c>
      <c r="B88" s="227" t="s">
        <v>73</v>
      </c>
      <c r="C88" s="228" t="s">
        <v>208</v>
      </c>
      <c r="D88" s="294">
        <v>2010</v>
      </c>
      <c r="E88" s="229">
        <f t="shared" si="19"/>
        <v>10</v>
      </c>
      <c r="F88" s="267" t="s">
        <v>165</v>
      </c>
      <c r="G88" s="231">
        <f t="shared" si="20"/>
        <v>0.1763888888888889</v>
      </c>
      <c r="H88" s="232">
        <f t="shared" si="21"/>
        <v>14</v>
      </c>
      <c r="I88" s="213">
        <f t="shared" si="22"/>
        <v>14</v>
      </c>
      <c r="J88" s="268">
        <f t="shared" si="23"/>
        <v>3</v>
      </c>
      <c r="K88" s="266"/>
      <c r="L88" s="211"/>
      <c r="M88" s="211">
        <v>3</v>
      </c>
      <c r="N88" s="211">
        <v>4</v>
      </c>
      <c r="O88" s="242">
        <v>7</v>
      </c>
      <c r="P88" s="243"/>
      <c r="Q88" s="244"/>
      <c r="R88" s="244">
        <v>0.19097222222222221</v>
      </c>
      <c r="S88" s="245">
        <v>0.17847222222222223</v>
      </c>
      <c r="T88" s="246">
        <v>0.1763888888888889</v>
      </c>
      <c r="U88" s="247"/>
      <c r="V88" s="212"/>
      <c r="W88" s="256">
        <v>9</v>
      </c>
      <c r="X88" s="313">
        <v>8</v>
      </c>
      <c r="Y88" s="312">
        <v>6</v>
      </c>
    </row>
    <row r="89" spans="1:25" s="1" customFormat="1" ht="13.5" customHeight="1" x14ac:dyDescent="0.4">
      <c r="A89" s="226">
        <v>10</v>
      </c>
      <c r="B89" s="227" t="s">
        <v>73</v>
      </c>
      <c r="C89" s="257" t="s">
        <v>177</v>
      </c>
      <c r="D89" s="229">
        <v>2011</v>
      </c>
      <c r="E89" s="229">
        <f t="shared" si="19"/>
        <v>9</v>
      </c>
      <c r="F89" s="238" t="s">
        <v>35</v>
      </c>
      <c r="G89" s="231">
        <f t="shared" si="20"/>
        <v>0.17361111111111113</v>
      </c>
      <c r="H89" s="232">
        <f t="shared" si="21"/>
        <v>13</v>
      </c>
      <c r="I89" s="213">
        <f t="shared" si="22"/>
        <v>13</v>
      </c>
      <c r="J89" s="268">
        <f t="shared" si="23"/>
        <v>2</v>
      </c>
      <c r="K89" s="259"/>
      <c r="L89" s="260">
        <v>10</v>
      </c>
      <c r="M89" s="211"/>
      <c r="N89" s="232">
        <v>3</v>
      </c>
      <c r="O89" s="242"/>
      <c r="P89" s="243"/>
      <c r="Q89" s="244">
        <v>0.17361111111111113</v>
      </c>
      <c r="R89" s="244"/>
      <c r="S89" s="245">
        <v>0.18194444444444444</v>
      </c>
      <c r="T89" s="246"/>
      <c r="U89" s="247"/>
      <c r="V89" s="212">
        <v>3</v>
      </c>
      <c r="W89" s="256"/>
      <c r="X89" s="313">
        <v>9</v>
      </c>
      <c r="Y89" s="312"/>
    </row>
    <row r="90" spans="1:25" s="1" customFormat="1" ht="13.5" customHeight="1" x14ac:dyDescent="0.4">
      <c r="A90" s="226">
        <v>11</v>
      </c>
      <c r="B90" s="227" t="s">
        <v>73</v>
      </c>
      <c r="C90" s="228" t="s">
        <v>78</v>
      </c>
      <c r="D90" s="294">
        <v>2011</v>
      </c>
      <c r="E90" s="229">
        <f t="shared" si="19"/>
        <v>9</v>
      </c>
      <c r="F90" s="316" t="s">
        <v>79</v>
      </c>
      <c r="G90" s="231">
        <f t="shared" si="20"/>
        <v>0.17569444444444446</v>
      </c>
      <c r="H90" s="232">
        <f t="shared" si="21"/>
        <v>10</v>
      </c>
      <c r="I90" s="213">
        <f t="shared" si="22"/>
        <v>10</v>
      </c>
      <c r="J90" s="268">
        <f t="shared" si="23"/>
        <v>1</v>
      </c>
      <c r="K90" s="251">
        <v>10</v>
      </c>
      <c r="L90" s="211"/>
      <c r="M90" s="211"/>
      <c r="N90" s="261"/>
      <c r="O90" s="242"/>
      <c r="P90" s="243">
        <v>0.17569444444444446</v>
      </c>
      <c r="Q90" s="244"/>
      <c r="R90" s="244"/>
      <c r="S90" s="245"/>
      <c r="T90" s="246"/>
      <c r="U90" s="247">
        <v>3</v>
      </c>
      <c r="V90" s="212"/>
      <c r="W90" s="256"/>
      <c r="X90" s="313"/>
      <c r="Y90" s="312"/>
    </row>
    <row r="91" spans="1:25" s="1" customFormat="1" ht="13.5" customHeight="1" x14ac:dyDescent="0.4">
      <c r="A91" s="226">
        <v>12</v>
      </c>
      <c r="B91" s="227" t="s">
        <v>73</v>
      </c>
      <c r="C91" s="257" t="s">
        <v>80</v>
      </c>
      <c r="D91" s="294">
        <v>2010</v>
      </c>
      <c r="E91" s="229">
        <f t="shared" si="19"/>
        <v>10</v>
      </c>
      <c r="F91" s="250" t="s">
        <v>37</v>
      </c>
      <c r="G91" s="231">
        <f t="shared" si="20"/>
        <v>0.1763888888888889</v>
      </c>
      <c r="H91" s="232">
        <f t="shared" si="21"/>
        <v>8</v>
      </c>
      <c r="I91" s="213">
        <f t="shared" si="22"/>
        <v>8</v>
      </c>
      <c r="J91" s="268">
        <f t="shared" si="23"/>
        <v>1</v>
      </c>
      <c r="K91" s="251">
        <v>8</v>
      </c>
      <c r="L91" s="211"/>
      <c r="M91" s="211"/>
      <c r="N91" s="261"/>
      <c r="O91" s="242"/>
      <c r="P91" s="243">
        <v>0.1763888888888889</v>
      </c>
      <c r="Q91" s="244"/>
      <c r="R91" s="244"/>
      <c r="S91" s="245"/>
      <c r="T91" s="246"/>
      <c r="U91" s="247">
        <v>4</v>
      </c>
      <c r="V91" s="212"/>
      <c r="W91" s="256"/>
      <c r="X91" s="313"/>
      <c r="Y91" s="312"/>
    </row>
    <row r="92" spans="1:25" ht="13.5" customHeight="1" x14ac:dyDescent="0.4">
      <c r="A92" s="226">
        <v>13</v>
      </c>
      <c r="B92" s="227" t="s">
        <v>73</v>
      </c>
      <c r="C92" s="257" t="s">
        <v>181</v>
      </c>
      <c r="D92" s="229">
        <v>2011</v>
      </c>
      <c r="E92" s="229">
        <f t="shared" si="19"/>
        <v>9</v>
      </c>
      <c r="F92" s="267" t="s">
        <v>165</v>
      </c>
      <c r="G92" s="231">
        <f t="shared" si="20"/>
        <v>0.18055555555555555</v>
      </c>
      <c r="H92" s="232">
        <f t="shared" si="21"/>
        <v>8</v>
      </c>
      <c r="I92" s="213">
        <f t="shared" si="22"/>
        <v>8</v>
      </c>
      <c r="J92" s="268">
        <f t="shared" si="23"/>
        <v>2</v>
      </c>
      <c r="K92" s="259"/>
      <c r="L92" s="211">
        <v>3</v>
      </c>
      <c r="M92" s="211">
        <v>5</v>
      </c>
      <c r="N92" s="261"/>
      <c r="O92" s="242"/>
      <c r="P92" s="243"/>
      <c r="Q92" s="244">
        <v>0.18263888888888891</v>
      </c>
      <c r="R92" s="244">
        <v>0.18055555555555555</v>
      </c>
      <c r="S92" s="245"/>
      <c r="T92" s="246"/>
      <c r="U92" s="247"/>
      <c r="V92" s="212">
        <v>9</v>
      </c>
      <c r="W92" s="256">
        <v>7</v>
      </c>
      <c r="X92" s="313"/>
      <c r="Y92" s="312"/>
    </row>
    <row r="93" spans="1:25" ht="13.5" customHeight="1" x14ac:dyDescent="0.4">
      <c r="A93" s="226">
        <v>14</v>
      </c>
      <c r="B93" s="227" t="s">
        <v>73</v>
      </c>
      <c r="C93" s="228" t="s">
        <v>90</v>
      </c>
      <c r="D93" s="294">
        <v>2011</v>
      </c>
      <c r="E93" s="229">
        <f t="shared" si="19"/>
        <v>9</v>
      </c>
      <c r="F93" s="238" t="s">
        <v>35</v>
      </c>
      <c r="G93" s="231">
        <f t="shared" si="20"/>
        <v>0.18472222222222223</v>
      </c>
      <c r="H93" s="232">
        <f t="shared" si="21"/>
        <v>9</v>
      </c>
      <c r="I93" s="213">
        <f t="shared" si="22"/>
        <v>8</v>
      </c>
      <c r="J93" s="507">
        <f t="shared" si="23"/>
        <v>5</v>
      </c>
      <c r="K93" s="266">
        <v>1</v>
      </c>
      <c r="L93" s="211">
        <v>1</v>
      </c>
      <c r="M93" s="232">
        <v>1</v>
      </c>
      <c r="N93" s="261">
        <v>2</v>
      </c>
      <c r="O93" s="242">
        <v>4</v>
      </c>
      <c r="P93" s="243">
        <v>0.21249999999999999</v>
      </c>
      <c r="Q93" s="244">
        <v>0.21805555555555556</v>
      </c>
      <c r="R93" s="244">
        <v>0.20902777777777778</v>
      </c>
      <c r="S93" s="245">
        <v>0.19375000000000001</v>
      </c>
      <c r="T93" s="246">
        <v>0.18472222222222223</v>
      </c>
      <c r="U93" s="247">
        <v>13</v>
      </c>
      <c r="V93" s="212">
        <v>12</v>
      </c>
      <c r="W93" s="256">
        <v>14</v>
      </c>
      <c r="X93" s="313">
        <v>10</v>
      </c>
      <c r="Y93" s="312">
        <v>8</v>
      </c>
    </row>
    <row r="94" spans="1:25" ht="13.5" customHeight="1" x14ac:dyDescent="0.4">
      <c r="A94" s="226">
        <v>15</v>
      </c>
      <c r="B94" s="227" t="s">
        <v>73</v>
      </c>
      <c r="C94" s="228" t="s">
        <v>232</v>
      </c>
      <c r="D94" s="294">
        <v>2011</v>
      </c>
      <c r="E94" s="229">
        <f t="shared" si="19"/>
        <v>9</v>
      </c>
      <c r="F94" s="250" t="s">
        <v>37</v>
      </c>
      <c r="G94" s="231">
        <f t="shared" si="20"/>
        <v>0.17291666666666669</v>
      </c>
      <c r="H94" s="232">
        <f t="shared" si="21"/>
        <v>6</v>
      </c>
      <c r="I94" s="213">
        <f t="shared" si="22"/>
        <v>6</v>
      </c>
      <c r="J94" s="268">
        <f t="shared" si="23"/>
        <v>1</v>
      </c>
      <c r="K94" s="266"/>
      <c r="L94" s="211"/>
      <c r="M94" s="232"/>
      <c r="N94" s="261">
        <v>6</v>
      </c>
      <c r="O94" s="242"/>
      <c r="P94" s="243"/>
      <c r="Q94" s="244"/>
      <c r="R94" s="244"/>
      <c r="S94" s="245">
        <v>0.17291666666666669</v>
      </c>
      <c r="T94" s="246"/>
      <c r="U94" s="247"/>
      <c r="V94" s="212"/>
      <c r="W94" s="256"/>
      <c r="X94" s="313">
        <v>6</v>
      </c>
      <c r="Y94" s="312"/>
    </row>
    <row r="95" spans="1:25" ht="13.5" customHeight="1" x14ac:dyDescent="0.4">
      <c r="A95" s="226">
        <v>16</v>
      </c>
      <c r="B95" s="227" t="s">
        <v>73</v>
      </c>
      <c r="C95" s="257" t="s">
        <v>274</v>
      </c>
      <c r="D95" s="229">
        <v>2011</v>
      </c>
      <c r="E95" s="229">
        <f t="shared" si="19"/>
        <v>9</v>
      </c>
      <c r="F95" s="271" t="s">
        <v>6</v>
      </c>
      <c r="G95" s="231">
        <f t="shared" si="20"/>
        <v>0.1763888888888889</v>
      </c>
      <c r="H95" s="232">
        <f t="shared" si="21"/>
        <v>6</v>
      </c>
      <c r="I95" s="213">
        <f t="shared" si="22"/>
        <v>6</v>
      </c>
      <c r="J95" s="268">
        <f t="shared" si="23"/>
        <v>1</v>
      </c>
      <c r="K95" s="259"/>
      <c r="L95" s="211"/>
      <c r="M95" s="211"/>
      <c r="N95" s="261"/>
      <c r="O95" s="242">
        <v>6</v>
      </c>
      <c r="P95" s="243"/>
      <c r="Q95" s="244"/>
      <c r="R95" s="244"/>
      <c r="S95" s="245"/>
      <c r="T95" s="246">
        <v>0.1763888888888889</v>
      </c>
      <c r="U95" s="247"/>
      <c r="V95" s="212"/>
      <c r="W95" s="256"/>
      <c r="X95" s="313"/>
      <c r="Y95" s="312">
        <v>5</v>
      </c>
    </row>
    <row r="96" spans="1:25" ht="13.5" customHeight="1" x14ac:dyDescent="0.4">
      <c r="A96" s="226">
        <v>17</v>
      </c>
      <c r="B96" s="227" t="s">
        <v>73</v>
      </c>
      <c r="C96" s="257" t="s">
        <v>82</v>
      </c>
      <c r="D96" s="229">
        <v>2010</v>
      </c>
      <c r="E96" s="229">
        <f t="shared" si="19"/>
        <v>10</v>
      </c>
      <c r="F96" s="315" t="s">
        <v>83</v>
      </c>
      <c r="G96" s="231">
        <f t="shared" si="20"/>
        <v>0.17986111111111111</v>
      </c>
      <c r="H96" s="232">
        <f t="shared" si="21"/>
        <v>6</v>
      </c>
      <c r="I96" s="213">
        <f t="shared" si="22"/>
        <v>6</v>
      </c>
      <c r="J96" s="268">
        <f t="shared" si="23"/>
        <v>1</v>
      </c>
      <c r="K96" s="259">
        <v>6</v>
      </c>
      <c r="L96" s="211"/>
      <c r="M96" s="211"/>
      <c r="N96" s="261"/>
      <c r="O96" s="242"/>
      <c r="P96" s="243">
        <v>0.17986111111111111</v>
      </c>
      <c r="Q96" s="244"/>
      <c r="R96" s="244"/>
      <c r="S96" s="245"/>
      <c r="T96" s="246"/>
      <c r="U96" s="247">
        <v>6</v>
      </c>
      <c r="V96" s="212"/>
      <c r="W96" s="256"/>
      <c r="X96" s="313"/>
      <c r="Y96" s="312"/>
    </row>
    <row r="97" spans="1:25" ht="13.5" customHeight="1" x14ac:dyDescent="0.4">
      <c r="A97" s="226">
        <v>18</v>
      </c>
      <c r="B97" s="227" t="s">
        <v>73</v>
      </c>
      <c r="C97" s="257" t="s">
        <v>182</v>
      </c>
      <c r="D97" s="229">
        <v>2011</v>
      </c>
      <c r="E97" s="229">
        <f t="shared" si="19"/>
        <v>9</v>
      </c>
      <c r="F97" s="267" t="s">
        <v>165</v>
      </c>
      <c r="G97" s="231">
        <f t="shared" si="20"/>
        <v>0.19027777777777777</v>
      </c>
      <c r="H97" s="232">
        <f t="shared" si="21"/>
        <v>6</v>
      </c>
      <c r="I97" s="213">
        <f t="shared" si="22"/>
        <v>6</v>
      </c>
      <c r="J97" s="507">
        <f t="shared" si="23"/>
        <v>4</v>
      </c>
      <c r="K97" s="259"/>
      <c r="L97" s="211">
        <v>1</v>
      </c>
      <c r="M97" s="232">
        <v>1</v>
      </c>
      <c r="N97" s="270">
        <v>1</v>
      </c>
      <c r="O97" s="242">
        <v>3</v>
      </c>
      <c r="P97" s="243"/>
      <c r="Q97" s="244">
        <v>0.19999999999999998</v>
      </c>
      <c r="R97" s="244">
        <v>0.20625000000000002</v>
      </c>
      <c r="S97" s="245">
        <v>0.21666666666666667</v>
      </c>
      <c r="T97" s="246">
        <v>0.19027777777777777</v>
      </c>
      <c r="U97" s="247"/>
      <c r="V97" s="212">
        <v>11</v>
      </c>
      <c r="W97" s="256">
        <v>13</v>
      </c>
      <c r="X97" s="313">
        <v>13</v>
      </c>
      <c r="Y97" s="312">
        <v>9</v>
      </c>
    </row>
    <row r="98" spans="1:25" ht="13.5" customHeight="1" x14ac:dyDescent="0.4">
      <c r="A98" s="226">
        <v>19</v>
      </c>
      <c r="B98" s="227" t="s">
        <v>73</v>
      </c>
      <c r="C98" s="228" t="s">
        <v>86</v>
      </c>
      <c r="D98" s="294">
        <v>2011</v>
      </c>
      <c r="E98" s="229">
        <f t="shared" si="19"/>
        <v>9</v>
      </c>
      <c r="F98" s="250" t="s">
        <v>37</v>
      </c>
      <c r="G98" s="231">
        <f t="shared" si="20"/>
        <v>0.19305555555555554</v>
      </c>
      <c r="H98" s="232">
        <f t="shared" si="21"/>
        <v>6</v>
      </c>
      <c r="I98" s="213">
        <f t="shared" si="22"/>
        <v>6</v>
      </c>
      <c r="J98" s="268">
        <f t="shared" si="23"/>
        <v>3</v>
      </c>
      <c r="K98" s="259">
        <v>3</v>
      </c>
      <c r="L98" s="211">
        <v>2</v>
      </c>
      <c r="M98" s="211">
        <v>1</v>
      </c>
      <c r="N98" s="261"/>
      <c r="O98" s="242"/>
      <c r="P98" s="243">
        <v>0.19513888888888889</v>
      </c>
      <c r="Q98" s="244">
        <v>0.19305555555555554</v>
      </c>
      <c r="R98" s="244">
        <v>0.19583333333333333</v>
      </c>
      <c r="S98" s="245"/>
      <c r="T98" s="246"/>
      <c r="U98" s="247">
        <v>9</v>
      </c>
      <c r="V98" s="212">
        <v>10</v>
      </c>
      <c r="W98" s="256">
        <v>11</v>
      </c>
      <c r="X98" s="313"/>
      <c r="Y98" s="312"/>
    </row>
    <row r="99" spans="1:25" ht="13.5" customHeight="1" x14ac:dyDescent="0.4">
      <c r="A99" s="226">
        <v>20</v>
      </c>
      <c r="B99" s="227" t="s">
        <v>73</v>
      </c>
      <c r="C99" s="257" t="s">
        <v>209</v>
      </c>
      <c r="D99" s="229">
        <v>2010</v>
      </c>
      <c r="E99" s="229">
        <f t="shared" si="19"/>
        <v>10</v>
      </c>
      <c r="F99" s="267" t="s">
        <v>165</v>
      </c>
      <c r="G99" s="231">
        <f t="shared" si="20"/>
        <v>0.19375000000000001</v>
      </c>
      <c r="H99" s="232">
        <f t="shared" si="21"/>
        <v>5</v>
      </c>
      <c r="I99" s="213">
        <f t="shared" si="22"/>
        <v>5</v>
      </c>
      <c r="J99" s="268">
        <f t="shared" si="23"/>
        <v>3</v>
      </c>
      <c r="K99" s="259"/>
      <c r="L99" s="211"/>
      <c r="M99" s="211">
        <v>2</v>
      </c>
      <c r="N99" s="261">
        <v>1</v>
      </c>
      <c r="O99" s="242">
        <v>2</v>
      </c>
      <c r="P99" s="243"/>
      <c r="Q99" s="244"/>
      <c r="R99" s="244">
        <v>0.19375000000000001</v>
      </c>
      <c r="S99" s="245">
        <v>0.19722222222222222</v>
      </c>
      <c r="T99" s="246">
        <v>0.20833333333333334</v>
      </c>
      <c r="U99" s="247"/>
      <c r="V99" s="212"/>
      <c r="W99" s="256">
        <v>10</v>
      </c>
      <c r="X99" s="313">
        <v>12</v>
      </c>
      <c r="Y99" s="312">
        <v>10</v>
      </c>
    </row>
    <row r="100" spans="1:25" ht="13.5" customHeight="1" x14ac:dyDescent="0.4">
      <c r="A100" s="226">
        <v>21</v>
      </c>
      <c r="B100" s="227" t="s">
        <v>73</v>
      </c>
      <c r="C100" s="228" t="s">
        <v>89</v>
      </c>
      <c r="D100" s="294">
        <v>2011</v>
      </c>
      <c r="E100" s="229">
        <f t="shared" si="19"/>
        <v>9</v>
      </c>
      <c r="F100" s="238" t="s">
        <v>35</v>
      </c>
      <c r="G100" s="231">
        <f t="shared" si="20"/>
        <v>0.20833333333333334</v>
      </c>
      <c r="H100" s="232">
        <f t="shared" si="21"/>
        <v>3</v>
      </c>
      <c r="I100" s="213">
        <f t="shared" si="22"/>
        <v>3</v>
      </c>
      <c r="J100" s="268">
        <f t="shared" si="23"/>
        <v>3</v>
      </c>
      <c r="K100" s="259">
        <v>1</v>
      </c>
      <c r="L100" s="211">
        <v>1</v>
      </c>
      <c r="M100" s="211"/>
      <c r="N100" s="261"/>
      <c r="O100" s="242">
        <v>1</v>
      </c>
      <c r="P100" s="243">
        <v>0.21111111111111111</v>
      </c>
      <c r="Q100" s="244">
        <v>0.21875</v>
      </c>
      <c r="R100" s="244"/>
      <c r="S100" s="245"/>
      <c r="T100" s="246">
        <v>0.20833333333333334</v>
      </c>
      <c r="U100" s="247">
        <v>12</v>
      </c>
      <c r="V100" s="212">
        <v>13</v>
      </c>
      <c r="W100" s="256"/>
      <c r="X100" s="313"/>
      <c r="Y100" s="312">
        <v>11</v>
      </c>
    </row>
    <row r="101" spans="1:25" ht="13.5" customHeight="1" x14ac:dyDescent="0.4">
      <c r="A101" s="226">
        <v>22</v>
      </c>
      <c r="B101" s="227" t="s">
        <v>73</v>
      </c>
      <c r="C101" s="228" t="s">
        <v>87</v>
      </c>
      <c r="D101" s="294">
        <v>2010</v>
      </c>
      <c r="E101" s="229">
        <f t="shared" si="19"/>
        <v>10</v>
      </c>
      <c r="F101" s="250" t="s">
        <v>37</v>
      </c>
      <c r="G101" s="231">
        <f>MIN(P98:T98)</f>
        <v>0.19305555555555554</v>
      </c>
      <c r="H101" s="232">
        <f t="shared" si="21"/>
        <v>2</v>
      </c>
      <c r="I101" s="213">
        <f t="shared" si="22"/>
        <v>2</v>
      </c>
      <c r="J101" s="268">
        <f t="shared" si="23"/>
        <v>1</v>
      </c>
      <c r="K101" s="259">
        <v>2</v>
      </c>
      <c r="L101" s="262"/>
      <c r="M101" s="211"/>
      <c r="N101" s="261"/>
      <c r="O101" s="242"/>
      <c r="P101" s="243">
        <v>0.19999999999999998</v>
      </c>
      <c r="Q101" s="244"/>
      <c r="R101" s="244"/>
      <c r="S101" s="245"/>
      <c r="T101" s="246"/>
      <c r="U101" s="247">
        <v>10</v>
      </c>
      <c r="V101" s="212"/>
      <c r="W101" s="256"/>
      <c r="X101" s="313"/>
      <c r="Y101" s="312"/>
    </row>
    <row r="102" spans="1:25" ht="13.5" customHeight="1" x14ac:dyDescent="0.4">
      <c r="A102" s="226">
        <v>23</v>
      </c>
      <c r="B102" s="227" t="s">
        <v>73</v>
      </c>
      <c r="C102" s="228" t="s">
        <v>233</v>
      </c>
      <c r="D102" s="294">
        <v>2011</v>
      </c>
      <c r="E102" s="229">
        <f t="shared" si="19"/>
        <v>9</v>
      </c>
      <c r="F102" s="238" t="s">
        <v>35</v>
      </c>
      <c r="G102" s="231">
        <f t="shared" ref="G102:G107" si="24">MIN(P102:T102)</f>
        <v>0.19722222222222222</v>
      </c>
      <c r="H102" s="232">
        <f t="shared" si="21"/>
        <v>2</v>
      </c>
      <c r="I102" s="213">
        <f t="shared" si="22"/>
        <v>2</v>
      </c>
      <c r="J102" s="268">
        <f t="shared" si="23"/>
        <v>2</v>
      </c>
      <c r="K102" s="266"/>
      <c r="L102" s="211"/>
      <c r="M102" s="232"/>
      <c r="N102" s="270">
        <v>1</v>
      </c>
      <c r="O102" s="242">
        <v>1</v>
      </c>
      <c r="P102" s="243"/>
      <c r="Q102" s="244"/>
      <c r="R102" s="244"/>
      <c r="S102" s="245">
        <v>0.19722222222222222</v>
      </c>
      <c r="T102" s="246">
        <v>0.20902777777777778</v>
      </c>
      <c r="U102" s="247"/>
      <c r="V102" s="212"/>
      <c r="W102" s="256"/>
      <c r="X102" s="313">
        <v>11</v>
      </c>
      <c r="Y102" s="312">
        <v>12</v>
      </c>
    </row>
    <row r="103" spans="1:25" ht="13.5" customHeight="1" x14ac:dyDescent="0.4">
      <c r="A103" s="226">
        <v>24</v>
      </c>
      <c r="B103" s="227" t="s">
        <v>73</v>
      </c>
      <c r="C103" s="257" t="s">
        <v>91</v>
      </c>
      <c r="D103" s="229">
        <v>2010</v>
      </c>
      <c r="E103" s="229">
        <f t="shared" si="19"/>
        <v>10</v>
      </c>
      <c r="F103" s="258" t="s">
        <v>42</v>
      </c>
      <c r="G103" s="231">
        <f t="shared" si="24"/>
        <v>0.20625000000000002</v>
      </c>
      <c r="H103" s="232">
        <f t="shared" si="21"/>
        <v>2</v>
      </c>
      <c r="I103" s="213">
        <f t="shared" si="22"/>
        <v>2</v>
      </c>
      <c r="J103" s="268">
        <f t="shared" si="23"/>
        <v>2</v>
      </c>
      <c r="K103" s="259">
        <v>1</v>
      </c>
      <c r="L103" s="232"/>
      <c r="M103" s="232">
        <v>1</v>
      </c>
      <c r="N103" s="270"/>
      <c r="O103" s="242"/>
      <c r="P103" s="243">
        <v>0.22152777777777777</v>
      </c>
      <c r="Q103" s="244"/>
      <c r="R103" s="244">
        <v>0.20625000000000002</v>
      </c>
      <c r="S103" s="245"/>
      <c r="T103" s="246"/>
      <c r="U103" s="247">
        <v>14</v>
      </c>
      <c r="V103" s="212"/>
      <c r="W103" s="256">
        <v>12</v>
      </c>
      <c r="X103" s="313"/>
      <c r="Y103" s="312"/>
    </row>
    <row r="104" spans="1:25" ht="13.5" customHeight="1" x14ac:dyDescent="0.4">
      <c r="A104" s="226">
        <v>25</v>
      </c>
      <c r="B104" s="227" t="s">
        <v>73</v>
      </c>
      <c r="C104" s="257" t="s">
        <v>183</v>
      </c>
      <c r="D104" s="229">
        <v>2011</v>
      </c>
      <c r="E104" s="229">
        <f t="shared" si="19"/>
        <v>9</v>
      </c>
      <c r="F104" s="267" t="s">
        <v>165</v>
      </c>
      <c r="G104" s="231">
        <f t="shared" si="24"/>
        <v>0.22222222222222221</v>
      </c>
      <c r="H104" s="232">
        <f t="shared" si="21"/>
        <v>2</v>
      </c>
      <c r="I104" s="213">
        <f t="shared" si="22"/>
        <v>2</v>
      </c>
      <c r="J104" s="268">
        <f t="shared" si="23"/>
        <v>2</v>
      </c>
      <c r="K104" s="259"/>
      <c r="L104" s="211">
        <v>1</v>
      </c>
      <c r="M104" s="211"/>
      <c r="N104" s="261"/>
      <c r="O104" s="242">
        <v>1</v>
      </c>
      <c r="P104" s="243"/>
      <c r="Q104" s="244">
        <v>0.25555555555555559</v>
      </c>
      <c r="R104" s="244"/>
      <c r="S104" s="245"/>
      <c r="T104" s="246">
        <v>0.22222222222222221</v>
      </c>
      <c r="U104" s="247"/>
      <c r="V104" s="212">
        <v>14</v>
      </c>
      <c r="W104" s="256"/>
      <c r="X104" s="313"/>
      <c r="Y104" s="312">
        <v>13</v>
      </c>
    </row>
    <row r="105" spans="1:25" ht="13.5" customHeight="1" x14ac:dyDescent="0.4">
      <c r="A105" s="226">
        <v>26</v>
      </c>
      <c r="B105" s="227" t="s">
        <v>73</v>
      </c>
      <c r="C105" s="228" t="s">
        <v>88</v>
      </c>
      <c r="D105" s="294">
        <v>2010</v>
      </c>
      <c r="E105" s="229">
        <f t="shared" si="19"/>
        <v>10</v>
      </c>
      <c r="F105" s="250" t="s">
        <v>37</v>
      </c>
      <c r="G105" s="231">
        <f t="shared" si="24"/>
        <v>0.20138888888888887</v>
      </c>
      <c r="H105" s="232">
        <f t="shared" si="21"/>
        <v>1</v>
      </c>
      <c r="I105" s="213">
        <f t="shared" si="22"/>
        <v>1</v>
      </c>
      <c r="J105" s="268">
        <f t="shared" si="23"/>
        <v>1</v>
      </c>
      <c r="K105" s="266">
        <v>1</v>
      </c>
      <c r="L105" s="211"/>
      <c r="M105" s="211"/>
      <c r="N105" s="261"/>
      <c r="O105" s="242"/>
      <c r="P105" s="243">
        <v>0.20138888888888887</v>
      </c>
      <c r="Q105" s="244"/>
      <c r="R105" s="244"/>
      <c r="S105" s="245"/>
      <c r="T105" s="246"/>
      <c r="U105" s="247">
        <v>11</v>
      </c>
      <c r="V105" s="212"/>
      <c r="W105" s="256"/>
      <c r="X105" s="313"/>
      <c r="Y105" s="312"/>
    </row>
    <row r="106" spans="1:25" ht="13.5" customHeight="1" x14ac:dyDescent="0.4">
      <c r="A106" s="226">
        <v>27</v>
      </c>
      <c r="B106" s="227" t="s">
        <v>73</v>
      </c>
      <c r="C106" s="228" t="s">
        <v>92</v>
      </c>
      <c r="D106" s="294">
        <v>2011</v>
      </c>
      <c r="E106" s="229">
        <f t="shared" si="19"/>
        <v>9</v>
      </c>
      <c r="F106" s="250" t="s">
        <v>37</v>
      </c>
      <c r="G106" s="231">
        <f t="shared" si="24"/>
        <v>0.2638888888888889</v>
      </c>
      <c r="H106" s="232">
        <f t="shared" si="21"/>
        <v>1</v>
      </c>
      <c r="I106" s="213">
        <f t="shared" si="22"/>
        <v>1</v>
      </c>
      <c r="J106" s="268">
        <f t="shared" si="23"/>
        <v>1</v>
      </c>
      <c r="K106" s="266">
        <v>1</v>
      </c>
      <c r="L106" s="211"/>
      <c r="M106" s="211"/>
      <c r="N106" s="261"/>
      <c r="O106" s="242"/>
      <c r="P106" s="243">
        <v>0.2638888888888889</v>
      </c>
      <c r="Q106" s="244"/>
      <c r="R106" s="244"/>
      <c r="S106" s="245"/>
      <c r="T106" s="246"/>
      <c r="U106" s="247">
        <v>15</v>
      </c>
      <c r="V106" s="212"/>
      <c r="W106" s="256"/>
      <c r="X106" s="313"/>
      <c r="Y106" s="312"/>
    </row>
    <row r="107" spans="1:25" ht="13.5" customHeight="1" x14ac:dyDescent="0.4">
      <c r="A107" s="226">
        <v>28</v>
      </c>
      <c r="B107" s="227" t="s">
        <v>73</v>
      </c>
      <c r="C107" s="257" t="s">
        <v>275</v>
      </c>
      <c r="D107" s="229">
        <v>2014</v>
      </c>
      <c r="E107" s="543">
        <f t="shared" si="19"/>
        <v>6</v>
      </c>
      <c r="F107" s="238" t="s">
        <v>35</v>
      </c>
      <c r="G107" s="231">
        <f t="shared" si="24"/>
        <v>0.1875</v>
      </c>
      <c r="H107" s="232">
        <f t="shared" si="21"/>
        <v>0</v>
      </c>
      <c r="I107" s="213">
        <f t="shared" si="22"/>
        <v>0</v>
      </c>
      <c r="J107" s="268">
        <f t="shared" si="23"/>
        <v>0</v>
      </c>
      <c r="K107" s="259"/>
      <c r="L107" s="211"/>
      <c r="M107" s="211"/>
      <c r="N107" s="261"/>
      <c r="O107" s="242">
        <v>0</v>
      </c>
      <c r="P107" s="243"/>
      <c r="Q107" s="244"/>
      <c r="R107" s="244"/>
      <c r="S107" s="245"/>
      <c r="T107" s="246">
        <v>0.1875</v>
      </c>
      <c r="U107" s="247"/>
      <c r="V107" s="212"/>
      <c r="W107" s="256"/>
      <c r="X107" s="313"/>
      <c r="Y107" s="544" t="s">
        <v>276</v>
      </c>
    </row>
    <row r="108" spans="1:25" ht="13.5" customHeight="1" thickBot="1" x14ac:dyDescent="0.45">
      <c r="A108" s="299">
        <v>28</v>
      </c>
      <c r="B108" s="317"/>
      <c r="C108" s="301"/>
      <c r="D108" s="317"/>
      <c r="E108" s="302"/>
      <c r="F108" s="317"/>
      <c r="G108" s="302"/>
      <c r="H108" s="303"/>
      <c r="I108" s="300"/>
      <c r="J108" s="304"/>
      <c r="K108" s="318">
        <f>COUNTIF(K80:K107,"&gt;-1")</f>
        <v>15</v>
      </c>
      <c r="L108" s="319">
        <f>COUNTIF(L80:L107,"&gt;-1")</f>
        <v>14</v>
      </c>
      <c r="M108" s="319">
        <f>COUNTIF(M80:M107,"&gt;-1")</f>
        <v>14</v>
      </c>
      <c r="N108" s="319">
        <f>COUNTIF(N80:N107,"&gt;-1")</f>
        <v>13</v>
      </c>
      <c r="O108" s="320">
        <f>COUNTIF(O80:O107,"&gt;-1")</f>
        <v>15</v>
      </c>
      <c r="P108" s="321"/>
      <c r="Q108" s="322"/>
      <c r="R108" s="323"/>
      <c r="S108" s="324"/>
      <c r="T108" s="325"/>
      <c r="U108" s="326"/>
      <c r="V108" s="327"/>
      <c r="W108" s="328"/>
      <c r="X108" s="329"/>
      <c r="Y108" s="330"/>
    </row>
    <row r="109" spans="1:25" ht="13.5" customHeight="1" thickBot="1" x14ac:dyDescent="0.45">
      <c r="A109" s="200"/>
      <c r="B109" s="397" t="s">
        <v>93</v>
      </c>
      <c r="C109" s="201" t="s">
        <v>94</v>
      </c>
      <c r="D109" s="481" t="s">
        <v>95</v>
      </c>
      <c r="E109" s="481"/>
      <c r="F109" s="397" t="s">
        <v>96</v>
      </c>
      <c r="G109" s="482" t="s">
        <v>75</v>
      </c>
      <c r="H109" s="482"/>
      <c r="I109" s="203" t="s">
        <v>6</v>
      </c>
      <c r="J109" s="204" t="s">
        <v>6</v>
      </c>
      <c r="K109" s="205" t="s">
        <v>7</v>
      </c>
      <c r="L109" s="206"/>
      <c r="M109" s="206"/>
      <c r="N109" s="206"/>
      <c r="O109" s="207"/>
      <c r="P109" s="483" t="s">
        <v>8</v>
      </c>
      <c r="Q109" s="484"/>
      <c r="R109" s="484"/>
      <c r="S109" s="484"/>
      <c r="T109" s="485"/>
      <c r="U109" s="486" t="s">
        <v>9</v>
      </c>
      <c r="V109" s="487"/>
      <c r="W109" s="487"/>
      <c r="X109" s="487"/>
      <c r="Y109" s="488"/>
    </row>
    <row r="110" spans="1:25" ht="13.5" customHeight="1" thickBot="1" x14ac:dyDescent="0.45">
      <c r="A110" s="208" t="s">
        <v>10</v>
      </c>
      <c r="B110" s="209" t="s">
        <v>11</v>
      </c>
      <c r="C110" s="210" t="s">
        <v>12</v>
      </c>
      <c r="D110" s="209" t="s">
        <v>13</v>
      </c>
      <c r="E110" s="211" t="s">
        <v>14</v>
      </c>
      <c r="F110" s="209" t="s">
        <v>15</v>
      </c>
      <c r="G110" s="211" t="s">
        <v>16</v>
      </c>
      <c r="H110" s="212" t="s">
        <v>17</v>
      </c>
      <c r="I110" s="213" t="s">
        <v>18</v>
      </c>
      <c r="J110" s="214" t="s">
        <v>19</v>
      </c>
      <c r="K110" s="215" t="s">
        <v>20</v>
      </c>
      <c r="L110" s="216" t="s">
        <v>21</v>
      </c>
      <c r="M110" s="216" t="s">
        <v>22</v>
      </c>
      <c r="N110" s="216" t="s">
        <v>23</v>
      </c>
      <c r="O110" s="217" t="s">
        <v>220</v>
      </c>
      <c r="P110" s="218" t="s">
        <v>24</v>
      </c>
      <c r="Q110" s="219" t="s">
        <v>25</v>
      </c>
      <c r="R110" s="220" t="s">
        <v>26</v>
      </c>
      <c r="S110" s="219" t="s">
        <v>27</v>
      </c>
      <c r="T110" s="221" t="s">
        <v>222</v>
      </c>
      <c r="U110" s="222" t="s">
        <v>28</v>
      </c>
      <c r="V110" s="223" t="s">
        <v>29</v>
      </c>
      <c r="W110" s="223" t="s">
        <v>30</v>
      </c>
      <c r="X110" s="224" t="s">
        <v>31</v>
      </c>
      <c r="Y110" s="225" t="s">
        <v>221</v>
      </c>
    </row>
    <row r="111" spans="1:25" ht="13.5" customHeight="1" x14ac:dyDescent="0.4">
      <c r="A111" s="505">
        <v>1</v>
      </c>
      <c r="B111" s="506" t="s">
        <v>93</v>
      </c>
      <c r="C111" s="305" t="s">
        <v>97</v>
      </c>
      <c r="D111" s="229">
        <v>2009</v>
      </c>
      <c r="E111" s="229">
        <f t="shared" ref="E111:E131" si="25">SUM(2020-D111)</f>
        <v>11</v>
      </c>
      <c r="F111" s="238" t="s">
        <v>35</v>
      </c>
      <c r="G111" s="231">
        <f t="shared" ref="G111:G131" si="26">MIN(P111:T111)</f>
        <v>0.14652777777777778</v>
      </c>
      <c r="H111" s="232">
        <f t="shared" ref="H111:H131" si="27">SUM(K111:O111)</f>
        <v>75</v>
      </c>
      <c r="I111" s="213">
        <f t="shared" ref="I111:I131" si="28">IF(COUNTIF(K111:O111,"&gt;=0")&lt;4,SUM(K111:O111),SUM(LARGE(K111:O111,1),LARGE(K111:O111,2),LARGE(K111:O111,3),LARGE(K111:O111,4)))</f>
        <v>60</v>
      </c>
      <c r="J111" s="507">
        <f t="shared" ref="J111:J131" si="29">COUNTIF(K111:O111,"&gt;0")</f>
        <v>5</v>
      </c>
      <c r="K111" s="295">
        <v>15</v>
      </c>
      <c r="L111" s="241">
        <v>15</v>
      </c>
      <c r="M111" s="241">
        <v>15</v>
      </c>
      <c r="N111" s="241">
        <v>15</v>
      </c>
      <c r="O111" s="241">
        <v>15</v>
      </c>
      <c r="P111" s="243">
        <v>0.15416666666666667</v>
      </c>
      <c r="Q111" s="244">
        <v>0.15</v>
      </c>
      <c r="R111" s="244">
        <v>0.14791666666666667</v>
      </c>
      <c r="S111" s="245">
        <v>0.14652777777777778</v>
      </c>
      <c r="T111" s="246">
        <v>0.15138888888888888</v>
      </c>
      <c r="U111" s="296">
        <v>1</v>
      </c>
      <c r="V111" s="297">
        <v>1</v>
      </c>
      <c r="W111" s="297">
        <v>1</v>
      </c>
      <c r="X111" s="248">
        <v>1</v>
      </c>
      <c r="Y111" s="526">
        <v>1</v>
      </c>
    </row>
    <row r="112" spans="1:25" ht="13.5" customHeight="1" x14ac:dyDescent="0.4">
      <c r="A112" s="505">
        <v>2</v>
      </c>
      <c r="B112" s="506" t="s">
        <v>93</v>
      </c>
      <c r="C112" s="305" t="s">
        <v>158</v>
      </c>
      <c r="D112" s="294">
        <v>2009</v>
      </c>
      <c r="E112" s="229">
        <f t="shared" si="25"/>
        <v>11</v>
      </c>
      <c r="F112" s="238" t="s">
        <v>35</v>
      </c>
      <c r="G112" s="231">
        <f t="shared" si="26"/>
        <v>0.15763888888888888</v>
      </c>
      <c r="H112" s="232">
        <f t="shared" si="27"/>
        <v>43</v>
      </c>
      <c r="I112" s="213">
        <f t="shared" si="28"/>
        <v>38</v>
      </c>
      <c r="J112" s="507">
        <f t="shared" si="29"/>
        <v>5</v>
      </c>
      <c r="K112" s="251">
        <v>10</v>
      </c>
      <c r="L112" s="239">
        <v>5</v>
      </c>
      <c r="M112" s="252">
        <v>6</v>
      </c>
      <c r="N112" s="254">
        <v>10</v>
      </c>
      <c r="O112" s="254">
        <v>12</v>
      </c>
      <c r="P112" s="243">
        <v>0.16597222222222222</v>
      </c>
      <c r="Q112" s="244">
        <v>0.16805555555555554</v>
      </c>
      <c r="R112" s="244">
        <v>0.16250000000000001</v>
      </c>
      <c r="S112" s="245">
        <v>0.15763888888888888</v>
      </c>
      <c r="T112" s="246">
        <v>0.15972222222222224</v>
      </c>
      <c r="U112" s="247">
        <v>3</v>
      </c>
      <c r="V112" s="212">
        <v>7</v>
      </c>
      <c r="W112" s="212">
        <v>6</v>
      </c>
      <c r="X112" s="256">
        <v>3</v>
      </c>
      <c r="Y112" s="249">
        <v>2</v>
      </c>
    </row>
    <row r="113" spans="1:25" ht="13.5" customHeight="1" x14ac:dyDescent="0.4">
      <c r="A113" s="505">
        <v>3</v>
      </c>
      <c r="B113" s="506" t="s">
        <v>93</v>
      </c>
      <c r="C113" s="293" t="s">
        <v>184</v>
      </c>
      <c r="D113" s="294">
        <v>2008</v>
      </c>
      <c r="E113" s="229">
        <f t="shared" si="25"/>
        <v>12</v>
      </c>
      <c r="F113" s="267" t="s">
        <v>165</v>
      </c>
      <c r="G113" s="231">
        <f t="shared" si="26"/>
        <v>0.15416666666666667</v>
      </c>
      <c r="H113" s="232">
        <f t="shared" si="27"/>
        <v>36</v>
      </c>
      <c r="I113" s="213">
        <f t="shared" si="28"/>
        <v>36</v>
      </c>
      <c r="J113" s="268">
        <f t="shared" si="29"/>
        <v>3</v>
      </c>
      <c r="K113" s="259"/>
      <c r="L113" s="254">
        <v>12</v>
      </c>
      <c r="M113" s="254">
        <v>12</v>
      </c>
      <c r="N113" s="254">
        <v>12</v>
      </c>
      <c r="O113" s="239"/>
      <c r="P113" s="243"/>
      <c r="Q113" s="244">
        <v>0.15694444444444444</v>
      </c>
      <c r="R113" s="244">
        <v>0.15416666666666667</v>
      </c>
      <c r="S113" s="245">
        <v>0.15555555555555556</v>
      </c>
      <c r="T113" s="246"/>
      <c r="U113" s="247"/>
      <c r="V113" s="212">
        <v>2</v>
      </c>
      <c r="W113" s="212">
        <v>2</v>
      </c>
      <c r="X113" s="256">
        <v>2</v>
      </c>
      <c r="Y113" s="249"/>
    </row>
    <row r="114" spans="1:25" s="1" customFormat="1" ht="13.5" customHeight="1" x14ac:dyDescent="0.4">
      <c r="A114" s="226">
        <v>4</v>
      </c>
      <c r="B114" s="227" t="s">
        <v>93</v>
      </c>
      <c r="C114" s="228" t="s">
        <v>100</v>
      </c>
      <c r="D114" s="229">
        <v>2008</v>
      </c>
      <c r="E114" s="229">
        <f t="shared" si="25"/>
        <v>12</v>
      </c>
      <c r="F114" s="238" t="s">
        <v>35</v>
      </c>
      <c r="G114" s="231">
        <f t="shared" si="26"/>
        <v>0.15833333333333333</v>
      </c>
      <c r="H114" s="232">
        <f t="shared" si="27"/>
        <v>35</v>
      </c>
      <c r="I114" s="213">
        <f t="shared" si="28"/>
        <v>30</v>
      </c>
      <c r="J114" s="507">
        <f t="shared" si="29"/>
        <v>5</v>
      </c>
      <c r="K114" s="208">
        <v>7</v>
      </c>
      <c r="L114" s="252">
        <v>7</v>
      </c>
      <c r="M114" s="252">
        <v>5</v>
      </c>
      <c r="N114" s="254">
        <v>8</v>
      </c>
      <c r="O114" s="254">
        <v>8</v>
      </c>
      <c r="P114" s="243">
        <v>0.17013888888888887</v>
      </c>
      <c r="Q114" s="244">
        <v>0.16527777777777777</v>
      </c>
      <c r="R114" s="244">
        <v>0.16388888888888889</v>
      </c>
      <c r="S114" s="245">
        <v>0.15833333333333333</v>
      </c>
      <c r="T114" s="246">
        <v>0.16041666666666668</v>
      </c>
      <c r="U114" s="247">
        <v>5</v>
      </c>
      <c r="V114" s="212">
        <v>5</v>
      </c>
      <c r="W114" s="212">
        <v>7</v>
      </c>
      <c r="X114" s="256">
        <v>4</v>
      </c>
      <c r="Y114" s="249">
        <v>4</v>
      </c>
    </row>
    <row r="115" spans="1:25" s="1" customFormat="1" ht="13.5" customHeight="1" x14ac:dyDescent="0.4">
      <c r="A115" s="226">
        <v>5</v>
      </c>
      <c r="B115" s="227" t="s">
        <v>93</v>
      </c>
      <c r="C115" s="228" t="s">
        <v>185</v>
      </c>
      <c r="D115" s="229">
        <v>2008</v>
      </c>
      <c r="E115" s="229">
        <f t="shared" si="25"/>
        <v>12</v>
      </c>
      <c r="F115" s="238" t="s">
        <v>35</v>
      </c>
      <c r="G115" s="231">
        <f t="shared" si="26"/>
        <v>0.15763888888888888</v>
      </c>
      <c r="H115" s="232">
        <f t="shared" si="27"/>
        <v>28</v>
      </c>
      <c r="I115" s="213">
        <f t="shared" si="28"/>
        <v>28</v>
      </c>
      <c r="J115" s="268">
        <f t="shared" si="29"/>
        <v>3</v>
      </c>
      <c r="K115" s="266"/>
      <c r="L115" s="260">
        <v>8</v>
      </c>
      <c r="M115" s="260">
        <v>10</v>
      </c>
      <c r="N115" s="232"/>
      <c r="O115" s="520">
        <v>10</v>
      </c>
      <c r="P115" s="243"/>
      <c r="Q115" s="244">
        <v>0.16319444444444445</v>
      </c>
      <c r="R115" s="244">
        <v>0.15763888888888888</v>
      </c>
      <c r="S115" s="245"/>
      <c r="T115" s="246">
        <v>0.16041666666666668</v>
      </c>
      <c r="U115" s="247"/>
      <c r="V115" s="212">
        <v>4</v>
      </c>
      <c r="W115" s="212">
        <v>3</v>
      </c>
      <c r="X115" s="256"/>
      <c r="Y115" s="249">
        <v>3</v>
      </c>
    </row>
    <row r="116" spans="1:25" ht="13.5" customHeight="1" x14ac:dyDescent="0.4">
      <c r="A116" s="226">
        <v>6</v>
      </c>
      <c r="B116" s="227" t="s">
        <v>93</v>
      </c>
      <c r="C116" s="257" t="s">
        <v>99</v>
      </c>
      <c r="D116" s="294">
        <v>2008</v>
      </c>
      <c r="E116" s="229">
        <f t="shared" si="25"/>
        <v>12</v>
      </c>
      <c r="F116" s="315" t="s">
        <v>83</v>
      </c>
      <c r="G116" s="231">
        <f t="shared" si="26"/>
        <v>0.16180555555555556</v>
      </c>
      <c r="H116" s="232">
        <f t="shared" si="27"/>
        <v>25</v>
      </c>
      <c r="I116" s="213">
        <f t="shared" si="28"/>
        <v>25</v>
      </c>
      <c r="J116" s="268">
        <f t="shared" si="29"/>
        <v>3</v>
      </c>
      <c r="K116" s="251">
        <v>8</v>
      </c>
      <c r="L116" s="260">
        <v>10</v>
      </c>
      <c r="M116" s="232">
        <v>7</v>
      </c>
      <c r="N116" s="232"/>
      <c r="O116" s="242"/>
      <c r="P116" s="243">
        <v>0.16944444444444443</v>
      </c>
      <c r="Q116" s="244">
        <v>0.16250000000000001</v>
      </c>
      <c r="R116" s="244">
        <v>0.16180555555555556</v>
      </c>
      <c r="S116" s="245"/>
      <c r="T116" s="246"/>
      <c r="U116" s="247">
        <v>4</v>
      </c>
      <c r="V116" s="212">
        <v>3</v>
      </c>
      <c r="W116" s="212">
        <v>5</v>
      </c>
      <c r="X116" s="256"/>
      <c r="Y116" s="249"/>
    </row>
    <row r="117" spans="1:25" ht="13.5" customHeight="1" x14ac:dyDescent="0.4">
      <c r="A117" s="226">
        <v>7</v>
      </c>
      <c r="B117" s="227" t="s">
        <v>93</v>
      </c>
      <c r="C117" s="228" t="s">
        <v>160</v>
      </c>
      <c r="D117" s="294">
        <v>2009</v>
      </c>
      <c r="E117" s="229">
        <f t="shared" si="25"/>
        <v>11</v>
      </c>
      <c r="F117" s="238" t="s">
        <v>35</v>
      </c>
      <c r="G117" s="231">
        <f t="shared" si="26"/>
        <v>0.16944444444444443</v>
      </c>
      <c r="H117" s="232">
        <f t="shared" si="27"/>
        <v>24</v>
      </c>
      <c r="I117" s="213">
        <f t="shared" si="28"/>
        <v>21</v>
      </c>
      <c r="J117" s="507">
        <f t="shared" si="29"/>
        <v>5</v>
      </c>
      <c r="K117" s="259">
        <v>3</v>
      </c>
      <c r="L117" s="211">
        <v>3</v>
      </c>
      <c r="M117" s="211">
        <v>4</v>
      </c>
      <c r="N117" s="232">
        <v>7</v>
      </c>
      <c r="O117" s="255">
        <v>7</v>
      </c>
      <c r="P117" s="243">
        <v>0.1875</v>
      </c>
      <c r="Q117" s="244">
        <v>0.1763888888888889</v>
      </c>
      <c r="R117" s="244">
        <v>0.17777777777777778</v>
      </c>
      <c r="S117" s="245">
        <v>0.17013888888888887</v>
      </c>
      <c r="T117" s="246">
        <v>0.16944444444444443</v>
      </c>
      <c r="U117" s="247">
        <v>9</v>
      </c>
      <c r="V117" s="212">
        <v>9</v>
      </c>
      <c r="W117" s="212">
        <v>8</v>
      </c>
      <c r="X117" s="256">
        <v>5</v>
      </c>
      <c r="Y117" s="249">
        <v>5</v>
      </c>
    </row>
    <row r="118" spans="1:25" ht="13.5" customHeight="1" x14ac:dyDescent="0.4">
      <c r="A118" s="226">
        <v>8</v>
      </c>
      <c r="B118" s="227" t="s">
        <v>93</v>
      </c>
      <c r="C118" s="228" t="s">
        <v>186</v>
      </c>
      <c r="D118" s="229">
        <v>2009</v>
      </c>
      <c r="E118" s="229">
        <f t="shared" si="25"/>
        <v>11</v>
      </c>
      <c r="F118" s="267" t="s">
        <v>165</v>
      </c>
      <c r="G118" s="231">
        <f t="shared" si="26"/>
        <v>0.15902777777777777</v>
      </c>
      <c r="H118" s="232">
        <f t="shared" si="27"/>
        <v>18</v>
      </c>
      <c r="I118" s="213">
        <f t="shared" si="28"/>
        <v>18</v>
      </c>
      <c r="J118" s="268">
        <f t="shared" si="29"/>
        <v>3</v>
      </c>
      <c r="K118" s="266"/>
      <c r="L118" s="211">
        <v>6</v>
      </c>
      <c r="M118" s="260">
        <v>8</v>
      </c>
      <c r="N118" s="211">
        <v>4</v>
      </c>
      <c r="O118" s="255"/>
      <c r="P118" s="243"/>
      <c r="Q118" s="244">
        <v>0.1673611111111111</v>
      </c>
      <c r="R118" s="244">
        <v>0.15902777777777777</v>
      </c>
      <c r="S118" s="245">
        <v>0.1875</v>
      </c>
      <c r="T118" s="246"/>
      <c r="U118" s="247"/>
      <c r="V118" s="212">
        <v>6</v>
      </c>
      <c r="W118" s="212">
        <v>4</v>
      </c>
      <c r="X118" s="256">
        <v>8</v>
      </c>
      <c r="Y118" s="249"/>
    </row>
    <row r="119" spans="1:25" ht="13.5" customHeight="1" x14ac:dyDescent="0.4">
      <c r="A119" s="226">
        <v>9</v>
      </c>
      <c r="B119" s="227" t="s">
        <v>93</v>
      </c>
      <c r="C119" s="257" t="s">
        <v>103</v>
      </c>
      <c r="D119" s="229">
        <v>2009</v>
      </c>
      <c r="E119" s="229">
        <f t="shared" si="25"/>
        <v>11</v>
      </c>
      <c r="F119" s="238" t="s">
        <v>35</v>
      </c>
      <c r="G119" s="231">
        <f t="shared" si="26"/>
        <v>0.17222222222222225</v>
      </c>
      <c r="H119" s="232">
        <f t="shared" si="27"/>
        <v>15</v>
      </c>
      <c r="I119" s="213">
        <f t="shared" si="28"/>
        <v>14</v>
      </c>
      <c r="J119" s="507">
        <f t="shared" si="29"/>
        <v>5</v>
      </c>
      <c r="K119" s="259">
        <v>2</v>
      </c>
      <c r="L119" s="232">
        <v>1</v>
      </c>
      <c r="M119" s="211">
        <v>1</v>
      </c>
      <c r="N119" s="211">
        <v>6</v>
      </c>
      <c r="O119" s="242">
        <v>5</v>
      </c>
      <c r="P119" s="243">
        <v>0.1875</v>
      </c>
      <c r="Q119" s="244">
        <v>0.19444444444444445</v>
      </c>
      <c r="R119" s="244">
        <v>0.1875</v>
      </c>
      <c r="S119" s="245">
        <v>0.17222222222222225</v>
      </c>
      <c r="T119" s="246">
        <v>0.17430555555555557</v>
      </c>
      <c r="U119" s="247">
        <v>10</v>
      </c>
      <c r="V119" s="212">
        <v>14</v>
      </c>
      <c r="W119" s="212">
        <v>11</v>
      </c>
      <c r="X119" s="256">
        <v>6</v>
      </c>
      <c r="Y119" s="249">
        <v>7</v>
      </c>
    </row>
    <row r="120" spans="1:25" ht="13.5" customHeight="1" x14ac:dyDescent="0.4">
      <c r="A120" s="226">
        <v>10</v>
      </c>
      <c r="B120" s="227" t="s">
        <v>93</v>
      </c>
      <c r="C120" s="257" t="s">
        <v>159</v>
      </c>
      <c r="D120" s="294">
        <v>2009</v>
      </c>
      <c r="E120" s="229">
        <f t="shared" si="25"/>
        <v>11</v>
      </c>
      <c r="F120" s="238" t="s">
        <v>35</v>
      </c>
      <c r="G120" s="231">
        <f t="shared" si="26"/>
        <v>0.17361111111111113</v>
      </c>
      <c r="H120" s="232">
        <f t="shared" si="27"/>
        <v>14</v>
      </c>
      <c r="I120" s="213">
        <f t="shared" si="28"/>
        <v>14</v>
      </c>
      <c r="J120" s="507">
        <f t="shared" si="29"/>
        <v>4</v>
      </c>
      <c r="K120" s="259">
        <v>5</v>
      </c>
      <c r="L120" s="232">
        <v>1</v>
      </c>
      <c r="M120" s="211">
        <v>2</v>
      </c>
      <c r="N120" s="211"/>
      <c r="O120" s="242">
        <v>6</v>
      </c>
      <c r="P120" s="243">
        <v>0.17916666666666667</v>
      </c>
      <c r="Q120" s="244">
        <v>0.18472222222222223</v>
      </c>
      <c r="R120" s="244">
        <v>0.18124999999999999</v>
      </c>
      <c r="S120" s="245"/>
      <c r="T120" s="246">
        <v>0.17361111111111113</v>
      </c>
      <c r="U120" s="247">
        <v>7</v>
      </c>
      <c r="V120" s="212">
        <v>12</v>
      </c>
      <c r="W120" s="212">
        <v>10</v>
      </c>
      <c r="X120" s="256"/>
      <c r="Y120" s="249">
        <v>6</v>
      </c>
    </row>
    <row r="121" spans="1:25" ht="13.5" customHeight="1" x14ac:dyDescent="0.4">
      <c r="A121" s="226">
        <v>11</v>
      </c>
      <c r="B121" s="227" t="s">
        <v>93</v>
      </c>
      <c r="C121" s="228" t="s">
        <v>98</v>
      </c>
      <c r="D121" s="294">
        <v>2009</v>
      </c>
      <c r="E121" s="229">
        <f t="shared" si="25"/>
        <v>11</v>
      </c>
      <c r="F121" s="230" t="s">
        <v>33</v>
      </c>
      <c r="G121" s="231">
        <f t="shared" si="26"/>
        <v>0.16041666666666668</v>
      </c>
      <c r="H121" s="232">
        <f t="shared" si="27"/>
        <v>12</v>
      </c>
      <c r="I121" s="213">
        <f t="shared" si="28"/>
        <v>12</v>
      </c>
      <c r="J121" s="268">
        <f t="shared" si="29"/>
        <v>1</v>
      </c>
      <c r="K121" s="251">
        <v>12</v>
      </c>
      <c r="L121" s="211"/>
      <c r="M121" s="232"/>
      <c r="N121" s="270"/>
      <c r="O121" s="242"/>
      <c r="P121" s="243">
        <v>0.16041666666666668</v>
      </c>
      <c r="Q121" s="244"/>
      <c r="R121" s="244"/>
      <c r="S121" s="245"/>
      <c r="T121" s="246"/>
      <c r="U121" s="247">
        <v>2</v>
      </c>
      <c r="V121" s="212"/>
      <c r="W121" s="212"/>
      <c r="X121" s="256"/>
      <c r="Y121" s="249"/>
    </row>
    <row r="122" spans="1:25" ht="13.5" customHeight="1" x14ac:dyDescent="0.4">
      <c r="A122" s="226">
        <v>12</v>
      </c>
      <c r="B122" s="227" t="s">
        <v>93</v>
      </c>
      <c r="C122" s="228" t="s">
        <v>102</v>
      </c>
      <c r="D122" s="229">
        <v>2008</v>
      </c>
      <c r="E122" s="229">
        <f t="shared" si="25"/>
        <v>12</v>
      </c>
      <c r="F122" s="238" t="s">
        <v>35</v>
      </c>
      <c r="G122" s="231">
        <f t="shared" si="26"/>
        <v>0.17986111111111111</v>
      </c>
      <c r="H122" s="232">
        <f t="shared" si="27"/>
        <v>10</v>
      </c>
      <c r="I122" s="213">
        <f t="shared" si="28"/>
        <v>10</v>
      </c>
      <c r="J122" s="507">
        <f t="shared" si="29"/>
        <v>4</v>
      </c>
      <c r="K122" s="266">
        <v>4</v>
      </c>
      <c r="L122" s="211">
        <v>1</v>
      </c>
      <c r="M122" s="211">
        <v>3</v>
      </c>
      <c r="N122" s="261"/>
      <c r="O122" s="242">
        <v>2</v>
      </c>
      <c r="P122" s="243">
        <v>0.18402777777777779</v>
      </c>
      <c r="Q122" s="244">
        <v>0.18055555555555555</v>
      </c>
      <c r="R122" s="244">
        <v>0.17986111111111111</v>
      </c>
      <c r="S122" s="245"/>
      <c r="T122" s="246">
        <v>0.18194444444444444</v>
      </c>
      <c r="U122" s="247">
        <v>8</v>
      </c>
      <c r="V122" s="212">
        <v>11</v>
      </c>
      <c r="W122" s="212">
        <v>9</v>
      </c>
      <c r="X122" s="256"/>
      <c r="Y122" s="249">
        <v>10</v>
      </c>
    </row>
    <row r="123" spans="1:25" ht="13.5" customHeight="1" x14ac:dyDescent="0.4">
      <c r="A123" s="226">
        <v>13</v>
      </c>
      <c r="B123" s="227" t="s">
        <v>93</v>
      </c>
      <c r="C123" s="228" t="s">
        <v>187</v>
      </c>
      <c r="D123" s="229">
        <v>2009</v>
      </c>
      <c r="E123" s="229">
        <f t="shared" si="25"/>
        <v>11</v>
      </c>
      <c r="F123" s="267" t="s">
        <v>165</v>
      </c>
      <c r="G123" s="231">
        <f t="shared" si="26"/>
        <v>0.17361111111111113</v>
      </c>
      <c r="H123" s="232">
        <f t="shared" si="27"/>
        <v>9</v>
      </c>
      <c r="I123" s="213">
        <f t="shared" si="28"/>
        <v>9</v>
      </c>
      <c r="J123" s="268">
        <f t="shared" si="29"/>
        <v>2</v>
      </c>
      <c r="K123" s="266"/>
      <c r="L123" s="211">
        <v>4</v>
      </c>
      <c r="M123" s="211"/>
      <c r="N123" s="270">
        <v>5</v>
      </c>
      <c r="O123" s="255"/>
      <c r="P123" s="243"/>
      <c r="Q123" s="244">
        <v>0.17361111111111113</v>
      </c>
      <c r="R123" s="244"/>
      <c r="S123" s="245">
        <v>0.17986111111111111</v>
      </c>
      <c r="T123" s="246"/>
      <c r="U123" s="247"/>
      <c r="V123" s="212">
        <v>8</v>
      </c>
      <c r="W123" s="212"/>
      <c r="X123" s="256">
        <v>7</v>
      </c>
      <c r="Y123" s="249"/>
    </row>
    <row r="124" spans="1:25" ht="13.5" customHeight="1" x14ac:dyDescent="0.4">
      <c r="A124" s="226">
        <v>14</v>
      </c>
      <c r="B124" s="227" t="s">
        <v>93</v>
      </c>
      <c r="C124" s="228" t="s">
        <v>101</v>
      </c>
      <c r="D124" s="294">
        <v>2008</v>
      </c>
      <c r="E124" s="229">
        <f t="shared" si="25"/>
        <v>12</v>
      </c>
      <c r="F124" s="315" t="s">
        <v>83</v>
      </c>
      <c r="G124" s="231">
        <f t="shared" si="26"/>
        <v>0.17847222222222223</v>
      </c>
      <c r="H124" s="232">
        <f t="shared" si="27"/>
        <v>8</v>
      </c>
      <c r="I124" s="213">
        <f t="shared" si="28"/>
        <v>8</v>
      </c>
      <c r="J124" s="268">
        <f t="shared" si="29"/>
        <v>2</v>
      </c>
      <c r="K124" s="259">
        <v>6</v>
      </c>
      <c r="L124" s="211">
        <v>2</v>
      </c>
      <c r="M124" s="211"/>
      <c r="N124" s="261"/>
      <c r="O124" s="255"/>
      <c r="P124" s="243">
        <v>0.17847222222222223</v>
      </c>
      <c r="Q124" s="244">
        <v>0.17986111111111111</v>
      </c>
      <c r="R124" s="244"/>
      <c r="S124" s="245"/>
      <c r="T124" s="246"/>
      <c r="U124" s="247">
        <v>6</v>
      </c>
      <c r="V124" s="212">
        <v>10</v>
      </c>
      <c r="W124" s="212"/>
      <c r="X124" s="256"/>
      <c r="Y124" s="249"/>
    </row>
    <row r="125" spans="1:25" ht="13.5" customHeight="1" x14ac:dyDescent="0.4">
      <c r="A125" s="226">
        <v>15</v>
      </c>
      <c r="B125" s="227" t="s">
        <v>93</v>
      </c>
      <c r="C125" s="257" t="s">
        <v>105</v>
      </c>
      <c r="D125" s="294">
        <v>2009</v>
      </c>
      <c r="E125" s="229">
        <f t="shared" si="25"/>
        <v>11</v>
      </c>
      <c r="F125" s="238" t="s">
        <v>35</v>
      </c>
      <c r="G125" s="231">
        <f t="shared" si="26"/>
        <v>0.19027777777777777</v>
      </c>
      <c r="H125" s="232">
        <f t="shared" si="27"/>
        <v>6</v>
      </c>
      <c r="I125" s="213">
        <f t="shared" si="28"/>
        <v>6</v>
      </c>
      <c r="J125" s="507">
        <f t="shared" si="29"/>
        <v>4</v>
      </c>
      <c r="K125" s="259">
        <v>1</v>
      </c>
      <c r="L125" s="211">
        <v>1</v>
      </c>
      <c r="M125" s="232"/>
      <c r="N125" s="270">
        <v>3</v>
      </c>
      <c r="O125" s="255">
        <v>1</v>
      </c>
      <c r="P125" s="243">
        <v>0.19999999999999998</v>
      </c>
      <c r="Q125" s="244">
        <v>0.20347222222222219</v>
      </c>
      <c r="R125" s="244"/>
      <c r="S125" s="245">
        <v>0.19027777777777777</v>
      </c>
      <c r="T125" s="246">
        <v>0.21597222222222223</v>
      </c>
      <c r="U125" s="247">
        <v>12</v>
      </c>
      <c r="V125" s="212">
        <v>16</v>
      </c>
      <c r="W125" s="212"/>
      <c r="X125" s="256">
        <v>9</v>
      </c>
      <c r="Y125" s="249">
        <v>11</v>
      </c>
    </row>
    <row r="126" spans="1:25" ht="13.5" customHeight="1" x14ac:dyDescent="0.4">
      <c r="A126" s="226">
        <v>16</v>
      </c>
      <c r="B126" s="227" t="s">
        <v>93</v>
      </c>
      <c r="C126" s="228" t="s">
        <v>277</v>
      </c>
      <c r="D126" s="229">
        <v>2008</v>
      </c>
      <c r="E126" s="229">
        <f t="shared" si="25"/>
        <v>12</v>
      </c>
      <c r="F126" s="250" t="s">
        <v>37</v>
      </c>
      <c r="G126" s="231">
        <f t="shared" si="26"/>
        <v>0.17500000000000002</v>
      </c>
      <c r="H126" s="232">
        <f t="shared" si="27"/>
        <v>4</v>
      </c>
      <c r="I126" s="213">
        <f t="shared" si="28"/>
        <v>4</v>
      </c>
      <c r="J126" s="268">
        <f t="shared" si="29"/>
        <v>1</v>
      </c>
      <c r="K126" s="266"/>
      <c r="L126" s="211"/>
      <c r="M126" s="211"/>
      <c r="N126" s="261"/>
      <c r="O126" s="242">
        <v>4</v>
      </c>
      <c r="P126" s="243"/>
      <c r="Q126" s="244"/>
      <c r="R126" s="244"/>
      <c r="S126" s="245"/>
      <c r="T126" s="246">
        <v>0.17500000000000002</v>
      </c>
      <c r="U126" s="247"/>
      <c r="V126" s="212"/>
      <c r="W126" s="212"/>
      <c r="X126" s="256"/>
      <c r="Y126" s="249">
        <v>8</v>
      </c>
    </row>
    <row r="127" spans="1:25" ht="13.5" customHeight="1" x14ac:dyDescent="0.4">
      <c r="A127" s="226">
        <v>17</v>
      </c>
      <c r="B127" s="227" t="s">
        <v>93</v>
      </c>
      <c r="C127" s="228" t="s">
        <v>278</v>
      </c>
      <c r="D127" s="229">
        <v>2008</v>
      </c>
      <c r="E127" s="229">
        <f t="shared" si="25"/>
        <v>12</v>
      </c>
      <c r="F127" s="267" t="s">
        <v>165</v>
      </c>
      <c r="G127" s="231">
        <f t="shared" si="26"/>
        <v>0.18124999999999999</v>
      </c>
      <c r="H127" s="232">
        <f t="shared" si="27"/>
        <v>3</v>
      </c>
      <c r="I127" s="213">
        <f t="shared" si="28"/>
        <v>3</v>
      </c>
      <c r="J127" s="268">
        <f t="shared" si="29"/>
        <v>1</v>
      </c>
      <c r="K127" s="266"/>
      <c r="L127" s="211"/>
      <c r="M127" s="211"/>
      <c r="N127" s="261"/>
      <c r="O127" s="242">
        <v>3</v>
      </c>
      <c r="P127" s="243"/>
      <c r="Q127" s="244"/>
      <c r="R127" s="244"/>
      <c r="S127" s="245"/>
      <c r="T127" s="246">
        <v>0.18124999999999999</v>
      </c>
      <c r="U127" s="247"/>
      <c r="V127" s="212"/>
      <c r="W127" s="212"/>
      <c r="X127" s="256"/>
      <c r="Y127" s="249">
        <v>9</v>
      </c>
    </row>
    <row r="128" spans="1:25" ht="13.5" customHeight="1" x14ac:dyDescent="0.4">
      <c r="A128" s="226">
        <v>18</v>
      </c>
      <c r="B128" s="227" t="s">
        <v>93</v>
      </c>
      <c r="C128" s="228" t="s">
        <v>189</v>
      </c>
      <c r="D128" s="229">
        <v>2009</v>
      </c>
      <c r="E128" s="229">
        <f t="shared" si="25"/>
        <v>11</v>
      </c>
      <c r="F128" s="267" t="s">
        <v>165</v>
      </c>
      <c r="G128" s="231">
        <f t="shared" si="26"/>
        <v>0.19444444444444445</v>
      </c>
      <c r="H128" s="232">
        <f t="shared" si="27"/>
        <v>3</v>
      </c>
      <c r="I128" s="213">
        <f t="shared" si="28"/>
        <v>3</v>
      </c>
      <c r="J128" s="268">
        <f t="shared" si="29"/>
        <v>2</v>
      </c>
      <c r="K128" s="266"/>
      <c r="L128" s="211">
        <v>1</v>
      </c>
      <c r="M128" s="232"/>
      <c r="N128" s="261">
        <v>2</v>
      </c>
      <c r="O128" s="255"/>
      <c r="P128" s="243"/>
      <c r="Q128" s="244">
        <v>0.19444444444444445</v>
      </c>
      <c r="R128" s="244"/>
      <c r="S128" s="245">
        <v>0.21180555555555555</v>
      </c>
      <c r="T128" s="246"/>
      <c r="U128" s="247"/>
      <c r="V128" s="212">
        <v>15</v>
      </c>
      <c r="W128" s="212"/>
      <c r="X128" s="256">
        <v>10</v>
      </c>
      <c r="Y128" s="249"/>
    </row>
    <row r="129" spans="1:25" ht="13.5" customHeight="1" x14ac:dyDescent="0.4">
      <c r="A129" s="226">
        <v>19</v>
      </c>
      <c r="B129" s="227" t="s">
        <v>93</v>
      </c>
      <c r="C129" s="228" t="s">
        <v>190</v>
      </c>
      <c r="D129" s="229">
        <v>2009</v>
      </c>
      <c r="E129" s="229">
        <f t="shared" si="25"/>
        <v>11</v>
      </c>
      <c r="F129" s="267" t="s">
        <v>165</v>
      </c>
      <c r="G129" s="231">
        <f t="shared" si="26"/>
        <v>0.23194444444444443</v>
      </c>
      <c r="H129" s="232">
        <f t="shared" si="27"/>
        <v>1.1000000000000001</v>
      </c>
      <c r="I129" s="213">
        <f t="shared" si="28"/>
        <v>1.1000000000000001</v>
      </c>
      <c r="J129" s="268">
        <f t="shared" si="29"/>
        <v>2</v>
      </c>
      <c r="K129" s="266"/>
      <c r="L129" s="211">
        <v>1</v>
      </c>
      <c r="M129" s="211"/>
      <c r="N129" s="261">
        <v>0.1</v>
      </c>
      <c r="O129" s="255"/>
      <c r="P129" s="243"/>
      <c r="Q129" s="244">
        <v>0.23194444444444443</v>
      </c>
      <c r="R129" s="244"/>
      <c r="S129" s="331" t="s">
        <v>234</v>
      </c>
      <c r="T129" s="246"/>
      <c r="U129" s="247"/>
      <c r="V129" s="212">
        <v>17</v>
      </c>
      <c r="W129" s="212"/>
      <c r="X129" s="256">
        <v>11</v>
      </c>
      <c r="Y129" s="249"/>
    </row>
    <row r="130" spans="1:25" ht="13.5" customHeight="1" x14ac:dyDescent="0.4">
      <c r="A130" s="226">
        <v>20</v>
      </c>
      <c r="B130" s="227" t="s">
        <v>93</v>
      </c>
      <c r="C130" s="228" t="s">
        <v>188</v>
      </c>
      <c r="D130" s="229">
        <v>2008</v>
      </c>
      <c r="E130" s="229">
        <f t="shared" si="25"/>
        <v>12</v>
      </c>
      <c r="F130" s="267" t="s">
        <v>165</v>
      </c>
      <c r="G130" s="231">
        <f t="shared" si="26"/>
        <v>0.1875</v>
      </c>
      <c r="H130" s="232">
        <f t="shared" si="27"/>
        <v>1</v>
      </c>
      <c r="I130" s="213">
        <f t="shared" si="28"/>
        <v>1</v>
      </c>
      <c r="J130" s="268">
        <f t="shared" si="29"/>
        <v>1</v>
      </c>
      <c r="K130" s="266"/>
      <c r="L130" s="211">
        <v>1</v>
      </c>
      <c r="M130" s="232"/>
      <c r="N130" s="270"/>
      <c r="O130" s="255"/>
      <c r="P130" s="243"/>
      <c r="Q130" s="244">
        <v>0.1875</v>
      </c>
      <c r="R130" s="244"/>
      <c r="S130" s="245"/>
      <c r="T130" s="246"/>
      <c r="U130" s="247"/>
      <c r="V130" s="212">
        <v>13</v>
      </c>
      <c r="W130" s="212"/>
      <c r="X130" s="256"/>
      <c r="Y130" s="249"/>
    </row>
    <row r="131" spans="1:25" ht="13.5" customHeight="1" x14ac:dyDescent="0.4">
      <c r="A131" s="226">
        <v>21</v>
      </c>
      <c r="B131" s="227" t="s">
        <v>93</v>
      </c>
      <c r="C131" s="228" t="s">
        <v>104</v>
      </c>
      <c r="D131" s="294">
        <v>2009</v>
      </c>
      <c r="E131" s="229">
        <f t="shared" si="25"/>
        <v>11</v>
      </c>
      <c r="F131" s="258" t="s">
        <v>42</v>
      </c>
      <c r="G131" s="231">
        <f t="shared" si="26"/>
        <v>0.19375000000000001</v>
      </c>
      <c r="H131" s="232">
        <f t="shared" si="27"/>
        <v>1</v>
      </c>
      <c r="I131" s="213">
        <f t="shared" si="28"/>
        <v>1</v>
      </c>
      <c r="J131" s="268">
        <f t="shared" si="29"/>
        <v>1</v>
      </c>
      <c r="K131" s="259">
        <v>1</v>
      </c>
      <c r="L131" s="211"/>
      <c r="M131" s="211"/>
      <c r="N131" s="261"/>
      <c r="O131" s="242"/>
      <c r="P131" s="243">
        <v>0.19375000000000001</v>
      </c>
      <c r="Q131" s="244"/>
      <c r="R131" s="244"/>
      <c r="S131" s="245"/>
      <c r="T131" s="246"/>
      <c r="U131" s="247">
        <v>11</v>
      </c>
      <c r="V131" s="212"/>
      <c r="W131" s="212"/>
      <c r="X131" s="256"/>
      <c r="Y131" s="256"/>
    </row>
    <row r="132" spans="1:25" ht="13.5" customHeight="1" thickBot="1" x14ac:dyDescent="0.45">
      <c r="A132" s="273">
        <v>21</v>
      </c>
      <c r="B132" s="332"/>
      <c r="C132" s="275"/>
      <c r="D132" s="332"/>
      <c r="E132" s="276"/>
      <c r="F132" s="332"/>
      <c r="G132" s="276"/>
      <c r="H132" s="223"/>
      <c r="I132" s="274"/>
      <c r="J132" s="277"/>
      <c r="K132" s="278">
        <f>COUNTIF(K111:K131,"&gt;-1")</f>
        <v>12</v>
      </c>
      <c r="L132" s="279">
        <f>COUNTIF(L111:L131,"&gt;-1")</f>
        <v>17</v>
      </c>
      <c r="M132" s="279">
        <f>COUNTIF(M111:M131,"&gt;-1")</f>
        <v>11</v>
      </c>
      <c r="N132" s="279">
        <f>COUNTIF(N111:N131,"&gt;-1")</f>
        <v>11</v>
      </c>
      <c r="O132" s="310">
        <f>COUNTIF(O111:O131,"&gt;-1")</f>
        <v>11</v>
      </c>
      <c r="P132" s="280"/>
      <c r="Q132" s="281"/>
      <c r="R132" s="282"/>
      <c r="S132" s="283"/>
      <c r="T132" s="284"/>
      <c r="U132" s="285"/>
      <c r="V132" s="286"/>
      <c r="W132" s="286"/>
      <c r="X132" s="287"/>
      <c r="Y132" s="288"/>
    </row>
    <row r="133" spans="1:25" ht="13.5" customHeight="1" thickBot="1" x14ac:dyDescent="0.45">
      <c r="A133" s="289"/>
      <c r="B133" s="398" t="s">
        <v>106</v>
      </c>
      <c r="C133" s="290" t="s">
        <v>107</v>
      </c>
      <c r="D133" s="489" t="s">
        <v>95</v>
      </c>
      <c r="E133" s="489"/>
      <c r="F133" s="398" t="s">
        <v>96</v>
      </c>
      <c r="G133" s="490" t="s">
        <v>108</v>
      </c>
      <c r="H133" s="490"/>
      <c r="I133" s="203" t="s">
        <v>6</v>
      </c>
      <c r="J133" s="204" t="s">
        <v>6</v>
      </c>
      <c r="K133" s="205" t="s">
        <v>7</v>
      </c>
      <c r="L133" s="206"/>
      <c r="M133" s="206"/>
      <c r="N133" s="206"/>
      <c r="O133" s="207"/>
      <c r="P133" s="483" t="s">
        <v>8</v>
      </c>
      <c r="Q133" s="484"/>
      <c r="R133" s="484"/>
      <c r="S133" s="484"/>
      <c r="T133" s="485"/>
      <c r="U133" s="486" t="s">
        <v>9</v>
      </c>
      <c r="V133" s="487"/>
      <c r="W133" s="487"/>
      <c r="X133" s="487"/>
      <c r="Y133" s="488"/>
    </row>
    <row r="134" spans="1:25" ht="13.5" customHeight="1" thickBot="1" x14ac:dyDescent="0.45">
      <c r="A134" s="208" t="s">
        <v>10</v>
      </c>
      <c r="B134" s="292" t="s">
        <v>11</v>
      </c>
      <c r="C134" s="210" t="s">
        <v>12</v>
      </c>
      <c r="D134" s="292" t="s">
        <v>13</v>
      </c>
      <c r="E134" s="211" t="s">
        <v>14</v>
      </c>
      <c r="F134" s="292" t="s">
        <v>15</v>
      </c>
      <c r="G134" s="211" t="s">
        <v>16</v>
      </c>
      <c r="H134" s="212" t="s">
        <v>17</v>
      </c>
      <c r="I134" s="213" t="s">
        <v>18</v>
      </c>
      <c r="J134" s="214" t="s">
        <v>19</v>
      </c>
      <c r="K134" s="215" t="s">
        <v>20</v>
      </c>
      <c r="L134" s="216" t="s">
        <v>21</v>
      </c>
      <c r="M134" s="216" t="s">
        <v>22</v>
      </c>
      <c r="N134" s="216" t="s">
        <v>23</v>
      </c>
      <c r="O134" s="217" t="s">
        <v>220</v>
      </c>
      <c r="P134" s="218" t="s">
        <v>24</v>
      </c>
      <c r="Q134" s="219" t="s">
        <v>25</v>
      </c>
      <c r="R134" s="220" t="s">
        <v>26</v>
      </c>
      <c r="S134" s="219" t="s">
        <v>27</v>
      </c>
      <c r="T134" s="221" t="s">
        <v>222</v>
      </c>
      <c r="U134" s="222" t="s">
        <v>28</v>
      </c>
      <c r="V134" s="223" t="s">
        <v>29</v>
      </c>
      <c r="W134" s="223" t="s">
        <v>30</v>
      </c>
      <c r="X134" s="224" t="s">
        <v>31</v>
      </c>
      <c r="Y134" s="225" t="s">
        <v>221</v>
      </c>
    </row>
    <row r="135" spans="1:25" ht="13.5" customHeight="1" x14ac:dyDescent="0.4">
      <c r="A135" s="505">
        <v>1</v>
      </c>
      <c r="B135" s="506" t="s">
        <v>106</v>
      </c>
      <c r="C135" s="305" t="s">
        <v>109</v>
      </c>
      <c r="D135" s="229">
        <v>2008</v>
      </c>
      <c r="E135" s="229">
        <f t="shared" ref="E135:E150" si="30">SUM(2020-D135)</f>
        <v>12</v>
      </c>
      <c r="F135" s="238" t="s">
        <v>35</v>
      </c>
      <c r="G135" s="231">
        <f t="shared" ref="G135:G150" si="31">MIN(P135:T135)</f>
        <v>0.19236111111111112</v>
      </c>
      <c r="H135" s="232">
        <f t="shared" ref="H135:H150" si="32">SUM(K135:O135)</f>
        <v>75</v>
      </c>
      <c r="I135" s="213">
        <f t="shared" ref="I135:I150" si="33">IF(COUNTIF(K135:O135,"&gt;=0")&lt;4,SUM(K135:O135),SUM(LARGE(K135:O135,1),LARGE(K135:O135,2),LARGE(K135:O135,3),LARGE(K135:O135,4)))</f>
        <v>60</v>
      </c>
      <c r="J135" s="507">
        <f t="shared" ref="J135:J150" si="34">COUNTIF(K135:O135,"&gt;0")</f>
        <v>5</v>
      </c>
      <c r="K135" s="295">
        <v>15</v>
      </c>
      <c r="L135" s="241">
        <v>15</v>
      </c>
      <c r="M135" s="241">
        <v>15</v>
      </c>
      <c r="N135" s="241">
        <v>15</v>
      </c>
      <c r="O135" s="241">
        <v>15</v>
      </c>
      <c r="P135" s="243">
        <v>0.20486111111111113</v>
      </c>
      <c r="Q135" s="244">
        <v>0.20416666666666669</v>
      </c>
      <c r="R135" s="244">
        <v>0.20555555555555557</v>
      </c>
      <c r="S135" s="245">
        <v>0.21597222222222223</v>
      </c>
      <c r="T135" s="246">
        <v>0.19236111111111112</v>
      </c>
      <c r="U135" s="296">
        <v>1</v>
      </c>
      <c r="V135" s="297">
        <v>1</v>
      </c>
      <c r="W135" s="297">
        <v>1</v>
      </c>
      <c r="X135" s="248">
        <v>1</v>
      </c>
      <c r="Y135" s="249">
        <v>1</v>
      </c>
    </row>
    <row r="136" spans="1:25" ht="13.5" customHeight="1" x14ac:dyDescent="0.4">
      <c r="A136" s="505">
        <v>2</v>
      </c>
      <c r="B136" s="506" t="s">
        <v>106</v>
      </c>
      <c r="C136" s="305" t="s">
        <v>112</v>
      </c>
      <c r="D136" s="229">
        <v>2008</v>
      </c>
      <c r="E136" s="229">
        <f t="shared" si="30"/>
        <v>12</v>
      </c>
      <c r="F136" s="238" t="s">
        <v>35</v>
      </c>
      <c r="G136" s="231">
        <f t="shared" si="31"/>
        <v>0.19583333333333333</v>
      </c>
      <c r="H136" s="232">
        <f t="shared" si="32"/>
        <v>40</v>
      </c>
      <c r="I136" s="213">
        <f t="shared" si="33"/>
        <v>36</v>
      </c>
      <c r="J136" s="507">
        <f t="shared" si="34"/>
        <v>5</v>
      </c>
      <c r="K136" s="251">
        <v>8</v>
      </c>
      <c r="L136" s="254">
        <v>8</v>
      </c>
      <c r="M136" s="252">
        <v>4</v>
      </c>
      <c r="N136" s="254">
        <v>10</v>
      </c>
      <c r="O136" s="254">
        <v>10</v>
      </c>
      <c r="P136" s="243">
        <v>0.27013888888888887</v>
      </c>
      <c r="Q136" s="244">
        <v>0.26805555555555555</v>
      </c>
      <c r="R136" s="244">
        <v>0.25208333333333333</v>
      </c>
      <c r="S136" s="245">
        <v>0.23680555555555557</v>
      </c>
      <c r="T136" s="246">
        <v>0.19583333333333333</v>
      </c>
      <c r="U136" s="247">
        <v>4</v>
      </c>
      <c r="V136" s="212">
        <v>4</v>
      </c>
      <c r="W136" s="212">
        <v>8</v>
      </c>
      <c r="X136" s="256">
        <v>3</v>
      </c>
      <c r="Y136" s="249">
        <v>3</v>
      </c>
    </row>
    <row r="137" spans="1:25" ht="13.5" customHeight="1" x14ac:dyDescent="0.4">
      <c r="A137" s="505">
        <v>3</v>
      </c>
      <c r="B137" s="506" t="s">
        <v>106</v>
      </c>
      <c r="C137" s="293" t="s">
        <v>110</v>
      </c>
      <c r="D137" s="229">
        <v>2008</v>
      </c>
      <c r="E137" s="229">
        <f t="shared" si="30"/>
        <v>12</v>
      </c>
      <c r="F137" s="238" t="s">
        <v>35</v>
      </c>
      <c r="G137" s="231">
        <f t="shared" si="31"/>
        <v>0.24027777777777778</v>
      </c>
      <c r="H137" s="232">
        <f t="shared" si="32"/>
        <v>31</v>
      </c>
      <c r="I137" s="213">
        <f t="shared" si="33"/>
        <v>31</v>
      </c>
      <c r="J137" s="268">
        <f t="shared" si="34"/>
        <v>3</v>
      </c>
      <c r="K137" s="251">
        <v>12</v>
      </c>
      <c r="L137" s="254">
        <v>12</v>
      </c>
      <c r="M137" s="239">
        <v>7</v>
      </c>
      <c r="N137" s="239"/>
      <c r="O137" s="239"/>
      <c r="P137" s="243">
        <v>0.24930555555555556</v>
      </c>
      <c r="Q137" s="244">
        <v>0.24722222222222223</v>
      </c>
      <c r="R137" s="244">
        <v>0.24027777777777778</v>
      </c>
      <c r="S137" s="245"/>
      <c r="T137" s="246"/>
      <c r="U137" s="247">
        <v>2</v>
      </c>
      <c r="V137" s="212">
        <v>2</v>
      </c>
      <c r="W137" s="212">
        <v>5</v>
      </c>
      <c r="X137" s="256"/>
      <c r="Y137" s="249"/>
    </row>
    <row r="138" spans="1:25" ht="13.5" customHeight="1" x14ac:dyDescent="0.4">
      <c r="A138" s="226">
        <v>4</v>
      </c>
      <c r="B138" s="227" t="s">
        <v>106</v>
      </c>
      <c r="C138" s="228" t="s">
        <v>111</v>
      </c>
      <c r="D138" s="229">
        <v>2009</v>
      </c>
      <c r="E138" s="229">
        <f t="shared" si="30"/>
        <v>11</v>
      </c>
      <c r="F138" s="238" t="s">
        <v>35</v>
      </c>
      <c r="G138" s="231">
        <f t="shared" si="31"/>
        <v>0.24861111111111112</v>
      </c>
      <c r="H138" s="232">
        <f t="shared" si="32"/>
        <v>31</v>
      </c>
      <c r="I138" s="213">
        <f t="shared" si="33"/>
        <v>31</v>
      </c>
      <c r="J138" s="507">
        <f t="shared" si="34"/>
        <v>4</v>
      </c>
      <c r="K138" s="251">
        <v>10</v>
      </c>
      <c r="L138" s="254">
        <v>10</v>
      </c>
      <c r="M138" s="252">
        <v>6</v>
      </c>
      <c r="N138" s="252"/>
      <c r="O138" s="522">
        <v>5</v>
      </c>
      <c r="P138" s="243">
        <v>0.26180555555555557</v>
      </c>
      <c r="Q138" s="244">
        <v>0.25277777777777777</v>
      </c>
      <c r="R138" s="244">
        <v>0.24861111111111112</v>
      </c>
      <c r="S138" s="245"/>
      <c r="T138" s="246">
        <v>0.2722222222222222</v>
      </c>
      <c r="U138" s="247">
        <v>3</v>
      </c>
      <c r="V138" s="212">
        <v>3</v>
      </c>
      <c r="W138" s="212">
        <v>6</v>
      </c>
      <c r="X138" s="256"/>
      <c r="Y138" s="249">
        <v>7</v>
      </c>
    </row>
    <row r="139" spans="1:25" ht="13.5" customHeight="1" x14ac:dyDescent="0.4">
      <c r="A139" s="226">
        <v>5</v>
      </c>
      <c r="B139" s="227" t="s">
        <v>106</v>
      </c>
      <c r="C139" s="228" t="s">
        <v>235</v>
      </c>
      <c r="D139" s="229">
        <v>2008</v>
      </c>
      <c r="E139" s="229">
        <f t="shared" si="30"/>
        <v>12</v>
      </c>
      <c r="F139" s="238" t="s">
        <v>35</v>
      </c>
      <c r="G139" s="231">
        <f t="shared" si="31"/>
        <v>0.19583333333333333</v>
      </c>
      <c r="H139" s="232">
        <f t="shared" si="32"/>
        <v>24</v>
      </c>
      <c r="I139" s="213">
        <f t="shared" si="33"/>
        <v>24</v>
      </c>
      <c r="J139" s="268">
        <f t="shared" si="34"/>
        <v>2</v>
      </c>
      <c r="K139" s="259"/>
      <c r="L139" s="232"/>
      <c r="M139" s="211"/>
      <c r="N139" s="260">
        <v>12</v>
      </c>
      <c r="O139" s="520">
        <v>12</v>
      </c>
      <c r="P139" s="243"/>
      <c r="Q139" s="244"/>
      <c r="R139" s="244"/>
      <c r="S139" s="245">
        <v>0.22638888888888889</v>
      </c>
      <c r="T139" s="246">
        <v>0.19583333333333333</v>
      </c>
      <c r="U139" s="247"/>
      <c r="V139" s="212"/>
      <c r="W139" s="212"/>
      <c r="X139" s="256">
        <v>2</v>
      </c>
      <c r="Y139" s="249">
        <v>2</v>
      </c>
    </row>
    <row r="140" spans="1:25" ht="13.5" customHeight="1" x14ac:dyDescent="0.4">
      <c r="A140" s="226">
        <v>6</v>
      </c>
      <c r="B140" s="227" t="s">
        <v>106</v>
      </c>
      <c r="C140" s="228" t="s">
        <v>212</v>
      </c>
      <c r="D140" s="229">
        <v>2009</v>
      </c>
      <c r="E140" s="229">
        <f t="shared" si="30"/>
        <v>11</v>
      </c>
      <c r="F140" s="250" t="s">
        <v>37</v>
      </c>
      <c r="G140" s="231">
        <f t="shared" si="31"/>
        <v>0.19999999999999998</v>
      </c>
      <c r="H140" s="232">
        <f t="shared" si="32"/>
        <v>18</v>
      </c>
      <c r="I140" s="213">
        <f t="shared" si="33"/>
        <v>18</v>
      </c>
      <c r="J140" s="268">
        <f t="shared" si="34"/>
        <v>2</v>
      </c>
      <c r="K140" s="259"/>
      <c r="L140" s="211"/>
      <c r="M140" s="260">
        <v>10</v>
      </c>
      <c r="N140" s="232"/>
      <c r="O140" s="520">
        <v>8</v>
      </c>
      <c r="P140" s="264"/>
      <c r="Q140" s="244"/>
      <c r="R140" s="244">
        <v>0.22500000000000001</v>
      </c>
      <c r="S140" s="245"/>
      <c r="T140" s="246">
        <v>0.19999999999999998</v>
      </c>
      <c r="U140" s="247"/>
      <c r="V140" s="212"/>
      <c r="W140" s="212">
        <v>3</v>
      </c>
      <c r="X140" s="256"/>
      <c r="Y140" s="249">
        <v>4</v>
      </c>
    </row>
    <row r="141" spans="1:25" ht="13.5" customHeight="1" x14ac:dyDescent="0.4">
      <c r="A141" s="226">
        <v>7</v>
      </c>
      <c r="B141" s="227" t="s">
        <v>106</v>
      </c>
      <c r="C141" s="228" t="s">
        <v>279</v>
      </c>
      <c r="D141" s="229">
        <v>2009</v>
      </c>
      <c r="E141" s="229">
        <f t="shared" si="30"/>
        <v>11</v>
      </c>
      <c r="F141" s="267" t="s">
        <v>165</v>
      </c>
      <c r="G141" s="231">
        <f t="shared" si="31"/>
        <v>0.27708333333333335</v>
      </c>
      <c r="H141" s="232">
        <f t="shared" si="32"/>
        <v>18</v>
      </c>
      <c r="I141" s="213">
        <f t="shared" si="33"/>
        <v>18</v>
      </c>
      <c r="J141" s="507">
        <f t="shared" si="34"/>
        <v>4</v>
      </c>
      <c r="K141" s="259"/>
      <c r="L141" s="211">
        <v>6</v>
      </c>
      <c r="M141" s="211">
        <v>1</v>
      </c>
      <c r="N141" s="270">
        <v>7</v>
      </c>
      <c r="O141" s="255">
        <v>4</v>
      </c>
      <c r="P141" s="243"/>
      <c r="Q141" s="244">
        <v>0.31875000000000003</v>
      </c>
      <c r="R141" s="244">
        <v>0.29930555555555555</v>
      </c>
      <c r="S141" s="245">
        <v>0.27708333333333335</v>
      </c>
      <c r="T141" s="246">
        <v>0.29652777777777778</v>
      </c>
      <c r="U141" s="247"/>
      <c r="V141" s="212">
        <v>6</v>
      </c>
      <c r="W141" s="212">
        <v>11</v>
      </c>
      <c r="X141" s="256">
        <v>5</v>
      </c>
      <c r="Y141" s="249">
        <v>8</v>
      </c>
    </row>
    <row r="142" spans="1:25" ht="13.5" customHeight="1" x14ac:dyDescent="0.4">
      <c r="A142" s="226">
        <v>8</v>
      </c>
      <c r="B142" s="227" t="s">
        <v>106</v>
      </c>
      <c r="C142" s="228" t="s">
        <v>215</v>
      </c>
      <c r="D142" s="229">
        <v>2009</v>
      </c>
      <c r="E142" s="229">
        <f t="shared" si="30"/>
        <v>11</v>
      </c>
      <c r="F142" s="250" t="s">
        <v>37</v>
      </c>
      <c r="G142" s="231">
        <f t="shared" si="31"/>
        <v>0.25486111111111109</v>
      </c>
      <c r="H142" s="232">
        <f t="shared" si="32"/>
        <v>17</v>
      </c>
      <c r="I142" s="213">
        <f t="shared" si="33"/>
        <v>17</v>
      </c>
      <c r="J142" s="268">
        <f t="shared" si="34"/>
        <v>3</v>
      </c>
      <c r="K142" s="259"/>
      <c r="L142" s="232"/>
      <c r="M142" s="211">
        <v>3</v>
      </c>
      <c r="N142" s="269">
        <v>8</v>
      </c>
      <c r="O142" s="255">
        <v>6</v>
      </c>
      <c r="P142" s="243"/>
      <c r="Q142" s="244"/>
      <c r="R142" s="244">
        <v>0.27013888888888887</v>
      </c>
      <c r="S142" s="245">
        <v>0.26944444444444443</v>
      </c>
      <c r="T142" s="246">
        <v>0.25486111111111109</v>
      </c>
      <c r="U142" s="247"/>
      <c r="V142" s="212"/>
      <c r="W142" s="212">
        <v>9</v>
      </c>
      <c r="X142" s="256">
        <v>4</v>
      </c>
      <c r="Y142" s="249">
        <v>6</v>
      </c>
    </row>
    <row r="143" spans="1:25" ht="13.5" customHeight="1" x14ac:dyDescent="0.4">
      <c r="A143" s="226">
        <v>9</v>
      </c>
      <c r="B143" s="227" t="s">
        <v>106</v>
      </c>
      <c r="C143" s="228" t="s">
        <v>213</v>
      </c>
      <c r="D143" s="229">
        <v>2008</v>
      </c>
      <c r="E143" s="229">
        <f t="shared" si="30"/>
        <v>12</v>
      </c>
      <c r="F143" s="250" t="s">
        <v>37</v>
      </c>
      <c r="G143" s="231">
        <f t="shared" si="31"/>
        <v>0.21875</v>
      </c>
      <c r="H143" s="232">
        <f t="shared" si="32"/>
        <v>15</v>
      </c>
      <c r="I143" s="213">
        <f t="shared" si="33"/>
        <v>15</v>
      </c>
      <c r="J143" s="268">
        <f t="shared" si="34"/>
        <v>2</v>
      </c>
      <c r="K143" s="259"/>
      <c r="L143" s="211"/>
      <c r="M143" s="260">
        <v>8</v>
      </c>
      <c r="N143" s="270"/>
      <c r="O143" s="255">
        <v>7</v>
      </c>
      <c r="P143" s="243"/>
      <c r="Q143" s="244"/>
      <c r="R143" s="244">
        <v>0.22777777777777777</v>
      </c>
      <c r="S143" s="245"/>
      <c r="T143" s="246">
        <v>0.21875</v>
      </c>
      <c r="U143" s="247"/>
      <c r="V143" s="212"/>
      <c r="W143" s="212">
        <v>4</v>
      </c>
      <c r="X143" s="256"/>
      <c r="Y143" s="249">
        <v>5</v>
      </c>
    </row>
    <row r="144" spans="1:25" ht="13.5" customHeight="1" x14ac:dyDescent="0.4">
      <c r="A144" s="226">
        <v>10</v>
      </c>
      <c r="B144" s="227" t="s">
        <v>106</v>
      </c>
      <c r="C144" s="228" t="s">
        <v>210</v>
      </c>
      <c r="D144" s="229">
        <v>2008</v>
      </c>
      <c r="E144" s="229">
        <f t="shared" si="30"/>
        <v>12</v>
      </c>
      <c r="F144" s="272" t="s">
        <v>211</v>
      </c>
      <c r="G144" s="231">
        <f t="shared" si="31"/>
        <v>0.22222222222222221</v>
      </c>
      <c r="H144" s="232">
        <f t="shared" si="32"/>
        <v>12</v>
      </c>
      <c r="I144" s="213">
        <f t="shared" si="33"/>
        <v>12</v>
      </c>
      <c r="J144" s="268">
        <f t="shared" si="34"/>
        <v>1</v>
      </c>
      <c r="K144" s="208"/>
      <c r="L144" s="211"/>
      <c r="M144" s="260">
        <v>12</v>
      </c>
      <c r="N144" s="270"/>
      <c r="O144" s="255"/>
      <c r="P144" s="264"/>
      <c r="Q144" s="244"/>
      <c r="R144" s="244">
        <v>0.22222222222222221</v>
      </c>
      <c r="S144" s="245"/>
      <c r="T144" s="246"/>
      <c r="U144" s="247"/>
      <c r="V144" s="212"/>
      <c r="W144" s="212">
        <v>2</v>
      </c>
      <c r="X144" s="256"/>
      <c r="Y144" s="249"/>
    </row>
    <row r="145" spans="1:25" ht="13.5" customHeight="1" x14ac:dyDescent="0.4">
      <c r="A145" s="226">
        <v>11</v>
      </c>
      <c r="B145" s="227" t="s">
        <v>106</v>
      </c>
      <c r="C145" s="228" t="s">
        <v>116</v>
      </c>
      <c r="D145" s="229">
        <v>2008</v>
      </c>
      <c r="E145" s="229">
        <f t="shared" si="30"/>
        <v>12</v>
      </c>
      <c r="F145" s="315" t="s">
        <v>83</v>
      </c>
      <c r="G145" s="231">
        <f t="shared" si="31"/>
        <v>0.31180555555555556</v>
      </c>
      <c r="H145" s="232">
        <f t="shared" si="32"/>
        <v>12</v>
      </c>
      <c r="I145" s="213">
        <f t="shared" si="33"/>
        <v>12</v>
      </c>
      <c r="J145" s="268">
        <f t="shared" si="34"/>
        <v>3</v>
      </c>
      <c r="K145" s="208">
        <v>4</v>
      </c>
      <c r="L145" s="211">
        <v>7</v>
      </c>
      <c r="M145" s="211">
        <v>1</v>
      </c>
      <c r="N145" s="261"/>
      <c r="O145" s="255"/>
      <c r="P145" s="264">
        <v>0.32569444444444445</v>
      </c>
      <c r="Q145" s="244">
        <v>0.31458333333333333</v>
      </c>
      <c r="R145" s="244">
        <v>0.31180555555555556</v>
      </c>
      <c r="S145" s="245"/>
      <c r="T145" s="246"/>
      <c r="U145" s="247">
        <v>8</v>
      </c>
      <c r="V145" s="212">
        <v>5</v>
      </c>
      <c r="W145" s="212">
        <v>12</v>
      </c>
      <c r="X145" s="256"/>
      <c r="Y145" s="249"/>
    </row>
    <row r="146" spans="1:25" ht="13.5" customHeight="1" x14ac:dyDescent="0.4">
      <c r="A146" s="226">
        <v>12</v>
      </c>
      <c r="B146" s="227" t="s">
        <v>106</v>
      </c>
      <c r="C146" s="228" t="s">
        <v>115</v>
      </c>
      <c r="D146" s="229">
        <v>2008</v>
      </c>
      <c r="E146" s="229">
        <f t="shared" si="30"/>
        <v>12</v>
      </c>
      <c r="F146" s="315" t="s">
        <v>83</v>
      </c>
      <c r="G146" s="231">
        <f t="shared" si="31"/>
        <v>0.30694444444444441</v>
      </c>
      <c r="H146" s="232">
        <f t="shared" si="32"/>
        <v>10</v>
      </c>
      <c r="I146" s="213">
        <f t="shared" si="33"/>
        <v>10</v>
      </c>
      <c r="J146" s="268">
        <f t="shared" si="34"/>
        <v>2</v>
      </c>
      <c r="K146" s="259">
        <v>5</v>
      </c>
      <c r="L146" s="211">
        <v>5</v>
      </c>
      <c r="M146" s="211"/>
      <c r="N146" s="261"/>
      <c r="O146" s="255"/>
      <c r="P146" s="264">
        <v>0.30694444444444441</v>
      </c>
      <c r="Q146" s="244">
        <v>0.32361111111111113</v>
      </c>
      <c r="R146" s="244"/>
      <c r="S146" s="245"/>
      <c r="T146" s="246"/>
      <c r="U146" s="247">
        <v>7</v>
      </c>
      <c r="V146" s="212">
        <v>7</v>
      </c>
      <c r="W146" s="212"/>
      <c r="X146" s="256"/>
      <c r="Y146" s="249"/>
    </row>
    <row r="147" spans="1:25" s="1" customFormat="1" ht="13.5" customHeight="1" x14ac:dyDescent="0.4">
      <c r="A147" s="226">
        <v>13</v>
      </c>
      <c r="B147" s="227" t="s">
        <v>106</v>
      </c>
      <c r="C147" s="228" t="s">
        <v>114</v>
      </c>
      <c r="D147" s="229">
        <v>2008</v>
      </c>
      <c r="E147" s="229">
        <f t="shared" si="30"/>
        <v>12</v>
      </c>
      <c r="F147" s="315" t="s">
        <v>83</v>
      </c>
      <c r="G147" s="231">
        <f t="shared" si="31"/>
        <v>0.29722222222222222</v>
      </c>
      <c r="H147" s="232">
        <f t="shared" si="32"/>
        <v>8</v>
      </c>
      <c r="I147" s="213">
        <f t="shared" si="33"/>
        <v>8</v>
      </c>
      <c r="J147" s="268">
        <f t="shared" si="34"/>
        <v>2</v>
      </c>
      <c r="K147" s="259">
        <v>6</v>
      </c>
      <c r="L147" s="232"/>
      <c r="M147" s="211">
        <v>2</v>
      </c>
      <c r="N147" s="261"/>
      <c r="O147" s="255"/>
      <c r="P147" s="243">
        <v>0.29791666666666666</v>
      </c>
      <c r="Q147" s="244"/>
      <c r="R147" s="244">
        <v>0.29722222222222222</v>
      </c>
      <c r="S147" s="245"/>
      <c r="T147" s="246"/>
      <c r="U147" s="247">
        <v>6</v>
      </c>
      <c r="V147" s="212"/>
      <c r="W147" s="212">
        <v>10</v>
      </c>
      <c r="X147" s="256"/>
      <c r="Y147" s="249"/>
    </row>
    <row r="148" spans="1:25" s="1" customFormat="1" ht="13.5" customHeight="1" x14ac:dyDescent="0.4">
      <c r="A148" s="226">
        <v>14</v>
      </c>
      <c r="B148" s="227" t="s">
        <v>106</v>
      </c>
      <c r="C148" s="228" t="s">
        <v>113</v>
      </c>
      <c r="D148" s="229">
        <v>2009</v>
      </c>
      <c r="E148" s="229">
        <f t="shared" si="30"/>
        <v>11</v>
      </c>
      <c r="F148" s="258" t="s">
        <v>42</v>
      </c>
      <c r="G148" s="231">
        <f t="shared" si="31"/>
        <v>0.28125</v>
      </c>
      <c r="H148" s="232">
        <f t="shared" si="32"/>
        <v>7</v>
      </c>
      <c r="I148" s="213">
        <f t="shared" si="33"/>
        <v>7</v>
      </c>
      <c r="J148" s="268">
        <f t="shared" si="34"/>
        <v>1</v>
      </c>
      <c r="K148" s="208">
        <v>7</v>
      </c>
      <c r="L148" s="232"/>
      <c r="M148" s="232"/>
      <c r="N148" s="270"/>
      <c r="O148" s="255"/>
      <c r="P148" s="243">
        <v>0.28125</v>
      </c>
      <c r="Q148" s="244"/>
      <c r="R148" s="244"/>
      <c r="S148" s="245"/>
      <c r="T148" s="246"/>
      <c r="U148" s="247">
        <v>5</v>
      </c>
      <c r="V148" s="212"/>
      <c r="W148" s="212"/>
      <c r="X148" s="256"/>
      <c r="Y148" s="249"/>
    </row>
    <row r="149" spans="1:25" s="1" customFormat="1" ht="13.5" customHeight="1" x14ac:dyDescent="0.4">
      <c r="A149" s="226">
        <v>15</v>
      </c>
      <c r="B149" s="227" t="s">
        <v>106</v>
      </c>
      <c r="C149" s="228" t="s">
        <v>236</v>
      </c>
      <c r="D149" s="229">
        <v>2009</v>
      </c>
      <c r="E149" s="229">
        <f t="shared" si="30"/>
        <v>11</v>
      </c>
      <c r="F149" s="250" t="s">
        <v>37</v>
      </c>
      <c r="G149" s="231">
        <f t="shared" si="31"/>
        <v>0.34652777777777777</v>
      </c>
      <c r="H149" s="232">
        <f t="shared" si="32"/>
        <v>6</v>
      </c>
      <c r="I149" s="213">
        <f t="shared" si="33"/>
        <v>6</v>
      </c>
      <c r="J149" s="268">
        <f t="shared" si="34"/>
        <v>1</v>
      </c>
      <c r="K149" s="259"/>
      <c r="L149" s="232"/>
      <c r="M149" s="211"/>
      <c r="N149" s="261">
        <v>6</v>
      </c>
      <c r="O149" s="255"/>
      <c r="P149" s="243"/>
      <c r="Q149" s="244"/>
      <c r="R149" s="244"/>
      <c r="S149" s="245">
        <v>0.34652777777777777</v>
      </c>
      <c r="T149" s="246"/>
      <c r="U149" s="247"/>
      <c r="V149" s="212"/>
      <c r="W149" s="212"/>
      <c r="X149" s="256">
        <v>6</v>
      </c>
      <c r="Y149" s="249"/>
    </row>
    <row r="150" spans="1:25" ht="13.5" customHeight="1" x14ac:dyDescent="0.4">
      <c r="A150" s="226">
        <v>16</v>
      </c>
      <c r="B150" s="227" t="s">
        <v>106</v>
      </c>
      <c r="C150" s="228" t="s">
        <v>214</v>
      </c>
      <c r="D150" s="229">
        <v>2009</v>
      </c>
      <c r="E150" s="229">
        <f t="shared" si="30"/>
        <v>11</v>
      </c>
      <c r="F150" s="250" t="s">
        <v>37</v>
      </c>
      <c r="G150" s="231">
        <f t="shared" si="31"/>
        <v>0.25208333333333333</v>
      </c>
      <c r="H150" s="232">
        <f t="shared" si="32"/>
        <v>5</v>
      </c>
      <c r="I150" s="213">
        <f t="shared" si="33"/>
        <v>5</v>
      </c>
      <c r="J150" s="268">
        <f t="shared" si="34"/>
        <v>1</v>
      </c>
      <c r="K150" s="208"/>
      <c r="L150" s="232"/>
      <c r="M150" s="211">
        <v>5</v>
      </c>
      <c r="N150" s="261"/>
      <c r="O150" s="255"/>
      <c r="P150" s="243"/>
      <c r="Q150" s="244"/>
      <c r="R150" s="244">
        <v>0.25208333333333333</v>
      </c>
      <c r="S150" s="245"/>
      <c r="T150" s="246"/>
      <c r="U150" s="247"/>
      <c r="V150" s="212"/>
      <c r="W150" s="212">
        <v>7</v>
      </c>
      <c r="X150" s="256"/>
      <c r="Y150" s="249"/>
    </row>
    <row r="151" spans="1:25" ht="13.5" customHeight="1" thickBot="1" x14ac:dyDescent="0.45">
      <c r="A151" s="299">
        <v>16</v>
      </c>
      <c r="B151" s="317"/>
      <c r="C151" s="301"/>
      <c r="D151" s="317"/>
      <c r="E151" s="302"/>
      <c r="F151" s="317"/>
      <c r="G151" s="302"/>
      <c r="H151" s="303"/>
      <c r="I151" s="300"/>
      <c r="J151" s="304"/>
      <c r="K151" s="333">
        <f>COUNTIF(K135:K150,"&gt;-1")</f>
        <v>8</v>
      </c>
      <c r="L151" s="279">
        <f>COUNTIF(L135:L150,"&gt;-1")</f>
        <v>7</v>
      </c>
      <c r="M151" s="279">
        <f>COUNTIF(M135:M150,"&gt;-1")</f>
        <v>12</v>
      </c>
      <c r="N151" s="279">
        <f>COUNTIF(N135:N150,"&gt;-1")</f>
        <v>6</v>
      </c>
      <c r="O151" s="310">
        <f>COUNTIF(O135:O150,"&gt;-1")</f>
        <v>8</v>
      </c>
      <c r="P151" s="321"/>
      <c r="Q151" s="322"/>
      <c r="R151" s="323"/>
      <c r="S151" s="324"/>
      <c r="T151" s="325"/>
      <c r="U151" s="326"/>
      <c r="V151" s="327"/>
      <c r="W151" s="327"/>
      <c r="X151" s="334"/>
      <c r="Y151" s="330"/>
    </row>
    <row r="152" spans="1:25" ht="13.5" customHeight="1" thickBot="1" x14ac:dyDescent="0.45">
      <c r="A152" s="200"/>
      <c r="B152" s="397" t="s">
        <v>117</v>
      </c>
      <c r="C152" s="201" t="s">
        <v>118</v>
      </c>
      <c r="D152" s="481" t="s">
        <v>119</v>
      </c>
      <c r="E152" s="481"/>
      <c r="F152" s="397" t="s">
        <v>120</v>
      </c>
      <c r="G152" s="482" t="s">
        <v>108</v>
      </c>
      <c r="H152" s="482"/>
      <c r="I152" s="203" t="s">
        <v>6</v>
      </c>
      <c r="J152" s="204" t="s">
        <v>6</v>
      </c>
      <c r="K152" s="205" t="s">
        <v>7</v>
      </c>
      <c r="L152" s="206"/>
      <c r="M152" s="206"/>
      <c r="N152" s="206"/>
      <c r="O152" s="207"/>
      <c r="P152" s="483" t="s">
        <v>8</v>
      </c>
      <c r="Q152" s="484"/>
      <c r="R152" s="484"/>
      <c r="S152" s="484"/>
      <c r="T152" s="485"/>
      <c r="U152" s="486" t="s">
        <v>9</v>
      </c>
      <c r="V152" s="487"/>
      <c r="W152" s="487"/>
      <c r="X152" s="487"/>
      <c r="Y152" s="488"/>
    </row>
    <row r="153" spans="1:25" ht="13.5" customHeight="1" thickBot="1" x14ac:dyDescent="0.45">
      <c r="A153" s="208" t="s">
        <v>10</v>
      </c>
      <c r="B153" s="209" t="s">
        <v>11</v>
      </c>
      <c r="C153" s="210" t="s">
        <v>12</v>
      </c>
      <c r="D153" s="209" t="s">
        <v>13</v>
      </c>
      <c r="E153" s="211" t="s">
        <v>14</v>
      </c>
      <c r="F153" s="209" t="s">
        <v>15</v>
      </c>
      <c r="G153" s="211" t="s">
        <v>16</v>
      </c>
      <c r="H153" s="212" t="s">
        <v>17</v>
      </c>
      <c r="I153" s="213" t="s">
        <v>18</v>
      </c>
      <c r="J153" s="214" t="s">
        <v>19</v>
      </c>
      <c r="K153" s="215" t="s">
        <v>20</v>
      </c>
      <c r="L153" s="216" t="s">
        <v>21</v>
      </c>
      <c r="M153" s="216" t="s">
        <v>22</v>
      </c>
      <c r="N153" s="216" t="s">
        <v>23</v>
      </c>
      <c r="O153" s="217" t="s">
        <v>220</v>
      </c>
      <c r="P153" s="218" t="s">
        <v>24</v>
      </c>
      <c r="Q153" s="219" t="s">
        <v>25</v>
      </c>
      <c r="R153" s="220" t="s">
        <v>26</v>
      </c>
      <c r="S153" s="219" t="s">
        <v>27</v>
      </c>
      <c r="T153" s="221" t="s">
        <v>222</v>
      </c>
      <c r="U153" s="222" t="s">
        <v>28</v>
      </c>
      <c r="V153" s="223" t="s">
        <v>29</v>
      </c>
      <c r="W153" s="223" t="s">
        <v>30</v>
      </c>
      <c r="X153" s="224" t="s">
        <v>31</v>
      </c>
      <c r="Y153" s="225" t="s">
        <v>221</v>
      </c>
    </row>
    <row r="154" spans="1:25" ht="13.5" customHeight="1" x14ac:dyDescent="0.4">
      <c r="A154" s="505">
        <v>1</v>
      </c>
      <c r="B154" s="506" t="s">
        <v>117</v>
      </c>
      <c r="C154" s="293" t="s">
        <v>121</v>
      </c>
      <c r="D154" s="229">
        <v>2006</v>
      </c>
      <c r="E154" s="229">
        <f t="shared" ref="E154:E162" si="35">SUM(2020-D154)</f>
        <v>14</v>
      </c>
      <c r="F154" s="238" t="s">
        <v>35</v>
      </c>
      <c r="G154" s="231">
        <f t="shared" ref="G154:G162" si="36">MIN(P154:T154)</f>
        <v>0.20555555555555557</v>
      </c>
      <c r="H154" s="232">
        <f t="shared" ref="H154:H162" si="37">SUM(K154:O154)</f>
        <v>45</v>
      </c>
      <c r="I154" s="213">
        <f t="shared" ref="I154:I162" si="38">IF(COUNTIF(K154:O154,"&gt;=0")&lt;4,SUM(K154:O154),SUM(LARGE(K154:O154,1),LARGE(K154:O154,2),LARGE(K154:O154,3),LARGE(K154:O154,4)))</f>
        <v>45</v>
      </c>
      <c r="J154" s="268">
        <f t="shared" ref="J154:J162" si="39">COUNTIF(K154:O154,"&gt;0")</f>
        <v>3</v>
      </c>
      <c r="K154" s="295">
        <v>15</v>
      </c>
      <c r="L154" s="241">
        <v>15</v>
      </c>
      <c r="M154" s="241">
        <v>15</v>
      </c>
      <c r="N154" s="545"/>
      <c r="O154" s="546"/>
      <c r="P154" s="243">
        <v>0.20555555555555557</v>
      </c>
      <c r="Q154" s="244">
        <v>0.22013888888888888</v>
      </c>
      <c r="R154" s="244">
        <v>0.21249999999999999</v>
      </c>
      <c r="S154" s="245"/>
      <c r="T154" s="246"/>
      <c r="U154" s="296">
        <v>1</v>
      </c>
      <c r="V154" s="297">
        <v>1</v>
      </c>
      <c r="W154" s="297">
        <v>1</v>
      </c>
      <c r="X154" s="256"/>
      <c r="Y154" s="249"/>
    </row>
    <row r="155" spans="1:25" ht="13.5" customHeight="1" x14ac:dyDescent="0.4">
      <c r="A155" s="505">
        <v>2</v>
      </c>
      <c r="B155" s="506" t="s">
        <v>117</v>
      </c>
      <c r="C155" s="293" t="s">
        <v>124</v>
      </c>
      <c r="D155" s="229">
        <v>2007</v>
      </c>
      <c r="E155" s="229">
        <f t="shared" si="35"/>
        <v>13</v>
      </c>
      <c r="F155" s="238" t="s">
        <v>35</v>
      </c>
      <c r="G155" s="231">
        <f t="shared" si="36"/>
        <v>0.22847222222222222</v>
      </c>
      <c r="H155" s="232">
        <f t="shared" si="37"/>
        <v>50</v>
      </c>
      <c r="I155" s="213">
        <f t="shared" si="38"/>
        <v>42</v>
      </c>
      <c r="J155" s="507">
        <f t="shared" si="39"/>
        <v>5</v>
      </c>
      <c r="K155" s="251">
        <v>8</v>
      </c>
      <c r="L155" s="254">
        <v>8</v>
      </c>
      <c r="M155" s="254">
        <v>12</v>
      </c>
      <c r="N155" s="253">
        <v>12</v>
      </c>
      <c r="O155" s="519">
        <v>10</v>
      </c>
      <c r="P155" s="264">
        <v>0.23055555555555554</v>
      </c>
      <c r="Q155" s="244">
        <v>0.23263888888888887</v>
      </c>
      <c r="R155" s="244">
        <v>0.22847222222222222</v>
      </c>
      <c r="S155" s="245">
        <v>0.25763888888888892</v>
      </c>
      <c r="T155" s="246">
        <v>0.23680555555555557</v>
      </c>
      <c r="U155" s="247">
        <v>4</v>
      </c>
      <c r="V155" s="212">
        <v>4</v>
      </c>
      <c r="W155" s="212">
        <v>2</v>
      </c>
      <c r="X155" s="256">
        <v>2</v>
      </c>
      <c r="Y155" s="249">
        <v>3</v>
      </c>
    </row>
    <row r="156" spans="1:25" ht="13.5" customHeight="1" x14ac:dyDescent="0.4">
      <c r="A156" s="505">
        <v>3</v>
      </c>
      <c r="B156" s="506" t="s">
        <v>117</v>
      </c>
      <c r="C156" s="305" t="s">
        <v>125</v>
      </c>
      <c r="D156" s="229">
        <v>2007</v>
      </c>
      <c r="E156" s="229">
        <f t="shared" si="35"/>
        <v>13</v>
      </c>
      <c r="F156" s="238" t="s">
        <v>35</v>
      </c>
      <c r="G156" s="231">
        <f t="shared" si="36"/>
        <v>0.23194444444444443</v>
      </c>
      <c r="H156" s="232">
        <f t="shared" si="37"/>
        <v>45</v>
      </c>
      <c r="I156" s="213">
        <f t="shared" si="38"/>
        <v>38</v>
      </c>
      <c r="J156" s="507">
        <f t="shared" si="39"/>
        <v>5</v>
      </c>
      <c r="K156" s="208">
        <v>7</v>
      </c>
      <c r="L156" s="252">
        <v>7</v>
      </c>
      <c r="M156" s="254">
        <v>8</v>
      </c>
      <c r="N156" s="517">
        <v>15</v>
      </c>
      <c r="O156" s="519">
        <v>8</v>
      </c>
      <c r="P156" s="243">
        <v>0.2388888888888889</v>
      </c>
      <c r="Q156" s="244">
        <v>0.24444444444444446</v>
      </c>
      <c r="R156" s="244">
        <v>0.23194444444444443</v>
      </c>
      <c r="S156" s="245">
        <v>0.25416666666666665</v>
      </c>
      <c r="T156" s="246">
        <v>0.24097222222222223</v>
      </c>
      <c r="U156" s="247">
        <v>5</v>
      </c>
      <c r="V156" s="212">
        <v>5</v>
      </c>
      <c r="W156" s="212">
        <v>4</v>
      </c>
      <c r="X156" s="248">
        <v>1</v>
      </c>
      <c r="Y156" s="249">
        <v>4</v>
      </c>
    </row>
    <row r="157" spans="1:25" ht="13.5" customHeight="1" x14ac:dyDescent="0.4">
      <c r="A157" s="226">
        <v>4</v>
      </c>
      <c r="B157" s="227" t="s">
        <v>117</v>
      </c>
      <c r="C157" s="228" t="s">
        <v>123</v>
      </c>
      <c r="D157" s="294">
        <v>2006</v>
      </c>
      <c r="E157" s="229">
        <f t="shared" si="35"/>
        <v>14</v>
      </c>
      <c r="F157" s="238" t="s">
        <v>35</v>
      </c>
      <c r="G157" s="231">
        <f t="shared" si="36"/>
        <v>0.20972222222222223</v>
      </c>
      <c r="H157" s="232">
        <f t="shared" si="37"/>
        <v>34</v>
      </c>
      <c r="I157" s="213">
        <f t="shared" si="38"/>
        <v>34</v>
      </c>
      <c r="J157" s="268">
        <f t="shared" si="39"/>
        <v>3</v>
      </c>
      <c r="K157" s="251">
        <v>10</v>
      </c>
      <c r="L157" s="254">
        <v>12</v>
      </c>
      <c r="M157" s="239"/>
      <c r="N157" s="336"/>
      <c r="O157" s="519">
        <v>12</v>
      </c>
      <c r="P157" s="243">
        <v>0.20972222222222223</v>
      </c>
      <c r="Q157" s="244">
        <v>0.22430555555555556</v>
      </c>
      <c r="R157" s="244"/>
      <c r="S157" s="245"/>
      <c r="T157" s="246">
        <v>0.23611111111111113</v>
      </c>
      <c r="U157" s="247">
        <v>3</v>
      </c>
      <c r="V157" s="212">
        <v>2</v>
      </c>
      <c r="W157" s="212"/>
      <c r="X157" s="256"/>
      <c r="Y157" s="249">
        <v>2</v>
      </c>
    </row>
    <row r="158" spans="1:25" ht="13.5" customHeight="1" x14ac:dyDescent="0.4">
      <c r="A158" s="226">
        <v>5</v>
      </c>
      <c r="B158" s="227" t="s">
        <v>117</v>
      </c>
      <c r="C158" s="257" t="s">
        <v>216</v>
      </c>
      <c r="D158" s="294">
        <v>2007</v>
      </c>
      <c r="E158" s="229">
        <f t="shared" si="35"/>
        <v>13</v>
      </c>
      <c r="F158" s="267" t="s">
        <v>165</v>
      </c>
      <c r="G158" s="231">
        <f t="shared" si="36"/>
        <v>0.22291666666666665</v>
      </c>
      <c r="H158" s="232">
        <f t="shared" si="37"/>
        <v>25</v>
      </c>
      <c r="I158" s="213">
        <f t="shared" si="38"/>
        <v>25</v>
      </c>
      <c r="J158" s="268">
        <f t="shared" si="39"/>
        <v>2</v>
      </c>
      <c r="K158" s="259"/>
      <c r="L158" s="232"/>
      <c r="M158" s="260">
        <v>10</v>
      </c>
      <c r="N158" s="270"/>
      <c r="O158" s="547">
        <v>15</v>
      </c>
      <c r="P158" s="243"/>
      <c r="Q158" s="244"/>
      <c r="R158" s="244">
        <v>0.2298611111111111</v>
      </c>
      <c r="S158" s="245"/>
      <c r="T158" s="246">
        <v>0.22291666666666665</v>
      </c>
      <c r="U158" s="247"/>
      <c r="V158" s="212"/>
      <c r="W158" s="212">
        <v>3</v>
      </c>
      <c r="X158" s="256"/>
      <c r="Y158" s="249">
        <v>1</v>
      </c>
    </row>
    <row r="159" spans="1:25" ht="13.5" customHeight="1" x14ac:dyDescent="0.4">
      <c r="A159" s="226">
        <v>6</v>
      </c>
      <c r="B159" s="227" t="s">
        <v>117</v>
      </c>
      <c r="C159" s="228" t="s">
        <v>217</v>
      </c>
      <c r="D159" s="229">
        <v>2006</v>
      </c>
      <c r="E159" s="229">
        <f t="shared" si="35"/>
        <v>14</v>
      </c>
      <c r="F159" s="238" t="s">
        <v>35</v>
      </c>
      <c r="G159" s="231">
        <f t="shared" si="36"/>
        <v>0.24374999999999999</v>
      </c>
      <c r="H159" s="232">
        <f t="shared" si="37"/>
        <v>24</v>
      </c>
      <c r="I159" s="213">
        <f t="shared" si="38"/>
        <v>24</v>
      </c>
      <c r="J159" s="268">
        <f t="shared" si="39"/>
        <v>3</v>
      </c>
      <c r="K159" s="259"/>
      <c r="L159" s="232"/>
      <c r="M159" s="232">
        <v>7</v>
      </c>
      <c r="N159" s="269">
        <v>10</v>
      </c>
      <c r="O159" s="520">
        <v>7</v>
      </c>
      <c r="P159" s="243"/>
      <c r="Q159" s="244"/>
      <c r="R159" s="244">
        <v>0.25625000000000003</v>
      </c>
      <c r="S159" s="245">
        <v>0.26597222222222222</v>
      </c>
      <c r="T159" s="246">
        <v>0.24374999999999999</v>
      </c>
      <c r="U159" s="247"/>
      <c r="V159" s="212"/>
      <c r="W159" s="212">
        <v>5</v>
      </c>
      <c r="X159" s="256">
        <v>3</v>
      </c>
      <c r="Y159" s="249">
        <v>5</v>
      </c>
    </row>
    <row r="160" spans="1:25" ht="13.5" customHeight="1" x14ac:dyDescent="0.4">
      <c r="A160" s="226">
        <v>7</v>
      </c>
      <c r="B160" s="227" t="s">
        <v>117</v>
      </c>
      <c r="C160" s="228" t="s">
        <v>122</v>
      </c>
      <c r="D160" s="294">
        <v>2006</v>
      </c>
      <c r="E160" s="229">
        <f t="shared" si="35"/>
        <v>14</v>
      </c>
      <c r="F160" s="230" t="s">
        <v>33</v>
      </c>
      <c r="G160" s="231">
        <f t="shared" si="36"/>
        <v>0.20902777777777778</v>
      </c>
      <c r="H160" s="232">
        <f t="shared" si="37"/>
        <v>12</v>
      </c>
      <c r="I160" s="213">
        <f t="shared" si="38"/>
        <v>12</v>
      </c>
      <c r="J160" s="268">
        <f t="shared" si="39"/>
        <v>1</v>
      </c>
      <c r="K160" s="251">
        <v>12</v>
      </c>
      <c r="L160" s="211"/>
      <c r="M160" s="232"/>
      <c r="N160" s="270"/>
      <c r="O160" s="255"/>
      <c r="P160" s="243">
        <v>0.20902777777777778</v>
      </c>
      <c r="Q160" s="244"/>
      <c r="R160" s="244"/>
      <c r="S160" s="245"/>
      <c r="T160" s="246"/>
      <c r="U160" s="247">
        <v>2</v>
      </c>
      <c r="V160" s="212"/>
      <c r="W160" s="212"/>
      <c r="X160" s="256"/>
      <c r="Y160" s="249"/>
    </row>
    <row r="161" spans="1:25" ht="13.5" customHeight="1" x14ac:dyDescent="0.4">
      <c r="A161" s="226">
        <v>8</v>
      </c>
      <c r="B161" s="227" t="s">
        <v>117</v>
      </c>
      <c r="C161" s="228" t="s">
        <v>192</v>
      </c>
      <c r="D161" s="229">
        <v>2006</v>
      </c>
      <c r="E161" s="229">
        <f t="shared" si="35"/>
        <v>14</v>
      </c>
      <c r="F161" s="267" t="s">
        <v>165</v>
      </c>
      <c r="G161" s="231">
        <f t="shared" si="36"/>
        <v>0.23124999999999998</v>
      </c>
      <c r="H161" s="232">
        <f t="shared" si="37"/>
        <v>10</v>
      </c>
      <c r="I161" s="213">
        <f t="shared" si="38"/>
        <v>10</v>
      </c>
      <c r="J161" s="268">
        <f t="shared" si="39"/>
        <v>1</v>
      </c>
      <c r="K161" s="259"/>
      <c r="L161" s="260">
        <v>10</v>
      </c>
      <c r="M161" s="232"/>
      <c r="N161" s="270"/>
      <c r="O161" s="242"/>
      <c r="P161" s="243"/>
      <c r="Q161" s="244">
        <v>0.23124999999999998</v>
      </c>
      <c r="R161" s="244"/>
      <c r="S161" s="245"/>
      <c r="T161" s="246"/>
      <c r="U161" s="247"/>
      <c r="V161" s="212">
        <v>3</v>
      </c>
      <c r="W161" s="212"/>
      <c r="X161" s="256"/>
      <c r="Y161" s="249"/>
    </row>
    <row r="162" spans="1:25" ht="13.5" customHeight="1" x14ac:dyDescent="0.4">
      <c r="A162" s="226">
        <v>9</v>
      </c>
      <c r="B162" s="227" t="s">
        <v>117</v>
      </c>
      <c r="C162" s="257" t="s">
        <v>126</v>
      </c>
      <c r="D162" s="294">
        <v>2007</v>
      </c>
      <c r="E162" s="229">
        <f t="shared" si="35"/>
        <v>13</v>
      </c>
      <c r="F162" s="238" t="s">
        <v>35</v>
      </c>
      <c r="G162" s="231">
        <f t="shared" si="36"/>
        <v>0.24791666666666667</v>
      </c>
      <c r="H162" s="232">
        <f t="shared" si="37"/>
        <v>6</v>
      </c>
      <c r="I162" s="213">
        <f t="shared" si="38"/>
        <v>6</v>
      </c>
      <c r="J162" s="268">
        <f t="shared" si="39"/>
        <v>1</v>
      </c>
      <c r="K162" s="259">
        <v>6</v>
      </c>
      <c r="L162" s="232"/>
      <c r="M162" s="232"/>
      <c r="N162" s="270"/>
      <c r="O162" s="242"/>
      <c r="P162" s="243">
        <v>0.24791666666666667</v>
      </c>
      <c r="Q162" s="244"/>
      <c r="R162" s="244"/>
      <c r="S162" s="245"/>
      <c r="T162" s="246"/>
      <c r="U162" s="247">
        <v>6</v>
      </c>
      <c r="V162" s="212"/>
      <c r="W162" s="212"/>
      <c r="X162" s="256"/>
      <c r="Y162" s="249"/>
    </row>
    <row r="163" spans="1:25" ht="13.5" customHeight="1" thickBot="1" x14ac:dyDescent="0.45">
      <c r="A163" s="273">
        <v>9</v>
      </c>
      <c r="B163" s="332"/>
      <c r="C163" s="275"/>
      <c r="D163" s="332"/>
      <c r="E163" s="276"/>
      <c r="F163" s="332"/>
      <c r="G163" s="276"/>
      <c r="H163" s="223"/>
      <c r="I163" s="274"/>
      <c r="J163" s="277"/>
      <c r="K163" s="337">
        <f>COUNTIF(K154:K162,"&gt;-1")</f>
        <v>6</v>
      </c>
      <c r="L163" s="279">
        <f>COUNTIF(L154:L162,"&gt;-1")</f>
        <v>5</v>
      </c>
      <c r="M163" s="279">
        <f>COUNTIF(M154:M162,"&gt;-1")</f>
        <v>5</v>
      </c>
      <c r="N163" s="279">
        <f>COUNTIF(N154:N162,"&gt;-1")</f>
        <v>3</v>
      </c>
      <c r="O163" s="310">
        <f>COUNTIF(O154:O162,"&gt;-1")</f>
        <v>5</v>
      </c>
      <c r="P163" s="280"/>
      <c r="Q163" s="281"/>
      <c r="R163" s="282"/>
      <c r="S163" s="283"/>
      <c r="T163" s="284"/>
      <c r="U163" s="285"/>
      <c r="V163" s="286"/>
      <c r="W163" s="286"/>
      <c r="X163" s="287"/>
      <c r="Y163" s="288"/>
    </row>
    <row r="164" spans="1:25" ht="13.5" customHeight="1" thickBot="1" x14ac:dyDescent="0.45">
      <c r="A164" s="289"/>
      <c r="B164" s="398" t="s">
        <v>127</v>
      </c>
      <c r="C164" s="290" t="s">
        <v>128</v>
      </c>
      <c r="D164" s="489" t="s">
        <v>119</v>
      </c>
      <c r="E164" s="489"/>
      <c r="F164" s="398" t="s">
        <v>120</v>
      </c>
      <c r="G164" s="490" t="s">
        <v>129</v>
      </c>
      <c r="H164" s="490"/>
      <c r="I164" s="203" t="s">
        <v>6</v>
      </c>
      <c r="J164" s="204" t="s">
        <v>6</v>
      </c>
      <c r="K164" s="205" t="s">
        <v>7</v>
      </c>
      <c r="L164" s="206"/>
      <c r="M164" s="206"/>
      <c r="N164" s="206"/>
      <c r="O164" s="207"/>
      <c r="P164" s="483" t="s">
        <v>8</v>
      </c>
      <c r="Q164" s="484"/>
      <c r="R164" s="484"/>
      <c r="S164" s="484"/>
      <c r="T164" s="485"/>
      <c r="U164" s="486" t="s">
        <v>9</v>
      </c>
      <c r="V164" s="487"/>
      <c r="W164" s="487"/>
      <c r="X164" s="487"/>
      <c r="Y164" s="488"/>
    </row>
    <row r="165" spans="1:25" ht="13.5" customHeight="1" thickBot="1" x14ac:dyDescent="0.45">
      <c r="A165" s="208" t="s">
        <v>10</v>
      </c>
      <c r="B165" s="292" t="s">
        <v>11</v>
      </c>
      <c r="C165" s="210" t="s">
        <v>12</v>
      </c>
      <c r="D165" s="292" t="s">
        <v>13</v>
      </c>
      <c r="E165" s="211" t="s">
        <v>14</v>
      </c>
      <c r="F165" s="292" t="s">
        <v>15</v>
      </c>
      <c r="G165" s="211" t="s">
        <v>16</v>
      </c>
      <c r="H165" s="212" t="s">
        <v>17</v>
      </c>
      <c r="I165" s="213" t="s">
        <v>18</v>
      </c>
      <c r="J165" s="214" t="s">
        <v>19</v>
      </c>
      <c r="K165" s="215" t="s">
        <v>20</v>
      </c>
      <c r="L165" s="216" t="s">
        <v>21</v>
      </c>
      <c r="M165" s="216" t="s">
        <v>22</v>
      </c>
      <c r="N165" s="216" t="s">
        <v>23</v>
      </c>
      <c r="O165" s="217" t="s">
        <v>220</v>
      </c>
      <c r="P165" s="218" t="s">
        <v>24</v>
      </c>
      <c r="Q165" s="219" t="s">
        <v>25</v>
      </c>
      <c r="R165" s="220" t="s">
        <v>26</v>
      </c>
      <c r="S165" s="219" t="s">
        <v>27</v>
      </c>
      <c r="T165" s="221" t="s">
        <v>222</v>
      </c>
      <c r="U165" s="222" t="s">
        <v>28</v>
      </c>
      <c r="V165" s="223" t="s">
        <v>29</v>
      </c>
      <c r="W165" s="223" t="s">
        <v>30</v>
      </c>
      <c r="X165" s="224" t="s">
        <v>31</v>
      </c>
      <c r="Y165" s="225" t="s">
        <v>221</v>
      </c>
    </row>
    <row r="166" spans="1:25" ht="13.5" customHeight="1" x14ac:dyDescent="0.4">
      <c r="A166" s="505">
        <v>1</v>
      </c>
      <c r="B166" s="506" t="s">
        <v>127</v>
      </c>
      <c r="C166" s="293" t="s">
        <v>132</v>
      </c>
      <c r="D166" s="229">
        <v>2007</v>
      </c>
      <c r="E166" s="229">
        <f t="shared" ref="E166:E178" si="40">SUM(2020-D166)</f>
        <v>13</v>
      </c>
      <c r="F166" s="238" t="s">
        <v>35</v>
      </c>
      <c r="G166" s="231">
        <f t="shared" ref="G166:G178" si="41">MIN(P166:T166)</f>
        <v>0.25555555555555559</v>
      </c>
      <c r="H166" s="232">
        <f t="shared" ref="H166:H178" si="42">SUM(K166:O166)</f>
        <v>60</v>
      </c>
      <c r="I166" s="213">
        <f t="shared" ref="I166:I178" si="43">IF(COUNTIF(K166:O166,"&gt;=0")&lt;4,SUM(K166:O166),SUM(LARGE(K166:O166,1),LARGE(K166:O166,2),LARGE(K166:O166,3),LARGE(K166:O166,4)))</f>
        <v>50</v>
      </c>
      <c r="J166" s="507">
        <f t="shared" ref="J166:J178" si="44">COUNTIF(K166:O166,"&gt;0")</f>
        <v>5</v>
      </c>
      <c r="K166" s="251">
        <v>10</v>
      </c>
      <c r="L166" s="254">
        <v>10</v>
      </c>
      <c r="M166" s="254">
        <v>10</v>
      </c>
      <c r="N166" s="241">
        <v>15</v>
      </c>
      <c r="O166" s="241">
        <v>15</v>
      </c>
      <c r="P166" s="243">
        <v>0.28541666666666665</v>
      </c>
      <c r="Q166" s="244">
        <v>0.27152777777777776</v>
      </c>
      <c r="R166" s="244">
        <v>0.27430555555555552</v>
      </c>
      <c r="S166" s="245">
        <v>0.25694444444444448</v>
      </c>
      <c r="T166" s="246">
        <v>0.25555555555555559</v>
      </c>
      <c r="U166" s="247">
        <v>3</v>
      </c>
      <c r="V166" s="212">
        <v>3</v>
      </c>
      <c r="W166" s="212">
        <v>3</v>
      </c>
      <c r="X166" s="248">
        <v>1</v>
      </c>
      <c r="Y166" s="526">
        <v>1</v>
      </c>
    </row>
    <row r="167" spans="1:25" ht="13.5" customHeight="1" x14ac:dyDescent="0.4">
      <c r="A167" s="505">
        <v>2</v>
      </c>
      <c r="B167" s="506" t="s">
        <v>127</v>
      </c>
      <c r="C167" s="293" t="s">
        <v>130</v>
      </c>
      <c r="D167" s="309">
        <v>2006</v>
      </c>
      <c r="E167" s="229">
        <f t="shared" si="40"/>
        <v>14</v>
      </c>
      <c r="F167" s="238" t="s">
        <v>35</v>
      </c>
      <c r="G167" s="231">
        <f t="shared" si="41"/>
        <v>0.26458333333333334</v>
      </c>
      <c r="H167" s="232">
        <f t="shared" si="42"/>
        <v>39</v>
      </c>
      <c r="I167" s="213">
        <f t="shared" si="43"/>
        <v>39</v>
      </c>
      <c r="J167" s="268">
        <f t="shared" si="44"/>
        <v>3</v>
      </c>
      <c r="K167" s="295">
        <v>15</v>
      </c>
      <c r="L167" s="254">
        <v>12</v>
      </c>
      <c r="M167" s="254">
        <v>12</v>
      </c>
      <c r="N167" s="239"/>
      <c r="O167" s="242"/>
      <c r="P167" s="264">
        <v>0.27361111111111108</v>
      </c>
      <c r="Q167" s="244">
        <v>0.26458333333333334</v>
      </c>
      <c r="R167" s="244">
        <v>0.26874999999999999</v>
      </c>
      <c r="S167" s="245"/>
      <c r="T167" s="246"/>
      <c r="U167" s="296">
        <v>1</v>
      </c>
      <c r="V167" s="212">
        <v>2</v>
      </c>
      <c r="W167" s="212">
        <v>2</v>
      </c>
      <c r="X167" s="256"/>
      <c r="Y167" s="249"/>
    </row>
    <row r="168" spans="1:25" ht="13.5" customHeight="1" x14ac:dyDescent="0.4">
      <c r="A168" s="505">
        <v>3</v>
      </c>
      <c r="B168" s="506" t="s">
        <v>127</v>
      </c>
      <c r="C168" s="305" t="s">
        <v>137</v>
      </c>
      <c r="D168" s="294">
        <v>2007</v>
      </c>
      <c r="E168" s="229">
        <f t="shared" si="40"/>
        <v>13</v>
      </c>
      <c r="F168" s="238" t="s">
        <v>35</v>
      </c>
      <c r="G168" s="231">
        <f t="shared" si="41"/>
        <v>0.26458333333333334</v>
      </c>
      <c r="H168" s="232">
        <f t="shared" si="42"/>
        <v>34</v>
      </c>
      <c r="I168" s="213">
        <f t="shared" si="43"/>
        <v>34</v>
      </c>
      <c r="J168" s="507">
        <f t="shared" si="44"/>
        <v>4</v>
      </c>
      <c r="K168" s="208">
        <v>4</v>
      </c>
      <c r="L168" s="239"/>
      <c r="M168" s="252">
        <v>6</v>
      </c>
      <c r="N168" s="254">
        <v>12</v>
      </c>
      <c r="O168" s="520">
        <v>12</v>
      </c>
      <c r="P168" s="243">
        <v>0.3527777777777778</v>
      </c>
      <c r="Q168" s="244"/>
      <c r="R168" s="244">
        <v>0.30208333333333331</v>
      </c>
      <c r="S168" s="245">
        <v>0.26458333333333334</v>
      </c>
      <c r="T168" s="246">
        <v>0.27083333333333331</v>
      </c>
      <c r="U168" s="247">
        <v>8</v>
      </c>
      <c r="V168" s="212"/>
      <c r="W168" s="212">
        <v>6</v>
      </c>
      <c r="X168" s="256">
        <v>2</v>
      </c>
      <c r="Y168" s="249">
        <v>2</v>
      </c>
    </row>
    <row r="169" spans="1:25" ht="13.5" customHeight="1" x14ac:dyDescent="0.4">
      <c r="A169" s="226">
        <v>4</v>
      </c>
      <c r="B169" s="227" t="s">
        <v>127</v>
      </c>
      <c r="C169" s="228" t="s">
        <v>194</v>
      </c>
      <c r="D169" s="229">
        <v>2007</v>
      </c>
      <c r="E169" s="229">
        <f t="shared" si="40"/>
        <v>13</v>
      </c>
      <c r="F169" s="238" t="s">
        <v>35</v>
      </c>
      <c r="G169" s="231">
        <f t="shared" si="41"/>
        <v>0.28819444444444448</v>
      </c>
      <c r="H169" s="232">
        <f t="shared" si="42"/>
        <v>33</v>
      </c>
      <c r="I169" s="213">
        <f t="shared" si="43"/>
        <v>33</v>
      </c>
      <c r="J169" s="507">
        <f t="shared" si="44"/>
        <v>4</v>
      </c>
      <c r="K169" s="259"/>
      <c r="L169" s="252">
        <v>6</v>
      </c>
      <c r="M169" s="239">
        <v>7</v>
      </c>
      <c r="N169" s="254">
        <v>10</v>
      </c>
      <c r="O169" s="520">
        <v>10</v>
      </c>
      <c r="P169" s="264"/>
      <c r="Q169" s="244">
        <v>0.31458333333333333</v>
      </c>
      <c r="R169" s="244">
        <v>0.3</v>
      </c>
      <c r="S169" s="245">
        <v>0.28819444444444448</v>
      </c>
      <c r="T169" s="246">
        <v>0.29305555555555557</v>
      </c>
      <c r="U169" s="247"/>
      <c r="V169" s="212">
        <v>6</v>
      </c>
      <c r="W169" s="212">
        <v>5</v>
      </c>
      <c r="X169" s="256">
        <v>3</v>
      </c>
      <c r="Y169" s="249">
        <v>3</v>
      </c>
    </row>
    <row r="170" spans="1:25" ht="13.5" customHeight="1" x14ac:dyDescent="0.4">
      <c r="A170" s="226">
        <v>5</v>
      </c>
      <c r="B170" s="227" t="s">
        <v>127</v>
      </c>
      <c r="C170" s="228" t="s">
        <v>193</v>
      </c>
      <c r="D170" s="229">
        <v>2006</v>
      </c>
      <c r="E170" s="229">
        <f t="shared" si="40"/>
        <v>14</v>
      </c>
      <c r="F170" s="238" t="s">
        <v>35</v>
      </c>
      <c r="G170" s="231">
        <f t="shared" si="41"/>
        <v>0.25763888888888892</v>
      </c>
      <c r="H170" s="232">
        <f t="shared" si="42"/>
        <v>30</v>
      </c>
      <c r="I170" s="213">
        <f t="shared" si="43"/>
        <v>30</v>
      </c>
      <c r="J170" s="268">
        <f t="shared" si="44"/>
        <v>2</v>
      </c>
      <c r="K170" s="259"/>
      <c r="L170" s="298">
        <v>15</v>
      </c>
      <c r="M170" s="298">
        <v>15</v>
      </c>
      <c r="N170" s="548"/>
      <c r="O170" s="232"/>
      <c r="P170" s="264"/>
      <c r="Q170" s="244">
        <v>0.25763888888888892</v>
      </c>
      <c r="R170" s="244">
        <v>0.26319444444444445</v>
      </c>
      <c r="S170" s="245"/>
      <c r="T170" s="246"/>
      <c r="U170" s="247"/>
      <c r="V170" s="297">
        <v>1</v>
      </c>
      <c r="W170" s="297">
        <v>1</v>
      </c>
      <c r="X170" s="256"/>
      <c r="Y170" s="249"/>
    </row>
    <row r="171" spans="1:25" ht="13.5" customHeight="1" x14ac:dyDescent="0.4">
      <c r="A171" s="226">
        <v>6</v>
      </c>
      <c r="B171" s="227" t="s">
        <v>127</v>
      </c>
      <c r="C171" s="257" t="s">
        <v>131</v>
      </c>
      <c r="D171" s="309">
        <v>2006</v>
      </c>
      <c r="E171" s="229">
        <f t="shared" si="40"/>
        <v>14</v>
      </c>
      <c r="F171" s="238" t="s">
        <v>35</v>
      </c>
      <c r="G171" s="231">
        <f t="shared" si="41"/>
        <v>0.27499999999999997</v>
      </c>
      <c r="H171" s="232">
        <f t="shared" si="42"/>
        <v>28</v>
      </c>
      <c r="I171" s="213">
        <f t="shared" si="43"/>
        <v>28</v>
      </c>
      <c r="J171" s="268">
        <f t="shared" si="44"/>
        <v>3</v>
      </c>
      <c r="K171" s="254">
        <v>12</v>
      </c>
      <c r="L171" s="260">
        <v>8</v>
      </c>
      <c r="M171" s="260">
        <v>8</v>
      </c>
      <c r="N171" s="270"/>
      <c r="O171" s="270"/>
      <c r="P171" s="243">
        <v>0.27499999999999997</v>
      </c>
      <c r="Q171" s="244">
        <v>0.28125</v>
      </c>
      <c r="R171" s="244">
        <v>0.29166666666666669</v>
      </c>
      <c r="S171" s="245"/>
      <c r="T171" s="246"/>
      <c r="U171" s="247">
        <v>2</v>
      </c>
      <c r="V171" s="212">
        <v>4</v>
      </c>
      <c r="W171" s="212">
        <v>4</v>
      </c>
      <c r="X171" s="256"/>
      <c r="Y171" s="249"/>
    </row>
    <row r="172" spans="1:25" ht="13.5" customHeight="1" x14ac:dyDescent="0.4">
      <c r="A172" s="226">
        <v>7</v>
      </c>
      <c r="B172" s="227" t="s">
        <v>127</v>
      </c>
      <c r="C172" s="228" t="s">
        <v>237</v>
      </c>
      <c r="D172" s="229">
        <v>2007</v>
      </c>
      <c r="E172" s="229">
        <f t="shared" si="40"/>
        <v>13</v>
      </c>
      <c r="F172" s="238" t="s">
        <v>35</v>
      </c>
      <c r="G172" s="231">
        <f t="shared" si="41"/>
        <v>0.28888888888888892</v>
      </c>
      <c r="H172" s="232">
        <f t="shared" si="42"/>
        <v>26</v>
      </c>
      <c r="I172" s="213">
        <f t="shared" si="43"/>
        <v>26</v>
      </c>
      <c r="J172" s="507">
        <f t="shared" si="44"/>
        <v>4</v>
      </c>
      <c r="K172" s="259"/>
      <c r="L172" s="211">
        <v>5</v>
      </c>
      <c r="M172" s="211">
        <v>5</v>
      </c>
      <c r="N172" s="269">
        <v>8</v>
      </c>
      <c r="O172" s="269">
        <v>8</v>
      </c>
      <c r="P172" s="264"/>
      <c r="Q172" s="244">
        <v>0.31527777777777777</v>
      </c>
      <c r="R172" s="244">
        <v>0.30833333333333335</v>
      </c>
      <c r="S172" s="245">
        <v>0.28888888888888892</v>
      </c>
      <c r="T172" s="246">
        <v>0.29375000000000001</v>
      </c>
      <c r="U172" s="247"/>
      <c r="V172" s="212">
        <v>7</v>
      </c>
      <c r="W172" s="212">
        <v>7</v>
      </c>
      <c r="X172" s="256">
        <v>4</v>
      </c>
      <c r="Y172" s="249">
        <v>4</v>
      </c>
    </row>
    <row r="173" spans="1:25" ht="13.5" customHeight="1" x14ac:dyDescent="0.4">
      <c r="A173" s="226">
        <v>8</v>
      </c>
      <c r="B173" s="227" t="s">
        <v>127</v>
      </c>
      <c r="C173" s="228" t="s">
        <v>219</v>
      </c>
      <c r="D173" s="229">
        <v>2007</v>
      </c>
      <c r="E173" s="229">
        <f t="shared" si="40"/>
        <v>13</v>
      </c>
      <c r="F173" s="238" t="s">
        <v>35</v>
      </c>
      <c r="G173" s="231">
        <f t="shared" si="41"/>
        <v>0.3444444444444445</v>
      </c>
      <c r="H173" s="232">
        <f t="shared" si="42"/>
        <v>18</v>
      </c>
      <c r="I173" s="213">
        <f t="shared" si="43"/>
        <v>18</v>
      </c>
      <c r="J173" s="507">
        <f t="shared" si="44"/>
        <v>4</v>
      </c>
      <c r="K173" s="259">
        <v>5</v>
      </c>
      <c r="L173" s="211">
        <v>3</v>
      </c>
      <c r="M173" s="211">
        <v>3</v>
      </c>
      <c r="N173" s="270">
        <v>7</v>
      </c>
      <c r="O173" s="242"/>
      <c r="P173" s="243">
        <v>0.34722222222222227</v>
      </c>
      <c r="Q173" s="244">
        <v>0.36805555555555558</v>
      </c>
      <c r="R173" s="244">
        <v>0.3444444444444445</v>
      </c>
      <c r="S173" s="245">
        <v>0.37083333333333335</v>
      </c>
      <c r="T173" s="246"/>
      <c r="U173" s="247">
        <v>7</v>
      </c>
      <c r="V173" s="212">
        <v>8</v>
      </c>
      <c r="W173" s="212">
        <v>9</v>
      </c>
      <c r="X173" s="256">
        <v>5</v>
      </c>
      <c r="Y173" s="249"/>
    </row>
    <row r="174" spans="1:25" ht="13.5" customHeight="1" x14ac:dyDescent="0.4">
      <c r="A174" s="226">
        <v>9</v>
      </c>
      <c r="B174" s="227" t="s">
        <v>127</v>
      </c>
      <c r="C174" s="228" t="s">
        <v>133</v>
      </c>
      <c r="D174" s="229">
        <v>2006</v>
      </c>
      <c r="E174" s="229">
        <f t="shared" si="40"/>
        <v>14</v>
      </c>
      <c r="F174" s="272" t="s">
        <v>134</v>
      </c>
      <c r="G174" s="231">
        <f t="shared" si="41"/>
        <v>0.31388888888888888</v>
      </c>
      <c r="H174" s="232">
        <f t="shared" si="42"/>
        <v>15</v>
      </c>
      <c r="I174" s="213">
        <f t="shared" si="43"/>
        <v>15</v>
      </c>
      <c r="J174" s="268">
        <f t="shared" si="44"/>
        <v>2</v>
      </c>
      <c r="K174" s="251">
        <v>8</v>
      </c>
      <c r="L174" s="211">
        <v>7</v>
      </c>
      <c r="M174" s="232"/>
      <c r="N174" s="270"/>
      <c r="O174" s="242"/>
      <c r="P174" s="264">
        <v>0.32083333333333336</v>
      </c>
      <c r="Q174" s="244">
        <v>0.31388888888888888</v>
      </c>
      <c r="R174" s="244"/>
      <c r="S174" s="245"/>
      <c r="T174" s="246"/>
      <c r="U174" s="247">
        <v>4</v>
      </c>
      <c r="V174" s="212">
        <v>5</v>
      </c>
      <c r="W174" s="212"/>
      <c r="X174" s="256"/>
      <c r="Y174" s="249"/>
    </row>
    <row r="175" spans="1:25" ht="13.5" customHeight="1" x14ac:dyDescent="0.4">
      <c r="A175" s="226">
        <v>10</v>
      </c>
      <c r="B175" s="227" t="s">
        <v>127</v>
      </c>
      <c r="C175" s="228" t="s">
        <v>136</v>
      </c>
      <c r="D175" s="229">
        <v>2006</v>
      </c>
      <c r="E175" s="229">
        <f t="shared" si="40"/>
        <v>14</v>
      </c>
      <c r="F175" s="315" t="s">
        <v>83</v>
      </c>
      <c r="G175" s="231">
        <f t="shared" si="41"/>
        <v>0.33611111111111108</v>
      </c>
      <c r="H175" s="232">
        <f t="shared" si="42"/>
        <v>10</v>
      </c>
      <c r="I175" s="213">
        <f t="shared" si="43"/>
        <v>10</v>
      </c>
      <c r="J175" s="268">
        <f t="shared" si="44"/>
        <v>2</v>
      </c>
      <c r="K175" s="259">
        <v>6</v>
      </c>
      <c r="L175" s="211"/>
      <c r="M175" s="211">
        <v>4</v>
      </c>
      <c r="N175" s="261"/>
      <c r="O175" s="242"/>
      <c r="P175" s="243">
        <v>0.3444444444444445</v>
      </c>
      <c r="Q175" s="244"/>
      <c r="R175" s="244">
        <v>0.33611111111111108</v>
      </c>
      <c r="S175" s="245"/>
      <c r="T175" s="246"/>
      <c r="U175" s="247">
        <v>6</v>
      </c>
      <c r="V175" s="212"/>
      <c r="W175" s="212">
        <v>8</v>
      </c>
      <c r="X175" s="256"/>
      <c r="Y175" s="249"/>
    </row>
    <row r="176" spans="1:25" ht="13.5" customHeight="1" x14ac:dyDescent="0.4">
      <c r="A176" s="226">
        <v>11</v>
      </c>
      <c r="B176" s="227" t="s">
        <v>127</v>
      </c>
      <c r="C176" s="228" t="s">
        <v>135</v>
      </c>
      <c r="D176" s="229">
        <v>2006</v>
      </c>
      <c r="E176" s="229">
        <f t="shared" si="40"/>
        <v>14</v>
      </c>
      <c r="F176" s="315" t="s">
        <v>83</v>
      </c>
      <c r="G176" s="231">
        <f t="shared" si="41"/>
        <v>0.3347222222222222</v>
      </c>
      <c r="H176" s="232">
        <f t="shared" si="42"/>
        <v>7</v>
      </c>
      <c r="I176" s="213">
        <f t="shared" si="43"/>
        <v>7</v>
      </c>
      <c r="J176" s="268">
        <f t="shared" si="44"/>
        <v>1</v>
      </c>
      <c r="K176" s="208">
        <v>7</v>
      </c>
      <c r="L176" s="232"/>
      <c r="M176" s="211"/>
      <c r="N176" s="261"/>
      <c r="O176" s="242"/>
      <c r="P176" s="243">
        <v>0.3347222222222222</v>
      </c>
      <c r="Q176" s="244"/>
      <c r="R176" s="244"/>
      <c r="S176" s="245"/>
      <c r="T176" s="246"/>
      <c r="U176" s="247">
        <v>5</v>
      </c>
      <c r="V176" s="212"/>
      <c r="W176" s="212"/>
      <c r="X176" s="256"/>
      <c r="Y176" s="249"/>
    </row>
    <row r="177" spans="1:26" ht="13.5" customHeight="1" x14ac:dyDescent="0.4">
      <c r="A177" s="226">
        <v>12</v>
      </c>
      <c r="B177" s="227" t="s">
        <v>127</v>
      </c>
      <c r="C177" s="228" t="s">
        <v>138</v>
      </c>
      <c r="D177" s="229">
        <v>2006</v>
      </c>
      <c r="E177" s="229">
        <f t="shared" si="40"/>
        <v>14</v>
      </c>
      <c r="F177" s="315" t="s">
        <v>83</v>
      </c>
      <c r="G177" s="231">
        <f t="shared" si="41"/>
        <v>0.41250000000000003</v>
      </c>
      <c r="H177" s="232">
        <f t="shared" si="42"/>
        <v>5</v>
      </c>
      <c r="I177" s="213">
        <f t="shared" si="43"/>
        <v>5</v>
      </c>
      <c r="J177" s="268">
        <f t="shared" si="44"/>
        <v>2</v>
      </c>
      <c r="K177" s="259">
        <v>3</v>
      </c>
      <c r="L177" s="211">
        <v>2</v>
      </c>
      <c r="M177" s="211"/>
      <c r="N177" s="261"/>
      <c r="O177" s="242"/>
      <c r="P177" s="243">
        <v>0.41250000000000003</v>
      </c>
      <c r="Q177" s="244">
        <v>0.43402777777777773</v>
      </c>
      <c r="R177" s="244"/>
      <c r="S177" s="245"/>
      <c r="T177" s="246"/>
      <c r="U177" s="247">
        <v>9</v>
      </c>
      <c r="V177" s="212">
        <v>9</v>
      </c>
      <c r="W177" s="212"/>
      <c r="X177" s="256"/>
      <c r="Y177" s="249"/>
    </row>
    <row r="178" spans="1:26" ht="13.5" customHeight="1" x14ac:dyDescent="0.4">
      <c r="A178" s="226">
        <v>13</v>
      </c>
      <c r="B178" s="227" t="s">
        <v>127</v>
      </c>
      <c r="C178" s="228" t="s">
        <v>139</v>
      </c>
      <c r="D178" s="294">
        <v>2006</v>
      </c>
      <c r="E178" s="229">
        <f t="shared" si="40"/>
        <v>14</v>
      </c>
      <c r="F178" s="315" t="s">
        <v>83</v>
      </c>
      <c r="G178" s="231">
        <f t="shared" si="41"/>
        <v>0.43611111111111112</v>
      </c>
      <c r="H178" s="232">
        <f t="shared" si="42"/>
        <v>3</v>
      </c>
      <c r="I178" s="213">
        <f t="shared" si="43"/>
        <v>3</v>
      </c>
      <c r="J178" s="268">
        <f t="shared" si="44"/>
        <v>2</v>
      </c>
      <c r="K178" s="259">
        <v>2</v>
      </c>
      <c r="L178" s="232">
        <v>1</v>
      </c>
      <c r="M178" s="211"/>
      <c r="N178" s="261"/>
      <c r="O178" s="255"/>
      <c r="P178" s="243">
        <v>0.46319444444444446</v>
      </c>
      <c r="Q178" s="244">
        <v>0.43611111111111112</v>
      </c>
      <c r="R178" s="244"/>
      <c r="S178" s="245"/>
      <c r="T178" s="246"/>
      <c r="U178" s="247">
        <v>10</v>
      </c>
      <c r="V178" s="212">
        <v>10</v>
      </c>
      <c r="W178" s="212"/>
      <c r="X178" s="256"/>
      <c r="Y178" s="249"/>
    </row>
    <row r="179" spans="1:26" ht="13.5" customHeight="1" thickBot="1" x14ac:dyDescent="0.45">
      <c r="A179" s="273">
        <v>13</v>
      </c>
      <c r="B179" s="332"/>
      <c r="C179" s="275"/>
      <c r="D179" s="332"/>
      <c r="E179" s="276"/>
      <c r="F179" s="332"/>
      <c r="G179" s="276"/>
      <c r="H179" s="223"/>
      <c r="I179" s="274"/>
      <c r="J179" s="277"/>
      <c r="K179" s="337">
        <f>COUNTIF(K166:K178,"&gt;-1")</f>
        <v>10</v>
      </c>
      <c r="L179" s="279">
        <f>COUNTIF(L166:L178,"&gt;-1")</f>
        <v>10</v>
      </c>
      <c r="M179" s="279">
        <f>COUNTIF(M166:M178,"&gt;-1")</f>
        <v>9</v>
      </c>
      <c r="N179" s="279">
        <f>COUNTIF(N166:N178,"&gt;-1")</f>
        <v>5</v>
      </c>
      <c r="O179" s="310">
        <f>COUNTIF(O166:O178,"&gt;-1")</f>
        <v>4</v>
      </c>
      <c r="P179" s="280"/>
      <c r="Q179" s="281"/>
      <c r="R179" s="282"/>
      <c r="S179" s="283"/>
      <c r="T179" s="284"/>
      <c r="U179" s="285"/>
      <c r="V179" s="286"/>
      <c r="W179" s="286"/>
      <c r="X179" s="287"/>
      <c r="Y179" s="288"/>
    </row>
    <row r="180" spans="1:26" ht="6.75" customHeight="1" x14ac:dyDescent="0.4">
      <c r="H180" s="338"/>
      <c r="K180" s="340"/>
      <c r="L180" s="340"/>
      <c r="M180" s="340"/>
      <c r="N180" s="340"/>
      <c r="O180" s="340"/>
      <c r="Q180" s="341"/>
      <c r="R180" s="342"/>
      <c r="S180" s="342"/>
      <c r="U180" s="343"/>
      <c r="V180" s="343"/>
      <c r="W180" s="343"/>
      <c r="X180" s="344"/>
      <c r="Y180" s="343"/>
    </row>
    <row r="181" spans="1:26" ht="13.5" customHeight="1" x14ac:dyDescent="0.4">
      <c r="H181" s="455"/>
      <c r="I181" s="455"/>
      <c r="J181" s="456"/>
      <c r="K181" s="345" t="s">
        <v>140</v>
      </c>
      <c r="L181" s="345" t="s">
        <v>141</v>
      </c>
      <c r="M181" s="345" t="s">
        <v>142</v>
      </c>
      <c r="N181" s="346" t="s">
        <v>143</v>
      </c>
      <c r="O181" s="345" t="s">
        <v>238</v>
      </c>
      <c r="P181" s="347" t="s">
        <v>1</v>
      </c>
      <c r="Q181" s="348" t="s">
        <v>58</v>
      </c>
      <c r="R181" s="349" t="s">
        <v>93</v>
      </c>
      <c r="S181" s="347" t="s">
        <v>117</v>
      </c>
      <c r="U181" s="343"/>
      <c r="V181" s="343"/>
      <c r="W181" s="343"/>
      <c r="X181" s="344"/>
      <c r="Y181" s="343"/>
    </row>
    <row r="182" spans="1:26" ht="13.5" customHeight="1" x14ac:dyDescent="0.4">
      <c r="A182" s="457" t="s">
        <v>144</v>
      </c>
      <c r="B182" s="458"/>
      <c r="C182" s="458"/>
      <c r="D182" s="458"/>
      <c r="E182" s="458"/>
      <c r="F182" s="459"/>
      <c r="G182" s="350"/>
      <c r="H182" s="463" t="s">
        <v>145</v>
      </c>
      <c r="I182" s="463"/>
      <c r="J182" s="464"/>
      <c r="K182" s="400">
        <f>SUM(K25+K77+K132+K163)</f>
        <v>39</v>
      </c>
      <c r="L182" s="400">
        <f>SUM(L25+L77+L132+L163)</f>
        <v>41</v>
      </c>
      <c r="M182" s="400">
        <f>SUM(M25+M77+M132+M163)</f>
        <v>40</v>
      </c>
      <c r="N182" s="400">
        <f>SUM(N25+N77+N132+N163)</f>
        <v>33</v>
      </c>
      <c r="O182" s="400">
        <f>SUM(O25+O77+O132+O163)</f>
        <v>35</v>
      </c>
      <c r="P182" s="399">
        <f>SUM(A25)</f>
        <v>21</v>
      </c>
      <c r="Q182" s="399">
        <f>SUM(A77)</f>
        <v>20</v>
      </c>
      <c r="R182" s="399">
        <f>SUM(A132)</f>
        <v>21</v>
      </c>
      <c r="S182" s="399">
        <f>SUM(A163)</f>
        <v>9</v>
      </c>
      <c r="U182" s="343"/>
      <c r="V182" s="343"/>
      <c r="W182" s="343"/>
      <c r="X182" s="344"/>
      <c r="Y182" s="343"/>
      <c r="Z182" s="198"/>
    </row>
    <row r="183" spans="1:26" ht="13.5" customHeight="1" x14ac:dyDescent="0.4">
      <c r="A183" s="460"/>
      <c r="B183" s="461"/>
      <c r="C183" s="461"/>
      <c r="D183" s="461"/>
      <c r="E183" s="461"/>
      <c r="F183" s="462"/>
      <c r="G183" s="350"/>
      <c r="H183" s="465" t="s">
        <v>146</v>
      </c>
      <c r="I183" s="465"/>
      <c r="J183" s="464"/>
      <c r="K183" s="400">
        <f>SUM(K54+K108+K151+K179)</f>
        <v>41</v>
      </c>
      <c r="L183" s="400">
        <f>SUM(L54+L108+L151+L179)</f>
        <v>39</v>
      </c>
      <c r="M183" s="400">
        <f>SUM(M54+M108+M151+M179)</f>
        <v>44</v>
      </c>
      <c r="N183" s="400">
        <f>SUM(N54+N108+N151+N179)</f>
        <v>33</v>
      </c>
      <c r="O183" s="400">
        <f>SUM(O54+O108+O151+O179)</f>
        <v>44</v>
      </c>
      <c r="P183" s="351" t="s">
        <v>48</v>
      </c>
      <c r="Q183" s="352" t="s">
        <v>73</v>
      </c>
      <c r="R183" s="353" t="s">
        <v>106</v>
      </c>
      <c r="S183" s="351" t="s">
        <v>127</v>
      </c>
      <c r="U183" s="343"/>
      <c r="V183" s="343"/>
      <c r="W183" s="343"/>
      <c r="X183" s="344"/>
      <c r="Y183" s="343"/>
    </row>
    <row r="184" spans="1:26" ht="13.5" customHeight="1" x14ac:dyDescent="0.4">
      <c r="A184" s="466" t="s">
        <v>280</v>
      </c>
      <c r="B184" s="467"/>
      <c r="C184" s="467"/>
      <c r="D184" s="467"/>
      <c r="E184" s="467"/>
      <c r="F184" s="468"/>
      <c r="H184" s="472" t="s">
        <v>148</v>
      </c>
      <c r="I184" s="472"/>
      <c r="J184" s="473"/>
      <c r="K184" s="400">
        <f>SUBTOTAL(9,K182:K183)</f>
        <v>80</v>
      </c>
      <c r="L184" s="400">
        <f>SUBTOTAL(9,L182:L183)</f>
        <v>80</v>
      </c>
      <c r="M184" s="400">
        <f>SUBTOTAL(9,M182:M183)</f>
        <v>84</v>
      </c>
      <c r="N184" s="400">
        <f>SUBTOTAL(9,N182:N183)</f>
        <v>66</v>
      </c>
      <c r="O184" s="400">
        <f>SUBTOTAL(9,O182:O183)</f>
        <v>79</v>
      </c>
      <c r="P184" s="399">
        <f>SUM(A54)</f>
        <v>26</v>
      </c>
      <c r="Q184" s="399">
        <f>SUM(A108)</f>
        <v>28</v>
      </c>
      <c r="R184" s="399">
        <f>SUM(A151)</f>
        <v>16</v>
      </c>
      <c r="S184" s="399">
        <f>SUM(A179)</f>
        <v>13</v>
      </c>
      <c r="U184" s="343"/>
      <c r="V184" s="343"/>
      <c r="W184" s="343"/>
      <c r="X184" s="344"/>
      <c r="Y184" s="343"/>
      <c r="Z184" s="198"/>
    </row>
    <row r="185" spans="1:26" ht="13.5" customHeight="1" x14ac:dyDescent="0.4">
      <c r="A185" s="469"/>
      <c r="B185" s="470"/>
      <c r="C185" s="470"/>
      <c r="D185" s="470"/>
      <c r="E185" s="470"/>
      <c r="F185" s="471"/>
      <c r="G185" s="350"/>
      <c r="H185" s="474" t="s">
        <v>149</v>
      </c>
      <c r="I185" s="474"/>
      <c r="J185" s="475"/>
      <c r="K185" s="354">
        <v>35</v>
      </c>
      <c r="L185" s="355">
        <v>27</v>
      </c>
      <c r="M185" s="355">
        <v>27</v>
      </c>
      <c r="N185" s="354">
        <v>50</v>
      </c>
      <c r="O185" s="355">
        <v>28</v>
      </c>
      <c r="P185" s="347" t="s">
        <v>150</v>
      </c>
      <c r="Q185" s="399">
        <v>38</v>
      </c>
      <c r="R185" s="352" t="s">
        <v>151</v>
      </c>
      <c r="S185" s="399">
        <v>40</v>
      </c>
      <c r="U185" s="343"/>
      <c r="V185" s="343"/>
      <c r="W185" s="343"/>
      <c r="X185" s="344"/>
      <c r="Y185" s="343"/>
    </row>
    <row r="186" spans="1:26" ht="13.5" customHeight="1" x14ac:dyDescent="0.4">
      <c r="G186" s="350"/>
      <c r="H186" s="472" t="s">
        <v>152</v>
      </c>
      <c r="I186" s="472"/>
      <c r="J186" s="473"/>
      <c r="K186" s="356">
        <f>SUM(K184:K185)</f>
        <v>115</v>
      </c>
      <c r="L186" s="356">
        <f>SUM(L184:L185)</f>
        <v>107</v>
      </c>
      <c r="M186" s="356">
        <f>SUM(M184:M185)</f>
        <v>111</v>
      </c>
      <c r="N186" s="356">
        <f>SUM(N184:N185)</f>
        <v>116</v>
      </c>
      <c r="O186" s="356">
        <f>SUM(O184:O185)</f>
        <v>107</v>
      </c>
      <c r="P186" s="473" t="s">
        <v>152</v>
      </c>
      <c r="Q186" s="473"/>
      <c r="R186" s="476">
        <f>SUM(P182+Q182+R182+S182+P184+Q184+R184+S184+Q185+S185)</f>
        <v>232</v>
      </c>
      <c r="S186" s="477"/>
      <c r="U186" s="343"/>
      <c r="V186" s="343"/>
      <c r="W186" s="343"/>
      <c r="X186" s="344"/>
      <c r="Y186" s="343"/>
    </row>
    <row r="187" spans="1:26" ht="13.5" customHeight="1" x14ac:dyDescent="0.4">
      <c r="U187" s="343"/>
      <c r="V187" s="343"/>
      <c r="W187" s="343"/>
      <c r="X187" s="344"/>
      <c r="Y187" s="343"/>
    </row>
    <row r="188" spans="1:26" ht="13.5" customHeight="1" x14ac:dyDescent="0.4">
      <c r="A188" s="480" t="s">
        <v>239</v>
      </c>
      <c r="B188" s="480"/>
      <c r="C188" s="480"/>
      <c r="D188" s="480"/>
      <c r="E188" s="480"/>
      <c r="F188" s="480"/>
      <c r="G188" s="480"/>
      <c r="H188" s="480"/>
      <c r="I188" s="480"/>
      <c r="J188" s="480"/>
      <c r="K188" s="480"/>
      <c r="L188" s="480"/>
      <c r="M188" s="480"/>
      <c r="N188" s="480"/>
      <c r="O188" s="480"/>
      <c r="P188" s="480"/>
      <c r="Q188" s="480"/>
      <c r="R188" s="480"/>
      <c r="S188" s="480"/>
      <c r="T188" s="480"/>
      <c r="U188" s="343"/>
      <c r="V188" s="343"/>
      <c r="W188" s="343"/>
      <c r="X188" s="344"/>
      <c r="Y188" s="343"/>
    </row>
    <row r="189" spans="1:26" ht="13.5" customHeight="1" x14ac:dyDescent="0.4">
      <c r="H189" s="338"/>
      <c r="R189" s="342"/>
      <c r="S189" s="342"/>
      <c r="U189" s="343"/>
      <c r="V189" s="343"/>
      <c r="W189" s="343"/>
      <c r="X189" s="344"/>
      <c r="Y189" s="343"/>
    </row>
    <row r="190" spans="1:26" ht="13.5" customHeight="1" x14ac:dyDescent="0.4">
      <c r="A190" s="453" t="s">
        <v>240</v>
      </c>
      <c r="B190" s="453"/>
      <c r="C190" s="453"/>
      <c r="D190" s="453"/>
      <c r="E190" s="453"/>
      <c r="F190" s="453"/>
      <c r="G190" s="453"/>
      <c r="H190" s="453"/>
      <c r="I190" s="453"/>
      <c r="J190" s="454"/>
      <c r="K190" s="454"/>
      <c r="L190" s="454"/>
      <c r="M190" s="454"/>
      <c r="N190" s="454"/>
      <c r="O190" s="454"/>
      <c r="P190" s="454"/>
      <c r="Q190" s="454"/>
      <c r="R190" s="454"/>
      <c r="S190" s="454"/>
      <c r="T190" s="454"/>
    </row>
    <row r="192" spans="1:26" ht="13.5" customHeight="1" x14ac:dyDescent="0.4">
      <c r="A192" s="453" t="s">
        <v>155</v>
      </c>
      <c r="B192" s="453"/>
      <c r="C192" s="453"/>
      <c r="D192" s="453"/>
      <c r="E192" s="453"/>
      <c r="F192" s="453"/>
      <c r="G192" s="453"/>
      <c r="H192" s="478"/>
      <c r="I192" s="478"/>
      <c r="J192" s="479"/>
      <c r="K192" s="479"/>
      <c r="L192" s="479"/>
      <c r="M192" s="479"/>
      <c r="N192" s="479"/>
      <c r="O192" s="479"/>
      <c r="P192" s="479"/>
      <c r="Q192" s="479"/>
      <c r="R192" s="479"/>
      <c r="S192" s="479"/>
      <c r="T192" s="479"/>
    </row>
  </sheetData>
  <autoFilter ref="A3:Y179" xr:uid="{00000000-0009-0000-0000-000000000000}"/>
  <mergeCells count="44">
    <mergeCell ref="H186:J186"/>
    <mergeCell ref="P186:Q186"/>
    <mergeCell ref="R186:S186"/>
    <mergeCell ref="A188:T188"/>
    <mergeCell ref="A190:T190"/>
    <mergeCell ref="A192:T192"/>
    <mergeCell ref="H181:J181"/>
    <mergeCell ref="A182:F183"/>
    <mergeCell ref="H182:J182"/>
    <mergeCell ref="H183:J183"/>
    <mergeCell ref="A184:F185"/>
    <mergeCell ref="H184:J184"/>
    <mergeCell ref="H185:J185"/>
    <mergeCell ref="D152:E152"/>
    <mergeCell ref="G152:H152"/>
    <mergeCell ref="P152:T152"/>
    <mergeCell ref="U152:Y152"/>
    <mergeCell ref="D164:E164"/>
    <mergeCell ref="G164:H164"/>
    <mergeCell ref="P164:T164"/>
    <mergeCell ref="U164:Y164"/>
    <mergeCell ref="D109:E109"/>
    <mergeCell ref="G109:H109"/>
    <mergeCell ref="P109:T109"/>
    <mergeCell ref="U109:Y109"/>
    <mergeCell ref="D133:E133"/>
    <mergeCell ref="G133:H133"/>
    <mergeCell ref="P133:T133"/>
    <mergeCell ref="U133:Y133"/>
    <mergeCell ref="D55:E55"/>
    <mergeCell ref="G55:H55"/>
    <mergeCell ref="P55:T55"/>
    <mergeCell ref="U55:Y55"/>
    <mergeCell ref="D78:E78"/>
    <mergeCell ref="G78:H78"/>
    <mergeCell ref="P78:T78"/>
    <mergeCell ref="U78:Y78"/>
    <mergeCell ref="A1:Y1"/>
    <mergeCell ref="G2:H2"/>
    <mergeCell ref="P2:T2"/>
    <mergeCell ref="U2:Y2"/>
    <mergeCell ref="G26:H26"/>
    <mergeCell ref="P26:T26"/>
    <mergeCell ref="U26:Y26"/>
  </mergeCells>
  <pageMargins left="0.39370078740157483" right="0.51181102362204722" top="0.39370078740157483" bottom="0.39370078740157483" header="0.31496062992125984" footer="0.31496062992125984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C4B8-FA43-4775-BABF-75DEDF73278B}">
  <dimension ref="A1:AK23"/>
  <sheetViews>
    <sheetView workbookViewId="0">
      <selection activeCell="D4" sqref="D4"/>
    </sheetView>
  </sheetViews>
  <sheetFormatPr defaultRowHeight="16.8" x14ac:dyDescent="0.4"/>
  <cols>
    <col min="1" max="1" width="3" style="191" bestFit="1" customWidth="1"/>
    <col min="2" max="2" width="24" style="191" customWidth="1"/>
    <col min="3" max="3" width="6.109375" style="191" customWidth="1"/>
    <col min="4" max="7" width="3.33203125" style="191" customWidth="1"/>
    <col min="8" max="8" width="2.6640625" style="191" customWidth="1"/>
    <col min="9" max="9" width="3.21875" style="191" bestFit="1" customWidth="1"/>
    <col min="10" max="14" width="2.6640625" style="191" customWidth="1"/>
    <col min="15" max="15" width="3.21875" style="191" bestFit="1" customWidth="1"/>
    <col min="16" max="20" width="2.6640625" style="191" customWidth="1"/>
    <col min="21" max="21" width="3.21875" style="191" bestFit="1" customWidth="1"/>
    <col min="22" max="26" width="2.6640625" style="191" customWidth="1"/>
    <col min="27" max="27" width="3.21875" style="191" bestFit="1" customWidth="1"/>
    <col min="28" max="32" width="2.6640625" style="191" customWidth="1"/>
    <col min="33" max="33" width="3.21875" style="191" bestFit="1" customWidth="1"/>
    <col min="34" max="39" width="2.6640625" style="191" customWidth="1"/>
    <col min="40" max="248" width="8.88671875" style="191"/>
    <col min="249" max="249" width="3" style="191" bestFit="1" customWidth="1"/>
    <col min="250" max="250" width="24" style="191" customWidth="1"/>
    <col min="251" max="252" width="6.109375" style="191" customWidth="1"/>
    <col min="253" max="253" width="4" style="191" bestFit="1" customWidth="1"/>
    <col min="254" max="254" width="3.5546875" style="191" customWidth="1"/>
    <col min="255" max="257" width="3.5546875" style="191" bestFit="1" customWidth="1"/>
    <col min="258" max="258" width="3.109375" style="191" bestFit="1" customWidth="1"/>
    <col min="259" max="259" width="4.109375" style="191" customWidth="1"/>
    <col min="260" max="264" width="3.109375" style="191" bestFit="1" customWidth="1"/>
    <col min="265" max="265" width="4.33203125" style="191" customWidth="1"/>
    <col min="266" max="269" width="3.109375" style="191" bestFit="1" customWidth="1"/>
    <col min="270" max="275" width="3.109375" style="191" customWidth="1"/>
    <col min="276" max="276" width="3.109375" style="191" bestFit="1" customWidth="1"/>
    <col min="277" max="277" width="4.44140625" style="191" customWidth="1"/>
    <col min="278" max="281" width="3.109375" style="191" bestFit="1" customWidth="1"/>
    <col min="282" max="282" width="4.109375" style="191" customWidth="1"/>
    <col min="283" max="283" width="4.44140625" style="191" customWidth="1"/>
    <col min="284" max="287" width="3.109375" style="191" bestFit="1" customWidth="1"/>
    <col min="288" max="288" width="0.5546875" style="191" customWidth="1"/>
    <col min="289" max="293" width="0" style="191" hidden="1" customWidth="1"/>
    <col min="294" max="504" width="8.88671875" style="191"/>
    <col min="505" max="505" width="3" style="191" bestFit="1" customWidth="1"/>
    <col min="506" max="506" width="24" style="191" customWidth="1"/>
    <col min="507" max="508" width="6.109375" style="191" customWidth="1"/>
    <col min="509" max="509" width="4" style="191" bestFit="1" customWidth="1"/>
    <col min="510" max="510" width="3.5546875" style="191" customWidth="1"/>
    <col min="511" max="513" width="3.5546875" style="191" bestFit="1" customWidth="1"/>
    <col min="514" max="514" width="3.109375" style="191" bestFit="1" customWidth="1"/>
    <col min="515" max="515" width="4.109375" style="191" customWidth="1"/>
    <col min="516" max="520" width="3.109375" style="191" bestFit="1" customWidth="1"/>
    <col min="521" max="521" width="4.33203125" style="191" customWidth="1"/>
    <col min="522" max="525" width="3.109375" style="191" bestFit="1" customWidth="1"/>
    <col min="526" max="531" width="3.109375" style="191" customWidth="1"/>
    <col min="532" max="532" width="3.109375" style="191" bestFit="1" customWidth="1"/>
    <col min="533" max="533" width="4.44140625" style="191" customWidth="1"/>
    <col min="534" max="537" width="3.109375" style="191" bestFit="1" customWidth="1"/>
    <col min="538" max="538" width="4.109375" style="191" customWidth="1"/>
    <col min="539" max="539" width="4.44140625" style="191" customWidth="1"/>
    <col min="540" max="543" width="3.109375" style="191" bestFit="1" customWidth="1"/>
    <col min="544" max="544" width="0.5546875" style="191" customWidth="1"/>
    <col min="545" max="549" width="0" style="191" hidden="1" customWidth="1"/>
    <col min="550" max="760" width="8.88671875" style="191"/>
    <col min="761" max="761" width="3" style="191" bestFit="1" customWidth="1"/>
    <col min="762" max="762" width="24" style="191" customWidth="1"/>
    <col min="763" max="764" width="6.109375" style="191" customWidth="1"/>
    <col min="765" max="765" width="4" style="191" bestFit="1" customWidth="1"/>
    <col min="766" max="766" width="3.5546875" style="191" customWidth="1"/>
    <col min="767" max="769" width="3.5546875" style="191" bestFit="1" customWidth="1"/>
    <col min="770" max="770" width="3.109375" style="191" bestFit="1" customWidth="1"/>
    <col min="771" max="771" width="4.109375" style="191" customWidth="1"/>
    <col min="772" max="776" width="3.109375" style="191" bestFit="1" customWidth="1"/>
    <col min="777" max="777" width="4.33203125" style="191" customWidth="1"/>
    <col min="778" max="781" width="3.109375" style="191" bestFit="1" customWidth="1"/>
    <col min="782" max="787" width="3.109375" style="191" customWidth="1"/>
    <col min="788" max="788" width="3.109375" style="191" bestFit="1" customWidth="1"/>
    <col min="789" max="789" width="4.44140625" style="191" customWidth="1"/>
    <col min="790" max="793" width="3.109375" style="191" bestFit="1" customWidth="1"/>
    <col min="794" max="794" width="4.109375" style="191" customWidth="1"/>
    <col min="795" max="795" width="4.44140625" style="191" customWidth="1"/>
    <col min="796" max="799" width="3.109375" style="191" bestFit="1" customWidth="1"/>
    <col min="800" max="800" width="0.5546875" style="191" customWidth="1"/>
    <col min="801" max="805" width="0" style="191" hidden="1" customWidth="1"/>
    <col min="806" max="1016" width="8.88671875" style="191"/>
    <col min="1017" max="1017" width="3" style="191" bestFit="1" customWidth="1"/>
    <col min="1018" max="1018" width="24" style="191" customWidth="1"/>
    <col min="1019" max="1020" width="6.109375" style="191" customWidth="1"/>
    <col min="1021" max="1021" width="4" style="191" bestFit="1" customWidth="1"/>
    <col min="1022" max="1022" width="3.5546875" style="191" customWidth="1"/>
    <col min="1023" max="1025" width="3.5546875" style="191" bestFit="1" customWidth="1"/>
    <col min="1026" max="1026" width="3.109375" style="191" bestFit="1" customWidth="1"/>
    <col min="1027" max="1027" width="4.109375" style="191" customWidth="1"/>
    <col min="1028" max="1032" width="3.109375" style="191" bestFit="1" customWidth="1"/>
    <col min="1033" max="1033" width="4.33203125" style="191" customWidth="1"/>
    <col min="1034" max="1037" width="3.109375" style="191" bestFit="1" customWidth="1"/>
    <col min="1038" max="1043" width="3.109375" style="191" customWidth="1"/>
    <col min="1044" max="1044" width="3.109375" style="191" bestFit="1" customWidth="1"/>
    <col min="1045" max="1045" width="4.44140625" style="191" customWidth="1"/>
    <col min="1046" max="1049" width="3.109375" style="191" bestFit="1" customWidth="1"/>
    <col min="1050" max="1050" width="4.109375" style="191" customWidth="1"/>
    <col min="1051" max="1051" width="4.44140625" style="191" customWidth="1"/>
    <col min="1052" max="1055" width="3.109375" style="191" bestFit="1" customWidth="1"/>
    <col min="1056" max="1056" width="0.5546875" style="191" customWidth="1"/>
    <col min="1057" max="1061" width="0" style="191" hidden="1" customWidth="1"/>
    <col min="1062" max="1272" width="8.88671875" style="191"/>
    <col min="1273" max="1273" width="3" style="191" bestFit="1" customWidth="1"/>
    <col min="1274" max="1274" width="24" style="191" customWidth="1"/>
    <col min="1275" max="1276" width="6.109375" style="191" customWidth="1"/>
    <col min="1277" max="1277" width="4" style="191" bestFit="1" customWidth="1"/>
    <col min="1278" max="1278" width="3.5546875" style="191" customWidth="1"/>
    <col min="1279" max="1281" width="3.5546875" style="191" bestFit="1" customWidth="1"/>
    <col min="1282" max="1282" width="3.109375" style="191" bestFit="1" customWidth="1"/>
    <col min="1283" max="1283" width="4.109375" style="191" customWidth="1"/>
    <col min="1284" max="1288" width="3.109375" style="191" bestFit="1" customWidth="1"/>
    <col min="1289" max="1289" width="4.33203125" style="191" customWidth="1"/>
    <col min="1290" max="1293" width="3.109375" style="191" bestFit="1" customWidth="1"/>
    <col min="1294" max="1299" width="3.109375" style="191" customWidth="1"/>
    <col min="1300" max="1300" width="3.109375" style="191" bestFit="1" customWidth="1"/>
    <col min="1301" max="1301" width="4.44140625" style="191" customWidth="1"/>
    <col min="1302" max="1305" width="3.109375" style="191" bestFit="1" customWidth="1"/>
    <col min="1306" max="1306" width="4.109375" style="191" customWidth="1"/>
    <col min="1307" max="1307" width="4.44140625" style="191" customWidth="1"/>
    <col min="1308" max="1311" width="3.109375" style="191" bestFit="1" customWidth="1"/>
    <col min="1312" max="1312" width="0.5546875" style="191" customWidth="1"/>
    <col min="1313" max="1317" width="0" style="191" hidden="1" customWidth="1"/>
    <col min="1318" max="1528" width="8.88671875" style="191"/>
    <col min="1529" max="1529" width="3" style="191" bestFit="1" customWidth="1"/>
    <col min="1530" max="1530" width="24" style="191" customWidth="1"/>
    <col min="1531" max="1532" width="6.109375" style="191" customWidth="1"/>
    <col min="1533" max="1533" width="4" style="191" bestFit="1" customWidth="1"/>
    <col min="1534" max="1534" width="3.5546875" style="191" customWidth="1"/>
    <col min="1535" max="1537" width="3.5546875" style="191" bestFit="1" customWidth="1"/>
    <col min="1538" max="1538" width="3.109375" style="191" bestFit="1" customWidth="1"/>
    <col min="1539" max="1539" width="4.109375" style="191" customWidth="1"/>
    <col min="1540" max="1544" width="3.109375" style="191" bestFit="1" customWidth="1"/>
    <col min="1545" max="1545" width="4.33203125" style="191" customWidth="1"/>
    <col min="1546" max="1549" width="3.109375" style="191" bestFit="1" customWidth="1"/>
    <col min="1550" max="1555" width="3.109375" style="191" customWidth="1"/>
    <col min="1556" max="1556" width="3.109375" style="191" bestFit="1" customWidth="1"/>
    <col min="1557" max="1557" width="4.44140625" style="191" customWidth="1"/>
    <col min="1558" max="1561" width="3.109375" style="191" bestFit="1" customWidth="1"/>
    <col min="1562" max="1562" width="4.109375" style="191" customWidth="1"/>
    <col min="1563" max="1563" width="4.44140625" style="191" customWidth="1"/>
    <col min="1564" max="1567" width="3.109375" style="191" bestFit="1" customWidth="1"/>
    <col min="1568" max="1568" width="0.5546875" style="191" customWidth="1"/>
    <col min="1569" max="1573" width="0" style="191" hidden="1" customWidth="1"/>
    <col min="1574" max="1784" width="8.88671875" style="191"/>
    <col min="1785" max="1785" width="3" style="191" bestFit="1" customWidth="1"/>
    <col min="1786" max="1786" width="24" style="191" customWidth="1"/>
    <col min="1787" max="1788" width="6.109375" style="191" customWidth="1"/>
    <col min="1789" max="1789" width="4" style="191" bestFit="1" customWidth="1"/>
    <col min="1790" max="1790" width="3.5546875" style="191" customWidth="1"/>
    <col min="1791" max="1793" width="3.5546875" style="191" bestFit="1" customWidth="1"/>
    <col min="1794" max="1794" width="3.109375" style="191" bestFit="1" customWidth="1"/>
    <col min="1795" max="1795" width="4.109375" style="191" customWidth="1"/>
    <col min="1796" max="1800" width="3.109375" style="191" bestFit="1" customWidth="1"/>
    <col min="1801" max="1801" width="4.33203125" style="191" customWidth="1"/>
    <col min="1802" max="1805" width="3.109375" style="191" bestFit="1" customWidth="1"/>
    <col min="1806" max="1811" width="3.109375" style="191" customWidth="1"/>
    <col min="1812" max="1812" width="3.109375" style="191" bestFit="1" customWidth="1"/>
    <col min="1813" max="1813" width="4.44140625" style="191" customWidth="1"/>
    <col min="1814" max="1817" width="3.109375" style="191" bestFit="1" customWidth="1"/>
    <col min="1818" max="1818" width="4.109375" style="191" customWidth="1"/>
    <col min="1819" max="1819" width="4.44140625" style="191" customWidth="1"/>
    <col min="1820" max="1823" width="3.109375" style="191" bestFit="1" customWidth="1"/>
    <col min="1824" max="1824" width="0.5546875" style="191" customWidth="1"/>
    <col min="1825" max="1829" width="0" style="191" hidden="1" customWidth="1"/>
    <col min="1830" max="2040" width="8.88671875" style="191"/>
    <col min="2041" max="2041" width="3" style="191" bestFit="1" customWidth="1"/>
    <col min="2042" max="2042" width="24" style="191" customWidth="1"/>
    <col min="2043" max="2044" width="6.109375" style="191" customWidth="1"/>
    <col min="2045" max="2045" width="4" style="191" bestFit="1" customWidth="1"/>
    <col min="2046" max="2046" width="3.5546875" style="191" customWidth="1"/>
    <col min="2047" max="2049" width="3.5546875" style="191" bestFit="1" customWidth="1"/>
    <col min="2050" max="2050" width="3.109375" style="191" bestFit="1" customWidth="1"/>
    <col min="2051" max="2051" width="4.109375" style="191" customWidth="1"/>
    <col min="2052" max="2056" width="3.109375" style="191" bestFit="1" customWidth="1"/>
    <col min="2057" max="2057" width="4.33203125" style="191" customWidth="1"/>
    <col min="2058" max="2061" width="3.109375" style="191" bestFit="1" customWidth="1"/>
    <col min="2062" max="2067" width="3.109375" style="191" customWidth="1"/>
    <col min="2068" max="2068" width="3.109375" style="191" bestFit="1" customWidth="1"/>
    <col min="2069" max="2069" width="4.44140625" style="191" customWidth="1"/>
    <col min="2070" max="2073" width="3.109375" style="191" bestFit="1" customWidth="1"/>
    <col min="2074" max="2074" width="4.109375" style="191" customWidth="1"/>
    <col min="2075" max="2075" width="4.44140625" style="191" customWidth="1"/>
    <col min="2076" max="2079" width="3.109375" style="191" bestFit="1" customWidth="1"/>
    <col min="2080" max="2080" width="0.5546875" style="191" customWidth="1"/>
    <col min="2081" max="2085" width="0" style="191" hidden="1" customWidth="1"/>
    <col min="2086" max="2296" width="8.88671875" style="191"/>
    <col min="2297" max="2297" width="3" style="191" bestFit="1" customWidth="1"/>
    <col min="2298" max="2298" width="24" style="191" customWidth="1"/>
    <col min="2299" max="2300" width="6.109375" style="191" customWidth="1"/>
    <col min="2301" max="2301" width="4" style="191" bestFit="1" customWidth="1"/>
    <col min="2302" max="2302" width="3.5546875" style="191" customWidth="1"/>
    <col min="2303" max="2305" width="3.5546875" style="191" bestFit="1" customWidth="1"/>
    <col min="2306" max="2306" width="3.109375" style="191" bestFit="1" customWidth="1"/>
    <col min="2307" max="2307" width="4.109375" style="191" customWidth="1"/>
    <col min="2308" max="2312" width="3.109375" style="191" bestFit="1" customWidth="1"/>
    <col min="2313" max="2313" width="4.33203125" style="191" customWidth="1"/>
    <col min="2314" max="2317" width="3.109375" style="191" bestFit="1" customWidth="1"/>
    <col min="2318" max="2323" width="3.109375" style="191" customWidth="1"/>
    <col min="2324" max="2324" width="3.109375" style="191" bestFit="1" customWidth="1"/>
    <col min="2325" max="2325" width="4.44140625" style="191" customWidth="1"/>
    <col min="2326" max="2329" width="3.109375" style="191" bestFit="1" customWidth="1"/>
    <col min="2330" max="2330" width="4.109375" style="191" customWidth="1"/>
    <col min="2331" max="2331" width="4.44140625" style="191" customWidth="1"/>
    <col min="2332" max="2335" width="3.109375" style="191" bestFit="1" customWidth="1"/>
    <col min="2336" max="2336" width="0.5546875" style="191" customWidth="1"/>
    <col min="2337" max="2341" width="0" style="191" hidden="1" customWidth="1"/>
    <col min="2342" max="2552" width="8.88671875" style="191"/>
    <col min="2553" max="2553" width="3" style="191" bestFit="1" customWidth="1"/>
    <col min="2554" max="2554" width="24" style="191" customWidth="1"/>
    <col min="2555" max="2556" width="6.109375" style="191" customWidth="1"/>
    <col min="2557" max="2557" width="4" style="191" bestFit="1" customWidth="1"/>
    <col min="2558" max="2558" width="3.5546875" style="191" customWidth="1"/>
    <col min="2559" max="2561" width="3.5546875" style="191" bestFit="1" customWidth="1"/>
    <col min="2562" max="2562" width="3.109375" style="191" bestFit="1" customWidth="1"/>
    <col min="2563" max="2563" width="4.109375" style="191" customWidth="1"/>
    <col min="2564" max="2568" width="3.109375" style="191" bestFit="1" customWidth="1"/>
    <col min="2569" max="2569" width="4.33203125" style="191" customWidth="1"/>
    <col min="2570" max="2573" width="3.109375" style="191" bestFit="1" customWidth="1"/>
    <col min="2574" max="2579" width="3.109375" style="191" customWidth="1"/>
    <col min="2580" max="2580" width="3.109375" style="191" bestFit="1" customWidth="1"/>
    <col min="2581" max="2581" width="4.44140625" style="191" customWidth="1"/>
    <col min="2582" max="2585" width="3.109375" style="191" bestFit="1" customWidth="1"/>
    <col min="2586" max="2586" width="4.109375" style="191" customWidth="1"/>
    <col min="2587" max="2587" width="4.44140625" style="191" customWidth="1"/>
    <col min="2588" max="2591" width="3.109375" style="191" bestFit="1" customWidth="1"/>
    <col min="2592" max="2592" width="0.5546875" style="191" customWidth="1"/>
    <col min="2593" max="2597" width="0" style="191" hidden="1" customWidth="1"/>
    <col min="2598" max="2808" width="8.88671875" style="191"/>
    <col min="2809" max="2809" width="3" style="191" bestFit="1" customWidth="1"/>
    <col min="2810" max="2810" width="24" style="191" customWidth="1"/>
    <col min="2811" max="2812" width="6.109375" style="191" customWidth="1"/>
    <col min="2813" max="2813" width="4" style="191" bestFit="1" customWidth="1"/>
    <col min="2814" max="2814" width="3.5546875" style="191" customWidth="1"/>
    <col min="2815" max="2817" width="3.5546875" style="191" bestFit="1" customWidth="1"/>
    <col min="2818" max="2818" width="3.109375" style="191" bestFit="1" customWidth="1"/>
    <col min="2819" max="2819" width="4.109375" style="191" customWidth="1"/>
    <col min="2820" max="2824" width="3.109375" style="191" bestFit="1" customWidth="1"/>
    <col min="2825" max="2825" width="4.33203125" style="191" customWidth="1"/>
    <col min="2826" max="2829" width="3.109375" style="191" bestFit="1" customWidth="1"/>
    <col min="2830" max="2835" width="3.109375" style="191" customWidth="1"/>
    <col min="2836" max="2836" width="3.109375" style="191" bestFit="1" customWidth="1"/>
    <col min="2837" max="2837" width="4.44140625" style="191" customWidth="1"/>
    <col min="2838" max="2841" width="3.109375" style="191" bestFit="1" customWidth="1"/>
    <col min="2842" max="2842" width="4.109375" style="191" customWidth="1"/>
    <col min="2843" max="2843" width="4.44140625" style="191" customWidth="1"/>
    <col min="2844" max="2847" width="3.109375" style="191" bestFit="1" customWidth="1"/>
    <col min="2848" max="2848" width="0.5546875" style="191" customWidth="1"/>
    <col min="2849" max="2853" width="0" style="191" hidden="1" customWidth="1"/>
    <col min="2854" max="3064" width="8.88671875" style="191"/>
    <col min="3065" max="3065" width="3" style="191" bestFit="1" customWidth="1"/>
    <col min="3066" max="3066" width="24" style="191" customWidth="1"/>
    <col min="3067" max="3068" width="6.109375" style="191" customWidth="1"/>
    <col min="3069" max="3069" width="4" style="191" bestFit="1" customWidth="1"/>
    <col min="3070" max="3070" width="3.5546875" style="191" customWidth="1"/>
    <col min="3071" max="3073" width="3.5546875" style="191" bestFit="1" customWidth="1"/>
    <col min="3074" max="3074" width="3.109375" style="191" bestFit="1" customWidth="1"/>
    <col min="3075" max="3075" width="4.109375" style="191" customWidth="1"/>
    <col min="3076" max="3080" width="3.109375" style="191" bestFit="1" customWidth="1"/>
    <col min="3081" max="3081" width="4.33203125" style="191" customWidth="1"/>
    <col min="3082" max="3085" width="3.109375" style="191" bestFit="1" customWidth="1"/>
    <col min="3086" max="3091" width="3.109375" style="191" customWidth="1"/>
    <col min="3092" max="3092" width="3.109375" style="191" bestFit="1" customWidth="1"/>
    <col min="3093" max="3093" width="4.44140625" style="191" customWidth="1"/>
    <col min="3094" max="3097" width="3.109375" style="191" bestFit="1" customWidth="1"/>
    <col min="3098" max="3098" width="4.109375" style="191" customWidth="1"/>
    <col min="3099" max="3099" width="4.44140625" style="191" customWidth="1"/>
    <col min="3100" max="3103" width="3.109375" style="191" bestFit="1" customWidth="1"/>
    <col min="3104" max="3104" width="0.5546875" style="191" customWidth="1"/>
    <col min="3105" max="3109" width="0" style="191" hidden="1" customWidth="1"/>
    <col min="3110" max="3320" width="8.88671875" style="191"/>
    <col min="3321" max="3321" width="3" style="191" bestFit="1" customWidth="1"/>
    <col min="3322" max="3322" width="24" style="191" customWidth="1"/>
    <col min="3323" max="3324" width="6.109375" style="191" customWidth="1"/>
    <col min="3325" max="3325" width="4" style="191" bestFit="1" customWidth="1"/>
    <col min="3326" max="3326" width="3.5546875" style="191" customWidth="1"/>
    <col min="3327" max="3329" width="3.5546875" style="191" bestFit="1" customWidth="1"/>
    <col min="3330" max="3330" width="3.109375" style="191" bestFit="1" customWidth="1"/>
    <col min="3331" max="3331" width="4.109375" style="191" customWidth="1"/>
    <col min="3332" max="3336" width="3.109375" style="191" bestFit="1" customWidth="1"/>
    <col min="3337" max="3337" width="4.33203125" style="191" customWidth="1"/>
    <col min="3338" max="3341" width="3.109375" style="191" bestFit="1" customWidth="1"/>
    <col min="3342" max="3347" width="3.109375" style="191" customWidth="1"/>
    <col min="3348" max="3348" width="3.109375" style="191" bestFit="1" customWidth="1"/>
    <col min="3349" max="3349" width="4.44140625" style="191" customWidth="1"/>
    <col min="3350" max="3353" width="3.109375" style="191" bestFit="1" customWidth="1"/>
    <col min="3354" max="3354" width="4.109375" style="191" customWidth="1"/>
    <col min="3355" max="3355" width="4.44140625" style="191" customWidth="1"/>
    <col min="3356" max="3359" width="3.109375" style="191" bestFit="1" customWidth="1"/>
    <col min="3360" max="3360" width="0.5546875" style="191" customWidth="1"/>
    <col min="3361" max="3365" width="0" style="191" hidden="1" customWidth="1"/>
    <col min="3366" max="3576" width="8.88671875" style="191"/>
    <col min="3577" max="3577" width="3" style="191" bestFit="1" customWidth="1"/>
    <col min="3578" max="3578" width="24" style="191" customWidth="1"/>
    <col min="3579" max="3580" width="6.109375" style="191" customWidth="1"/>
    <col min="3581" max="3581" width="4" style="191" bestFit="1" customWidth="1"/>
    <col min="3582" max="3582" width="3.5546875" style="191" customWidth="1"/>
    <col min="3583" max="3585" width="3.5546875" style="191" bestFit="1" customWidth="1"/>
    <col min="3586" max="3586" width="3.109375" style="191" bestFit="1" customWidth="1"/>
    <col min="3587" max="3587" width="4.109375" style="191" customWidth="1"/>
    <col min="3588" max="3592" width="3.109375" style="191" bestFit="1" customWidth="1"/>
    <col min="3593" max="3593" width="4.33203125" style="191" customWidth="1"/>
    <col min="3594" max="3597" width="3.109375" style="191" bestFit="1" customWidth="1"/>
    <col min="3598" max="3603" width="3.109375" style="191" customWidth="1"/>
    <col min="3604" max="3604" width="3.109375" style="191" bestFit="1" customWidth="1"/>
    <col min="3605" max="3605" width="4.44140625" style="191" customWidth="1"/>
    <col min="3606" max="3609" width="3.109375" style="191" bestFit="1" customWidth="1"/>
    <col min="3610" max="3610" width="4.109375" style="191" customWidth="1"/>
    <col min="3611" max="3611" width="4.44140625" style="191" customWidth="1"/>
    <col min="3612" max="3615" width="3.109375" style="191" bestFit="1" customWidth="1"/>
    <col min="3616" max="3616" width="0.5546875" style="191" customWidth="1"/>
    <col min="3617" max="3621" width="0" style="191" hidden="1" customWidth="1"/>
    <col min="3622" max="3832" width="8.88671875" style="191"/>
    <col min="3833" max="3833" width="3" style="191" bestFit="1" customWidth="1"/>
    <col min="3834" max="3834" width="24" style="191" customWidth="1"/>
    <col min="3835" max="3836" width="6.109375" style="191" customWidth="1"/>
    <col min="3837" max="3837" width="4" style="191" bestFit="1" customWidth="1"/>
    <col min="3838" max="3838" width="3.5546875" style="191" customWidth="1"/>
    <col min="3839" max="3841" width="3.5546875" style="191" bestFit="1" customWidth="1"/>
    <col min="3842" max="3842" width="3.109375" style="191" bestFit="1" customWidth="1"/>
    <col min="3843" max="3843" width="4.109375" style="191" customWidth="1"/>
    <col min="3844" max="3848" width="3.109375" style="191" bestFit="1" customWidth="1"/>
    <col min="3849" max="3849" width="4.33203125" style="191" customWidth="1"/>
    <col min="3850" max="3853" width="3.109375" style="191" bestFit="1" customWidth="1"/>
    <col min="3854" max="3859" width="3.109375" style="191" customWidth="1"/>
    <col min="3860" max="3860" width="3.109375" style="191" bestFit="1" customWidth="1"/>
    <col min="3861" max="3861" width="4.44140625" style="191" customWidth="1"/>
    <col min="3862" max="3865" width="3.109375" style="191" bestFit="1" customWidth="1"/>
    <col min="3866" max="3866" width="4.109375" style="191" customWidth="1"/>
    <col min="3867" max="3867" width="4.44140625" style="191" customWidth="1"/>
    <col min="3868" max="3871" width="3.109375" style="191" bestFit="1" customWidth="1"/>
    <col min="3872" max="3872" width="0.5546875" style="191" customWidth="1"/>
    <col min="3873" max="3877" width="0" style="191" hidden="1" customWidth="1"/>
    <col min="3878" max="4088" width="8.88671875" style="191"/>
    <col min="4089" max="4089" width="3" style="191" bestFit="1" customWidth="1"/>
    <col min="4090" max="4090" width="24" style="191" customWidth="1"/>
    <col min="4091" max="4092" width="6.109375" style="191" customWidth="1"/>
    <col min="4093" max="4093" width="4" style="191" bestFit="1" customWidth="1"/>
    <col min="4094" max="4094" width="3.5546875" style="191" customWidth="1"/>
    <col min="4095" max="4097" width="3.5546875" style="191" bestFit="1" customWidth="1"/>
    <col min="4098" max="4098" width="3.109375" style="191" bestFit="1" customWidth="1"/>
    <col min="4099" max="4099" width="4.109375" style="191" customWidth="1"/>
    <col min="4100" max="4104" width="3.109375" style="191" bestFit="1" customWidth="1"/>
    <col min="4105" max="4105" width="4.33203125" style="191" customWidth="1"/>
    <col min="4106" max="4109" width="3.109375" style="191" bestFit="1" customWidth="1"/>
    <col min="4110" max="4115" width="3.109375" style="191" customWidth="1"/>
    <col min="4116" max="4116" width="3.109375" style="191" bestFit="1" customWidth="1"/>
    <col min="4117" max="4117" width="4.44140625" style="191" customWidth="1"/>
    <col min="4118" max="4121" width="3.109375" style="191" bestFit="1" customWidth="1"/>
    <col min="4122" max="4122" width="4.109375" style="191" customWidth="1"/>
    <col min="4123" max="4123" width="4.44140625" style="191" customWidth="1"/>
    <col min="4124" max="4127" width="3.109375" style="191" bestFit="1" customWidth="1"/>
    <col min="4128" max="4128" width="0.5546875" style="191" customWidth="1"/>
    <col min="4129" max="4133" width="0" style="191" hidden="1" customWidth="1"/>
    <col min="4134" max="4344" width="8.88671875" style="191"/>
    <col min="4345" max="4345" width="3" style="191" bestFit="1" customWidth="1"/>
    <col min="4346" max="4346" width="24" style="191" customWidth="1"/>
    <col min="4347" max="4348" width="6.109375" style="191" customWidth="1"/>
    <col min="4349" max="4349" width="4" style="191" bestFit="1" customWidth="1"/>
    <col min="4350" max="4350" width="3.5546875" style="191" customWidth="1"/>
    <col min="4351" max="4353" width="3.5546875" style="191" bestFit="1" customWidth="1"/>
    <col min="4354" max="4354" width="3.109375" style="191" bestFit="1" customWidth="1"/>
    <col min="4355" max="4355" width="4.109375" style="191" customWidth="1"/>
    <col min="4356" max="4360" width="3.109375" style="191" bestFit="1" customWidth="1"/>
    <col min="4361" max="4361" width="4.33203125" style="191" customWidth="1"/>
    <col min="4362" max="4365" width="3.109375" style="191" bestFit="1" customWidth="1"/>
    <col min="4366" max="4371" width="3.109375" style="191" customWidth="1"/>
    <col min="4372" max="4372" width="3.109375" style="191" bestFit="1" customWidth="1"/>
    <col min="4373" max="4373" width="4.44140625" style="191" customWidth="1"/>
    <col min="4374" max="4377" width="3.109375" style="191" bestFit="1" customWidth="1"/>
    <col min="4378" max="4378" width="4.109375" style="191" customWidth="1"/>
    <col min="4379" max="4379" width="4.44140625" style="191" customWidth="1"/>
    <col min="4380" max="4383" width="3.109375" style="191" bestFit="1" customWidth="1"/>
    <col min="4384" max="4384" width="0.5546875" style="191" customWidth="1"/>
    <col min="4385" max="4389" width="0" style="191" hidden="1" customWidth="1"/>
    <col min="4390" max="4600" width="8.88671875" style="191"/>
    <col min="4601" max="4601" width="3" style="191" bestFit="1" customWidth="1"/>
    <col min="4602" max="4602" width="24" style="191" customWidth="1"/>
    <col min="4603" max="4604" width="6.109375" style="191" customWidth="1"/>
    <col min="4605" max="4605" width="4" style="191" bestFit="1" customWidth="1"/>
    <col min="4606" max="4606" width="3.5546875" style="191" customWidth="1"/>
    <col min="4607" max="4609" width="3.5546875" style="191" bestFit="1" customWidth="1"/>
    <col min="4610" max="4610" width="3.109375" style="191" bestFit="1" customWidth="1"/>
    <col min="4611" max="4611" width="4.109375" style="191" customWidth="1"/>
    <col min="4612" max="4616" width="3.109375" style="191" bestFit="1" customWidth="1"/>
    <col min="4617" max="4617" width="4.33203125" style="191" customWidth="1"/>
    <col min="4618" max="4621" width="3.109375" style="191" bestFit="1" customWidth="1"/>
    <col min="4622" max="4627" width="3.109375" style="191" customWidth="1"/>
    <col min="4628" max="4628" width="3.109375" style="191" bestFit="1" customWidth="1"/>
    <col min="4629" max="4629" width="4.44140625" style="191" customWidth="1"/>
    <col min="4630" max="4633" width="3.109375" style="191" bestFit="1" customWidth="1"/>
    <col min="4634" max="4634" width="4.109375" style="191" customWidth="1"/>
    <col min="4635" max="4635" width="4.44140625" style="191" customWidth="1"/>
    <col min="4636" max="4639" width="3.109375" style="191" bestFit="1" customWidth="1"/>
    <col min="4640" max="4640" width="0.5546875" style="191" customWidth="1"/>
    <col min="4641" max="4645" width="0" style="191" hidden="1" customWidth="1"/>
    <col min="4646" max="4856" width="8.88671875" style="191"/>
    <col min="4857" max="4857" width="3" style="191" bestFit="1" customWidth="1"/>
    <col min="4858" max="4858" width="24" style="191" customWidth="1"/>
    <col min="4859" max="4860" width="6.109375" style="191" customWidth="1"/>
    <col min="4861" max="4861" width="4" style="191" bestFit="1" customWidth="1"/>
    <col min="4862" max="4862" width="3.5546875" style="191" customWidth="1"/>
    <col min="4863" max="4865" width="3.5546875" style="191" bestFit="1" customWidth="1"/>
    <col min="4866" max="4866" width="3.109375" style="191" bestFit="1" customWidth="1"/>
    <col min="4867" max="4867" width="4.109375" style="191" customWidth="1"/>
    <col min="4868" max="4872" width="3.109375" style="191" bestFit="1" customWidth="1"/>
    <col min="4873" max="4873" width="4.33203125" style="191" customWidth="1"/>
    <col min="4874" max="4877" width="3.109375" style="191" bestFit="1" customWidth="1"/>
    <col min="4878" max="4883" width="3.109375" style="191" customWidth="1"/>
    <col min="4884" max="4884" width="3.109375" style="191" bestFit="1" customWidth="1"/>
    <col min="4885" max="4885" width="4.44140625" style="191" customWidth="1"/>
    <col min="4886" max="4889" width="3.109375" style="191" bestFit="1" customWidth="1"/>
    <col min="4890" max="4890" width="4.109375" style="191" customWidth="1"/>
    <col min="4891" max="4891" width="4.44140625" style="191" customWidth="1"/>
    <col min="4892" max="4895" width="3.109375" style="191" bestFit="1" customWidth="1"/>
    <col min="4896" max="4896" width="0.5546875" style="191" customWidth="1"/>
    <col min="4897" max="4901" width="0" style="191" hidden="1" customWidth="1"/>
    <col min="4902" max="5112" width="8.88671875" style="191"/>
    <col min="5113" max="5113" width="3" style="191" bestFit="1" customWidth="1"/>
    <col min="5114" max="5114" width="24" style="191" customWidth="1"/>
    <col min="5115" max="5116" width="6.109375" style="191" customWidth="1"/>
    <col min="5117" max="5117" width="4" style="191" bestFit="1" customWidth="1"/>
    <col min="5118" max="5118" width="3.5546875" style="191" customWidth="1"/>
    <col min="5119" max="5121" width="3.5546875" style="191" bestFit="1" customWidth="1"/>
    <col min="5122" max="5122" width="3.109375" style="191" bestFit="1" customWidth="1"/>
    <col min="5123" max="5123" width="4.109375" style="191" customWidth="1"/>
    <col min="5124" max="5128" width="3.109375" style="191" bestFit="1" customWidth="1"/>
    <col min="5129" max="5129" width="4.33203125" style="191" customWidth="1"/>
    <col min="5130" max="5133" width="3.109375" style="191" bestFit="1" customWidth="1"/>
    <col min="5134" max="5139" width="3.109375" style="191" customWidth="1"/>
    <col min="5140" max="5140" width="3.109375" style="191" bestFit="1" customWidth="1"/>
    <col min="5141" max="5141" width="4.44140625" style="191" customWidth="1"/>
    <col min="5142" max="5145" width="3.109375" style="191" bestFit="1" customWidth="1"/>
    <col min="5146" max="5146" width="4.109375" style="191" customWidth="1"/>
    <col min="5147" max="5147" width="4.44140625" style="191" customWidth="1"/>
    <col min="5148" max="5151" width="3.109375" style="191" bestFit="1" customWidth="1"/>
    <col min="5152" max="5152" width="0.5546875" style="191" customWidth="1"/>
    <col min="5153" max="5157" width="0" style="191" hidden="1" customWidth="1"/>
    <col min="5158" max="5368" width="8.88671875" style="191"/>
    <col min="5369" max="5369" width="3" style="191" bestFit="1" customWidth="1"/>
    <col min="5370" max="5370" width="24" style="191" customWidth="1"/>
    <col min="5371" max="5372" width="6.109375" style="191" customWidth="1"/>
    <col min="5373" max="5373" width="4" style="191" bestFit="1" customWidth="1"/>
    <col min="5374" max="5374" width="3.5546875" style="191" customWidth="1"/>
    <col min="5375" max="5377" width="3.5546875" style="191" bestFit="1" customWidth="1"/>
    <col min="5378" max="5378" width="3.109375" style="191" bestFit="1" customWidth="1"/>
    <col min="5379" max="5379" width="4.109375" style="191" customWidth="1"/>
    <col min="5380" max="5384" width="3.109375" style="191" bestFit="1" customWidth="1"/>
    <col min="5385" max="5385" width="4.33203125" style="191" customWidth="1"/>
    <col min="5386" max="5389" width="3.109375" style="191" bestFit="1" customWidth="1"/>
    <col min="5390" max="5395" width="3.109375" style="191" customWidth="1"/>
    <col min="5396" max="5396" width="3.109375" style="191" bestFit="1" customWidth="1"/>
    <col min="5397" max="5397" width="4.44140625" style="191" customWidth="1"/>
    <col min="5398" max="5401" width="3.109375" style="191" bestFit="1" customWidth="1"/>
    <col min="5402" max="5402" width="4.109375" style="191" customWidth="1"/>
    <col min="5403" max="5403" width="4.44140625" style="191" customWidth="1"/>
    <col min="5404" max="5407" width="3.109375" style="191" bestFit="1" customWidth="1"/>
    <col min="5408" max="5408" width="0.5546875" style="191" customWidth="1"/>
    <col min="5409" max="5413" width="0" style="191" hidden="1" customWidth="1"/>
    <col min="5414" max="5624" width="8.88671875" style="191"/>
    <col min="5625" max="5625" width="3" style="191" bestFit="1" customWidth="1"/>
    <col min="5626" max="5626" width="24" style="191" customWidth="1"/>
    <col min="5627" max="5628" width="6.109375" style="191" customWidth="1"/>
    <col min="5629" max="5629" width="4" style="191" bestFit="1" customWidth="1"/>
    <col min="5630" max="5630" width="3.5546875" style="191" customWidth="1"/>
    <col min="5631" max="5633" width="3.5546875" style="191" bestFit="1" customWidth="1"/>
    <col min="5634" max="5634" width="3.109375" style="191" bestFit="1" customWidth="1"/>
    <col min="5635" max="5635" width="4.109375" style="191" customWidth="1"/>
    <col min="5636" max="5640" width="3.109375" style="191" bestFit="1" customWidth="1"/>
    <col min="5641" max="5641" width="4.33203125" style="191" customWidth="1"/>
    <col min="5642" max="5645" width="3.109375" style="191" bestFit="1" customWidth="1"/>
    <col min="5646" max="5651" width="3.109375" style="191" customWidth="1"/>
    <col min="5652" max="5652" width="3.109375" style="191" bestFit="1" customWidth="1"/>
    <col min="5653" max="5653" width="4.44140625" style="191" customWidth="1"/>
    <col min="5654" max="5657" width="3.109375" style="191" bestFit="1" customWidth="1"/>
    <col min="5658" max="5658" width="4.109375" style="191" customWidth="1"/>
    <col min="5659" max="5659" width="4.44140625" style="191" customWidth="1"/>
    <col min="5660" max="5663" width="3.109375" style="191" bestFit="1" customWidth="1"/>
    <col min="5664" max="5664" width="0.5546875" style="191" customWidth="1"/>
    <col min="5665" max="5669" width="0" style="191" hidden="1" customWidth="1"/>
    <col min="5670" max="5880" width="8.88671875" style="191"/>
    <col min="5881" max="5881" width="3" style="191" bestFit="1" customWidth="1"/>
    <col min="5882" max="5882" width="24" style="191" customWidth="1"/>
    <col min="5883" max="5884" width="6.109375" style="191" customWidth="1"/>
    <col min="5885" max="5885" width="4" style="191" bestFit="1" customWidth="1"/>
    <col min="5886" max="5886" width="3.5546875" style="191" customWidth="1"/>
    <col min="5887" max="5889" width="3.5546875" style="191" bestFit="1" customWidth="1"/>
    <col min="5890" max="5890" width="3.109375" style="191" bestFit="1" customWidth="1"/>
    <col min="5891" max="5891" width="4.109375" style="191" customWidth="1"/>
    <col min="5892" max="5896" width="3.109375" style="191" bestFit="1" customWidth="1"/>
    <col min="5897" max="5897" width="4.33203125" style="191" customWidth="1"/>
    <col min="5898" max="5901" width="3.109375" style="191" bestFit="1" customWidth="1"/>
    <col min="5902" max="5907" width="3.109375" style="191" customWidth="1"/>
    <col min="5908" max="5908" width="3.109375" style="191" bestFit="1" customWidth="1"/>
    <col min="5909" max="5909" width="4.44140625" style="191" customWidth="1"/>
    <col min="5910" max="5913" width="3.109375" style="191" bestFit="1" customWidth="1"/>
    <col min="5914" max="5914" width="4.109375" style="191" customWidth="1"/>
    <col min="5915" max="5915" width="4.44140625" style="191" customWidth="1"/>
    <col min="5916" max="5919" width="3.109375" style="191" bestFit="1" customWidth="1"/>
    <col min="5920" max="5920" width="0.5546875" style="191" customWidth="1"/>
    <col min="5921" max="5925" width="0" style="191" hidden="1" customWidth="1"/>
    <col min="5926" max="6136" width="8.88671875" style="191"/>
    <col min="6137" max="6137" width="3" style="191" bestFit="1" customWidth="1"/>
    <col min="6138" max="6138" width="24" style="191" customWidth="1"/>
    <col min="6139" max="6140" width="6.109375" style="191" customWidth="1"/>
    <col min="6141" max="6141" width="4" style="191" bestFit="1" customWidth="1"/>
    <col min="6142" max="6142" width="3.5546875" style="191" customWidth="1"/>
    <col min="6143" max="6145" width="3.5546875" style="191" bestFit="1" customWidth="1"/>
    <col min="6146" max="6146" width="3.109375" style="191" bestFit="1" customWidth="1"/>
    <col min="6147" max="6147" width="4.109375" style="191" customWidth="1"/>
    <col min="6148" max="6152" width="3.109375" style="191" bestFit="1" customWidth="1"/>
    <col min="6153" max="6153" width="4.33203125" style="191" customWidth="1"/>
    <col min="6154" max="6157" width="3.109375" style="191" bestFit="1" customWidth="1"/>
    <col min="6158" max="6163" width="3.109375" style="191" customWidth="1"/>
    <col min="6164" max="6164" width="3.109375" style="191" bestFit="1" customWidth="1"/>
    <col min="6165" max="6165" width="4.44140625" style="191" customWidth="1"/>
    <col min="6166" max="6169" width="3.109375" style="191" bestFit="1" customWidth="1"/>
    <col min="6170" max="6170" width="4.109375" style="191" customWidth="1"/>
    <col min="6171" max="6171" width="4.44140625" style="191" customWidth="1"/>
    <col min="6172" max="6175" width="3.109375" style="191" bestFit="1" customWidth="1"/>
    <col min="6176" max="6176" width="0.5546875" style="191" customWidth="1"/>
    <col min="6177" max="6181" width="0" style="191" hidden="1" customWidth="1"/>
    <col min="6182" max="6392" width="8.88671875" style="191"/>
    <col min="6393" max="6393" width="3" style="191" bestFit="1" customWidth="1"/>
    <col min="6394" max="6394" width="24" style="191" customWidth="1"/>
    <col min="6395" max="6396" width="6.109375" style="191" customWidth="1"/>
    <col min="6397" max="6397" width="4" style="191" bestFit="1" customWidth="1"/>
    <col min="6398" max="6398" width="3.5546875" style="191" customWidth="1"/>
    <col min="6399" max="6401" width="3.5546875" style="191" bestFit="1" customWidth="1"/>
    <col min="6402" max="6402" width="3.109375" style="191" bestFit="1" customWidth="1"/>
    <col min="6403" max="6403" width="4.109375" style="191" customWidth="1"/>
    <col min="6404" max="6408" width="3.109375" style="191" bestFit="1" customWidth="1"/>
    <col min="6409" max="6409" width="4.33203125" style="191" customWidth="1"/>
    <col min="6410" max="6413" width="3.109375" style="191" bestFit="1" customWidth="1"/>
    <col min="6414" max="6419" width="3.109375" style="191" customWidth="1"/>
    <col min="6420" max="6420" width="3.109375" style="191" bestFit="1" customWidth="1"/>
    <col min="6421" max="6421" width="4.44140625" style="191" customWidth="1"/>
    <col min="6422" max="6425" width="3.109375" style="191" bestFit="1" customWidth="1"/>
    <col min="6426" max="6426" width="4.109375" style="191" customWidth="1"/>
    <col min="6427" max="6427" width="4.44140625" style="191" customWidth="1"/>
    <col min="6428" max="6431" width="3.109375" style="191" bestFit="1" customWidth="1"/>
    <col min="6432" max="6432" width="0.5546875" style="191" customWidth="1"/>
    <col min="6433" max="6437" width="0" style="191" hidden="1" customWidth="1"/>
    <col min="6438" max="6648" width="8.88671875" style="191"/>
    <col min="6649" max="6649" width="3" style="191" bestFit="1" customWidth="1"/>
    <col min="6650" max="6650" width="24" style="191" customWidth="1"/>
    <col min="6651" max="6652" width="6.109375" style="191" customWidth="1"/>
    <col min="6653" max="6653" width="4" style="191" bestFit="1" customWidth="1"/>
    <col min="6654" max="6654" width="3.5546875" style="191" customWidth="1"/>
    <col min="6655" max="6657" width="3.5546875" style="191" bestFit="1" customWidth="1"/>
    <col min="6658" max="6658" width="3.109375" style="191" bestFit="1" customWidth="1"/>
    <col min="6659" max="6659" width="4.109375" style="191" customWidth="1"/>
    <col min="6660" max="6664" width="3.109375" style="191" bestFit="1" customWidth="1"/>
    <col min="6665" max="6665" width="4.33203125" style="191" customWidth="1"/>
    <col min="6666" max="6669" width="3.109375" style="191" bestFit="1" customWidth="1"/>
    <col min="6670" max="6675" width="3.109375" style="191" customWidth="1"/>
    <col min="6676" max="6676" width="3.109375" style="191" bestFit="1" customWidth="1"/>
    <col min="6677" max="6677" width="4.44140625" style="191" customWidth="1"/>
    <col min="6678" max="6681" width="3.109375" style="191" bestFit="1" customWidth="1"/>
    <col min="6682" max="6682" width="4.109375" style="191" customWidth="1"/>
    <col min="6683" max="6683" width="4.44140625" style="191" customWidth="1"/>
    <col min="6684" max="6687" width="3.109375" style="191" bestFit="1" customWidth="1"/>
    <col min="6688" max="6688" width="0.5546875" style="191" customWidth="1"/>
    <col min="6689" max="6693" width="0" style="191" hidden="1" customWidth="1"/>
    <col min="6694" max="6904" width="8.88671875" style="191"/>
    <col min="6905" max="6905" width="3" style="191" bestFit="1" customWidth="1"/>
    <col min="6906" max="6906" width="24" style="191" customWidth="1"/>
    <col min="6907" max="6908" width="6.109375" style="191" customWidth="1"/>
    <col min="6909" max="6909" width="4" style="191" bestFit="1" customWidth="1"/>
    <col min="6910" max="6910" width="3.5546875" style="191" customWidth="1"/>
    <col min="6911" max="6913" width="3.5546875" style="191" bestFit="1" customWidth="1"/>
    <col min="6914" max="6914" width="3.109375" style="191" bestFit="1" customWidth="1"/>
    <col min="6915" max="6915" width="4.109375" style="191" customWidth="1"/>
    <col min="6916" max="6920" width="3.109375" style="191" bestFit="1" customWidth="1"/>
    <col min="6921" max="6921" width="4.33203125" style="191" customWidth="1"/>
    <col min="6922" max="6925" width="3.109375" style="191" bestFit="1" customWidth="1"/>
    <col min="6926" max="6931" width="3.109375" style="191" customWidth="1"/>
    <col min="6932" max="6932" width="3.109375" style="191" bestFit="1" customWidth="1"/>
    <col min="6933" max="6933" width="4.44140625" style="191" customWidth="1"/>
    <col min="6934" max="6937" width="3.109375" style="191" bestFit="1" customWidth="1"/>
    <col min="6938" max="6938" width="4.109375" style="191" customWidth="1"/>
    <col min="6939" max="6939" width="4.44140625" style="191" customWidth="1"/>
    <col min="6940" max="6943" width="3.109375" style="191" bestFit="1" customWidth="1"/>
    <col min="6944" max="6944" width="0.5546875" style="191" customWidth="1"/>
    <col min="6945" max="6949" width="0" style="191" hidden="1" customWidth="1"/>
    <col min="6950" max="7160" width="8.88671875" style="191"/>
    <col min="7161" max="7161" width="3" style="191" bestFit="1" customWidth="1"/>
    <col min="7162" max="7162" width="24" style="191" customWidth="1"/>
    <col min="7163" max="7164" width="6.109375" style="191" customWidth="1"/>
    <col min="7165" max="7165" width="4" style="191" bestFit="1" customWidth="1"/>
    <col min="7166" max="7166" width="3.5546875" style="191" customWidth="1"/>
    <col min="7167" max="7169" width="3.5546875" style="191" bestFit="1" customWidth="1"/>
    <col min="7170" max="7170" width="3.109375" style="191" bestFit="1" customWidth="1"/>
    <col min="7171" max="7171" width="4.109375" style="191" customWidth="1"/>
    <col min="7172" max="7176" width="3.109375" style="191" bestFit="1" customWidth="1"/>
    <col min="7177" max="7177" width="4.33203125" style="191" customWidth="1"/>
    <col min="7178" max="7181" width="3.109375" style="191" bestFit="1" customWidth="1"/>
    <col min="7182" max="7187" width="3.109375" style="191" customWidth="1"/>
    <col min="7188" max="7188" width="3.109375" style="191" bestFit="1" customWidth="1"/>
    <col min="7189" max="7189" width="4.44140625" style="191" customWidth="1"/>
    <col min="7190" max="7193" width="3.109375" style="191" bestFit="1" customWidth="1"/>
    <col min="7194" max="7194" width="4.109375" style="191" customWidth="1"/>
    <col min="7195" max="7195" width="4.44140625" style="191" customWidth="1"/>
    <col min="7196" max="7199" width="3.109375" style="191" bestFit="1" customWidth="1"/>
    <col min="7200" max="7200" width="0.5546875" style="191" customWidth="1"/>
    <col min="7201" max="7205" width="0" style="191" hidden="1" customWidth="1"/>
    <col min="7206" max="7416" width="8.88671875" style="191"/>
    <col min="7417" max="7417" width="3" style="191" bestFit="1" customWidth="1"/>
    <col min="7418" max="7418" width="24" style="191" customWidth="1"/>
    <col min="7419" max="7420" width="6.109375" style="191" customWidth="1"/>
    <col min="7421" max="7421" width="4" style="191" bestFit="1" customWidth="1"/>
    <col min="7422" max="7422" width="3.5546875" style="191" customWidth="1"/>
    <col min="7423" max="7425" width="3.5546875" style="191" bestFit="1" customWidth="1"/>
    <col min="7426" max="7426" width="3.109375" style="191" bestFit="1" customWidth="1"/>
    <col min="7427" max="7427" width="4.109375" style="191" customWidth="1"/>
    <col min="7428" max="7432" width="3.109375" style="191" bestFit="1" customWidth="1"/>
    <col min="7433" max="7433" width="4.33203125" style="191" customWidth="1"/>
    <col min="7434" max="7437" width="3.109375" style="191" bestFit="1" customWidth="1"/>
    <col min="7438" max="7443" width="3.109375" style="191" customWidth="1"/>
    <col min="7444" max="7444" width="3.109375" style="191" bestFit="1" customWidth="1"/>
    <col min="7445" max="7445" width="4.44140625" style="191" customWidth="1"/>
    <col min="7446" max="7449" width="3.109375" style="191" bestFit="1" customWidth="1"/>
    <col min="7450" max="7450" width="4.109375" style="191" customWidth="1"/>
    <col min="7451" max="7451" width="4.44140625" style="191" customWidth="1"/>
    <col min="7452" max="7455" width="3.109375" style="191" bestFit="1" customWidth="1"/>
    <col min="7456" max="7456" width="0.5546875" style="191" customWidth="1"/>
    <col min="7457" max="7461" width="0" style="191" hidden="1" customWidth="1"/>
    <col min="7462" max="7672" width="8.88671875" style="191"/>
    <col min="7673" max="7673" width="3" style="191" bestFit="1" customWidth="1"/>
    <col min="7674" max="7674" width="24" style="191" customWidth="1"/>
    <col min="7675" max="7676" width="6.109375" style="191" customWidth="1"/>
    <col min="7677" max="7677" width="4" style="191" bestFit="1" customWidth="1"/>
    <col min="7678" max="7678" width="3.5546875" style="191" customWidth="1"/>
    <col min="7679" max="7681" width="3.5546875" style="191" bestFit="1" customWidth="1"/>
    <col min="7682" max="7682" width="3.109375" style="191" bestFit="1" customWidth="1"/>
    <col min="7683" max="7683" width="4.109375" style="191" customWidth="1"/>
    <col min="7684" max="7688" width="3.109375" style="191" bestFit="1" customWidth="1"/>
    <col min="7689" max="7689" width="4.33203125" style="191" customWidth="1"/>
    <col min="7690" max="7693" width="3.109375" style="191" bestFit="1" customWidth="1"/>
    <col min="7694" max="7699" width="3.109375" style="191" customWidth="1"/>
    <col min="7700" max="7700" width="3.109375" style="191" bestFit="1" customWidth="1"/>
    <col min="7701" max="7701" width="4.44140625" style="191" customWidth="1"/>
    <col min="7702" max="7705" width="3.109375" style="191" bestFit="1" customWidth="1"/>
    <col min="7706" max="7706" width="4.109375" style="191" customWidth="1"/>
    <col min="7707" max="7707" width="4.44140625" style="191" customWidth="1"/>
    <col min="7708" max="7711" width="3.109375" style="191" bestFit="1" customWidth="1"/>
    <col min="7712" max="7712" width="0.5546875" style="191" customWidth="1"/>
    <col min="7713" max="7717" width="0" style="191" hidden="1" customWidth="1"/>
    <col min="7718" max="7928" width="8.88671875" style="191"/>
    <col min="7929" max="7929" width="3" style="191" bestFit="1" customWidth="1"/>
    <col min="7930" max="7930" width="24" style="191" customWidth="1"/>
    <col min="7931" max="7932" width="6.109375" style="191" customWidth="1"/>
    <col min="7933" max="7933" width="4" style="191" bestFit="1" customWidth="1"/>
    <col min="7934" max="7934" width="3.5546875" style="191" customWidth="1"/>
    <col min="7935" max="7937" width="3.5546875" style="191" bestFit="1" customWidth="1"/>
    <col min="7938" max="7938" width="3.109375" style="191" bestFit="1" customWidth="1"/>
    <col min="7939" max="7939" width="4.109375" style="191" customWidth="1"/>
    <col min="7940" max="7944" width="3.109375" style="191" bestFit="1" customWidth="1"/>
    <col min="7945" max="7945" width="4.33203125" style="191" customWidth="1"/>
    <col min="7946" max="7949" width="3.109375" style="191" bestFit="1" customWidth="1"/>
    <col min="7950" max="7955" width="3.109375" style="191" customWidth="1"/>
    <col min="7956" max="7956" width="3.109375" style="191" bestFit="1" customWidth="1"/>
    <col min="7957" max="7957" width="4.44140625" style="191" customWidth="1"/>
    <col min="7958" max="7961" width="3.109375" style="191" bestFit="1" customWidth="1"/>
    <col min="7962" max="7962" width="4.109375" style="191" customWidth="1"/>
    <col min="7963" max="7963" width="4.44140625" style="191" customWidth="1"/>
    <col min="7964" max="7967" width="3.109375" style="191" bestFit="1" customWidth="1"/>
    <col min="7968" max="7968" width="0.5546875" style="191" customWidth="1"/>
    <col min="7969" max="7973" width="0" style="191" hidden="1" customWidth="1"/>
    <col min="7974" max="8184" width="8.88671875" style="191"/>
    <col min="8185" max="8185" width="3" style="191" bestFit="1" customWidth="1"/>
    <col min="8186" max="8186" width="24" style="191" customWidth="1"/>
    <col min="8187" max="8188" width="6.109375" style="191" customWidth="1"/>
    <col min="8189" max="8189" width="4" style="191" bestFit="1" customWidth="1"/>
    <col min="8190" max="8190" width="3.5546875" style="191" customWidth="1"/>
    <col min="8191" max="8193" width="3.5546875" style="191" bestFit="1" customWidth="1"/>
    <col min="8194" max="8194" width="3.109375" style="191" bestFit="1" customWidth="1"/>
    <col min="8195" max="8195" width="4.109375" style="191" customWidth="1"/>
    <col min="8196" max="8200" width="3.109375" style="191" bestFit="1" customWidth="1"/>
    <col min="8201" max="8201" width="4.33203125" style="191" customWidth="1"/>
    <col min="8202" max="8205" width="3.109375" style="191" bestFit="1" customWidth="1"/>
    <col min="8206" max="8211" width="3.109375" style="191" customWidth="1"/>
    <col min="8212" max="8212" width="3.109375" style="191" bestFit="1" customWidth="1"/>
    <col min="8213" max="8213" width="4.44140625" style="191" customWidth="1"/>
    <col min="8214" max="8217" width="3.109375" style="191" bestFit="1" customWidth="1"/>
    <col min="8218" max="8218" width="4.109375" style="191" customWidth="1"/>
    <col min="8219" max="8219" width="4.44140625" style="191" customWidth="1"/>
    <col min="8220" max="8223" width="3.109375" style="191" bestFit="1" customWidth="1"/>
    <col min="8224" max="8224" width="0.5546875" style="191" customWidth="1"/>
    <col min="8225" max="8229" width="0" style="191" hidden="1" customWidth="1"/>
    <col min="8230" max="8440" width="8.88671875" style="191"/>
    <col min="8441" max="8441" width="3" style="191" bestFit="1" customWidth="1"/>
    <col min="8442" max="8442" width="24" style="191" customWidth="1"/>
    <col min="8443" max="8444" width="6.109375" style="191" customWidth="1"/>
    <col min="8445" max="8445" width="4" style="191" bestFit="1" customWidth="1"/>
    <col min="8446" max="8446" width="3.5546875" style="191" customWidth="1"/>
    <col min="8447" max="8449" width="3.5546875" style="191" bestFit="1" customWidth="1"/>
    <col min="8450" max="8450" width="3.109375" style="191" bestFit="1" customWidth="1"/>
    <col min="8451" max="8451" width="4.109375" style="191" customWidth="1"/>
    <col min="8452" max="8456" width="3.109375" style="191" bestFit="1" customWidth="1"/>
    <col min="8457" max="8457" width="4.33203125" style="191" customWidth="1"/>
    <col min="8458" max="8461" width="3.109375" style="191" bestFit="1" customWidth="1"/>
    <col min="8462" max="8467" width="3.109375" style="191" customWidth="1"/>
    <col min="8468" max="8468" width="3.109375" style="191" bestFit="1" customWidth="1"/>
    <col min="8469" max="8469" width="4.44140625" style="191" customWidth="1"/>
    <col min="8470" max="8473" width="3.109375" style="191" bestFit="1" customWidth="1"/>
    <col min="8474" max="8474" width="4.109375" style="191" customWidth="1"/>
    <col min="8475" max="8475" width="4.44140625" style="191" customWidth="1"/>
    <col min="8476" max="8479" width="3.109375" style="191" bestFit="1" customWidth="1"/>
    <col min="8480" max="8480" width="0.5546875" style="191" customWidth="1"/>
    <col min="8481" max="8485" width="0" style="191" hidden="1" customWidth="1"/>
    <col min="8486" max="8696" width="8.88671875" style="191"/>
    <col min="8697" max="8697" width="3" style="191" bestFit="1" customWidth="1"/>
    <col min="8698" max="8698" width="24" style="191" customWidth="1"/>
    <col min="8699" max="8700" width="6.109375" style="191" customWidth="1"/>
    <col min="8701" max="8701" width="4" style="191" bestFit="1" customWidth="1"/>
    <col min="8702" max="8702" width="3.5546875" style="191" customWidth="1"/>
    <col min="8703" max="8705" width="3.5546875" style="191" bestFit="1" customWidth="1"/>
    <col min="8706" max="8706" width="3.109375" style="191" bestFit="1" customWidth="1"/>
    <col min="8707" max="8707" width="4.109375" style="191" customWidth="1"/>
    <col min="8708" max="8712" width="3.109375" style="191" bestFit="1" customWidth="1"/>
    <col min="8713" max="8713" width="4.33203125" style="191" customWidth="1"/>
    <col min="8714" max="8717" width="3.109375" style="191" bestFit="1" customWidth="1"/>
    <col min="8718" max="8723" width="3.109375" style="191" customWidth="1"/>
    <col min="8724" max="8724" width="3.109375" style="191" bestFit="1" customWidth="1"/>
    <col min="8725" max="8725" width="4.44140625" style="191" customWidth="1"/>
    <col min="8726" max="8729" width="3.109375" style="191" bestFit="1" customWidth="1"/>
    <col min="8730" max="8730" width="4.109375" style="191" customWidth="1"/>
    <col min="8731" max="8731" width="4.44140625" style="191" customWidth="1"/>
    <col min="8732" max="8735" width="3.109375" style="191" bestFit="1" customWidth="1"/>
    <col min="8736" max="8736" width="0.5546875" style="191" customWidth="1"/>
    <col min="8737" max="8741" width="0" style="191" hidden="1" customWidth="1"/>
    <col min="8742" max="8952" width="8.88671875" style="191"/>
    <col min="8953" max="8953" width="3" style="191" bestFit="1" customWidth="1"/>
    <col min="8954" max="8954" width="24" style="191" customWidth="1"/>
    <col min="8955" max="8956" width="6.109375" style="191" customWidth="1"/>
    <col min="8957" max="8957" width="4" style="191" bestFit="1" customWidth="1"/>
    <col min="8958" max="8958" width="3.5546875" style="191" customWidth="1"/>
    <col min="8959" max="8961" width="3.5546875" style="191" bestFit="1" customWidth="1"/>
    <col min="8962" max="8962" width="3.109375" style="191" bestFit="1" customWidth="1"/>
    <col min="8963" max="8963" width="4.109375" style="191" customWidth="1"/>
    <col min="8964" max="8968" width="3.109375" style="191" bestFit="1" customWidth="1"/>
    <col min="8969" max="8969" width="4.33203125" style="191" customWidth="1"/>
    <col min="8970" max="8973" width="3.109375" style="191" bestFit="1" customWidth="1"/>
    <col min="8974" max="8979" width="3.109375" style="191" customWidth="1"/>
    <col min="8980" max="8980" width="3.109375" style="191" bestFit="1" customWidth="1"/>
    <col min="8981" max="8981" width="4.44140625" style="191" customWidth="1"/>
    <col min="8982" max="8985" width="3.109375" style="191" bestFit="1" customWidth="1"/>
    <col min="8986" max="8986" width="4.109375" style="191" customWidth="1"/>
    <col min="8987" max="8987" width="4.44140625" style="191" customWidth="1"/>
    <col min="8988" max="8991" width="3.109375" style="191" bestFit="1" customWidth="1"/>
    <col min="8992" max="8992" width="0.5546875" style="191" customWidth="1"/>
    <col min="8993" max="8997" width="0" style="191" hidden="1" customWidth="1"/>
    <col min="8998" max="9208" width="8.88671875" style="191"/>
    <col min="9209" max="9209" width="3" style="191" bestFit="1" customWidth="1"/>
    <col min="9210" max="9210" width="24" style="191" customWidth="1"/>
    <col min="9211" max="9212" width="6.109375" style="191" customWidth="1"/>
    <col min="9213" max="9213" width="4" style="191" bestFit="1" customWidth="1"/>
    <col min="9214" max="9214" width="3.5546875" style="191" customWidth="1"/>
    <col min="9215" max="9217" width="3.5546875" style="191" bestFit="1" customWidth="1"/>
    <col min="9218" max="9218" width="3.109375" style="191" bestFit="1" customWidth="1"/>
    <col min="9219" max="9219" width="4.109375" style="191" customWidth="1"/>
    <col min="9220" max="9224" width="3.109375" style="191" bestFit="1" customWidth="1"/>
    <col min="9225" max="9225" width="4.33203125" style="191" customWidth="1"/>
    <col min="9226" max="9229" width="3.109375" style="191" bestFit="1" customWidth="1"/>
    <col min="9230" max="9235" width="3.109375" style="191" customWidth="1"/>
    <col min="9236" max="9236" width="3.109375" style="191" bestFit="1" customWidth="1"/>
    <col min="9237" max="9237" width="4.44140625" style="191" customWidth="1"/>
    <col min="9238" max="9241" width="3.109375" style="191" bestFit="1" customWidth="1"/>
    <col min="9242" max="9242" width="4.109375" style="191" customWidth="1"/>
    <col min="9243" max="9243" width="4.44140625" style="191" customWidth="1"/>
    <col min="9244" max="9247" width="3.109375" style="191" bestFit="1" customWidth="1"/>
    <col min="9248" max="9248" width="0.5546875" style="191" customWidth="1"/>
    <col min="9249" max="9253" width="0" style="191" hidden="1" customWidth="1"/>
    <col min="9254" max="9464" width="8.88671875" style="191"/>
    <col min="9465" max="9465" width="3" style="191" bestFit="1" customWidth="1"/>
    <col min="9466" max="9466" width="24" style="191" customWidth="1"/>
    <col min="9467" max="9468" width="6.109375" style="191" customWidth="1"/>
    <col min="9469" max="9469" width="4" style="191" bestFit="1" customWidth="1"/>
    <col min="9470" max="9470" width="3.5546875" style="191" customWidth="1"/>
    <col min="9471" max="9473" width="3.5546875" style="191" bestFit="1" customWidth="1"/>
    <col min="9474" max="9474" width="3.109375" style="191" bestFit="1" customWidth="1"/>
    <col min="9475" max="9475" width="4.109375" style="191" customWidth="1"/>
    <col min="9476" max="9480" width="3.109375" style="191" bestFit="1" customWidth="1"/>
    <col min="9481" max="9481" width="4.33203125" style="191" customWidth="1"/>
    <col min="9482" max="9485" width="3.109375" style="191" bestFit="1" customWidth="1"/>
    <col min="9486" max="9491" width="3.109375" style="191" customWidth="1"/>
    <col min="9492" max="9492" width="3.109375" style="191" bestFit="1" customWidth="1"/>
    <col min="9493" max="9493" width="4.44140625" style="191" customWidth="1"/>
    <col min="9494" max="9497" width="3.109375" style="191" bestFit="1" customWidth="1"/>
    <col min="9498" max="9498" width="4.109375" style="191" customWidth="1"/>
    <col min="9499" max="9499" width="4.44140625" style="191" customWidth="1"/>
    <col min="9500" max="9503" width="3.109375" style="191" bestFit="1" customWidth="1"/>
    <col min="9504" max="9504" width="0.5546875" style="191" customWidth="1"/>
    <col min="9505" max="9509" width="0" style="191" hidden="1" customWidth="1"/>
    <col min="9510" max="9720" width="8.88671875" style="191"/>
    <col min="9721" max="9721" width="3" style="191" bestFit="1" customWidth="1"/>
    <col min="9722" max="9722" width="24" style="191" customWidth="1"/>
    <col min="9723" max="9724" width="6.109375" style="191" customWidth="1"/>
    <col min="9725" max="9725" width="4" style="191" bestFit="1" customWidth="1"/>
    <col min="9726" max="9726" width="3.5546875" style="191" customWidth="1"/>
    <col min="9727" max="9729" width="3.5546875" style="191" bestFit="1" customWidth="1"/>
    <col min="9730" max="9730" width="3.109375" style="191" bestFit="1" customWidth="1"/>
    <col min="9731" max="9731" width="4.109375" style="191" customWidth="1"/>
    <col min="9732" max="9736" width="3.109375" style="191" bestFit="1" customWidth="1"/>
    <col min="9737" max="9737" width="4.33203125" style="191" customWidth="1"/>
    <col min="9738" max="9741" width="3.109375" style="191" bestFit="1" customWidth="1"/>
    <col min="9742" max="9747" width="3.109375" style="191" customWidth="1"/>
    <col min="9748" max="9748" width="3.109375" style="191" bestFit="1" customWidth="1"/>
    <col min="9749" max="9749" width="4.44140625" style="191" customWidth="1"/>
    <col min="9750" max="9753" width="3.109375" style="191" bestFit="1" customWidth="1"/>
    <col min="9754" max="9754" width="4.109375" style="191" customWidth="1"/>
    <col min="9755" max="9755" width="4.44140625" style="191" customWidth="1"/>
    <col min="9756" max="9759" width="3.109375" style="191" bestFit="1" customWidth="1"/>
    <col min="9760" max="9760" width="0.5546875" style="191" customWidth="1"/>
    <col min="9761" max="9765" width="0" style="191" hidden="1" customWidth="1"/>
    <col min="9766" max="9976" width="8.88671875" style="191"/>
    <col min="9977" max="9977" width="3" style="191" bestFit="1" customWidth="1"/>
    <col min="9978" max="9978" width="24" style="191" customWidth="1"/>
    <col min="9979" max="9980" width="6.109375" style="191" customWidth="1"/>
    <col min="9981" max="9981" width="4" style="191" bestFit="1" customWidth="1"/>
    <col min="9982" max="9982" width="3.5546875" style="191" customWidth="1"/>
    <col min="9983" max="9985" width="3.5546875" style="191" bestFit="1" customWidth="1"/>
    <col min="9986" max="9986" width="3.109375" style="191" bestFit="1" customWidth="1"/>
    <col min="9987" max="9987" width="4.109375" style="191" customWidth="1"/>
    <col min="9988" max="9992" width="3.109375" style="191" bestFit="1" customWidth="1"/>
    <col min="9993" max="9993" width="4.33203125" style="191" customWidth="1"/>
    <col min="9994" max="9997" width="3.109375" style="191" bestFit="1" customWidth="1"/>
    <col min="9998" max="10003" width="3.109375" style="191" customWidth="1"/>
    <col min="10004" max="10004" width="3.109375" style="191" bestFit="1" customWidth="1"/>
    <col min="10005" max="10005" width="4.44140625" style="191" customWidth="1"/>
    <col min="10006" max="10009" width="3.109375" style="191" bestFit="1" customWidth="1"/>
    <col min="10010" max="10010" width="4.109375" style="191" customWidth="1"/>
    <col min="10011" max="10011" width="4.44140625" style="191" customWidth="1"/>
    <col min="10012" max="10015" width="3.109375" style="191" bestFit="1" customWidth="1"/>
    <col min="10016" max="10016" width="0.5546875" style="191" customWidth="1"/>
    <col min="10017" max="10021" width="0" style="191" hidden="1" customWidth="1"/>
    <col min="10022" max="10232" width="8.88671875" style="191"/>
    <col min="10233" max="10233" width="3" style="191" bestFit="1" customWidth="1"/>
    <col min="10234" max="10234" width="24" style="191" customWidth="1"/>
    <col min="10235" max="10236" width="6.109375" style="191" customWidth="1"/>
    <col min="10237" max="10237" width="4" style="191" bestFit="1" customWidth="1"/>
    <col min="10238" max="10238" width="3.5546875" style="191" customWidth="1"/>
    <col min="10239" max="10241" width="3.5546875" style="191" bestFit="1" customWidth="1"/>
    <col min="10242" max="10242" width="3.109375" style="191" bestFit="1" customWidth="1"/>
    <col min="10243" max="10243" width="4.109375" style="191" customWidth="1"/>
    <col min="10244" max="10248" width="3.109375" style="191" bestFit="1" customWidth="1"/>
    <col min="10249" max="10249" width="4.33203125" style="191" customWidth="1"/>
    <col min="10250" max="10253" width="3.109375" style="191" bestFit="1" customWidth="1"/>
    <col min="10254" max="10259" width="3.109375" style="191" customWidth="1"/>
    <col min="10260" max="10260" width="3.109375" style="191" bestFit="1" customWidth="1"/>
    <col min="10261" max="10261" width="4.44140625" style="191" customWidth="1"/>
    <col min="10262" max="10265" width="3.109375" style="191" bestFit="1" customWidth="1"/>
    <col min="10266" max="10266" width="4.109375" style="191" customWidth="1"/>
    <col min="10267" max="10267" width="4.44140625" style="191" customWidth="1"/>
    <col min="10268" max="10271" width="3.109375" style="191" bestFit="1" customWidth="1"/>
    <col min="10272" max="10272" width="0.5546875" style="191" customWidth="1"/>
    <col min="10273" max="10277" width="0" style="191" hidden="1" customWidth="1"/>
    <col min="10278" max="10488" width="8.88671875" style="191"/>
    <col min="10489" max="10489" width="3" style="191" bestFit="1" customWidth="1"/>
    <col min="10490" max="10490" width="24" style="191" customWidth="1"/>
    <col min="10491" max="10492" width="6.109375" style="191" customWidth="1"/>
    <col min="10493" max="10493" width="4" style="191" bestFit="1" customWidth="1"/>
    <col min="10494" max="10494" width="3.5546875" style="191" customWidth="1"/>
    <col min="10495" max="10497" width="3.5546875" style="191" bestFit="1" customWidth="1"/>
    <col min="10498" max="10498" width="3.109375" style="191" bestFit="1" customWidth="1"/>
    <col min="10499" max="10499" width="4.109375" style="191" customWidth="1"/>
    <col min="10500" max="10504" width="3.109375" style="191" bestFit="1" customWidth="1"/>
    <col min="10505" max="10505" width="4.33203125" style="191" customWidth="1"/>
    <col min="10506" max="10509" width="3.109375" style="191" bestFit="1" customWidth="1"/>
    <col min="10510" max="10515" width="3.109375" style="191" customWidth="1"/>
    <col min="10516" max="10516" width="3.109375" style="191" bestFit="1" customWidth="1"/>
    <col min="10517" max="10517" width="4.44140625" style="191" customWidth="1"/>
    <col min="10518" max="10521" width="3.109375" style="191" bestFit="1" customWidth="1"/>
    <col min="10522" max="10522" width="4.109375" style="191" customWidth="1"/>
    <col min="10523" max="10523" width="4.44140625" style="191" customWidth="1"/>
    <col min="10524" max="10527" width="3.109375" style="191" bestFit="1" customWidth="1"/>
    <col min="10528" max="10528" width="0.5546875" style="191" customWidth="1"/>
    <col min="10529" max="10533" width="0" style="191" hidden="1" customWidth="1"/>
    <col min="10534" max="10744" width="8.88671875" style="191"/>
    <col min="10745" max="10745" width="3" style="191" bestFit="1" customWidth="1"/>
    <col min="10746" max="10746" width="24" style="191" customWidth="1"/>
    <col min="10747" max="10748" width="6.109375" style="191" customWidth="1"/>
    <col min="10749" max="10749" width="4" style="191" bestFit="1" customWidth="1"/>
    <col min="10750" max="10750" width="3.5546875" style="191" customWidth="1"/>
    <col min="10751" max="10753" width="3.5546875" style="191" bestFit="1" customWidth="1"/>
    <col min="10754" max="10754" width="3.109375" style="191" bestFit="1" customWidth="1"/>
    <col min="10755" max="10755" width="4.109375" style="191" customWidth="1"/>
    <col min="10756" max="10760" width="3.109375" style="191" bestFit="1" customWidth="1"/>
    <col min="10761" max="10761" width="4.33203125" style="191" customWidth="1"/>
    <col min="10762" max="10765" width="3.109375" style="191" bestFit="1" customWidth="1"/>
    <col min="10766" max="10771" width="3.109375" style="191" customWidth="1"/>
    <col min="10772" max="10772" width="3.109375" style="191" bestFit="1" customWidth="1"/>
    <col min="10773" max="10773" width="4.44140625" style="191" customWidth="1"/>
    <col min="10774" max="10777" width="3.109375" style="191" bestFit="1" customWidth="1"/>
    <col min="10778" max="10778" width="4.109375" style="191" customWidth="1"/>
    <col min="10779" max="10779" width="4.44140625" style="191" customWidth="1"/>
    <col min="10780" max="10783" width="3.109375" style="191" bestFit="1" customWidth="1"/>
    <col min="10784" max="10784" width="0.5546875" style="191" customWidth="1"/>
    <col min="10785" max="10789" width="0" style="191" hidden="1" customWidth="1"/>
    <col min="10790" max="11000" width="8.88671875" style="191"/>
    <col min="11001" max="11001" width="3" style="191" bestFit="1" customWidth="1"/>
    <col min="11002" max="11002" width="24" style="191" customWidth="1"/>
    <col min="11003" max="11004" width="6.109375" style="191" customWidth="1"/>
    <col min="11005" max="11005" width="4" style="191" bestFit="1" customWidth="1"/>
    <col min="11006" max="11006" width="3.5546875" style="191" customWidth="1"/>
    <col min="11007" max="11009" width="3.5546875" style="191" bestFit="1" customWidth="1"/>
    <col min="11010" max="11010" width="3.109375" style="191" bestFit="1" customWidth="1"/>
    <col min="11011" max="11011" width="4.109375" style="191" customWidth="1"/>
    <col min="11012" max="11016" width="3.109375" style="191" bestFit="1" customWidth="1"/>
    <col min="11017" max="11017" width="4.33203125" style="191" customWidth="1"/>
    <col min="11018" max="11021" width="3.109375" style="191" bestFit="1" customWidth="1"/>
    <col min="11022" max="11027" width="3.109375" style="191" customWidth="1"/>
    <col min="11028" max="11028" width="3.109375" style="191" bestFit="1" customWidth="1"/>
    <col min="11029" max="11029" width="4.44140625" style="191" customWidth="1"/>
    <col min="11030" max="11033" width="3.109375" style="191" bestFit="1" customWidth="1"/>
    <col min="11034" max="11034" width="4.109375" style="191" customWidth="1"/>
    <col min="11035" max="11035" width="4.44140625" style="191" customWidth="1"/>
    <col min="11036" max="11039" width="3.109375" style="191" bestFit="1" customWidth="1"/>
    <col min="11040" max="11040" width="0.5546875" style="191" customWidth="1"/>
    <col min="11041" max="11045" width="0" style="191" hidden="1" customWidth="1"/>
    <col min="11046" max="11256" width="8.88671875" style="191"/>
    <col min="11257" max="11257" width="3" style="191" bestFit="1" customWidth="1"/>
    <col min="11258" max="11258" width="24" style="191" customWidth="1"/>
    <col min="11259" max="11260" width="6.109375" style="191" customWidth="1"/>
    <col min="11261" max="11261" width="4" style="191" bestFit="1" customWidth="1"/>
    <col min="11262" max="11262" width="3.5546875" style="191" customWidth="1"/>
    <col min="11263" max="11265" width="3.5546875" style="191" bestFit="1" customWidth="1"/>
    <col min="11266" max="11266" width="3.109375" style="191" bestFit="1" customWidth="1"/>
    <col min="11267" max="11267" width="4.109375" style="191" customWidth="1"/>
    <col min="11268" max="11272" width="3.109375" style="191" bestFit="1" customWidth="1"/>
    <col min="11273" max="11273" width="4.33203125" style="191" customWidth="1"/>
    <col min="11274" max="11277" width="3.109375" style="191" bestFit="1" customWidth="1"/>
    <col min="11278" max="11283" width="3.109375" style="191" customWidth="1"/>
    <col min="11284" max="11284" width="3.109375" style="191" bestFit="1" customWidth="1"/>
    <col min="11285" max="11285" width="4.44140625" style="191" customWidth="1"/>
    <col min="11286" max="11289" width="3.109375" style="191" bestFit="1" customWidth="1"/>
    <col min="11290" max="11290" width="4.109375" style="191" customWidth="1"/>
    <col min="11291" max="11291" width="4.44140625" style="191" customWidth="1"/>
    <col min="11292" max="11295" width="3.109375" style="191" bestFit="1" customWidth="1"/>
    <col min="11296" max="11296" width="0.5546875" style="191" customWidth="1"/>
    <col min="11297" max="11301" width="0" style="191" hidden="1" customWidth="1"/>
    <col min="11302" max="11512" width="8.88671875" style="191"/>
    <col min="11513" max="11513" width="3" style="191" bestFit="1" customWidth="1"/>
    <col min="11514" max="11514" width="24" style="191" customWidth="1"/>
    <col min="11515" max="11516" width="6.109375" style="191" customWidth="1"/>
    <col min="11517" max="11517" width="4" style="191" bestFit="1" customWidth="1"/>
    <col min="11518" max="11518" width="3.5546875" style="191" customWidth="1"/>
    <col min="11519" max="11521" width="3.5546875" style="191" bestFit="1" customWidth="1"/>
    <col min="11522" max="11522" width="3.109375" style="191" bestFit="1" customWidth="1"/>
    <col min="11523" max="11523" width="4.109375" style="191" customWidth="1"/>
    <col min="11524" max="11528" width="3.109375" style="191" bestFit="1" customWidth="1"/>
    <col min="11529" max="11529" width="4.33203125" style="191" customWidth="1"/>
    <col min="11530" max="11533" width="3.109375" style="191" bestFit="1" customWidth="1"/>
    <col min="11534" max="11539" width="3.109375" style="191" customWidth="1"/>
    <col min="11540" max="11540" width="3.109375" style="191" bestFit="1" customWidth="1"/>
    <col min="11541" max="11541" width="4.44140625" style="191" customWidth="1"/>
    <col min="11542" max="11545" width="3.109375" style="191" bestFit="1" customWidth="1"/>
    <col min="11546" max="11546" width="4.109375" style="191" customWidth="1"/>
    <col min="11547" max="11547" width="4.44140625" style="191" customWidth="1"/>
    <col min="11548" max="11551" width="3.109375" style="191" bestFit="1" customWidth="1"/>
    <col min="11552" max="11552" width="0.5546875" style="191" customWidth="1"/>
    <col min="11553" max="11557" width="0" style="191" hidden="1" customWidth="1"/>
    <col min="11558" max="11768" width="8.88671875" style="191"/>
    <col min="11769" max="11769" width="3" style="191" bestFit="1" customWidth="1"/>
    <col min="11770" max="11770" width="24" style="191" customWidth="1"/>
    <col min="11771" max="11772" width="6.109375" style="191" customWidth="1"/>
    <col min="11773" max="11773" width="4" style="191" bestFit="1" customWidth="1"/>
    <col min="11774" max="11774" width="3.5546875" style="191" customWidth="1"/>
    <col min="11775" max="11777" width="3.5546875" style="191" bestFit="1" customWidth="1"/>
    <col min="11778" max="11778" width="3.109375" style="191" bestFit="1" customWidth="1"/>
    <col min="11779" max="11779" width="4.109375" style="191" customWidth="1"/>
    <col min="11780" max="11784" width="3.109375" style="191" bestFit="1" customWidth="1"/>
    <col min="11785" max="11785" width="4.33203125" style="191" customWidth="1"/>
    <col min="11786" max="11789" width="3.109375" style="191" bestFit="1" customWidth="1"/>
    <col min="11790" max="11795" width="3.109375" style="191" customWidth="1"/>
    <col min="11796" max="11796" width="3.109375" style="191" bestFit="1" customWidth="1"/>
    <col min="11797" max="11797" width="4.44140625" style="191" customWidth="1"/>
    <col min="11798" max="11801" width="3.109375" style="191" bestFit="1" customWidth="1"/>
    <col min="11802" max="11802" width="4.109375" style="191" customWidth="1"/>
    <col min="11803" max="11803" width="4.44140625" style="191" customWidth="1"/>
    <col min="11804" max="11807" width="3.109375" style="191" bestFit="1" customWidth="1"/>
    <col min="11808" max="11808" width="0.5546875" style="191" customWidth="1"/>
    <col min="11809" max="11813" width="0" style="191" hidden="1" customWidth="1"/>
    <col min="11814" max="12024" width="8.88671875" style="191"/>
    <col min="12025" max="12025" width="3" style="191" bestFit="1" customWidth="1"/>
    <col min="12026" max="12026" width="24" style="191" customWidth="1"/>
    <col min="12027" max="12028" width="6.109375" style="191" customWidth="1"/>
    <col min="12029" max="12029" width="4" style="191" bestFit="1" customWidth="1"/>
    <col min="12030" max="12030" width="3.5546875" style="191" customWidth="1"/>
    <col min="12031" max="12033" width="3.5546875" style="191" bestFit="1" customWidth="1"/>
    <col min="12034" max="12034" width="3.109375" style="191" bestFit="1" customWidth="1"/>
    <col min="12035" max="12035" width="4.109375" style="191" customWidth="1"/>
    <col min="12036" max="12040" width="3.109375" style="191" bestFit="1" customWidth="1"/>
    <col min="12041" max="12041" width="4.33203125" style="191" customWidth="1"/>
    <col min="12042" max="12045" width="3.109375" style="191" bestFit="1" customWidth="1"/>
    <col min="12046" max="12051" width="3.109375" style="191" customWidth="1"/>
    <col min="12052" max="12052" width="3.109375" style="191" bestFit="1" customWidth="1"/>
    <col min="12053" max="12053" width="4.44140625" style="191" customWidth="1"/>
    <col min="12054" max="12057" width="3.109375" style="191" bestFit="1" customWidth="1"/>
    <col min="12058" max="12058" width="4.109375" style="191" customWidth="1"/>
    <col min="12059" max="12059" width="4.44140625" style="191" customWidth="1"/>
    <col min="12060" max="12063" width="3.109375" style="191" bestFit="1" customWidth="1"/>
    <col min="12064" max="12064" width="0.5546875" style="191" customWidth="1"/>
    <col min="12065" max="12069" width="0" style="191" hidden="1" customWidth="1"/>
    <col min="12070" max="12280" width="8.88671875" style="191"/>
    <col min="12281" max="12281" width="3" style="191" bestFit="1" customWidth="1"/>
    <col min="12282" max="12282" width="24" style="191" customWidth="1"/>
    <col min="12283" max="12284" width="6.109375" style="191" customWidth="1"/>
    <col min="12285" max="12285" width="4" style="191" bestFit="1" customWidth="1"/>
    <col min="12286" max="12286" width="3.5546875" style="191" customWidth="1"/>
    <col min="12287" max="12289" width="3.5546875" style="191" bestFit="1" customWidth="1"/>
    <col min="12290" max="12290" width="3.109375" style="191" bestFit="1" customWidth="1"/>
    <col min="12291" max="12291" width="4.109375" style="191" customWidth="1"/>
    <col min="12292" max="12296" width="3.109375" style="191" bestFit="1" customWidth="1"/>
    <col min="12297" max="12297" width="4.33203125" style="191" customWidth="1"/>
    <col min="12298" max="12301" width="3.109375" style="191" bestFit="1" customWidth="1"/>
    <col min="12302" max="12307" width="3.109375" style="191" customWidth="1"/>
    <col min="12308" max="12308" width="3.109375" style="191" bestFit="1" customWidth="1"/>
    <col min="12309" max="12309" width="4.44140625" style="191" customWidth="1"/>
    <col min="12310" max="12313" width="3.109375" style="191" bestFit="1" customWidth="1"/>
    <col min="12314" max="12314" width="4.109375" style="191" customWidth="1"/>
    <col min="12315" max="12315" width="4.44140625" style="191" customWidth="1"/>
    <col min="12316" max="12319" width="3.109375" style="191" bestFit="1" customWidth="1"/>
    <col min="12320" max="12320" width="0.5546875" style="191" customWidth="1"/>
    <col min="12321" max="12325" width="0" style="191" hidden="1" customWidth="1"/>
    <col min="12326" max="12536" width="8.88671875" style="191"/>
    <col min="12537" max="12537" width="3" style="191" bestFit="1" customWidth="1"/>
    <col min="12538" max="12538" width="24" style="191" customWidth="1"/>
    <col min="12539" max="12540" width="6.109375" style="191" customWidth="1"/>
    <col min="12541" max="12541" width="4" style="191" bestFit="1" customWidth="1"/>
    <col min="12542" max="12542" width="3.5546875" style="191" customWidth="1"/>
    <col min="12543" max="12545" width="3.5546875" style="191" bestFit="1" customWidth="1"/>
    <col min="12546" max="12546" width="3.109375" style="191" bestFit="1" customWidth="1"/>
    <col min="12547" max="12547" width="4.109375" style="191" customWidth="1"/>
    <col min="12548" max="12552" width="3.109375" style="191" bestFit="1" customWidth="1"/>
    <col min="12553" max="12553" width="4.33203125" style="191" customWidth="1"/>
    <col min="12554" max="12557" width="3.109375" style="191" bestFit="1" customWidth="1"/>
    <col min="12558" max="12563" width="3.109375" style="191" customWidth="1"/>
    <col min="12564" max="12564" width="3.109375" style="191" bestFit="1" customWidth="1"/>
    <col min="12565" max="12565" width="4.44140625" style="191" customWidth="1"/>
    <col min="12566" max="12569" width="3.109375" style="191" bestFit="1" customWidth="1"/>
    <col min="12570" max="12570" width="4.109375" style="191" customWidth="1"/>
    <col min="12571" max="12571" width="4.44140625" style="191" customWidth="1"/>
    <col min="12572" max="12575" width="3.109375" style="191" bestFit="1" customWidth="1"/>
    <col min="12576" max="12576" width="0.5546875" style="191" customWidth="1"/>
    <col min="12577" max="12581" width="0" style="191" hidden="1" customWidth="1"/>
    <col min="12582" max="12792" width="8.88671875" style="191"/>
    <col min="12793" max="12793" width="3" style="191" bestFit="1" customWidth="1"/>
    <col min="12794" max="12794" width="24" style="191" customWidth="1"/>
    <col min="12795" max="12796" width="6.109375" style="191" customWidth="1"/>
    <col min="12797" max="12797" width="4" style="191" bestFit="1" customWidth="1"/>
    <col min="12798" max="12798" width="3.5546875" style="191" customWidth="1"/>
    <col min="12799" max="12801" width="3.5546875" style="191" bestFit="1" customWidth="1"/>
    <col min="12802" max="12802" width="3.109375" style="191" bestFit="1" customWidth="1"/>
    <col min="12803" max="12803" width="4.109375" style="191" customWidth="1"/>
    <col min="12804" max="12808" width="3.109375" style="191" bestFit="1" customWidth="1"/>
    <col min="12809" max="12809" width="4.33203125" style="191" customWidth="1"/>
    <col min="12810" max="12813" width="3.109375" style="191" bestFit="1" customWidth="1"/>
    <col min="12814" max="12819" width="3.109375" style="191" customWidth="1"/>
    <col min="12820" max="12820" width="3.109375" style="191" bestFit="1" customWidth="1"/>
    <col min="12821" max="12821" width="4.44140625" style="191" customWidth="1"/>
    <col min="12822" max="12825" width="3.109375" style="191" bestFit="1" customWidth="1"/>
    <col min="12826" max="12826" width="4.109375" style="191" customWidth="1"/>
    <col min="12827" max="12827" width="4.44140625" style="191" customWidth="1"/>
    <col min="12828" max="12831" width="3.109375" style="191" bestFit="1" customWidth="1"/>
    <col min="12832" max="12832" width="0.5546875" style="191" customWidth="1"/>
    <col min="12833" max="12837" width="0" style="191" hidden="1" customWidth="1"/>
    <col min="12838" max="13048" width="8.88671875" style="191"/>
    <col min="13049" max="13049" width="3" style="191" bestFit="1" customWidth="1"/>
    <col min="13050" max="13050" width="24" style="191" customWidth="1"/>
    <col min="13051" max="13052" width="6.109375" style="191" customWidth="1"/>
    <col min="13053" max="13053" width="4" style="191" bestFit="1" customWidth="1"/>
    <col min="13054" max="13054" width="3.5546875" style="191" customWidth="1"/>
    <col min="13055" max="13057" width="3.5546875" style="191" bestFit="1" customWidth="1"/>
    <col min="13058" max="13058" width="3.109375" style="191" bestFit="1" customWidth="1"/>
    <col min="13059" max="13059" width="4.109375" style="191" customWidth="1"/>
    <col min="13060" max="13064" width="3.109375" style="191" bestFit="1" customWidth="1"/>
    <col min="13065" max="13065" width="4.33203125" style="191" customWidth="1"/>
    <col min="13066" max="13069" width="3.109375" style="191" bestFit="1" customWidth="1"/>
    <col min="13070" max="13075" width="3.109375" style="191" customWidth="1"/>
    <col min="13076" max="13076" width="3.109375" style="191" bestFit="1" customWidth="1"/>
    <col min="13077" max="13077" width="4.44140625" style="191" customWidth="1"/>
    <col min="13078" max="13081" width="3.109375" style="191" bestFit="1" customWidth="1"/>
    <col min="13082" max="13082" width="4.109375" style="191" customWidth="1"/>
    <col min="13083" max="13083" width="4.44140625" style="191" customWidth="1"/>
    <col min="13084" max="13087" width="3.109375" style="191" bestFit="1" customWidth="1"/>
    <col min="13088" max="13088" width="0.5546875" style="191" customWidth="1"/>
    <col min="13089" max="13093" width="0" style="191" hidden="1" customWidth="1"/>
    <col min="13094" max="13304" width="8.88671875" style="191"/>
    <col min="13305" max="13305" width="3" style="191" bestFit="1" customWidth="1"/>
    <col min="13306" max="13306" width="24" style="191" customWidth="1"/>
    <col min="13307" max="13308" width="6.109375" style="191" customWidth="1"/>
    <col min="13309" max="13309" width="4" style="191" bestFit="1" customWidth="1"/>
    <col min="13310" max="13310" width="3.5546875" style="191" customWidth="1"/>
    <col min="13311" max="13313" width="3.5546875" style="191" bestFit="1" customWidth="1"/>
    <col min="13314" max="13314" width="3.109375" style="191" bestFit="1" customWidth="1"/>
    <col min="13315" max="13315" width="4.109375" style="191" customWidth="1"/>
    <col min="13316" max="13320" width="3.109375" style="191" bestFit="1" customWidth="1"/>
    <col min="13321" max="13321" width="4.33203125" style="191" customWidth="1"/>
    <col min="13322" max="13325" width="3.109375" style="191" bestFit="1" customWidth="1"/>
    <col min="13326" max="13331" width="3.109375" style="191" customWidth="1"/>
    <col min="13332" max="13332" width="3.109375" style="191" bestFit="1" customWidth="1"/>
    <col min="13333" max="13333" width="4.44140625" style="191" customWidth="1"/>
    <col min="13334" max="13337" width="3.109375" style="191" bestFit="1" customWidth="1"/>
    <col min="13338" max="13338" width="4.109375" style="191" customWidth="1"/>
    <col min="13339" max="13339" width="4.44140625" style="191" customWidth="1"/>
    <col min="13340" max="13343" width="3.109375" style="191" bestFit="1" customWidth="1"/>
    <col min="13344" max="13344" width="0.5546875" style="191" customWidth="1"/>
    <col min="13345" max="13349" width="0" style="191" hidden="1" customWidth="1"/>
    <col min="13350" max="13560" width="8.88671875" style="191"/>
    <col min="13561" max="13561" width="3" style="191" bestFit="1" customWidth="1"/>
    <col min="13562" max="13562" width="24" style="191" customWidth="1"/>
    <col min="13563" max="13564" width="6.109375" style="191" customWidth="1"/>
    <col min="13565" max="13565" width="4" style="191" bestFit="1" customWidth="1"/>
    <col min="13566" max="13566" width="3.5546875" style="191" customWidth="1"/>
    <col min="13567" max="13569" width="3.5546875" style="191" bestFit="1" customWidth="1"/>
    <col min="13570" max="13570" width="3.109375" style="191" bestFit="1" customWidth="1"/>
    <col min="13571" max="13571" width="4.109375" style="191" customWidth="1"/>
    <col min="13572" max="13576" width="3.109375" style="191" bestFit="1" customWidth="1"/>
    <col min="13577" max="13577" width="4.33203125" style="191" customWidth="1"/>
    <col min="13578" max="13581" width="3.109375" style="191" bestFit="1" customWidth="1"/>
    <col min="13582" max="13587" width="3.109375" style="191" customWidth="1"/>
    <col min="13588" max="13588" width="3.109375" style="191" bestFit="1" customWidth="1"/>
    <col min="13589" max="13589" width="4.44140625" style="191" customWidth="1"/>
    <col min="13590" max="13593" width="3.109375" style="191" bestFit="1" customWidth="1"/>
    <col min="13594" max="13594" width="4.109375" style="191" customWidth="1"/>
    <col min="13595" max="13595" width="4.44140625" style="191" customWidth="1"/>
    <col min="13596" max="13599" width="3.109375" style="191" bestFit="1" customWidth="1"/>
    <col min="13600" max="13600" width="0.5546875" style="191" customWidth="1"/>
    <col min="13601" max="13605" width="0" style="191" hidden="1" customWidth="1"/>
    <col min="13606" max="13816" width="8.88671875" style="191"/>
    <col min="13817" max="13817" width="3" style="191" bestFit="1" customWidth="1"/>
    <col min="13818" max="13818" width="24" style="191" customWidth="1"/>
    <col min="13819" max="13820" width="6.109375" style="191" customWidth="1"/>
    <col min="13821" max="13821" width="4" style="191" bestFit="1" customWidth="1"/>
    <col min="13822" max="13822" width="3.5546875" style="191" customWidth="1"/>
    <col min="13823" max="13825" width="3.5546875" style="191" bestFit="1" customWidth="1"/>
    <col min="13826" max="13826" width="3.109375" style="191" bestFit="1" customWidth="1"/>
    <col min="13827" max="13827" width="4.109375" style="191" customWidth="1"/>
    <col min="13828" max="13832" width="3.109375" style="191" bestFit="1" customWidth="1"/>
    <col min="13833" max="13833" width="4.33203125" style="191" customWidth="1"/>
    <col min="13834" max="13837" width="3.109375" style="191" bestFit="1" customWidth="1"/>
    <col min="13838" max="13843" width="3.109375" style="191" customWidth="1"/>
    <col min="13844" max="13844" width="3.109375" style="191" bestFit="1" customWidth="1"/>
    <col min="13845" max="13845" width="4.44140625" style="191" customWidth="1"/>
    <col min="13846" max="13849" width="3.109375" style="191" bestFit="1" customWidth="1"/>
    <col min="13850" max="13850" width="4.109375" style="191" customWidth="1"/>
    <col min="13851" max="13851" width="4.44140625" style="191" customWidth="1"/>
    <col min="13852" max="13855" width="3.109375" style="191" bestFit="1" customWidth="1"/>
    <col min="13856" max="13856" width="0.5546875" style="191" customWidth="1"/>
    <col min="13857" max="13861" width="0" style="191" hidden="1" customWidth="1"/>
    <col min="13862" max="14072" width="8.88671875" style="191"/>
    <col min="14073" max="14073" width="3" style="191" bestFit="1" customWidth="1"/>
    <col min="14074" max="14074" width="24" style="191" customWidth="1"/>
    <col min="14075" max="14076" width="6.109375" style="191" customWidth="1"/>
    <col min="14077" max="14077" width="4" style="191" bestFit="1" customWidth="1"/>
    <col min="14078" max="14078" width="3.5546875" style="191" customWidth="1"/>
    <col min="14079" max="14081" width="3.5546875" style="191" bestFit="1" customWidth="1"/>
    <col min="14082" max="14082" width="3.109375" style="191" bestFit="1" customWidth="1"/>
    <col min="14083" max="14083" width="4.109375" style="191" customWidth="1"/>
    <col min="14084" max="14088" width="3.109375" style="191" bestFit="1" customWidth="1"/>
    <col min="14089" max="14089" width="4.33203125" style="191" customWidth="1"/>
    <col min="14090" max="14093" width="3.109375" style="191" bestFit="1" customWidth="1"/>
    <col min="14094" max="14099" width="3.109375" style="191" customWidth="1"/>
    <col min="14100" max="14100" width="3.109375" style="191" bestFit="1" customWidth="1"/>
    <col min="14101" max="14101" width="4.44140625" style="191" customWidth="1"/>
    <col min="14102" max="14105" width="3.109375" style="191" bestFit="1" customWidth="1"/>
    <col min="14106" max="14106" width="4.109375" style="191" customWidth="1"/>
    <col min="14107" max="14107" width="4.44140625" style="191" customWidth="1"/>
    <col min="14108" max="14111" width="3.109375" style="191" bestFit="1" customWidth="1"/>
    <col min="14112" max="14112" width="0.5546875" style="191" customWidth="1"/>
    <col min="14113" max="14117" width="0" style="191" hidden="1" customWidth="1"/>
    <col min="14118" max="14328" width="8.88671875" style="191"/>
    <col min="14329" max="14329" width="3" style="191" bestFit="1" customWidth="1"/>
    <col min="14330" max="14330" width="24" style="191" customWidth="1"/>
    <col min="14331" max="14332" width="6.109375" style="191" customWidth="1"/>
    <col min="14333" max="14333" width="4" style="191" bestFit="1" customWidth="1"/>
    <col min="14334" max="14334" width="3.5546875" style="191" customWidth="1"/>
    <col min="14335" max="14337" width="3.5546875" style="191" bestFit="1" customWidth="1"/>
    <col min="14338" max="14338" width="3.109375" style="191" bestFit="1" customWidth="1"/>
    <col min="14339" max="14339" width="4.109375" style="191" customWidth="1"/>
    <col min="14340" max="14344" width="3.109375" style="191" bestFit="1" customWidth="1"/>
    <col min="14345" max="14345" width="4.33203125" style="191" customWidth="1"/>
    <col min="14346" max="14349" width="3.109375" style="191" bestFit="1" customWidth="1"/>
    <col min="14350" max="14355" width="3.109375" style="191" customWidth="1"/>
    <col min="14356" max="14356" width="3.109375" style="191" bestFit="1" customWidth="1"/>
    <col min="14357" max="14357" width="4.44140625" style="191" customWidth="1"/>
    <col min="14358" max="14361" width="3.109375" style="191" bestFit="1" customWidth="1"/>
    <col min="14362" max="14362" width="4.109375" style="191" customWidth="1"/>
    <col min="14363" max="14363" width="4.44140625" style="191" customWidth="1"/>
    <col min="14364" max="14367" width="3.109375" style="191" bestFit="1" customWidth="1"/>
    <col min="14368" max="14368" width="0.5546875" style="191" customWidth="1"/>
    <col min="14369" max="14373" width="0" style="191" hidden="1" customWidth="1"/>
    <col min="14374" max="14584" width="8.88671875" style="191"/>
    <col min="14585" max="14585" width="3" style="191" bestFit="1" customWidth="1"/>
    <col min="14586" max="14586" width="24" style="191" customWidth="1"/>
    <col min="14587" max="14588" width="6.109375" style="191" customWidth="1"/>
    <col min="14589" max="14589" width="4" style="191" bestFit="1" customWidth="1"/>
    <col min="14590" max="14590" width="3.5546875" style="191" customWidth="1"/>
    <col min="14591" max="14593" width="3.5546875" style="191" bestFit="1" customWidth="1"/>
    <col min="14594" max="14594" width="3.109375" style="191" bestFit="1" customWidth="1"/>
    <col min="14595" max="14595" width="4.109375" style="191" customWidth="1"/>
    <col min="14596" max="14600" width="3.109375" style="191" bestFit="1" customWidth="1"/>
    <col min="14601" max="14601" width="4.33203125" style="191" customWidth="1"/>
    <col min="14602" max="14605" width="3.109375" style="191" bestFit="1" customWidth="1"/>
    <col min="14606" max="14611" width="3.109375" style="191" customWidth="1"/>
    <col min="14612" max="14612" width="3.109375" style="191" bestFit="1" customWidth="1"/>
    <col min="14613" max="14613" width="4.44140625" style="191" customWidth="1"/>
    <col min="14614" max="14617" width="3.109375" style="191" bestFit="1" customWidth="1"/>
    <col min="14618" max="14618" width="4.109375" style="191" customWidth="1"/>
    <col min="14619" max="14619" width="4.44140625" style="191" customWidth="1"/>
    <col min="14620" max="14623" width="3.109375" style="191" bestFit="1" customWidth="1"/>
    <col min="14624" max="14624" width="0.5546875" style="191" customWidth="1"/>
    <col min="14625" max="14629" width="0" style="191" hidden="1" customWidth="1"/>
    <col min="14630" max="14840" width="8.88671875" style="191"/>
    <col min="14841" max="14841" width="3" style="191" bestFit="1" customWidth="1"/>
    <col min="14842" max="14842" width="24" style="191" customWidth="1"/>
    <col min="14843" max="14844" width="6.109375" style="191" customWidth="1"/>
    <col min="14845" max="14845" width="4" style="191" bestFit="1" customWidth="1"/>
    <col min="14846" max="14846" width="3.5546875" style="191" customWidth="1"/>
    <col min="14847" max="14849" width="3.5546875" style="191" bestFit="1" customWidth="1"/>
    <col min="14850" max="14850" width="3.109375" style="191" bestFit="1" customWidth="1"/>
    <col min="14851" max="14851" width="4.109375" style="191" customWidth="1"/>
    <col min="14852" max="14856" width="3.109375" style="191" bestFit="1" customWidth="1"/>
    <col min="14857" max="14857" width="4.33203125" style="191" customWidth="1"/>
    <col min="14858" max="14861" width="3.109375" style="191" bestFit="1" customWidth="1"/>
    <col min="14862" max="14867" width="3.109375" style="191" customWidth="1"/>
    <col min="14868" max="14868" width="3.109375" style="191" bestFit="1" customWidth="1"/>
    <col min="14869" max="14869" width="4.44140625" style="191" customWidth="1"/>
    <col min="14870" max="14873" width="3.109375" style="191" bestFit="1" customWidth="1"/>
    <col min="14874" max="14874" width="4.109375" style="191" customWidth="1"/>
    <col min="14875" max="14875" width="4.44140625" style="191" customWidth="1"/>
    <col min="14876" max="14879" width="3.109375" style="191" bestFit="1" customWidth="1"/>
    <col min="14880" max="14880" width="0.5546875" style="191" customWidth="1"/>
    <col min="14881" max="14885" width="0" style="191" hidden="1" customWidth="1"/>
    <col min="14886" max="15096" width="8.88671875" style="191"/>
    <col min="15097" max="15097" width="3" style="191" bestFit="1" customWidth="1"/>
    <col min="15098" max="15098" width="24" style="191" customWidth="1"/>
    <col min="15099" max="15100" width="6.109375" style="191" customWidth="1"/>
    <col min="15101" max="15101" width="4" style="191" bestFit="1" customWidth="1"/>
    <col min="15102" max="15102" width="3.5546875" style="191" customWidth="1"/>
    <col min="15103" max="15105" width="3.5546875" style="191" bestFit="1" customWidth="1"/>
    <col min="15106" max="15106" width="3.109375" style="191" bestFit="1" customWidth="1"/>
    <col min="15107" max="15107" width="4.109375" style="191" customWidth="1"/>
    <col min="15108" max="15112" width="3.109375" style="191" bestFit="1" customWidth="1"/>
    <col min="15113" max="15113" width="4.33203125" style="191" customWidth="1"/>
    <col min="15114" max="15117" width="3.109375" style="191" bestFit="1" customWidth="1"/>
    <col min="15118" max="15123" width="3.109375" style="191" customWidth="1"/>
    <col min="15124" max="15124" width="3.109375" style="191" bestFit="1" customWidth="1"/>
    <col min="15125" max="15125" width="4.44140625" style="191" customWidth="1"/>
    <col min="15126" max="15129" width="3.109375" style="191" bestFit="1" customWidth="1"/>
    <col min="15130" max="15130" width="4.109375" style="191" customWidth="1"/>
    <col min="15131" max="15131" width="4.44140625" style="191" customWidth="1"/>
    <col min="15132" max="15135" width="3.109375" style="191" bestFit="1" customWidth="1"/>
    <col min="15136" max="15136" width="0.5546875" style="191" customWidth="1"/>
    <col min="15137" max="15141" width="0" style="191" hidden="1" customWidth="1"/>
    <col min="15142" max="15352" width="8.88671875" style="191"/>
    <col min="15353" max="15353" width="3" style="191" bestFit="1" customWidth="1"/>
    <col min="15354" max="15354" width="24" style="191" customWidth="1"/>
    <col min="15355" max="15356" width="6.109375" style="191" customWidth="1"/>
    <col min="15357" max="15357" width="4" style="191" bestFit="1" customWidth="1"/>
    <col min="15358" max="15358" width="3.5546875" style="191" customWidth="1"/>
    <col min="15359" max="15361" width="3.5546875" style="191" bestFit="1" customWidth="1"/>
    <col min="15362" max="15362" width="3.109375" style="191" bestFit="1" customWidth="1"/>
    <col min="15363" max="15363" width="4.109375" style="191" customWidth="1"/>
    <col min="15364" max="15368" width="3.109375" style="191" bestFit="1" customWidth="1"/>
    <col min="15369" max="15369" width="4.33203125" style="191" customWidth="1"/>
    <col min="15370" max="15373" width="3.109375" style="191" bestFit="1" customWidth="1"/>
    <col min="15374" max="15379" width="3.109375" style="191" customWidth="1"/>
    <col min="15380" max="15380" width="3.109375" style="191" bestFit="1" customWidth="1"/>
    <col min="15381" max="15381" width="4.44140625" style="191" customWidth="1"/>
    <col min="15382" max="15385" width="3.109375" style="191" bestFit="1" customWidth="1"/>
    <col min="15386" max="15386" width="4.109375" style="191" customWidth="1"/>
    <col min="15387" max="15387" width="4.44140625" style="191" customWidth="1"/>
    <col min="15388" max="15391" width="3.109375" style="191" bestFit="1" customWidth="1"/>
    <col min="15392" max="15392" width="0.5546875" style="191" customWidth="1"/>
    <col min="15393" max="15397" width="0" style="191" hidden="1" customWidth="1"/>
    <col min="15398" max="15608" width="8.88671875" style="191"/>
    <col min="15609" max="15609" width="3" style="191" bestFit="1" customWidth="1"/>
    <col min="15610" max="15610" width="24" style="191" customWidth="1"/>
    <col min="15611" max="15612" width="6.109375" style="191" customWidth="1"/>
    <col min="15613" max="15613" width="4" style="191" bestFit="1" customWidth="1"/>
    <col min="15614" max="15614" width="3.5546875" style="191" customWidth="1"/>
    <col min="15615" max="15617" width="3.5546875" style="191" bestFit="1" customWidth="1"/>
    <col min="15618" max="15618" width="3.109375" style="191" bestFit="1" customWidth="1"/>
    <col min="15619" max="15619" width="4.109375" style="191" customWidth="1"/>
    <col min="15620" max="15624" width="3.109375" style="191" bestFit="1" customWidth="1"/>
    <col min="15625" max="15625" width="4.33203125" style="191" customWidth="1"/>
    <col min="15626" max="15629" width="3.109375" style="191" bestFit="1" customWidth="1"/>
    <col min="15630" max="15635" width="3.109375" style="191" customWidth="1"/>
    <col min="15636" max="15636" width="3.109375" style="191" bestFit="1" customWidth="1"/>
    <col min="15637" max="15637" width="4.44140625" style="191" customWidth="1"/>
    <col min="15638" max="15641" width="3.109375" style="191" bestFit="1" customWidth="1"/>
    <col min="15642" max="15642" width="4.109375" style="191" customWidth="1"/>
    <col min="15643" max="15643" width="4.44140625" style="191" customWidth="1"/>
    <col min="15644" max="15647" width="3.109375" style="191" bestFit="1" customWidth="1"/>
    <col min="15648" max="15648" width="0.5546875" style="191" customWidth="1"/>
    <col min="15649" max="15653" width="0" style="191" hidden="1" customWidth="1"/>
    <col min="15654" max="15864" width="8.88671875" style="191"/>
    <col min="15865" max="15865" width="3" style="191" bestFit="1" customWidth="1"/>
    <col min="15866" max="15866" width="24" style="191" customWidth="1"/>
    <col min="15867" max="15868" width="6.109375" style="191" customWidth="1"/>
    <col min="15869" max="15869" width="4" style="191" bestFit="1" customWidth="1"/>
    <col min="15870" max="15870" width="3.5546875" style="191" customWidth="1"/>
    <col min="15871" max="15873" width="3.5546875" style="191" bestFit="1" customWidth="1"/>
    <col min="15874" max="15874" width="3.109375" style="191" bestFit="1" customWidth="1"/>
    <col min="15875" max="15875" width="4.109375" style="191" customWidth="1"/>
    <col min="15876" max="15880" width="3.109375" style="191" bestFit="1" customWidth="1"/>
    <col min="15881" max="15881" width="4.33203125" style="191" customWidth="1"/>
    <col min="15882" max="15885" width="3.109375" style="191" bestFit="1" customWidth="1"/>
    <col min="15886" max="15891" width="3.109375" style="191" customWidth="1"/>
    <col min="15892" max="15892" width="3.109375" style="191" bestFit="1" customWidth="1"/>
    <col min="15893" max="15893" width="4.44140625" style="191" customWidth="1"/>
    <col min="15894" max="15897" width="3.109375" style="191" bestFit="1" customWidth="1"/>
    <col min="15898" max="15898" width="4.109375" style="191" customWidth="1"/>
    <col min="15899" max="15899" width="4.44140625" style="191" customWidth="1"/>
    <col min="15900" max="15903" width="3.109375" style="191" bestFit="1" customWidth="1"/>
    <col min="15904" max="15904" width="0.5546875" style="191" customWidth="1"/>
    <col min="15905" max="15909" width="0" style="191" hidden="1" customWidth="1"/>
    <col min="15910" max="16120" width="8.88671875" style="191"/>
    <col min="16121" max="16121" width="3" style="191" bestFit="1" customWidth="1"/>
    <col min="16122" max="16122" width="24" style="191" customWidth="1"/>
    <col min="16123" max="16124" width="6.109375" style="191" customWidth="1"/>
    <col min="16125" max="16125" width="4" style="191" bestFit="1" customWidth="1"/>
    <col min="16126" max="16126" width="3.5546875" style="191" customWidth="1"/>
    <col min="16127" max="16129" width="3.5546875" style="191" bestFit="1" customWidth="1"/>
    <col min="16130" max="16130" width="3.109375" style="191" bestFit="1" customWidth="1"/>
    <col min="16131" max="16131" width="4.109375" style="191" customWidth="1"/>
    <col min="16132" max="16136" width="3.109375" style="191" bestFit="1" customWidth="1"/>
    <col min="16137" max="16137" width="4.33203125" style="191" customWidth="1"/>
    <col min="16138" max="16141" width="3.109375" style="191" bestFit="1" customWidth="1"/>
    <col min="16142" max="16147" width="3.109375" style="191" customWidth="1"/>
    <col min="16148" max="16148" width="3.109375" style="191" bestFit="1" customWidth="1"/>
    <col min="16149" max="16149" width="4.44140625" style="191" customWidth="1"/>
    <col min="16150" max="16153" width="3.109375" style="191" bestFit="1" customWidth="1"/>
    <col min="16154" max="16154" width="4.109375" style="191" customWidth="1"/>
    <col min="16155" max="16155" width="4.44140625" style="191" customWidth="1"/>
    <col min="16156" max="16159" width="3.109375" style="191" bestFit="1" customWidth="1"/>
    <col min="16160" max="16160" width="0.5546875" style="191" customWidth="1"/>
    <col min="16161" max="16165" width="0" style="191" hidden="1" customWidth="1"/>
    <col min="16166" max="16384" width="8.88671875" style="191"/>
  </cols>
  <sheetData>
    <row r="1" spans="1:37" ht="17.399999999999999" thickBot="1" x14ac:dyDescent="0.45">
      <c r="A1" s="502" t="s">
        <v>241</v>
      </c>
      <c r="B1" s="502"/>
      <c r="C1" s="502"/>
      <c r="D1" s="503"/>
      <c r="E1" s="503"/>
      <c r="F1" s="503"/>
      <c r="G1" s="503"/>
      <c r="H1" s="504" t="s">
        <v>242</v>
      </c>
      <c r="I1" s="504"/>
      <c r="J1" s="504"/>
      <c r="K1" s="504"/>
      <c r="L1" s="504"/>
      <c r="M1" s="504"/>
      <c r="N1" s="504" t="s">
        <v>243</v>
      </c>
      <c r="O1" s="504"/>
      <c r="P1" s="504"/>
      <c r="Q1" s="504"/>
      <c r="R1" s="504"/>
      <c r="S1" s="504"/>
      <c r="T1" s="504" t="s">
        <v>244</v>
      </c>
      <c r="U1" s="504"/>
      <c r="V1" s="504"/>
      <c r="W1" s="504"/>
      <c r="X1" s="504"/>
      <c r="Y1" s="504"/>
      <c r="Z1" s="504" t="s">
        <v>245</v>
      </c>
      <c r="AA1" s="504"/>
      <c r="AB1" s="504"/>
      <c r="AC1" s="504"/>
      <c r="AD1" s="504"/>
      <c r="AE1" s="504"/>
      <c r="AF1" s="504" t="s">
        <v>246</v>
      </c>
      <c r="AG1" s="504"/>
      <c r="AH1" s="504"/>
      <c r="AI1" s="504"/>
      <c r="AJ1" s="504"/>
      <c r="AK1" s="504"/>
    </row>
    <row r="2" spans="1:37" ht="44.4" x14ac:dyDescent="0.4">
      <c r="A2" s="357" t="s">
        <v>247</v>
      </c>
      <c r="B2" s="358" t="s">
        <v>15</v>
      </c>
      <c r="C2" s="359" t="s">
        <v>248</v>
      </c>
      <c r="D2" s="360" t="s">
        <v>249</v>
      </c>
      <c r="E2" s="360" t="s">
        <v>250</v>
      </c>
      <c r="F2" s="360" t="s">
        <v>251</v>
      </c>
      <c r="G2" s="360" t="s">
        <v>252</v>
      </c>
      <c r="H2" s="361" t="s">
        <v>253</v>
      </c>
      <c r="I2" s="362" t="s">
        <v>254</v>
      </c>
      <c r="J2" s="363" t="s">
        <v>249</v>
      </c>
      <c r="K2" s="363" t="s">
        <v>250</v>
      </c>
      <c r="L2" s="363" t="s">
        <v>251</v>
      </c>
      <c r="M2" s="363" t="s">
        <v>252</v>
      </c>
      <c r="N2" s="361" t="s">
        <v>253</v>
      </c>
      <c r="O2" s="362" t="s">
        <v>254</v>
      </c>
      <c r="P2" s="363" t="s">
        <v>249</v>
      </c>
      <c r="Q2" s="363" t="s">
        <v>250</v>
      </c>
      <c r="R2" s="363" t="s">
        <v>251</v>
      </c>
      <c r="S2" s="363" t="s">
        <v>252</v>
      </c>
      <c r="T2" s="364" t="s">
        <v>253</v>
      </c>
      <c r="U2" s="362" t="s">
        <v>254</v>
      </c>
      <c r="V2" s="363" t="s">
        <v>249</v>
      </c>
      <c r="W2" s="363" t="s">
        <v>250</v>
      </c>
      <c r="X2" s="363" t="s">
        <v>251</v>
      </c>
      <c r="Y2" s="363" t="s">
        <v>252</v>
      </c>
      <c r="Z2" s="364" t="s">
        <v>253</v>
      </c>
      <c r="AA2" s="362" t="s">
        <v>254</v>
      </c>
      <c r="AB2" s="363" t="s">
        <v>249</v>
      </c>
      <c r="AC2" s="363" t="s">
        <v>250</v>
      </c>
      <c r="AD2" s="363" t="s">
        <v>251</v>
      </c>
      <c r="AE2" s="363" t="s">
        <v>252</v>
      </c>
      <c r="AF2" s="364" t="s">
        <v>253</v>
      </c>
      <c r="AG2" s="362" t="s">
        <v>254</v>
      </c>
      <c r="AH2" s="363" t="s">
        <v>249</v>
      </c>
      <c r="AI2" s="363" t="s">
        <v>250</v>
      </c>
      <c r="AJ2" s="363" t="s">
        <v>251</v>
      </c>
      <c r="AK2" s="363" t="s">
        <v>252</v>
      </c>
    </row>
    <row r="3" spans="1:37" x14ac:dyDescent="0.4">
      <c r="A3" s="365">
        <v>1</v>
      </c>
      <c r="B3" s="366" t="s">
        <v>35</v>
      </c>
      <c r="C3" s="367">
        <f t="shared" ref="C3:G15" si="0">SUM(I3+O3+U3+AA3+AG3)</f>
        <v>300</v>
      </c>
      <c r="D3" s="368">
        <f t="shared" si="0"/>
        <v>31</v>
      </c>
      <c r="E3" s="368">
        <f t="shared" si="0"/>
        <v>24</v>
      </c>
      <c r="F3" s="368">
        <f t="shared" si="0"/>
        <v>25</v>
      </c>
      <c r="G3" s="368">
        <f t="shared" si="0"/>
        <v>23</v>
      </c>
      <c r="H3" s="369"/>
      <c r="I3" s="370">
        <f t="shared" ref="I3:I17" si="1">SUM(M3*1+L3*2+K3*3+J3*5)</f>
        <v>60</v>
      </c>
      <c r="J3" s="371">
        <v>6</v>
      </c>
      <c r="K3" s="371">
        <v>5</v>
      </c>
      <c r="L3" s="371">
        <v>5</v>
      </c>
      <c r="M3" s="371">
        <v>5</v>
      </c>
      <c r="N3" s="372"/>
      <c r="O3" s="370">
        <f t="shared" ref="O3:O17" si="2">SUM(S3*1+R3*2+Q3*3+P3*5)</f>
        <v>62</v>
      </c>
      <c r="P3" s="371">
        <v>7</v>
      </c>
      <c r="Q3" s="371">
        <v>5</v>
      </c>
      <c r="R3" s="371">
        <v>3</v>
      </c>
      <c r="S3" s="371">
        <v>6</v>
      </c>
      <c r="T3" s="372"/>
      <c r="U3" s="373">
        <f t="shared" ref="U3:U17" si="3">SUM(Y3*1+X3*2+W3*3+V3*5)</f>
        <v>51</v>
      </c>
      <c r="V3" s="374">
        <v>6</v>
      </c>
      <c r="W3" s="374">
        <v>3</v>
      </c>
      <c r="X3" s="374">
        <v>4</v>
      </c>
      <c r="Y3" s="374">
        <v>4</v>
      </c>
      <c r="Z3" s="372"/>
      <c r="AA3" s="373">
        <f t="shared" ref="AA3:AA17" si="4">SUM(AE3*1+AD3*2+AC3*3+AB3*5)</f>
        <v>70</v>
      </c>
      <c r="AB3" s="368">
        <v>8</v>
      </c>
      <c r="AC3" s="368">
        <v>5</v>
      </c>
      <c r="AD3" s="368">
        <v>6</v>
      </c>
      <c r="AE3" s="368">
        <v>3</v>
      </c>
      <c r="AF3" s="375"/>
      <c r="AG3" s="373">
        <f t="shared" ref="AG3:AG17" si="5">SUM(AK3*1+AJ3*2+AI3*3+AH3*5)</f>
        <v>57</v>
      </c>
      <c r="AH3" s="368">
        <v>4</v>
      </c>
      <c r="AI3" s="368">
        <v>6</v>
      </c>
      <c r="AJ3" s="368">
        <v>7</v>
      </c>
      <c r="AK3" s="549">
        <v>5</v>
      </c>
    </row>
    <row r="4" spans="1:37" x14ac:dyDescent="0.4">
      <c r="A4" s="365">
        <v>2</v>
      </c>
      <c r="B4" s="376" t="s">
        <v>165</v>
      </c>
      <c r="C4" s="367">
        <f t="shared" si="0"/>
        <v>46</v>
      </c>
      <c r="D4" s="368">
        <f t="shared" si="0"/>
        <v>3</v>
      </c>
      <c r="E4" s="368">
        <f t="shared" si="0"/>
        <v>5</v>
      </c>
      <c r="F4" s="368">
        <f t="shared" si="0"/>
        <v>6</v>
      </c>
      <c r="G4" s="368">
        <f t="shared" si="0"/>
        <v>4</v>
      </c>
      <c r="H4" s="369"/>
      <c r="I4" s="370">
        <f t="shared" si="1"/>
        <v>0</v>
      </c>
      <c r="J4" s="368"/>
      <c r="K4" s="368"/>
      <c r="L4" s="368"/>
      <c r="M4" s="368"/>
      <c r="N4" s="372"/>
      <c r="O4" s="370">
        <f t="shared" si="2"/>
        <v>8</v>
      </c>
      <c r="P4" s="377"/>
      <c r="Q4" s="368">
        <v>1</v>
      </c>
      <c r="R4" s="368">
        <v>2</v>
      </c>
      <c r="S4" s="368">
        <v>1</v>
      </c>
      <c r="T4" s="372"/>
      <c r="U4" s="373">
        <f t="shared" si="3"/>
        <v>14</v>
      </c>
      <c r="V4" s="368">
        <v>1</v>
      </c>
      <c r="W4" s="368">
        <v>2</v>
      </c>
      <c r="X4" s="368">
        <v>1</v>
      </c>
      <c r="Y4" s="368">
        <v>1</v>
      </c>
      <c r="Z4" s="372"/>
      <c r="AA4" s="373">
        <f t="shared" si="4"/>
        <v>9</v>
      </c>
      <c r="AB4" s="368"/>
      <c r="AC4" s="368">
        <v>1</v>
      </c>
      <c r="AD4" s="368">
        <v>2</v>
      </c>
      <c r="AE4" s="368">
        <v>2</v>
      </c>
      <c r="AF4" s="375"/>
      <c r="AG4" s="373">
        <f t="shared" si="5"/>
        <v>15</v>
      </c>
      <c r="AH4" s="368">
        <v>2</v>
      </c>
      <c r="AI4" s="368">
        <v>1</v>
      </c>
      <c r="AJ4" s="368">
        <v>1</v>
      </c>
      <c r="AK4" s="549"/>
    </row>
    <row r="5" spans="1:37" x14ac:dyDescent="0.4">
      <c r="A5" s="365">
        <v>3</v>
      </c>
      <c r="B5" s="378" t="s">
        <v>37</v>
      </c>
      <c r="C5" s="367">
        <f t="shared" si="0"/>
        <v>40</v>
      </c>
      <c r="D5" s="368">
        <f t="shared" si="0"/>
        <v>2</v>
      </c>
      <c r="E5" s="368">
        <f t="shared" si="0"/>
        <v>6</v>
      </c>
      <c r="F5" s="368">
        <f t="shared" si="0"/>
        <v>3</v>
      </c>
      <c r="G5" s="368">
        <f t="shared" si="0"/>
        <v>6</v>
      </c>
      <c r="H5" s="369"/>
      <c r="I5" s="370">
        <f t="shared" si="1"/>
        <v>8</v>
      </c>
      <c r="J5" s="371"/>
      <c r="K5" s="371">
        <v>1</v>
      </c>
      <c r="L5" s="371">
        <v>2</v>
      </c>
      <c r="M5" s="371">
        <v>1</v>
      </c>
      <c r="N5" s="372"/>
      <c r="O5" s="370">
        <f t="shared" si="2"/>
        <v>3</v>
      </c>
      <c r="P5" s="371"/>
      <c r="Q5" s="371">
        <v>1</v>
      </c>
      <c r="R5" s="371"/>
      <c r="S5" s="371"/>
      <c r="T5" s="372"/>
      <c r="U5" s="373">
        <f t="shared" si="3"/>
        <v>10</v>
      </c>
      <c r="V5" s="374"/>
      <c r="W5" s="374">
        <v>2</v>
      </c>
      <c r="X5" s="374">
        <v>1</v>
      </c>
      <c r="Y5" s="374">
        <v>2</v>
      </c>
      <c r="Z5" s="372"/>
      <c r="AA5" s="373">
        <f t="shared" si="4"/>
        <v>4</v>
      </c>
      <c r="AB5" s="368"/>
      <c r="AC5" s="368">
        <v>1</v>
      </c>
      <c r="AD5" s="368"/>
      <c r="AE5" s="368">
        <v>1</v>
      </c>
      <c r="AF5" s="375"/>
      <c r="AG5" s="373">
        <f t="shared" si="5"/>
        <v>15</v>
      </c>
      <c r="AH5" s="368">
        <v>2</v>
      </c>
      <c r="AI5" s="368">
        <v>1</v>
      </c>
      <c r="AJ5" s="368"/>
      <c r="AK5" s="550">
        <v>2</v>
      </c>
    </row>
    <row r="6" spans="1:37" x14ac:dyDescent="0.4">
      <c r="A6" s="365">
        <v>4</v>
      </c>
      <c r="B6" s="379" t="s">
        <v>33</v>
      </c>
      <c r="C6" s="367">
        <f t="shared" si="0"/>
        <v>22</v>
      </c>
      <c r="D6" s="368">
        <f t="shared" si="0"/>
        <v>3</v>
      </c>
      <c r="E6" s="368">
        <f t="shared" si="0"/>
        <v>2</v>
      </c>
      <c r="F6" s="368">
        <f t="shared" si="0"/>
        <v>0</v>
      </c>
      <c r="G6" s="368">
        <f t="shared" si="0"/>
        <v>1</v>
      </c>
      <c r="H6" s="369"/>
      <c r="I6" s="370">
        <f t="shared" si="1"/>
        <v>11</v>
      </c>
      <c r="J6" s="371">
        <v>1</v>
      </c>
      <c r="K6" s="371">
        <v>2</v>
      </c>
      <c r="L6" s="371"/>
      <c r="M6" s="371"/>
      <c r="N6" s="372"/>
      <c r="O6" s="370">
        <f t="shared" si="2"/>
        <v>6</v>
      </c>
      <c r="P6" s="371">
        <v>1</v>
      </c>
      <c r="Q6" s="371"/>
      <c r="R6" s="371"/>
      <c r="S6" s="371">
        <v>1</v>
      </c>
      <c r="T6" s="372"/>
      <c r="U6" s="373">
        <f t="shared" si="3"/>
        <v>5</v>
      </c>
      <c r="V6" s="374">
        <v>1</v>
      </c>
      <c r="W6" s="374"/>
      <c r="X6" s="374"/>
      <c r="Y6" s="374"/>
      <c r="Z6" s="372"/>
      <c r="AA6" s="373">
        <f t="shared" si="4"/>
        <v>0</v>
      </c>
      <c r="AB6" s="368"/>
      <c r="AC6" s="368"/>
      <c r="AD6" s="368"/>
      <c r="AE6" s="368"/>
      <c r="AF6" s="375"/>
      <c r="AG6" s="373">
        <f t="shared" si="5"/>
        <v>0</v>
      </c>
      <c r="AH6" s="368"/>
      <c r="AI6" s="368"/>
      <c r="AJ6" s="368"/>
      <c r="AK6" s="550"/>
    </row>
    <row r="7" spans="1:37" x14ac:dyDescent="0.4">
      <c r="A7" s="380">
        <v>5</v>
      </c>
      <c r="B7" s="381" t="s">
        <v>42</v>
      </c>
      <c r="C7" s="367">
        <f t="shared" si="0"/>
        <v>8</v>
      </c>
      <c r="D7" s="368">
        <f t="shared" si="0"/>
        <v>1</v>
      </c>
      <c r="E7" s="368">
        <f t="shared" si="0"/>
        <v>0</v>
      </c>
      <c r="F7" s="368">
        <f t="shared" si="0"/>
        <v>1</v>
      </c>
      <c r="G7" s="368">
        <f t="shared" si="0"/>
        <v>1</v>
      </c>
      <c r="H7" s="369"/>
      <c r="I7" s="370">
        <f t="shared" si="1"/>
        <v>5</v>
      </c>
      <c r="J7" s="368">
        <v>1</v>
      </c>
      <c r="K7" s="368"/>
      <c r="L7" s="368"/>
      <c r="M7" s="368"/>
      <c r="N7" s="372"/>
      <c r="O7" s="370">
        <f t="shared" si="2"/>
        <v>2</v>
      </c>
      <c r="P7" s="371"/>
      <c r="Q7" s="371"/>
      <c r="R7" s="371">
        <v>1</v>
      </c>
      <c r="S7" s="371"/>
      <c r="T7" s="372"/>
      <c r="U7" s="373">
        <f t="shared" si="3"/>
        <v>1</v>
      </c>
      <c r="V7" s="374"/>
      <c r="W7" s="374"/>
      <c r="X7" s="374"/>
      <c r="Y7" s="374">
        <v>1</v>
      </c>
      <c r="Z7" s="372"/>
      <c r="AA7" s="373">
        <f t="shared" si="4"/>
        <v>0</v>
      </c>
      <c r="AB7" s="368"/>
      <c r="AC7" s="368"/>
      <c r="AD7" s="368"/>
      <c r="AE7" s="368"/>
      <c r="AF7" s="375"/>
      <c r="AG7" s="373">
        <f t="shared" si="5"/>
        <v>0</v>
      </c>
      <c r="AH7" s="368"/>
      <c r="AI7" s="368"/>
      <c r="AJ7" s="368"/>
      <c r="AK7" s="549"/>
    </row>
    <row r="8" spans="1:37" x14ac:dyDescent="0.4">
      <c r="A8" s="380">
        <v>6</v>
      </c>
      <c r="B8" s="382" t="s">
        <v>255</v>
      </c>
      <c r="C8" s="367">
        <f t="shared" si="0"/>
        <v>8</v>
      </c>
      <c r="D8" s="368">
        <f t="shared" si="0"/>
        <v>0</v>
      </c>
      <c r="E8" s="368">
        <f t="shared" si="0"/>
        <v>2</v>
      </c>
      <c r="F8" s="368">
        <f t="shared" si="0"/>
        <v>1</v>
      </c>
      <c r="G8" s="368">
        <f t="shared" si="0"/>
        <v>0</v>
      </c>
      <c r="H8" s="369"/>
      <c r="I8" s="370">
        <f t="shared" si="1"/>
        <v>0</v>
      </c>
      <c r="J8" s="368"/>
      <c r="K8" s="368"/>
      <c r="L8" s="368"/>
      <c r="M8" s="368"/>
      <c r="N8" s="372"/>
      <c r="O8" s="370">
        <f t="shared" si="2"/>
        <v>3</v>
      </c>
      <c r="P8" s="371"/>
      <c r="Q8" s="371">
        <v>1</v>
      </c>
      <c r="R8" s="371"/>
      <c r="S8" s="371"/>
      <c r="T8" s="372"/>
      <c r="U8" s="373">
        <f t="shared" si="3"/>
        <v>2</v>
      </c>
      <c r="V8" s="374"/>
      <c r="W8" s="374"/>
      <c r="X8" s="374">
        <v>1</v>
      </c>
      <c r="Y8" s="374"/>
      <c r="Z8" s="372"/>
      <c r="AA8" s="373">
        <f t="shared" si="4"/>
        <v>3</v>
      </c>
      <c r="AB8" s="368"/>
      <c r="AC8" s="368">
        <v>1</v>
      </c>
      <c r="AD8" s="368"/>
      <c r="AE8" s="368"/>
      <c r="AF8" s="383"/>
      <c r="AG8" s="373">
        <f t="shared" si="5"/>
        <v>0</v>
      </c>
      <c r="AH8" s="377"/>
      <c r="AI8" s="377"/>
      <c r="AJ8" s="377"/>
      <c r="AK8" s="551"/>
    </row>
    <row r="9" spans="1:37" x14ac:dyDescent="0.4">
      <c r="A9" s="380">
        <v>7</v>
      </c>
      <c r="B9" s="384" t="s">
        <v>83</v>
      </c>
      <c r="C9" s="367">
        <f t="shared" si="0"/>
        <v>3</v>
      </c>
      <c r="D9" s="368">
        <f t="shared" si="0"/>
        <v>0</v>
      </c>
      <c r="E9" s="368">
        <f t="shared" si="0"/>
        <v>0</v>
      </c>
      <c r="F9" s="368">
        <f t="shared" si="0"/>
        <v>1</v>
      </c>
      <c r="G9" s="368">
        <f t="shared" si="0"/>
        <v>1</v>
      </c>
      <c r="H9" s="369"/>
      <c r="I9" s="370">
        <f t="shared" si="1"/>
        <v>1</v>
      </c>
      <c r="J9" s="368"/>
      <c r="K9" s="368"/>
      <c r="L9" s="368"/>
      <c r="M9" s="368">
        <v>1</v>
      </c>
      <c r="N9" s="372"/>
      <c r="O9" s="370">
        <f t="shared" si="2"/>
        <v>2</v>
      </c>
      <c r="P9" s="377"/>
      <c r="Q9" s="377"/>
      <c r="R9" s="377">
        <v>1</v>
      </c>
      <c r="S9" s="377"/>
      <c r="T9" s="372"/>
      <c r="U9" s="373">
        <f t="shared" si="3"/>
        <v>0</v>
      </c>
      <c r="V9" s="377"/>
      <c r="W9" s="377"/>
      <c r="X9" s="377"/>
      <c r="Y9" s="377"/>
      <c r="Z9" s="372"/>
      <c r="AA9" s="373">
        <f t="shared" si="4"/>
        <v>0</v>
      </c>
      <c r="AB9" s="368"/>
      <c r="AC9" s="368"/>
      <c r="AD9" s="368"/>
      <c r="AE9" s="368"/>
      <c r="AF9" s="383"/>
      <c r="AG9" s="373">
        <f t="shared" si="5"/>
        <v>0</v>
      </c>
      <c r="AH9" s="368"/>
      <c r="AI9" s="368"/>
      <c r="AJ9" s="368"/>
      <c r="AK9" s="549"/>
    </row>
    <row r="10" spans="1:37" x14ac:dyDescent="0.4">
      <c r="A10" s="380">
        <v>8</v>
      </c>
      <c r="B10" s="385" t="s">
        <v>211</v>
      </c>
      <c r="C10" s="367">
        <f t="shared" si="0"/>
        <v>3</v>
      </c>
      <c r="D10" s="368">
        <f t="shared" si="0"/>
        <v>0</v>
      </c>
      <c r="E10" s="368">
        <f t="shared" si="0"/>
        <v>1</v>
      </c>
      <c r="F10" s="368">
        <f t="shared" si="0"/>
        <v>0</v>
      </c>
      <c r="G10" s="368">
        <f t="shared" si="0"/>
        <v>0</v>
      </c>
      <c r="H10" s="369"/>
      <c r="I10" s="370">
        <f t="shared" si="1"/>
        <v>0</v>
      </c>
      <c r="J10" s="368"/>
      <c r="K10" s="368"/>
      <c r="L10" s="368"/>
      <c r="M10" s="368"/>
      <c r="N10" s="372"/>
      <c r="O10" s="370">
        <f t="shared" si="2"/>
        <v>0</v>
      </c>
      <c r="P10" s="377"/>
      <c r="Q10" s="377"/>
      <c r="R10" s="377"/>
      <c r="S10" s="377"/>
      <c r="T10" s="372"/>
      <c r="U10" s="373">
        <f t="shared" si="3"/>
        <v>3</v>
      </c>
      <c r="V10" s="377"/>
      <c r="W10" s="368">
        <v>1</v>
      </c>
      <c r="X10" s="368"/>
      <c r="Y10" s="377"/>
      <c r="Z10" s="372"/>
      <c r="AA10" s="373">
        <f t="shared" si="4"/>
        <v>0</v>
      </c>
      <c r="AB10" s="368"/>
      <c r="AC10" s="368"/>
      <c r="AD10" s="368"/>
      <c r="AE10" s="368"/>
      <c r="AF10" s="375"/>
      <c r="AG10" s="373">
        <f t="shared" si="5"/>
        <v>0</v>
      </c>
      <c r="AH10" s="377"/>
      <c r="AI10" s="377"/>
      <c r="AJ10" s="377"/>
      <c r="AK10" s="552"/>
    </row>
    <row r="11" spans="1:37" x14ac:dyDescent="0.4">
      <c r="A11" s="380">
        <v>9</v>
      </c>
      <c r="B11" s="386" t="s">
        <v>79</v>
      </c>
      <c r="C11" s="367">
        <f t="shared" si="0"/>
        <v>2</v>
      </c>
      <c r="D11" s="368">
        <f t="shared" si="0"/>
        <v>0</v>
      </c>
      <c r="E11" s="368">
        <f t="shared" si="0"/>
        <v>0</v>
      </c>
      <c r="F11" s="368">
        <f t="shared" si="0"/>
        <v>1</v>
      </c>
      <c r="G11" s="368">
        <f t="shared" si="0"/>
        <v>0</v>
      </c>
      <c r="H11" s="369"/>
      <c r="I11" s="370">
        <f t="shared" si="1"/>
        <v>2</v>
      </c>
      <c r="J11" s="371"/>
      <c r="K11" s="371"/>
      <c r="L11" s="371">
        <v>1</v>
      </c>
      <c r="M11" s="371"/>
      <c r="N11" s="372"/>
      <c r="O11" s="370">
        <f t="shared" si="2"/>
        <v>0</v>
      </c>
      <c r="P11" s="371"/>
      <c r="Q11" s="371"/>
      <c r="R11" s="371"/>
      <c r="S11" s="371"/>
      <c r="T11" s="372"/>
      <c r="U11" s="373">
        <f t="shared" si="3"/>
        <v>0</v>
      </c>
      <c r="V11" s="374"/>
      <c r="W11" s="374"/>
      <c r="X11" s="374"/>
      <c r="Y11" s="374"/>
      <c r="Z11" s="372"/>
      <c r="AA11" s="373">
        <f t="shared" si="4"/>
        <v>0</v>
      </c>
      <c r="AB11" s="368"/>
      <c r="AC11" s="368"/>
      <c r="AD11" s="368"/>
      <c r="AE11" s="368"/>
      <c r="AF11" s="375"/>
      <c r="AG11" s="373">
        <f t="shared" si="5"/>
        <v>0</v>
      </c>
      <c r="AH11" s="368"/>
      <c r="AI11" s="368"/>
      <c r="AJ11" s="368"/>
      <c r="AK11" s="549"/>
    </row>
    <row r="12" spans="1:37" x14ac:dyDescent="0.4">
      <c r="A12" s="380">
        <v>10</v>
      </c>
      <c r="B12" s="382" t="s">
        <v>178</v>
      </c>
      <c r="C12" s="367">
        <f t="shared" si="0"/>
        <v>2</v>
      </c>
      <c r="D12" s="368">
        <f t="shared" si="0"/>
        <v>0</v>
      </c>
      <c r="E12" s="368">
        <f t="shared" si="0"/>
        <v>0</v>
      </c>
      <c r="F12" s="368">
        <f t="shared" si="0"/>
        <v>1</v>
      </c>
      <c r="G12" s="368">
        <f t="shared" si="0"/>
        <v>0</v>
      </c>
      <c r="H12" s="369"/>
      <c r="I12" s="370">
        <f t="shared" si="1"/>
        <v>0</v>
      </c>
      <c r="J12" s="371"/>
      <c r="K12" s="371"/>
      <c r="L12" s="371"/>
      <c r="M12" s="371"/>
      <c r="N12" s="372"/>
      <c r="O12" s="370">
        <f t="shared" si="2"/>
        <v>2</v>
      </c>
      <c r="P12" s="371"/>
      <c r="Q12" s="371"/>
      <c r="R12" s="371">
        <v>1</v>
      </c>
      <c r="S12" s="371"/>
      <c r="T12" s="372"/>
      <c r="U12" s="373">
        <f t="shared" si="3"/>
        <v>0</v>
      </c>
      <c r="V12" s="374"/>
      <c r="W12" s="374"/>
      <c r="X12" s="374"/>
      <c r="Y12" s="374"/>
      <c r="Z12" s="372"/>
      <c r="AA12" s="373">
        <f t="shared" si="4"/>
        <v>0</v>
      </c>
      <c r="AB12" s="368"/>
      <c r="AC12" s="368"/>
      <c r="AD12" s="368"/>
      <c r="AE12" s="368"/>
      <c r="AF12" s="375"/>
      <c r="AG12" s="373">
        <f t="shared" si="5"/>
        <v>0</v>
      </c>
      <c r="AH12" s="368"/>
      <c r="AI12" s="368"/>
      <c r="AJ12" s="368"/>
      <c r="AK12" s="550"/>
    </row>
    <row r="13" spans="1:37" x14ac:dyDescent="0.4">
      <c r="A13" s="380">
        <v>11</v>
      </c>
      <c r="B13" s="387" t="s">
        <v>256</v>
      </c>
      <c r="C13" s="367">
        <f t="shared" si="0"/>
        <v>2</v>
      </c>
      <c r="D13" s="368">
        <f t="shared" si="0"/>
        <v>0</v>
      </c>
      <c r="E13" s="368">
        <f t="shared" si="0"/>
        <v>0</v>
      </c>
      <c r="F13" s="368">
        <f t="shared" si="0"/>
        <v>1</v>
      </c>
      <c r="G13" s="368">
        <f t="shared" si="0"/>
        <v>0</v>
      </c>
      <c r="H13" s="369"/>
      <c r="I13" s="370">
        <f t="shared" si="1"/>
        <v>0</v>
      </c>
      <c r="J13" s="368"/>
      <c r="K13" s="368"/>
      <c r="L13" s="368"/>
      <c r="M13" s="368"/>
      <c r="N13" s="372"/>
      <c r="O13" s="370">
        <f t="shared" si="2"/>
        <v>0</v>
      </c>
      <c r="P13" s="368"/>
      <c r="Q13" s="368"/>
      <c r="R13" s="368"/>
      <c r="S13" s="368"/>
      <c r="T13" s="372"/>
      <c r="U13" s="373">
        <f t="shared" si="3"/>
        <v>2</v>
      </c>
      <c r="V13" s="377"/>
      <c r="W13" s="368"/>
      <c r="X13" s="368">
        <v>1</v>
      </c>
      <c r="Y13" s="377"/>
      <c r="Z13" s="372"/>
      <c r="AA13" s="373">
        <f t="shared" si="4"/>
        <v>0</v>
      </c>
      <c r="AB13" s="368"/>
      <c r="AC13" s="368"/>
      <c r="AD13" s="368"/>
      <c r="AE13" s="368"/>
      <c r="AF13" s="375"/>
      <c r="AG13" s="373">
        <f t="shared" si="5"/>
        <v>0</v>
      </c>
      <c r="AH13" s="368"/>
      <c r="AI13" s="368"/>
      <c r="AJ13" s="368"/>
      <c r="AK13" s="549"/>
    </row>
    <row r="14" spans="1:37" x14ac:dyDescent="0.4">
      <c r="A14" s="380">
        <v>12</v>
      </c>
      <c r="B14" s="389" t="s">
        <v>225</v>
      </c>
      <c r="C14" s="367">
        <f t="shared" si="0"/>
        <v>2</v>
      </c>
      <c r="D14" s="368">
        <f t="shared" si="0"/>
        <v>0</v>
      </c>
      <c r="E14" s="368">
        <f t="shared" si="0"/>
        <v>0</v>
      </c>
      <c r="F14" s="368">
        <f t="shared" si="0"/>
        <v>0</v>
      </c>
      <c r="G14" s="368">
        <f t="shared" si="0"/>
        <v>2</v>
      </c>
      <c r="H14" s="369"/>
      <c r="I14" s="370">
        <f t="shared" si="1"/>
        <v>0</v>
      </c>
      <c r="J14" s="371"/>
      <c r="K14" s="371"/>
      <c r="L14" s="371"/>
      <c r="M14" s="371"/>
      <c r="N14" s="372"/>
      <c r="O14" s="370">
        <f t="shared" si="2"/>
        <v>0</v>
      </c>
      <c r="P14" s="371"/>
      <c r="Q14" s="371"/>
      <c r="R14" s="371"/>
      <c r="S14" s="371"/>
      <c r="T14" s="372"/>
      <c r="U14" s="373">
        <f t="shared" si="3"/>
        <v>0</v>
      </c>
      <c r="V14" s="374"/>
      <c r="W14" s="374"/>
      <c r="X14" s="374"/>
      <c r="Y14" s="374"/>
      <c r="Z14" s="372"/>
      <c r="AA14" s="373">
        <f t="shared" si="4"/>
        <v>1</v>
      </c>
      <c r="AB14" s="368"/>
      <c r="AC14" s="368"/>
      <c r="AD14" s="368"/>
      <c r="AE14" s="368">
        <v>1</v>
      </c>
      <c r="AF14" s="375"/>
      <c r="AG14" s="373">
        <f t="shared" si="5"/>
        <v>1</v>
      </c>
      <c r="AH14" s="377"/>
      <c r="AI14" s="377"/>
      <c r="AJ14" s="377"/>
      <c r="AK14" s="549">
        <v>1</v>
      </c>
    </row>
    <row r="15" spans="1:37" x14ac:dyDescent="0.4">
      <c r="A15" s="380">
        <v>13</v>
      </c>
      <c r="B15" s="388" t="s">
        <v>134</v>
      </c>
      <c r="C15" s="367">
        <f t="shared" si="0"/>
        <v>1</v>
      </c>
      <c r="D15" s="368">
        <f t="shared" si="0"/>
        <v>0</v>
      </c>
      <c r="E15" s="368">
        <f t="shared" si="0"/>
        <v>0</v>
      </c>
      <c r="F15" s="368">
        <f t="shared" si="0"/>
        <v>0</v>
      </c>
      <c r="G15" s="368">
        <f t="shared" si="0"/>
        <v>1</v>
      </c>
      <c r="H15" s="369"/>
      <c r="I15" s="370">
        <f t="shared" si="1"/>
        <v>1</v>
      </c>
      <c r="J15" s="368"/>
      <c r="K15" s="368"/>
      <c r="L15" s="368"/>
      <c r="M15" s="368">
        <v>1</v>
      </c>
      <c r="N15" s="372"/>
      <c r="O15" s="370">
        <f t="shared" si="2"/>
        <v>0</v>
      </c>
      <c r="P15" s="377"/>
      <c r="Q15" s="377"/>
      <c r="R15" s="377"/>
      <c r="S15" s="377"/>
      <c r="T15" s="372"/>
      <c r="U15" s="373">
        <f t="shared" si="3"/>
        <v>0</v>
      </c>
      <c r="V15" s="377"/>
      <c r="W15" s="368"/>
      <c r="X15" s="368"/>
      <c r="Y15" s="377"/>
      <c r="Z15" s="372"/>
      <c r="AA15" s="373">
        <f t="shared" si="4"/>
        <v>0</v>
      </c>
      <c r="AB15" s="368"/>
      <c r="AC15" s="368"/>
      <c r="AD15" s="368"/>
      <c r="AE15" s="368"/>
      <c r="AF15" s="375"/>
      <c r="AG15" s="373">
        <f t="shared" si="5"/>
        <v>0</v>
      </c>
      <c r="AH15" s="368"/>
      <c r="AI15" s="368"/>
      <c r="AJ15" s="368"/>
      <c r="AK15" s="368"/>
    </row>
    <row r="16" spans="1:37" x14ac:dyDescent="0.4">
      <c r="A16" s="380">
        <v>14</v>
      </c>
      <c r="B16" s="389"/>
      <c r="C16" s="367">
        <f t="shared" ref="C16:F17" si="6">SUM(I16+O16+U16+AA16+AG16)</f>
        <v>0</v>
      </c>
      <c r="D16" s="368">
        <f t="shared" si="6"/>
        <v>0</v>
      </c>
      <c r="E16" s="368">
        <f t="shared" si="6"/>
        <v>0</v>
      </c>
      <c r="F16" s="368">
        <f t="shared" si="6"/>
        <v>0</v>
      </c>
      <c r="G16" s="368">
        <v>0</v>
      </c>
      <c r="H16" s="369"/>
      <c r="I16" s="370">
        <f t="shared" si="1"/>
        <v>0</v>
      </c>
      <c r="J16" s="371"/>
      <c r="K16" s="371"/>
      <c r="L16" s="371"/>
      <c r="M16" s="371"/>
      <c r="N16" s="372"/>
      <c r="O16" s="370">
        <f t="shared" si="2"/>
        <v>0</v>
      </c>
      <c r="P16" s="371"/>
      <c r="Q16" s="371"/>
      <c r="R16" s="371"/>
      <c r="S16" s="371"/>
      <c r="T16" s="372"/>
      <c r="U16" s="373">
        <f t="shared" si="3"/>
        <v>0</v>
      </c>
      <c r="V16" s="374"/>
      <c r="W16" s="374"/>
      <c r="X16" s="374"/>
      <c r="Y16" s="374"/>
      <c r="Z16" s="372"/>
      <c r="AA16" s="373">
        <f t="shared" si="4"/>
        <v>0</v>
      </c>
      <c r="AB16" s="368"/>
      <c r="AC16" s="368"/>
      <c r="AD16" s="368"/>
      <c r="AE16" s="368"/>
      <c r="AF16" s="375"/>
      <c r="AG16" s="373">
        <f t="shared" si="5"/>
        <v>0</v>
      </c>
      <c r="AH16" s="377"/>
      <c r="AI16" s="377"/>
      <c r="AJ16" s="377"/>
      <c r="AK16" s="551"/>
    </row>
    <row r="17" spans="1:37" x14ac:dyDescent="0.4">
      <c r="A17" s="380">
        <v>15</v>
      </c>
      <c r="B17" s="390"/>
      <c r="C17" s="367">
        <f t="shared" si="6"/>
        <v>0</v>
      </c>
      <c r="D17" s="368">
        <f t="shared" si="6"/>
        <v>0</v>
      </c>
      <c r="E17" s="368">
        <f t="shared" si="6"/>
        <v>0</v>
      </c>
      <c r="F17" s="368">
        <f t="shared" si="6"/>
        <v>0</v>
      </c>
      <c r="G17" s="368">
        <f>SUM(M17+S17+Y17+AE17+AK17)</f>
        <v>0</v>
      </c>
      <c r="H17" s="369"/>
      <c r="I17" s="370">
        <f t="shared" si="1"/>
        <v>0</v>
      </c>
      <c r="J17" s="368"/>
      <c r="K17" s="368"/>
      <c r="L17" s="368"/>
      <c r="M17" s="368"/>
      <c r="N17" s="372"/>
      <c r="O17" s="370">
        <f t="shared" si="2"/>
        <v>0</v>
      </c>
      <c r="P17" s="368"/>
      <c r="Q17" s="368"/>
      <c r="R17" s="368"/>
      <c r="S17" s="368"/>
      <c r="T17" s="372"/>
      <c r="U17" s="373">
        <f t="shared" si="3"/>
        <v>0</v>
      </c>
      <c r="V17" s="368"/>
      <c r="W17" s="368"/>
      <c r="X17" s="368"/>
      <c r="Y17" s="368"/>
      <c r="Z17" s="372"/>
      <c r="AA17" s="373">
        <f t="shared" si="4"/>
        <v>0</v>
      </c>
      <c r="AB17" s="368"/>
      <c r="AC17" s="368"/>
      <c r="AD17" s="368"/>
      <c r="AE17" s="368"/>
      <c r="AF17" s="383"/>
      <c r="AG17" s="373">
        <f t="shared" si="5"/>
        <v>0</v>
      </c>
      <c r="AH17" s="377"/>
      <c r="AI17" s="377"/>
      <c r="AJ17" s="377"/>
      <c r="AK17" s="552"/>
    </row>
    <row r="18" spans="1:37" ht="17.399999999999999" thickBot="1" x14ac:dyDescent="0.45">
      <c r="A18" s="391"/>
      <c r="B18" s="392"/>
      <c r="C18" s="393">
        <f>SUM(C3:C17)</f>
        <v>439</v>
      </c>
      <c r="D18" s="394">
        <f>SUM(D3:D17)</f>
        <v>40</v>
      </c>
      <c r="E18" s="394">
        <f>SUM(E3:E17)</f>
        <v>40</v>
      </c>
      <c r="F18" s="394">
        <f>SUM(F3:F17)</f>
        <v>40</v>
      </c>
      <c r="G18" s="394">
        <f>SUM(G3:G17)</f>
        <v>39</v>
      </c>
      <c r="H18" s="394"/>
      <c r="I18" s="394">
        <f>SUM(I3:I17)</f>
        <v>88</v>
      </c>
      <c r="J18" s="394">
        <f>SUM(J3:J17)</f>
        <v>8</v>
      </c>
      <c r="K18" s="394">
        <f>SUM(K3:K17)</f>
        <v>8</v>
      </c>
      <c r="L18" s="394">
        <f>SUM(L3:L17)</f>
        <v>8</v>
      </c>
      <c r="M18" s="394">
        <f>SUM(M3:M17)</f>
        <v>8</v>
      </c>
      <c r="N18" s="394"/>
      <c r="O18" s="394">
        <f t="shared" ref="O18:AF18" si="7">SUM(O3:O17)</f>
        <v>88</v>
      </c>
      <c r="P18" s="394">
        <f t="shared" si="7"/>
        <v>8</v>
      </c>
      <c r="Q18" s="394">
        <f t="shared" si="7"/>
        <v>8</v>
      </c>
      <c r="R18" s="394">
        <f t="shared" si="7"/>
        <v>8</v>
      </c>
      <c r="S18" s="394">
        <f t="shared" si="7"/>
        <v>8</v>
      </c>
      <c r="T18" s="394">
        <f t="shared" si="7"/>
        <v>0</v>
      </c>
      <c r="U18" s="394">
        <f t="shared" si="7"/>
        <v>88</v>
      </c>
      <c r="V18" s="394">
        <f t="shared" si="7"/>
        <v>8</v>
      </c>
      <c r="W18" s="394">
        <f t="shared" si="7"/>
        <v>8</v>
      </c>
      <c r="X18" s="394">
        <f t="shared" si="7"/>
        <v>8</v>
      </c>
      <c r="Y18" s="394">
        <f t="shared" si="7"/>
        <v>8</v>
      </c>
      <c r="Z18" s="394">
        <f t="shared" si="7"/>
        <v>0</v>
      </c>
      <c r="AA18" s="394">
        <f t="shared" si="7"/>
        <v>87</v>
      </c>
      <c r="AB18" s="394">
        <f t="shared" si="7"/>
        <v>8</v>
      </c>
      <c r="AC18" s="394">
        <f t="shared" si="7"/>
        <v>8</v>
      </c>
      <c r="AD18" s="394">
        <f t="shared" si="7"/>
        <v>8</v>
      </c>
      <c r="AE18" s="394">
        <f t="shared" si="7"/>
        <v>7</v>
      </c>
      <c r="AF18" s="394">
        <f t="shared" si="7"/>
        <v>0</v>
      </c>
      <c r="AG18" s="394">
        <f>SUM(AH3:AH17)</f>
        <v>8</v>
      </c>
      <c r="AH18" s="394">
        <f>SUM(AH3:AH17)</f>
        <v>8</v>
      </c>
      <c r="AI18" s="394">
        <f>SUM(AI3:AI17)</f>
        <v>8</v>
      </c>
      <c r="AJ18" s="394">
        <f>SUM(AJ3:AJ17)</f>
        <v>8</v>
      </c>
      <c r="AK18" s="395">
        <f>SUM(AK3:AK17)</f>
        <v>8</v>
      </c>
    </row>
    <row r="19" spans="1:37" ht="17.399999999999999" thickBot="1" x14ac:dyDescent="0.45">
      <c r="A19" s="396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396"/>
      <c r="AC19" s="396"/>
      <c r="AD19" s="396"/>
      <c r="AE19" s="396"/>
      <c r="AF19" s="396"/>
      <c r="AG19" s="396"/>
      <c r="AH19" s="396"/>
      <c r="AI19" s="396"/>
      <c r="AJ19" s="396"/>
      <c r="AK19" s="396"/>
    </row>
    <row r="20" spans="1:37" ht="17.399999999999999" thickBot="1" x14ac:dyDescent="0.45">
      <c r="A20" s="553" t="s">
        <v>257</v>
      </c>
      <c r="B20" s="554"/>
      <c r="C20" s="554"/>
      <c r="D20" s="554"/>
      <c r="E20" s="554"/>
      <c r="F20" s="554"/>
      <c r="G20" s="554"/>
      <c r="H20" s="554"/>
      <c r="I20" s="554"/>
      <c r="J20" s="554"/>
      <c r="K20" s="554"/>
      <c r="L20" s="554"/>
      <c r="M20" s="554"/>
      <c r="N20" s="554"/>
      <c r="O20" s="554"/>
      <c r="P20" s="554"/>
      <c r="Q20" s="554"/>
      <c r="R20" s="554"/>
      <c r="S20" s="554"/>
      <c r="T20" s="554"/>
      <c r="U20" s="554"/>
      <c r="V20" s="554"/>
      <c r="W20" s="554"/>
      <c r="X20" s="554"/>
      <c r="Y20" s="554"/>
      <c r="Z20" s="554"/>
      <c r="AA20" s="554"/>
      <c r="AB20" s="554"/>
      <c r="AC20" s="554"/>
      <c r="AD20" s="554"/>
      <c r="AE20" s="554"/>
      <c r="AF20" s="554"/>
      <c r="AG20" s="554"/>
      <c r="AH20" s="554"/>
      <c r="AI20" s="554"/>
      <c r="AJ20" s="554"/>
      <c r="AK20" s="555"/>
    </row>
    <row r="21" spans="1:37" ht="17.399999999999999" thickBot="1" x14ac:dyDescent="0.45"/>
    <row r="22" spans="1:37" x14ac:dyDescent="0.4">
      <c r="A22" s="496" t="s">
        <v>258</v>
      </c>
      <c r="B22" s="497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7"/>
      <c r="AI22" s="497"/>
      <c r="AJ22" s="497"/>
      <c r="AK22" s="498"/>
    </row>
    <row r="23" spans="1:37" ht="17.399999999999999" thickBot="1" x14ac:dyDescent="0.45">
      <c r="A23" s="499"/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500"/>
      <c r="AE23" s="500"/>
      <c r="AF23" s="500"/>
      <c r="AG23" s="500"/>
      <c r="AH23" s="500"/>
      <c r="AI23" s="500"/>
      <c r="AJ23" s="500"/>
      <c r="AK23" s="501"/>
    </row>
  </sheetData>
  <mergeCells count="8">
    <mergeCell ref="A20:AK20"/>
    <mergeCell ref="A22:AK23"/>
    <mergeCell ref="A1:G1"/>
    <mergeCell ref="H1:M1"/>
    <mergeCell ref="N1:S1"/>
    <mergeCell ref="T1:Y1"/>
    <mergeCell ref="Z1:AE1"/>
    <mergeCell ref="AF1:AK1"/>
  </mergeCells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1. kolo</vt:lpstr>
      <vt:lpstr>2. kolo</vt:lpstr>
      <vt:lpstr>3. kolo</vt:lpstr>
      <vt:lpstr>celkem</vt:lpstr>
      <vt:lpstr>družstva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Vorlíček</dc:creator>
  <cp:lastModifiedBy>Rubášová Yvona</cp:lastModifiedBy>
  <dcterms:created xsi:type="dcterms:W3CDTF">2020-06-10T10:14:28Z</dcterms:created>
  <dcterms:modified xsi:type="dcterms:W3CDTF">2021-10-08T08:16:58Z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f2eb32-1734-49e1-8398-a303cd34c189_Enabled">
    <vt:lpwstr>true</vt:lpwstr>
  </property>
  <property fmtid="{D5CDD505-2E9C-101B-9397-08002B2CF9AE}" pid="3" name="MSIP_Label_05f2eb32-1734-49e1-8398-a303cd34c189_SetDate">
    <vt:lpwstr>2021-08-26T18:24:32Z</vt:lpwstr>
  </property>
  <property fmtid="{D5CDD505-2E9C-101B-9397-08002B2CF9AE}" pid="4" name="MSIP_Label_05f2eb32-1734-49e1-8398-a303cd34c189_Method">
    <vt:lpwstr>Standard</vt:lpwstr>
  </property>
  <property fmtid="{D5CDD505-2E9C-101B-9397-08002B2CF9AE}" pid="5" name="MSIP_Label_05f2eb32-1734-49e1-8398-a303cd34c189_Name">
    <vt:lpwstr>05f2eb32-1734-49e1-8398-a303cd34c189</vt:lpwstr>
  </property>
  <property fmtid="{D5CDD505-2E9C-101B-9397-08002B2CF9AE}" pid="6" name="MSIP_Label_05f2eb32-1734-49e1-8398-a303cd34c189_SiteId">
    <vt:lpwstr>faa6053b-36c4-4c36-af04-796200c185bf</vt:lpwstr>
  </property>
  <property fmtid="{D5CDD505-2E9C-101B-9397-08002B2CF9AE}" pid="7" name="MSIP_Label_05f2eb32-1734-49e1-8398-a303cd34c189_ActionId">
    <vt:lpwstr>f835b8b6-bf8e-42b5-b293-cf6e9ebd7ce8</vt:lpwstr>
  </property>
  <property fmtid="{D5CDD505-2E9C-101B-9397-08002B2CF9AE}" pid="8" name="MSIP_Label_05f2eb32-1734-49e1-8398-a303cd34c189_ContentBits">
    <vt:lpwstr>1</vt:lpwstr>
  </property>
  <property fmtid="{D5CDD505-2E9C-101B-9397-08002B2CF9AE}" pid="9" name="MSIP_Label_9b500289-1a9c-442f-923d-4f95209608d2_Enabled">
    <vt:lpwstr>true</vt:lpwstr>
  </property>
  <property fmtid="{D5CDD505-2E9C-101B-9397-08002B2CF9AE}" pid="10" name="MSIP_Label_9b500289-1a9c-442f-923d-4f95209608d2_SetDate">
    <vt:lpwstr>2021-09-16T06:25:55Z</vt:lpwstr>
  </property>
  <property fmtid="{D5CDD505-2E9C-101B-9397-08002B2CF9AE}" pid="11" name="MSIP_Label_9b500289-1a9c-442f-923d-4f95209608d2_Method">
    <vt:lpwstr>Privileged</vt:lpwstr>
  </property>
  <property fmtid="{D5CDD505-2E9C-101B-9397-08002B2CF9AE}" pid="12" name="MSIP_Label_9b500289-1a9c-442f-923d-4f95209608d2_Name">
    <vt:lpwstr>GCEP2 - Others</vt:lpwstr>
  </property>
  <property fmtid="{D5CDD505-2E9C-101B-9397-08002B2CF9AE}" pid="13" name="MSIP_Label_9b500289-1a9c-442f-923d-4f95209608d2_SiteId">
    <vt:lpwstr>90c56ca2-d892-45ce-810d-6cf368facdb3</vt:lpwstr>
  </property>
  <property fmtid="{D5CDD505-2E9C-101B-9397-08002B2CF9AE}" pid="14" name="MSIP_Label_9b500289-1a9c-442f-923d-4f95209608d2_ActionId">
    <vt:lpwstr>1a06a0a8-5f3a-4a8e-bcbf-26c757fb69f0</vt:lpwstr>
  </property>
  <property fmtid="{D5CDD505-2E9C-101B-9397-08002B2CF9AE}" pid="15" name="MSIP_Label_9b500289-1a9c-442f-923d-4f95209608d2_ContentBits">
    <vt:lpwstr>0</vt:lpwstr>
  </property>
</Properties>
</file>