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D:\LOTE\"/>
    </mc:Choice>
  </mc:AlternateContent>
  <xr:revisionPtr revIDLastSave="0" documentId="13_ncr:1_{5CBAB986-7026-44D9-ABB9-E61E52AD7021}" xr6:coauthVersionLast="47" xr6:coauthVersionMax="47" xr10:uidLastSave="{00000000-0000-0000-0000-000000000000}"/>
  <bookViews>
    <workbookView xWindow="-108" yWindow="-108" windowWidth="23256" windowHeight="12720" tabRatio="705" firstSheet="3" activeTab="16" xr2:uid="{00000000-000D-0000-FFFF-FFFF00000000}"/>
  </bookViews>
  <sheets>
    <sheet name="2022" sheetId="20" r:id="rId1"/>
    <sheet name="rek roku" sheetId="13" r:id="rId2"/>
    <sheet name="1 kolo" sheetId="2" r:id="rId3"/>
    <sheet name="2 kolo" sheetId="22" r:id="rId4"/>
    <sheet name="3 kolo" sheetId="23" r:id="rId5"/>
    <sheet name="4 kolo" sheetId="24" r:id="rId6"/>
    <sheet name="5 kolo" sheetId="28" r:id="rId7"/>
    <sheet name="6 kolo" sheetId="29" r:id="rId8"/>
    <sheet name="7 kolo " sheetId="30" r:id="rId9"/>
    <sheet name="8 kolo" sheetId="32" r:id="rId10"/>
    <sheet name="9 kolo" sheetId="33" r:id="rId11"/>
    <sheet name="10 kolo" sheetId="34" r:id="rId12"/>
    <sheet name="11 kolo" sheetId="35" r:id="rId13"/>
    <sheet name="13 kolo" sheetId="37" r:id="rId14"/>
    <sheet name="12 kolo" sheetId="36" r:id="rId15"/>
    <sheet name="14 kolo" sheetId="38" r:id="rId16"/>
    <sheet name="15. kolo" sheetId="39" r:id="rId17"/>
    <sheet name="TOP25" sheetId="3" r:id="rId18"/>
  </sheets>
  <definedNames>
    <definedName name="_xlnm._FilterDatabase" localSheetId="2" hidden="1">'1 kolo'!$A$2:$K$46</definedName>
    <definedName name="_xlnm._FilterDatabase" localSheetId="11" hidden="1">'10 kolo'!$A$2:$K$46</definedName>
    <definedName name="_xlnm._FilterDatabase" localSheetId="12" hidden="1">'11 kolo'!$A$2:$K$30</definedName>
    <definedName name="_xlnm._FilterDatabase" localSheetId="14" hidden="1">'12 kolo'!$A$2:$K$36</definedName>
    <definedName name="_xlnm._FilterDatabase" localSheetId="13" hidden="1">'13 kolo'!$B$2:$K$33</definedName>
    <definedName name="_xlnm._FilterDatabase" localSheetId="15" hidden="1">'14 kolo'!$A$2:$K$33</definedName>
    <definedName name="_xlnm._FilterDatabase" localSheetId="3" hidden="1">'2 kolo'!$A$2:$K$31</definedName>
    <definedName name="_xlnm._FilterDatabase" localSheetId="0" hidden="1">'2022'!$A$1:$AR$123</definedName>
    <definedName name="_xlnm._FilterDatabase" localSheetId="4" hidden="1">'3 kolo'!$A$2:$K$38</definedName>
    <definedName name="_xlnm._FilterDatabase" localSheetId="5" hidden="1">'4 kolo'!$A$2:$K$37</definedName>
    <definedName name="_xlnm._FilterDatabase" localSheetId="6" hidden="1">'5 kolo'!$A$2:$J$52</definedName>
    <definedName name="_xlnm._FilterDatabase" localSheetId="7" hidden="1">'6 kolo'!$A$2:$K$37</definedName>
    <definedName name="_xlnm._FilterDatabase" localSheetId="8" hidden="1">'7 kolo '!$A$2:$K$43</definedName>
    <definedName name="_xlnm._FilterDatabase" localSheetId="9" hidden="1">'8 kolo'!$A$2:$K$35</definedName>
    <definedName name="_xlnm._FilterDatabase" localSheetId="10" hidden="1">'9 kolo'!$A$2:$K$40</definedName>
    <definedName name="_xlnm._FilterDatabase" localSheetId="1" hidden="1">'rek roku'!$A$1:$N$1</definedName>
    <definedName name="_xlnm._FilterDatabase" localSheetId="17" hidden="1">'TOP25'!$A$3:$Q$124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9" i="39" l="1"/>
  <c r="K28" i="39"/>
  <c r="K27" i="39"/>
  <c r="K26" i="39"/>
  <c r="K25" i="39"/>
  <c r="K24" i="39"/>
  <c r="K23" i="39"/>
  <c r="K22" i="39"/>
  <c r="K21" i="39"/>
  <c r="K20" i="39"/>
  <c r="K19" i="39"/>
  <c r="K18" i="39"/>
  <c r="K17" i="39"/>
  <c r="K16" i="39"/>
  <c r="K15" i="39"/>
  <c r="K14" i="39"/>
  <c r="K13" i="39"/>
  <c r="K12" i="39"/>
  <c r="K11" i="39"/>
  <c r="K10" i="39"/>
  <c r="K9" i="39"/>
  <c r="K8" i="39"/>
  <c r="K7" i="39"/>
  <c r="K6" i="39"/>
  <c r="K5" i="39"/>
  <c r="K4" i="39"/>
  <c r="K3" i="39"/>
  <c r="K30" i="38"/>
  <c r="K31" i="38"/>
  <c r="K32" i="38"/>
  <c r="K33" i="38"/>
  <c r="K29" i="38"/>
  <c r="K27" i="38"/>
  <c r="K28" i="38"/>
  <c r="K24" i="38"/>
  <c r="K20" i="38"/>
  <c r="K18" i="38"/>
  <c r="K10" i="38"/>
  <c r="K12" i="38"/>
  <c r="K21" i="38"/>
  <c r="K25" i="38"/>
  <c r="K17" i="38"/>
  <c r="K6" i="38"/>
  <c r="K19" i="38"/>
  <c r="K23" i="38"/>
  <c r="K15" i="38"/>
  <c r="K16" i="38"/>
  <c r="K11" i="38"/>
  <c r="K13" i="38"/>
  <c r="K9" i="38"/>
  <c r="K8" i="38"/>
  <c r="K5" i="38"/>
  <c r="K4" i="38"/>
  <c r="K26" i="38"/>
  <c r="K14" i="38"/>
  <c r="K7" i="38"/>
  <c r="K22" i="38"/>
  <c r="K3" i="38"/>
  <c r="E81" i="20" l="1"/>
  <c r="E85" i="20"/>
  <c r="K84" i="20"/>
  <c r="L84" i="20"/>
  <c r="M84" i="20"/>
  <c r="E84" i="20"/>
  <c r="J28" i="20"/>
  <c r="K28" i="20"/>
  <c r="L28" i="20"/>
  <c r="M28" i="20"/>
  <c r="E28" i="20"/>
  <c r="K29" i="37" l="1"/>
  <c r="K30" i="37"/>
  <c r="K31" i="37"/>
  <c r="K32" i="37"/>
  <c r="K33" i="37"/>
  <c r="K28" i="37"/>
  <c r="K24" i="37"/>
  <c r="K25" i="37"/>
  <c r="K26" i="37"/>
  <c r="K27" i="37"/>
  <c r="K23" i="37"/>
  <c r="K22" i="37"/>
  <c r="K21" i="37"/>
  <c r="K20" i="37"/>
  <c r="K19" i="37"/>
  <c r="K18" i="37"/>
  <c r="K17" i="37"/>
  <c r="K16" i="37"/>
  <c r="K15" i="37"/>
  <c r="K14" i="37"/>
  <c r="K13" i="37"/>
  <c r="K12" i="37"/>
  <c r="K11" i="37"/>
  <c r="K10" i="37"/>
  <c r="K9" i="37"/>
  <c r="K8" i="37"/>
  <c r="K7" i="37"/>
  <c r="K6" i="37"/>
  <c r="K5" i="37"/>
  <c r="K4" i="37"/>
  <c r="K3" i="37"/>
  <c r="M113" i="20" l="1"/>
  <c r="L113" i="20"/>
  <c r="K113" i="20"/>
  <c r="E113" i="20"/>
  <c r="M5" i="20"/>
  <c r="L5" i="20"/>
  <c r="K5" i="20"/>
  <c r="J5" i="20"/>
  <c r="E5" i="20"/>
  <c r="J24" i="20"/>
  <c r="K24" i="20"/>
  <c r="L24" i="20"/>
  <c r="M24" i="20"/>
  <c r="E24" i="20"/>
  <c r="C53" i="3" l="1"/>
  <c r="K31" i="36" l="1"/>
  <c r="K32" i="36"/>
  <c r="K33" i="36"/>
  <c r="K34" i="36"/>
  <c r="K35" i="36"/>
  <c r="K36" i="36"/>
  <c r="K30" i="36"/>
  <c r="K29" i="36"/>
  <c r="K28" i="36"/>
  <c r="K27" i="36"/>
  <c r="K26" i="36"/>
  <c r="K25" i="36"/>
  <c r="K24" i="36"/>
  <c r="K23" i="36"/>
  <c r="K22" i="36"/>
  <c r="K21" i="36"/>
  <c r="K20" i="36"/>
  <c r="K19" i="36"/>
  <c r="K18" i="36"/>
  <c r="K17" i="36"/>
  <c r="K16" i="36"/>
  <c r="K15" i="36"/>
  <c r="K14" i="36"/>
  <c r="K13" i="36"/>
  <c r="K12" i="36"/>
  <c r="K11" i="36"/>
  <c r="K10" i="36"/>
  <c r="K9" i="36"/>
  <c r="K8" i="36"/>
  <c r="K7" i="36"/>
  <c r="K6" i="36"/>
  <c r="K5" i="36"/>
  <c r="K4" i="36"/>
  <c r="K3" i="36"/>
  <c r="J112" i="20" l="1"/>
  <c r="K112" i="20"/>
  <c r="L112" i="20"/>
  <c r="M112" i="20"/>
  <c r="E112" i="20"/>
  <c r="K51" i="20"/>
  <c r="L51" i="20"/>
  <c r="M51" i="20"/>
  <c r="E51" i="20"/>
  <c r="J26" i="20"/>
  <c r="K26" i="20"/>
  <c r="L26" i="20"/>
  <c r="M26" i="20"/>
  <c r="E26" i="20"/>
  <c r="K28" i="35" l="1"/>
  <c r="K29" i="35"/>
  <c r="K30" i="35"/>
  <c r="K26" i="35"/>
  <c r="K27" i="35"/>
  <c r="K25" i="35"/>
  <c r="K17" i="35"/>
  <c r="K24" i="35"/>
  <c r="K23" i="35"/>
  <c r="K22" i="35"/>
  <c r="K21" i="35"/>
  <c r="K20" i="35"/>
  <c r="K19" i="35"/>
  <c r="K18" i="35"/>
  <c r="K16" i="35"/>
  <c r="K15" i="35"/>
  <c r="K14" i="35"/>
  <c r="K13" i="35"/>
  <c r="K12" i="35"/>
  <c r="K11" i="35"/>
  <c r="K10" i="35"/>
  <c r="K9" i="35"/>
  <c r="K8" i="35"/>
  <c r="K7" i="35"/>
  <c r="K6" i="35"/>
  <c r="K5" i="35"/>
  <c r="K4" i="35"/>
  <c r="K3" i="35"/>
  <c r="X18" i="20"/>
  <c r="X118" i="20"/>
  <c r="K92" i="20" l="1"/>
  <c r="L92" i="20"/>
  <c r="M92" i="20"/>
  <c r="E92" i="20"/>
  <c r="M48" i="20"/>
  <c r="L48" i="20"/>
  <c r="K48" i="20"/>
  <c r="J48" i="20"/>
  <c r="E48" i="20"/>
  <c r="J7" i="20"/>
  <c r="K7" i="20"/>
  <c r="L7" i="20"/>
  <c r="M7" i="20"/>
  <c r="E7" i="20"/>
  <c r="D36" i="32" l="1"/>
  <c r="D41" i="33"/>
  <c r="D47" i="34"/>
  <c r="M11" i="28"/>
  <c r="M12" i="2"/>
  <c r="M12" i="32"/>
  <c r="M12" i="34"/>
  <c r="K38" i="34" l="1"/>
  <c r="K39" i="34"/>
  <c r="K40" i="34"/>
  <c r="K41" i="34"/>
  <c r="K42" i="34"/>
  <c r="K43" i="34"/>
  <c r="K44" i="34"/>
  <c r="K45" i="34"/>
  <c r="K46" i="34"/>
  <c r="K37" i="34"/>
  <c r="K24" i="34"/>
  <c r="K25" i="34"/>
  <c r="K26" i="34"/>
  <c r="K27" i="34"/>
  <c r="K28" i="34"/>
  <c r="K18" i="34"/>
  <c r="K29" i="34"/>
  <c r="K35" i="34"/>
  <c r="K34" i="34"/>
  <c r="K20" i="34"/>
  <c r="K33" i="34"/>
  <c r="K30" i="34"/>
  <c r="K23" i="34"/>
  <c r="K22" i="34"/>
  <c r="K11" i="34"/>
  <c r="K9" i="34"/>
  <c r="K31" i="34"/>
  <c r="K32" i="34"/>
  <c r="K7" i="34"/>
  <c r="K10" i="34"/>
  <c r="K12" i="34"/>
  <c r="K5" i="34"/>
  <c r="K36" i="34"/>
  <c r="K3" i="34"/>
  <c r="K21" i="34"/>
  <c r="K19" i="34"/>
  <c r="K17" i="34"/>
  <c r="K16" i="34"/>
  <c r="K15" i="34"/>
  <c r="K14" i="34"/>
  <c r="K13" i="34"/>
  <c r="K6" i="34"/>
  <c r="K8" i="34"/>
  <c r="K4" i="34"/>
  <c r="K107" i="20" l="1"/>
  <c r="K108" i="20"/>
  <c r="K106" i="20"/>
  <c r="K111" i="20"/>
  <c r="K109" i="20"/>
  <c r="K110" i="20"/>
  <c r="K114" i="20"/>
  <c r="K115" i="20"/>
  <c r="K116" i="20"/>
  <c r="K117" i="20"/>
  <c r="K104" i="20"/>
  <c r="K105" i="20"/>
  <c r="K103" i="20"/>
  <c r="K94" i="20"/>
  <c r="K95" i="20"/>
  <c r="K96" i="20"/>
  <c r="K97" i="20"/>
  <c r="K98" i="20"/>
  <c r="K99" i="20"/>
  <c r="K100" i="20"/>
  <c r="K93" i="20"/>
  <c r="K91" i="20"/>
  <c r="K89" i="20"/>
  <c r="K90" i="20"/>
  <c r="K88" i="20"/>
  <c r="K83" i="20"/>
  <c r="K85" i="20"/>
  <c r="K82" i="20"/>
  <c r="K81" i="20"/>
  <c r="K80" i="20"/>
  <c r="K79" i="20"/>
  <c r="K74" i="20"/>
  <c r="K75" i="20"/>
  <c r="K76" i="20"/>
  <c r="K73" i="20"/>
  <c r="K72" i="20"/>
  <c r="K59" i="20"/>
  <c r="K64" i="20"/>
  <c r="K65" i="20"/>
  <c r="K66" i="20"/>
  <c r="K67" i="20"/>
  <c r="K68" i="20"/>
  <c r="K69" i="20"/>
  <c r="K62" i="20"/>
  <c r="K63" i="20"/>
  <c r="K58" i="20"/>
  <c r="K61" i="20"/>
  <c r="K60" i="20"/>
  <c r="K57" i="20"/>
  <c r="K56" i="20"/>
  <c r="K35" i="20"/>
  <c r="K37" i="20"/>
  <c r="K36" i="20"/>
  <c r="K43" i="20"/>
  <c r="K42" i="20"/>
  <c r="K40" i="20"/>
  <c r="K41" i="20"/>
  <c r="K39" i="20"/>
  <c r="K44" i="20"/>
  <c r="K46" i="20"/>
  <c r="K47" i="20"/>
  <c r="K45" i="20"/>
  <c r="K49" i="20"/>
  <c r="K50" i="20"/>
  <c r="K52" i="20"/>
  <c r="K53" i="20"/>
  <c r="K38" i="20"/>
  <c r="K33" i="20"/>
  <c r="K34" i="20"/>
  <c r="K32" i="20"/>
  <c r="K27" i="20"/>
  <c r="K29" i="20"/>
  <c r="K22" i="20"/>
  <c r="K25" i="20"/>
  <c r="K23" i="20"/>
  <c r="K20" i="20"/>
  <c r="K21" i="20"/>
  <c r="K3" i="20"/>
  <c r="K4" i="20"/>
  <c r="K6" i="20"/>
  <c r="K8" i="20"/>
  <c r="K9" i="20"/>
  <c r="K10" i="20"/>
  <c r="K11" i="20"/>
  <c r="K12" i="20"/>
  <c r="K13" i="20"/>
  <c r="K14" i="20"/>
  <c r="K15" i="20"/>
  <c r="K16" i="20"/>
  <c r="K17" i="20"/>
  <c r="K2" i="20"/>
  <c r="K122" i="20" l="1"/>
  <c r="K121" i="20"/>
  <c r="K120" i="20"/>
  <c r="E96" i="20" l="1"/>
  <c r="J94" i="20"/>
  <c r="L94" i="20"/>
  <c r="M94" i="20"/>
  <c r="L98" i="20"/>
  <c r="M98" i="20"/>
  <c r="L100" i="20"/>
  <c r="M100" i="20"/>
  <c r="L96" i="20"/>
  <c r="M96" i="20"/>
  <c r="E100" i="20"/>
  <c r="E98" i="20"/>
  <c r="E94" i="20"/>
  <c r="L85" i="20"/>
  <c r="M85" i="20"/>
  <c r="L69" i="20"/>
  <c r="M69" i="20"/>
  <c r="E69" i="20"/>
  <c r="J66" i="20"/>
  <c r="L66" i="20"/>
  <c r="M66" i="20"/>
  <c r="E66" i="20"/>
  <c r="J15" i="20"/>
  <c r="L15" i="20"/>
  <c r="M15" i="20"/>
  <c r="J9" i="20"/>
  <c r="L9" i="20"/>
  <c r="M9" i="20"/>
  <c r="J14" i="20"/>
  <c r="L14" i="20"/>
  <c r="M14" i="20"/>
  <c r="J13" i="20"/>
  <c r="L13" i="20"/>
  <c r="M13" i="20"/>
  <c r="J12" i="20"/>
  <c r="L12" i="20"/>
  <c r="M12" i="20"/>
  <c r="J8" i="20"/>
  <c r="L8" i="20"/>
  <c r="M8" i="20"/>
  <c r="J17" i="20"/>
  <c r="L17" i="20"/>
  <c r="M17" i="20"/>
  <c r="J16" i="20"/>
  <c r="L16" i="20"/>
  <c r="M16" i="20"/>
  <c r="E15" i="20"/>
  <c r="E9" i="20"/>
  <c r="E14" i="20"/>
  <c r="E13" i="20"/>
  <c r="E12" i="20"/>
  <c r="E8" i="20"/>
  <c r="E17" i="20"/>
  <c r="E16" i="20"/>
  <c r="N10" i="33" l="1"/>
  <c r="G45" i="33" l="1"/>
  <c r="G44" i="33"/>
  <c r="G43" i="33"/>
  <c r="K4" i="33"/>
  <c r="K5" i="33"/>
  <c r="K6" i="33"/>
  <c r="K7" i="33"/>
  <c r="K8" i="33"/>
  <c r="K9" i="33"/>
  <c r="K10" i="33"/>
  <c r="K11" i="33"/>
  <c r="K12" i="33"/>
  <c r="K13" i="33"/>
  <c r="K14" i="33"/>
  <c r="K15" i="33"/>
  <c r="K16" i="33"/>
  <c r="K17" i="33"/>
  <c r="K18" i="33"/>
  <c r="K19" i="33"/>
  <c r="K20" i="33"/>
  <c r="K21" i="33"/>
  <c r="K22" i="33"/>
  <c r="K23" i="33"/>
  <c r="K24" i="33"/>
  <c r="K25" i="33"/>
  <c r="K26" i="33"/>
  <c r="K27" i="33"/>
  <c r="K28" i="33"/>
  <c r="K29" i="33"/>
  <c r="K30" i="33"/>
  <c r="K31" i="33"/>
  <c r="K32" i="33"/>
  <c r="K33" i="33"/>
  <c r="K34" i="33"/>
  <c r="K35" i="33"/>
  <c r="K36" i="33"/>
  <c r="K37" i="33"/>
  <c r="K38" i="33"/>
  <c r="K39" i="33"/>
  <c r="K40" i="33"/>
  <c r="K3" i="33"/>
  <c r="M93" i="20" l="1"/>
  <c r="L93" i="20"/>
  <c r="J93" i="20"/>
  <c r="E93" i="20"/>
  <c r="J59" i="20"/>
  <c r="E27" i="20"/>
  <c r="J27" i="20"/>
  <c r="L27" i="20"/>
  <c r="M27" i="20"/>
  <c r="G41" i="32" l="1"/>
  <c r="G40" i="32"/>
  <c r="G39" i="32"/>
  <c r="K34" i="32"/>
  <c r="K33" i="32"/>
  <c r="K32" i="32"/>
  <c r="K31" i="32"/>
  <c r="K30" i="32"/>
  <c r="K29" i="32"/>
  <c r="K28" i="32"/>
  <c r="K27" i="32"/>
  <c r="K26" i="32"/>
  <c r="K25" i="32"/>
  <c r="K24" i="32"/>
  <c r="K23" i="32"/>
  <c r="K22" i="32"/>
  <c r="K21" i="32"/>
  <c r="K20" i="32"/>
  <c r="K19" i="32"/>
  <c r="K18" i="32"/>
  <c r="K17" i="32"/>
  <c r="K16" i="32"/>
  <c r="K15" i="32"/>
  <c r="K14" i="32"/>
  <c r="K13" i="32"/>
  <c r="K12" i="32"/>
  <c r="K11" i="32"/>
  <c r="K10" i="32"/>
  <c r="K9" i="32"/>
  <c r="K8" i="32"/>
  <c r="K7" i="32"/>
  <c r="K6" i="32"/>
  <c r="K5" i="32"/>
  <c r="K4" i="32"/>
  <c r="K3" i="32"/>
  <c r="J74" i="20"/>
  <c r="L52" i="20"/>
  <c r="M52" i="20"/>
  <c r="L49" i="20"/>
  <c r="M49" i="20"/>
  <c r="L50" i="20"/>
  <c r="M50" i="20"/>
  <c r="L53" i="20"/>
  <c r="M53" i="20"/>
  <c r="E52" i="20" l="1"/>
  <c r="M11" i="20"/>
  <c r="L11" i="20"/>
  <c r="E11" i="20"/>
  <c r="P112" i="3" l="1"/>
  <c r="L112" i="3"/>
  <c r="G47" i="30" l="1"/>
  <c r="G46" i="30"/>
  <c r="K43" i="30"/>
  <c r="K42" i="30"/>
  <c r="K41" i="30"/>
  <c r="K40" i="30"/>
  <c r="K39" i="30"/>
  <c r="K38" i="30"/>
  <c r="K37" i="30"/>
  <c r="K36" i="30"/>
  <c r="K35" i="30"/>
  <c r="K34" i="30"/>
  <c r="K33" i="30"/>
  <c r="K32" i="30"/>
  <c r="K31" i="30"/>
  <c r="K30" i="30"/>
  <c r="K29" i="30"/>
  <c r="K28" i="30"/>
  <c r="K27" i="30"/>
  <c r="K26" i="30"/>
  <c r="K25" i="30"/>
  <c r="K24" i="30"/>
  <c r="K23" i="30"/>
  <c r="K22" i="30"/>
  <c r="K21" i="30"/>
  <c r="K20" i="30"/>
  <c r="K19" i="30"/>
  <c r="K18" i="30"/>
  <c r="K17" i="30"/>
  <c r="K16" i="30"/>
  <c r="K15" i="30"/>
  <c r="K14" i="30"/>
  <c r="K13" i="30"/>
  <c r="K12" i="30"/>
  <c r="K11" i="30"/>
  <c r="K10" i="30"/>
  <c r="K9" i="30"/>
  <c r="K8" i="30"/>
  <c r="K7" i="30"/>
  <c r="K6" i="30"/>
  <c r="K5" i="30"/>
  <c r="K4" i="30"/>
  <c r="K3" i="30"/>
  <c r="T30" i="20"/>
  <c r="U30" i="20"/>
  <c r="V30" i="20"/>
  <c r="W30" i="20"/>
  <c r="X30" i="20"/>
  <c r="Y30" i="20"/>
  <c r="Z30" i="20"/>
  <c r="AA30" i="20"/>
  <c r="AB30" i="20"/>
  <c r="T18" i="20"/>
  <c r="U18" i="20"/>
  <c r="V18" i="20"/>
  <c r="W18" i="20"/>
  <c r="Y18" i="20"/>
  <c r="Z18" i="20"/>
  <c r="AA18" i="20"/>
  <c r="AB18" i="20"/>
  <c r="L122" i="20"/>
  <c r="M122" i="20"/>
  <c r="E122" i="20"/>
  <c r="J108" i="20"/>
  <c r="J115" i="20"/>
  <c r="L115" i="20"/>
  <c r="M115" i="20"/>
  <c r="L117" i="20"/>
  <c r="M117" i="20"/>
  <c r="E117" i="20"/>
  <c r="E115" i="20"/>
  <c r="L95" i="20"/>
  <c r="M95" i="20"/>
  <c r="E95" i="20"/>
  <c r="J64" i="20"/>
  <c r="J25" i="20"/>
  <c r="L25" i="20"/>
  <c r="M25" i="20"/>
  <c r="E25" i="20"/>
  <c r="G41" i="29" l="1"/>
  <c r="G40" i="29"/>
  <c r="D30" i="29" l="1"/>
  <c r="K36" i="29"/>
  <c r="K25" i="29"/>
  <c r="K29" i="29"/>
  <c r="K32" i="29"/>
  <c r="K21" i="29"/>
  <c r="K24" i="29"/>
  <c r="K37" i="29"/>
  <c r="K34" i="29"/>
  <c r="K16" i="29"/>
  <c r="K33" i="29"/>
  <c r="K27" i="29"/>
  <c r="K22" i="29"/>
  <c r="K35" i="29"/>
  <c r="K28" i="29"/>
  <c r="K26" i="29"/>
  <c r="K23" i="29"/>
  <c r="K17" i="29"/>
  <c r="K31" i="29"/>
  <c r="K12" i="29"/>
  <c r="K7" i="29"/>
  <c r="K20" i="29"/>
  <c r="K19" i="29"/>
  <c r="K14" i="29"/>
  <c r="K5" i="29"/>
  <c r="K18" i="29"/>
  <c r="K9" i="29"/>
  <c r="K15" i="29"/>
  <c r="K11" i="29"/>
  <c r="K10" i="29"/>
  <c r="K6" i="29"/>
  <c r="K13" i="29"/>
  <c r="K8" i="29"/>
  <c r="K4" i="29"/>
  <c r="K3" i="29"/>
  <c r="M10" i="20"/>
  <c r="M32" i="20"/>
  <c r="L97" i="20"/>
  <c r="M97" i="20"/>
  <c r="L99" i="20"/>
  <c r="M99" i="20"/>
  <c r="E97" i="20"/>
  <c r="E99" i="20"/>
  <c r="J40" i="20"/>
  <c r="J38" i="20"/>
  <c r="L38" i="20"/>
  <c r="M38" i="20"/>
  <c r="J42" i="20"/>
  <c r="L42" i="20"/>
  <c r="M42" i="20"/>
  <c r="E38" i="20"/>
  <c r="J10" i="20"/>
  <c r="L10" i="20"/>
  <c r="E10" i="20"/>
  <c r="L116" i="20" l="1"/>
  <c r="M116" i="20"/>
  <c r="G57" i="28" l="1"/>
  <c r="G56" i="28"/>
  <c r="G55" i="28"/>
  <c r="K9" i="28" l="1"/>
  <c r="K10" i="28"/>
  <c r="K11" i="28"/>
  <c r="K12" i="28"/>
  <c r="K13" i="28"/>
  <c r="K14" i="28"/>
  <c r="K15" i="28"/>
  <c r="K16" i="28"/>
  <c r="K17" i="28"/>
  <c r="K18" i="28"/>
  <c r="K19" i="28"/>
  <c r="K20" i="28"/>
  <c r="K21" i="28"/>
  <c r="K22" i="28"/>
  <c r="K23" i="28"/>
  <c r="K24" i="28"/>
  <c r="K25" i="28"/>
  <c r="K26" i="28"/>
  <c r="K27" i="28"/>
  <c r="K28" i="28"/>
  <c r="K29" i="28"/>
  <c r="K30" i="28"/>
  <c r="K31" i="28"/>
  <c r="K32" i="28"/>
  <c r="K33" i="28"/>
  <c r="K34" i="28"/>
  <c r="K35" i="28"/>
  <c r="K36" i="28"/>
  <c r="K37" i="28"/>
  <c r="K38" i="28"/>
  <c r="K39" i="28"/>
  <c r="K40" i="28"/>
  <c r="K41" i="28"/>
  <c r="K42" i="28"/>
  <c r="K43" i="28"/>
  <c r="K44" i="28"/>
  <c r="K45" i="28"/>
  <c r="K46" i="28"/>
  <c r="K47" i="28"/>
  <c r="K48" i="28"/>
  <c r="K49" i="28"/>
  <c r="K50" i="28"/>
  <c r="K51" i="28"/>
  <c r="L76" i="20"/>
  <c r="M76" i="20"/>
  <c r="E76" i="20"/>
  <c r="K8" i="28" l="1"/>
  <c r="K7" i="28"/>
  <c r="K3" i="28"/>
  <c r="K6" i="28"/>
  <c r="K4" i="28"/>
  <c r="K5" i="28"/>
  <c r="Q127" i="20" l="1"/>
  <c r="E116" i="20"/>
  <c r="J106" i="20"/>
  <c r="L106" i="20"/>
  <c r="M106" i="20"/>
  <c r="E106" i="20"/>
  <c r="M109" i="20"/>
  <c r="L109" i="20"/>
  <c r="J109" i="20"/>
  <c r="E109" i="20"/>
  <c r="L82" i="20"/>
  <c r="M82" i="20"/>
  <c r="E82" i="20"/>
  <c r="J75" i="20"/>
  <c r="L75" i="20"/>
  <c r="M75" i="20"/>
  <c r="E75" i="20"/>
  <c r="L64" i="20"/>
  <c r="M64" i="20"/>
  <c r="E64" i="20"/>
  <c r="J58" i="20"/>
  <c r="L58" i="20"/>
  <c r="M58" i="20"/>
  <c r="E58" i="20"/>
  <c r="J50" i="20"/>
  <c r="E50" i="20"/>
  <c r="E42" i="20"/>
  <c r="G42" i="24" l="1"/>
  <c r="G43" i="24"/>
  <c r="G44" i="24"/>
  <c r="L41" i="20"/>
  <c r="L23" i="20" l="1"/>
  <c r="M23" i="20"/>
  <c r="L20" i="20"/>
  <c r="M20" i="20"/>
  <c r="L22" i="20"/>
  <c r="M22" i="20"/>
  <c r="L29" i="20"/>
  <c r="M29" i="20"/>
  <c r="J120" i="20"/>
  <c r="K37" i="24" l="1"/>
  <c r="K36" i="24"/>
  <c r="K35" i="24"/>
  <c r="K34" i="24"/>
  <c r="K32" i="24"/>
  <c r="K33" i="24"/>
  <c r="K31" i="24"/>
  <c r="K30" i="24"/>
  <c r="K29" i="24"/>
  <c r="K28" i="24"/>
  <c r="K27" i="24"/>
  <c r="K26" i="24"/>
  <c r="K25" i="24"/>
  <c r="K24" i="24"/>
  <c r="K23" i="24"/>
  <c r="K21" i="24"/>
  <c r="K20" i="24"/>
  <c r="K22" i="24"/>
  <c r="K19" i="24"/>
  <c r="K18" i="24"/>
  <c r="K17" i="24"/>
  <c r="K16" i="24"/>
  <c r="K15" i="24"/>
  <c r="K14" i="24"/>
  <c r="K13" i="24"/>
  <c r="K12" i="24"/>
  <c r="K11" i="24"/>
  <c r="K10" i="24"/>
  <c r="K9" i="24"/>
  <c r="K8" i="24"/>
  <c r="K7" i="24"/>
  <c r="K6" i="24"/>
  <c r="K5" i="24"/>
  <c r="K4" i="24"/>
  <c r="K3" i="24"/>
  <c r="G42" i="23" l="1"/>
  <c r="G41" i="23"/>
  <c r="K5" i="23" l="1"/>
  <c r="K10" i="23"/>
  <c r="K7" i="23"/>
  <c r="K21" i="23"/>
  <c r="K4" i="23"/>
  <c r="K9" i="23"/>
  <c r="K12" i="23"/>
  <c r="K13" i="23"/>
  <c r="K6" i="23"/>
  <c r="K15" i="23"/>
  <c r="K3" i="23"/>
  <c r="K31" i="23"/>
  <c r="K16" i="23"/>
  <c r="K18" i="23"/>
  <c r="K25" i="23"/>
  <c r="K32" i="23"/>
  <c r="K8" i="23"/>
  <c r="K14" i="23"/>
  <c r="K29" i="23"/>
  <c r="K33" i="23"/>
  <c r="K20" i="23"/>
  <c r="K23" i="23"/>
  <c r="K28" i="23"/>
  <c r="K19" i="23"/>
  <c r="K26" i="23"/>
  <c r="K37" i="23"/>
  <c r="K38" i="23"/>
  <c r="K35" i="23"/>
  <c r="K17" i="23"/>
  <c r="K34" i="23"/>
  <c r="K11" i="23"/>
  <c r="K22" i="23"/>
  <c r="K24" i="23"/>
  <c r="K30" i="23"/>
  <c r="K27" i="23"/>
  <c r="K36" i="23"/>
  <c r="T123" i="20"/>
  <c r="U123" i="20"/>
  <c r="V123" i="20"/>
  <c r="W123" i="20"/>
  <c r="T118" i="20"/>
  <c r="U118" i="20"/>
  <c r="V118" i="20"/>
  <c r="W118" i="20"/>
  <c r="T101" i="20"/>
  <c r="U101" i="20"/>
  <c r="V101" i="20"/>
  <c r="W101" i="20"/>
  <c r="T86" i="20"/>
  <c r="U86" i="20"/>
  <c r="V86" i="20"/>
  <c r="W86" i="20"/>
  <c r="T77" i="20"/>
  <c r="U77" i="20"/>
  <c r="V77" i="20"/>
  <c r="W77" i="20"/>
  <c r="T70" i="20"/>
  <c r="U70" i="20"/>
  <c r="V70" i="20"/>
  <c r="J47" i="20"/>
  <c r="J80" i="20"/>
  <c r="G36" i="22" l="1"/>
  <c r="G35" i="22"/>
  <c r="G34" i="22"/>
  <c r="G49" i="2"/>
  <c r="G50" i="2"/>
  <c r="G51" i="2"/>
  <c r="K28" i="22"/>
  <c r="K24" i="22"/>
  <c r="K18" i="22"/>
  <c r="K12" i="22"/>
  <c r="K31" i="22"/>
  <c r="K27" i="22"/>
  <c r="K23" i="22"/>
  <c r="K29" i="22"/>
  <c r="K26" i="22"/>
  <c r="K25" i="22"/>
  <c r="K15" i="22"/>
  <c r="K19" i="22"/>
  <c r="K16" i="22"/>
  <c r="K9" i="22"/>
  <c r="K6" i="22"/>
  <c r="K30" i="22"/>
  <c r="K22" i="22"/>
  <c r="K21" i="22"/>
  <c r="K20" i="22"/>
  <c r="K17" i="22"/>
  <c r="K13" i="22"/>
  <c r="K14" i="22"/>
  <c r="K11" i="22"/>
  <c r="K7" i="22"/>
  <c r="K4" i="22"/>
  <c r="K3" i="22"/>
  <c r="K10" i="22"/>
  <c r="K8" i="22"/>
  <c r="K5" i="22"/>
  <c r="O123" i="20" l="1"/>
  <c r="L120" i="20"/>
  <c r="M120" i="20"/>
  <c r="S24" i="13" l="1"/>
  <c r="Z4" i="13" l="1"/>
  <c r="Z5" i="13"/>
  <c r="Z6" i="13"/>
  <c r="Z7" i="13"/>
  <c r="Z8" i="13"/>
  <c r="Z9" i="13"/>
  <c r="Z10" i="13"/>
  <c r="Z11" i="13"/>
  <c r="Z12" i="13"/>
  <c r="Z13" i="13"/>
  <c r="Z14" i="13"/>
  <c r="Z15" i="13"/>
  <c r="Z16" i="13"/>
  <c r="Z17" i="13"/>
  <c r="Z18" i="13"/>
  <c r="Z19" i="13"/>
  <c r="Z20" i="13"/>
  <c r="Z21" i="13"/>
  <c r="Z22" i="13"/>
  <c r="Z23" i="13"/>
  <c r="Z24" i="13"/>
  <c r="Z25" i="13"/>
  <c r="Z26" i="13"/>
  <c r="Z27" i="13"/>
  <c r="Z28" i="13"/>
  <c r="Z3" i="13"/>
  <c r="Z2" i="13"/>
  <c r="L3" i="13"/>
  <c r="L4" i="13"/>
  <c r="L5" i="13"/>
  <c r="L7" i="13"/>
  <c r="L8" i="13"/>
  <c r="L9" i="13"/>
  <c r="L10" i="13"/>
  <c r="L11" i="13"/>
  <c r="L13" i="13"/>
  <c r="L14" i="13"/>
  <c r="L15" i="13"/>
  <c r="L16" i="13"/>
  <c r="L17" i="13"/>
  <c r="L18" i="13"/>
  <c r="L19" i="13"/>
  <c r="L20" i="13"/>
  <c r="L21" i="13"/>
  <c r="L22" i="13"/>
  <c r="L23" i="13"/>
  <c r="L24" i="13"/>
  <c r="L25" i="13"/>
  <c r="L26" i="13"/>
  <c r="L27" i="13"/>
  <c r="L29" i="13"/>
  <c r="L30" i="13"/>
  <c r="L31" i="13"/>
  <c r="L32" i="13"/>
  <c r="L33" i="13"/>
  <c r="L34" i="13"/>
  <c r="L35" i="13"/>
  <c r="L36" i="13"/>
  <c r="L37" i="13"/>
  <c r="L38" i="13"/>
  <c r="L39" i="13"/>
  <c r="L2" i="13"/>
  <c r="S20" i="13" l="1"/>
  <c r="S21" i="13"/>
  <c r="S22" i="13"/>
  <c r="S23" i="13"/>
  <c r="S25" i="13"/>
  <c r="S26" i="13"/>
  <c r="S27" i="13"/>
  <c r="S28" i="13"/>
  <c r="S29" i="13"/>
  <c r="S19" i="13"/>
  <c r="S16" i="13"/>
  <c r="S13" i="13"/>
  <c r="S14" i="13"/>
  <c r="S12" i="13"/>
  <c r="E23" i="13"/>
  <c r="E24" i="13"/>
  <c r="E25" i="13"/>
  <c r="E26" i="13"/>
  <c r="E27" i="13"/>
  <c r="E28" i="13"/>
  <c r="E29" i="13"/>
  <c r="E30" i="13"/>
  <c r="E31" i="13"/>
  <c r="E32" i="13"/>
  <c r="E33" i="13"/>
  <c r="E34" i="13"/>
  <c r="E35" i="13"/>
  <c r="E36" i="13"/>
  <c r="E37" i="13"/>
  <c r="E38" i="13"/>
  <c r="E39" i="13"/>
  <c r="S2" i="13"/>
  <c r="S3" i="13"/>
  <c r="S4" i="13"/>
  <c r="S5" i="13"/>
  <c r="S6" i="13"/>
  <c r="S7" i="13"/>
  <c r="S8" i="13"/>
  <c r="S9" i="13"/>
  <c r="E22" i="13"/>
  <c r="E21" i="13"/>
  <c r="E20" i="13"/>
  <c r="E19" i="13"/>
  <c r="E3" i="13"/>
  <c r="E4" i="13"/>
  <c r="E5" i="13"/>
  <c r="E6" i="13"/>
  <c r="E7" i="13"/>
  <c r="E8" i="13"/>
  <c r="E9" i="13"/>
  <c r="E10" i="13"/>
  <c r="E11" i="13"/>
  <c r="E12" i="13"/>
  <c r="E13" i="13"/>
  <c r="E14" i="13"/>
  <c r="E15" i="13"/>
  <c r="E16" i="13"/>
  <c r="E17" i="13"/>
  <c r="E18" i="13"/>
  <c r="E2" i="13"/>
  <c r="E80" i="20" l="1"/>
  <c r="P101" i="3"/>
  <c r="L101" i="3"/>
  <c r="P43" i="3"/>
  <c r="L43" i="3"/>
  <c r="K6" i="2"/>
  <c r="K15" i="2"/>
  <c r="K14" i="2"/>
  <c r="K4" i="2"/>
  <c r="K36" i="2"/>
  <c r="K3" i="2"/>
  <c r="K5" i="2"/>
  <c r="K7" i="2"/>
  <c r="K9" i="2"/>
  <c r="K10" i="2"/>
  <c r="K16" i="2"/>
  <c r="K17" i="2"/>
  <c r="K19" i="2"/>
  <c r="K23" i="2"/>
  <c r="K26" i="2"/>
  <c r="K27" i="2"/>
  <c r="K40" i="2"/>
  <c r="K42" i="2"/>
  <c r="K41" i="2"/>
  <c r="K11" i="2"/>
  <c r="K12" i="2"/>
  <c r="K13" i="2"/>
  <c r="K21" i="2"/>
  <c r="K22" i="2"/>
  <c r="K39" i="2"/>
  <c r="K28" i="2"/>
  <c r="K31" i="2"/>
  <c r="K37" i="2"/>
  <c r="K25" i="2"/>
  <c r="K45" i="2"/>
  <c r="K33" i="2"/>
  <c r="K20" i="2"/>
  <c r="K43" i="2"/>
  <c r="K18" i="2"/>
  <c r="K24" i="2"/>
  <c r="K29" i="2"/>
  <c r="K30" i="2"/>
  <c r="K32" i="2"/>
  <c r="K34" i="2"/>
  <c r="K44" i="2"/>
  <c r="K38" i="2"/>
  <c r="K35" i="2"/>
  <c r="J73" i="20"/>
  <c r="L73" i="20"/>
  <c r="M73" i="20"/>
  <c r="E73" i="20"/>
  <c r="M80" i="20"/>
  <c r="L80" i="20"/>
  <c r="J56" i="20"/>
  <c r="L56" i="20"/>
  <c r="M56" i="20"/>
  <c r="O54" i="20"/>
  <c r="P54" i="20"/>
  <c r="Q54" i="20"/>
  <c r="R54" i="20"/>
  <c r="S54" i="20"/>
  <c r="T54" i="20"/>
  <c r="U54" i="20"/>
  <c r="V54" i="20"/>
  <c r="W54" i="20"/>
  <c r="X54" i="20"/>
  <c r="Y54" i="20"/>
  <c r="Z54" i="20"/>
  <c r="AA54" i="20"/>
  <c r="AB54" i="20"/>
  <c r="N54" i="20"/>
  <c r="M37" i="20"/>
  <c r="J39" i="20"/>
  <c r="L39" i="20"/>
  <c r="M39" i="20"/>
  <c r="E53" i="20"/>
  <c r="E33" i="20"/>
  <c r="E40" i="20"/>
  <c r="E39" i="20"/>
  <c r="E43" i="20"/>
  <c r="E47" i="20"/>
  <c r="E35" i="20"/>
  <c r="E49" i="20"/>
  <c r="E41" i="20"/>
  <c r="E45" i="20"/>
  <c r="E36" i="20"/>
  <c r="E37" i="20"/>
  <c r="E32" i="20"/>
  <c r="E44" i="20"/>
  <c r="E46" i="20"/>
  <c r="J20" i="20"/>
  <c r="J23" i="20"/>
  <c r="M6" i="20"/>
  <c r="T126" i="20" l="1"/>
  <c r="U126" i="20"/>
  <c r="V126" i="20"/>
  <c r="T127" i="20"/>
  <c r="U127" i="20"/>
  <c r="V127" i="20"/>
  <c r="J61" i="20"/>
  <c r="J67" i="20"/>
  <c r="J63" i="20"/>
  <c r="J60" i="20"/>
  <c r="J65" i="20"/>
  <c r="J43" i="20"/>
  <c r="J35" i="20"/>
  <c r="J49" i="20"/>
  <c r="J41" i="20"/>
  <c r="J45" i="20"/>
  <c r="J36" i="20"/>
  <c r="J37" i="20"/>
  <c r="J32" i="20"/>
  <c r="J44" i="20"/>
  <c r="J34" i="20"/>
  <c r="J4" i="20"/>
  <c r="E121" i="20"/>
  <c r="E120" i="20"/>
  <c r="E108" i="20"/>
  <c r="E114" i="20"/>
  <c r="E104" i="20"/>
  <c r="E110" i="20"/>
  <c r="E111" i="20"/>
  <c r="E107" i="20"/>
  <c r="E105" i="20"/>
  <c r="E103" i="20"/>
  <c r="E89" i="20"/>
  <c r="E88" i="20"/>
  <c r="E91" i="20"/>
  <c r="E90" i="20"/>
  <c r="E83" i="20"/>
  <c r="E79" i="20"/>
  <c r="E74" i="20"/>
  <c r="E72" i="20"/>
  <c r="E67" i="20"/>
  <c r="E63" i="20"/>
  <c r="E62" i="20"/>
  <c r="E60" i="20"/>
  <c r="E59" i="20"/>
  <c r="E68" i="20"/>
  <c r="E65" i="20"/>
  <c r="E61" i="20"/>
  <c r="E57" i="20"/>
  <c r="E34" i="20"/>
  <c r="E56" i="20"/>
  <c r="E22" i="20"/>
  <c r="E21" i="20"/>
  <c r="E20" i="20"/>
  <c r="E29" i="20"/>
  <c r="E3" i="20"/>
  <c r="E6" i="20"/>
  <c r="E2" i="20"/>
  <c r="E23" i="20"/>
  <c r="E4" i="20"/>
  <c r="N30" i="20"/>
  <c r="O30" i="20"/>
  <c r="P30" i="20"/>
  <c r="Q30" i="20"/>
  <c r="R30" i="20"/>
  <c r="S30" i="20"/>
  <c r="W131" i="20"/>
  <c r="V131" i="20"/>
  <c r="U131" i="20"/>
  <c r="T131" i="20"/>
  <c r="S131" i="20"/>
  <c r="R131" i="20"/>
  <c r="Q131" i="20"/>
  <c r="P131" i="20"/>
  <c r="O131" i="20"/>
  <c r="AB123" i="20"/>
  <c r="AA123" i="20"/>
  <c r="Z123" i="20"/>
  <c r="Y123" i="20"/>
  <c r="X123" i="20"/>
  <c r="S123" i="20"/>
  <c r="R123" i="20"/>
  <c r="Q123" i="20"/>
  <c r="P123" i="20"/>
  <c r="N123" i="20"/>
  <c r="M121" i="20"/>
  <c r="L121" i="20"/>
  <c r="AB118" i="20"/>
  <c r="AA118" i="20"/>
  <c r="Z118" i="20"/>
  <c r="Y118" i="20"/>
  <c r="S118" i="20"/>
  <c r="R118" i="20"/>
  <c r="Q118" i="20"/>
  <c r="P118" i="20"/>
  <c r="O118" i="20"/>
  <c r="N118" i="20"/>
  <c r="M111" i="20"/>
  <c r="L111" i="20"/>
  <c r="M110" i="20"/>
  <c r="L110" i="20"/>
  <c r="M104" i="20"/>
  <c r="L104" i="20"/>
  <c r="J104" i="20"/>
  <c r="M114" i="20"/>
  <c r="L114" i="20"/>
  <c r="J114" i="20"/>
  <c r="M108" i="20"/>
  <c r="L108" i="20"/>
  <c r="M107" i="20"/>
  <c r="L107" i="20"/>
  <c r="J107" i="20"/>
  <c r="M105" i="20"/>
  <c r="L105" i="20"/>
  <c r="J105" i="20"/>
  <c r="M103" i="20"/>
  <c r="L103" i="20"/>
  <c r="J103" i="20"/>
  <c r="AB101" i="20"/>
  <c r="AA101" i="20"/>
  <c r="Z101" i="20"/>
  <c r="Y101" i="20"/>
  <c r="X101" i="20"/>
  <c r="S101" i="20"/>
  <c r="R101" i="20"/>
  <c r="Q101" i="20"/>
  <c r="P101" i="20"/>
  <c r="O101" i="20"/>
  <c r="N101" i="20"/>
  <c r="M89" i="20"/>
  <c r="L89" i="20"/>
  <c r="J89" i="20"/>
  <c r="M88" i="20"/>
  <c r="L88" i="20"/>
  <c r="M91" i="20"/>
  <c r="L91" i="20"/>
  <c r="J91" i="20"/>
  <c r="M90" i="20"/>
  <c r="L90" i="20"/>
  <c r="AB86" i="20"/>
  <c r="AA86" i="20"/>
  <c r="Z86" i="20"/>
  <c r="Y86" i="20"/>
  <c r="X86" i="20"/>
  <c r="S86" i="20"/>
  <c r="R86" i="20"/>
  <c r="Q86" i="20"/>
  <c r="P86" i="20"/>
  <c r="O86" i="20"/>
  <c r="N86" i="20"/>
  <c r="M83" i="20"/>
  <c r="L83" i="20"/>
  <c r="M81" i="20"/>
  <c r="L81" i="20"/>
  <c r="M79" i="20"/>
  <c r="L79" i="20"/>
  <c r="J79" i="20"/>
  <c r="AB77" i="20"/>
  <c r="AA77" i="20"/>
  <c r="Z77" i="20"/>
  <c r="Y77" i="20"/>
  <c r="X77" i="20"/>
  <c r="S77" i="20"/>
  <c r="R77" i="20"/>
  <c r="Q77" i="20"/>
  <c r="P77" i="20"/>
  <c r="O77" i="20"/>
  <c r="N77" i="20"/>
  <c r="M74" i="20"/>
  <c r="L74" i="20"/>
  <c r="M72" i="20"/>
  <c r="L72" i="20"/>
  <c r="J72" i="20"/>
  <c r="AB70" i="20"/>
  <c r="AA70" i="20"/>
  <c r="Z70" i="20"/>
  <c r="Y70" i="20"/>
  <c r="X70" i="20"/>
  <c r="W70" i="20"/>
  <c r="S70" i="20"/>
  <c r="R70" i="20"/>
  <c r="Q70" i="20"/>
  <c r="P70" i="20"/>
  <c r="O70" i="20"/>
  <c r="N70" i="20"/>
  <c r="M65" i="20"/>
  <c r="L65" i="20"/>
  <c r="M68" i="20"/>
  <c r="L68" i="20"/>
  <c r="M59" i="20"/>
  <c r="L59" i="20"/>
  <c r="M60" i="20"/>
  <c r="L60" i="20"/>
  <c r="M62" i="20"/>
  <c r="L62" i="20"/>
  <c r="M63" i="20"/>
  <c r="L63" i="20"/>
  <c r="M67" i="20"/>
  <c r="L67" i="20"/>
  <c r="M61" i="20"/>
  <c r="L61" i="20"/>
  <c r="M57" i="20"/>
  <c r="L57" i="20"/>
  <c r="J57" i="20"/>
  <c r="M34" i="20"/>
  <c r="L34" i="20"/>
  <c r="M44" i="20"/>
  <c r="L44" i="20"/>
  <c r="L32" i="20"/>
  <c r="L37" i="20"/>
  <c r="M36" i="20"/>
  <c r="L36" i="20"/>
  <c r="M45" i="20"/>
  <c r="L45" i="20"/>
  <c r="M41" i="20"/>
  <c r="M35" i="20"/>
  <c r="L35" i="20"/>
  <c r="M47" i="20"/>
  <c r="L47" i="20"/>
  <c r="M43" i="20"/>
  <c r="L43" i="20"/>
  <c r="M40" i="20"/>
  <c r="L40" i="20"/>
  <c r="M33" i="20"/>
  <c r="L33" i="20"/>
  <c r="J33" i="20"/>
  <c r="M46" i="20"/>
  <c r="L46" i="20"/>
  <c r="J46" i="20"/>
  <c r="M21" i="20"/>
  <c r="L21" i="20"/>
  <c r="J21" i="20"/>
  <c r="J22" i="20"/>
  <c r="S18" i="20"/>
  <c r="R18" i="20"/>
  <c r="Q18" i="20"/>
  <c r="P18" i="20"/>
  <c r="O18" i="20"/>
  <c r="N18" i="20"/>
  <c r="M4" i="20"/>
  <c r="L4" i="20"/>
  <c r="M2" i="20"/>
  <c r="L2" i="20"/>
  <c r="J2" i="20"/>
  <c r="L6" i="20"/>
  <c r="J6" i="20"/>
  <c r="M3" i="20"/>
  <c r="L3" i="20"/>
  <c r="J3" i="20"/>
  <c r="X126" i="20" l="1"/>
  <c r="X127" i="20"/>
  <c r="R126" i="20"/>
  <c r="R127" i="20"/>
  <c r="V128" i="20"/>
  <c r="T128" i="20"/>
  <c r="U128" i="20"/>
  <c r="Z126" i="20"/>
  <c r="AB126" i="20"/>
  <c r="W126" i="20"/>
  <c r="Y126" i="20"/>
  <c r="AA126" i="20"/>
  <c r="N127" i="20"/>
  <c r="P127" i="20"/>
  <c r="W127" i="20"/>
  <c r="Y127" i="20"/>
  <c r="AA127" i="20"/>
  <c r="Z127" i="20"/>
  <c r="AB127" i="20"/>
  <c r="O126" i="20"/>
  <c r="Q126" i="20"/>
  <c r="S126" i="20"/>
  <c r="O127" i="20"/>
  <c r="S127" i="20"/>
  <c r="X131" i="20"/>
  <c r="Y131" i="20"/>
  <c r="N126" i="20"/>
  <c r="P126" i="20"/>
  <c r="L127" i="20" l="1"/>
  <c r="L126" i="20"/>
  <c r="Z131" i="20"/>
  <c r="Z128" i="20"/>
  <c r="P128" i="20"/>
  <c r="R128" i="20"/>
  <c r="N128" i="20"/>
  <c r="I127" i="20"/>
  <c r="AB128" i="20"/>
  <c r="X128" i="20"/>
  <c r="Y128" i="20"/>
  <c r="AA128" i="20"/>
  <c r="W128" i="20"/>
  <c r="Q128" i="20"/>
  <c r="S128" i="20"/>
  <c r="O128" i="20"/>
  <c r="I126" i="20"/>
  <c r="L128" i="20" l="1"/>
  <c r="I128" i="20"/>
  <c r="L89" i="3"/>
  <c r="P89" i="3"/>
  <c r="P95" i="3"/>
  <c r="L95" i="3"/>
  <c r="L121" i="3" l="1"/>
  <c r="L120" i="3"/>
  <c r="L119" i="3"/>
  <c r="L118" i="3"/>
  <c r="L117" i="3"/>
  <c r="L116" i="3"/>
  <c r="L115" i="3"/>
  <c r="L114" i="3"/>
  <c r="L113" i="3"/>
  <c r="L111" i="3"/>
  <c r="L110" i="3"/>
  <c r="L109" i="3"/>
  <c r="L108" i="3"/>
  <c r="L107" i="3"/>
  <c r="L106" i="3"/>
  <c r="L105" i="3"/>
  <c r="L104" i="3"/>
  <c r="L103" i="3"/>
  <c r="L102" i="3"/>
  <c r="L100" i="3"/>
  <c r="L99" i="3"/>
  <c r="C116" i="3"/>
  <c r="C123" i="3"/>
  <c r="C122" i="3"/>
  <c r="C121" i="3"/>
  <c r="C120" i="3"/>
  <c r="C119" i="3"/>
  <c r="C118" i="3"/>
  <c r="C117" i="3"/>
  <c r="C115" i="3"/>
  <c r="C114" i="3"/>
  <c r="C113" i="3"/>
  <c r="C112" i="3"/>
  <c r="C111" i="3"/>
  <c r="C110" i="3"/>
  <c r="C109" i="3"/>
  <c r="C108" i="3"/>
  <c r="C107" i="3"/>
  <c r="C106" i="3"/>
  <c r="C105" i="3"/>
  <c r="C104" i="3"/>
  <c r="C103" i="3"/>
  <c r="C102" i="3"/>
  <c r="C101" i="3"/>
  <c r="C100" i="3"/>
  <c r="C99" i="3"/>
  <c r="L94" i="3"/>
  <c r="L93" i="3"/>
  <c r="L92" i="3"/>
  <c r="L91" i="3"/>
  <c r="L90" i="3"/>
  <c r="L88" i="3"/>
  <c r="L87" i="3"/>
  <c r="L86" i="3"/>
  <c r="L85" i="3"/>
  <c r="L84" i="3"/>
  <c r="L83" i="3"/>
  <c r="L82" i="3"/>
  <c r="L81" i="3"/>
  <c r="L80" i="3"/>
  <c r="L79" i="3"/>
  <c r="L78" i="3"/>
  <c r="L77" i="3"/>
  <c r="L76" i="3"/>
  <c r="L75" i="3"/>
  <c r="L74" i="3"/>
  <c r="L73" i="3"/>
  <c r="L72" i="3"/>
  <c r="L71" i="3"/>
  <c r="C95" i="3"/>
  <c r="C94" i="3"/>
  <c r="C93" i="3"/>
  <c r="C92" i="3"/>
  <c r="C91" i="3"/>
  <c r="C90" i="3"/>
  <c r="C88" i="3"/>
  <c r="C87" i="3"/>
  <c r="C86" i="3"/>
  <c r="C85" i="3"/>
  <c r="C84" i="3"/>
  <c r="C83" i="3"/>
  <c r="C82" i="3"/>
  <c r="C81" i="3"/>
  <c r="C80" i="3"/>
  <c r="C79" i="3"/>
  <c r="C78" i="3"/>
  <c r="C76" i="3"/>
  <c r="C75" i="3"/>
  <c r="C73" i="3"/>
  <c r="C72" i="3"/>
  <c r="C71" i="3"/>
  <c r="L56" i="3"/>
  <c r="L55" i="3"/>
  <c r="L54" i="3"/>
  <c r="L53" i="3"/>
  <c r="L52" i="3"/>
  <c r="L51" i="3"/>
  <c r="L50" i="3"/>
  <c r="L49" i="3"/>
  <c r="L48" i="3"/>
  <c r="L47" i="3"/>
  <c r="L46" i="3"/>
  <c r="L45" i="3"/>
  <c r="L44" i="3"/>
  <c r="L42" i="3"/>
  <c r="L41" i="3"/>
  <c r="L40" i="3"/>
  <c r="L39" i="3"/>
  <c r="L38" i="3"/>
  <c r="L37" i="3"/>
  <c r="L36" i="3"/>
  <c r="L35" i="3"/>
  <c r="L34" i="3"/>
  <c r="L33" i="3"/>
  <c r="L32" i="3"/>
  <c r="C56" i="3"/>
  <c r="C55" i="3"/>
  <c r="C54" i="3"/>
  <c r="C52" i="3"/>
  <c r="C51" i="3"/>
  <c r="C50" i="3"/>
  <c r="C49" i="3"/>
  <c r="C48" i="3"/>
  <c r="C47" i="3"/>
  <c r="C46" i="3"/>
  <c r="C45" i="3"/>
  <c r="C44" i="3"/>
  <c r="C43" i="3"/>
  <c r="C42" i="3"/>
  <c r="C41" i="3"/>
  <c r="C40" i="3"/>
  <c r="C39" i="3"/>
  <c r="C38" i="3"/>
  <c r="C37" i="3"/>
  <c r="C36" i="3"/>
  <c r="C35" i="3"/>
  <c r="C34" i="3"/>
  <c r="C33" i="3"/>
  <c r="C32" i="3"/>
  <c r="L28" i="3"/>
  <c r="L27" i="3"/>
  <c r="L26" i="3"/>
  <c r="L25" i="3"/>
  <c r="L24" i="3"/>
  <c r="L23" i="3"/>
  <c r="L22" i="3"/>
  <c r="L21" i="3"/>
  <c r="L20" i="3"/>
  <c r="L19" i="3"/>
  <c r="L18" i="3"/>
  <c r="L17" i="3"/>
  <c r="L16" i="3"/>
  <c r="L15" i="3"/>
  <c r="L14" i="3"/>
  <c r="L13" i="3"/>
  <c r="L12" i="3"/>
  <c r="L11" i="3"/>
  <c r="L10" i="3"/>
  <c r="L9" i="3"/>
  <c r="L8" i="3"/>
  <c r="L7" i="3"/>
  <c r="L6" i="3"/>
  <c r="L5" i="3"/>
  <c r="L4" i="3"/>
  <c r="C5" i="3"/>
  <c r="C6" i="3"/>
  <c r="C7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C24" i="3"/>
  <c r="C25" i="3"/>
  <c r="C26" i="3"/>
  <c r="C27" i="3"/>
  <c r="C28" i="3"/>
  <c r="C4" i="3"/>
  <c r="P111" i="3" l="1"/>
  <c r="K8" i="2" l="1"/>
  <c r="H124" i="3"/>
  <c r="E124" i="3"/>
  <c r="G116" i="3"/>
  <c r="G123" i="3"/>
  <c r="G122" i="3"/>
  <c r="G121" i="3"/>
  <c r="G120" i="3"/>
  <c r="P121" i="3"/>
  <c r="G119" i="3"/>
  <c r="P120" i="3"/>
  <c r="G118" i="3"/>
  <c r="P119" i="3"/>
  <c r="G117" i="3"/>
  <c r="P118" i="3"/>
  <c r="G115" i="3"/>
  <c r="P117" i="3"/>
  <c r="G114" i="3"/>
  <c r="P116" i="3"/>
  <c r="G113" i="3"/>
  <c r="P115" i="3"/>
  <c r="G112" i="3"/>
  <c r="P114" i="3"/>
  <c r="G111" i="3"/>
  <c r="P113" i="3"/>
  <c r="G110" i="3"/>
  <c r="P110" i="3"/>
  <c r="G109" i="3"/>
  <c r="P109" i="3"/>
  <c r="G108" i="3"/>
  <c r="P108" i="3"/>
  <c r="G107" i="3"/>
  <c r="P107" i="3"/>
  <c r="G106" i="3"/>
  <c r="P106" i="3"/>
  <c r="G105" i="3"/>
  <c r="P105" i="3"/>
  <c r="G104" i="3"/>
  <c r="P104" i="3"/>
  <c r="G103" i="3"/>
  <c r="P103" i="3"/>
  <c r="G102" i="3"/>
  <c r="P102" i="3"/>
  <c r="G101" i="3"/>
  <c r="P100" i="3"/>
  <c r="G100" i="3"/>
  <c r="P99" i="3"/>
  <c r="G99" i="3"/>
  <c r="Q96" i="3"/>
  <c r="N96" i="3"/>
  <c r="H96" i="3"/>
  <c r="E96" i="3"/>
  <c r="P82" i="3"/>
  <c r="G71" i="3"/>
  <c r="P92" i="3"/>
  <c r="G86" i="3"/>
  <c r="P86" i="3"/>
  <c r="G95" i="3"/>
  <c r="P94" i="3"/>
  <c r="G94" i="3"/>
  <c r="P93" i="3"/>
  <c r="G93" i="3"/>
  <c r="P91" i="3"/>
  <c r="G92" i="3"/>
  <c r="P90" i="3"/>
  <c r="G91" i="3"/>
  <c r="G90" i="3"/>
  <c r="G89" i="3"/>
  <c r="P88" i="3"/>
  <c r="G88" i="3"/>
  <c r="P87" i="3"/>
  <c r="G87" i="3"/>
  <c r="P85" i="3"/>
  <c r="G85" i="3"/>
  <c r="P84" i="3"/>
  <c r="G84" i="3"/>
  <c r="P83" i="3"/>
  <c r="G83" i="3"/>
  <c r="P81" i="3"/>
  <c r="G82" i="3"/>
  <c r="P80" i="3"/>
  <c r="G81" i="3"/>
  <c r="P79" i="3"/>
  <c r="G80" i="3"/>
  <c r="P78" i="3"/>
  <c r="G79" i="3"/>
  <c r="P77" i="3"/>
  <c r="G78" i="3"/>
  <c r="P76" i="3"/>
  <c r="G77" i="3"/>
  <c r="P75" i="3"/>
  <c r="G76" i="3"/>
  <c r="P74" i="3"/>
  <c r="G75" i="3"/>
  <c r="P73" i="3"/>
  <c r="G74" i="3"/>
  <c r="P72" i="3"/>
  <c r="G73" i="3"/>
  <c r="P71" i="3"/>
  <c r="G72" i="3"/>
  <c r="Q57" i="3"/>
  <c r="N57" i="3"/>
  <c r="H57" i="3"/>
  <c r="E57" i="3"/>
  <c r="G40" i="3"/>
  <c r="P56" i="3"/>
  <c r="G53" i="3"/>
  <c r="P55" i="3"/>
  <c r="G56" i="3"/>
  <c r="P54" i="3"/>
  <c r="G55" i="3"/>
  <c r="P53" i="3"/>
  <c r="G54" i="3"/>
  <c r="P52" i="3"/>
  <c r="G52" i="3"/>
  <c r="P51" i="3"/>
  <c r="G51" i="3"/>
  <c r="P50" i="3"/>
  <c r="G50" i="3"/>
  <c r="P49" i="3"/>
  <c r="G49" i="3"/>
  <c r="P48" i="3"/>
  <c r="G48" i="3"/>
  <c r="P47" i="3"/>
  <c r="G47" i="3"/>
  <c r="P46" i="3"/>
  <c r="G46" i="3"/>
  <c r="P45" i="3"/>
  <c r="G45" i="3"/>
  <c r="P44" i="3"/>
  <c r="G44" i="3"/>
  <c r="P42" i="3"/>
  <c r="G43" i="3"/>
  <c r="P41" i="3"/>
  <c r="G42" i="3"/>
  <c r="P40" i="3"/>
  <c r="G41" i="3"/>
  <c r="P39" i="3"/>
  <c r="G39" i="3"/>
  <c r="P38" i="3"/>
  <c r="G38" i="3"/>
  <c r="P37" i="3"/>
  <c r="G37" i="3"/>
  <c r="P36" i="3"/>
  <c r="G36" i="3"/>
  <c r="P35" i="3"/>
  <c r="G35" i="3"/>
  <c r="P34" i="3"/>
  <c r="G34" i="3"/>
  <c r="P33" i="3"/>
  <c r="G33" i="3"/>
  <c r="P32" i="3"/>
  <c r="G32" i="3"/>
  <c r="Q29" i="3"/>
  <c r="N29" i="3"/>
  <c r="H29" i="3"/>
  <c r="E29" i="3"/>
  <c r="P27" i="3"/>
  <c r="G25" i="3"/>
  <c r="P28" i="3"/>
  <c r="G28" i="3"/>
  <c r="P26" i="3"/>
  <c r="G27" i="3"/>
  <c r="P25" i="3"/>
  <c r="G26" i="3"/>
  <c r="P24" i="3"/>
  <c r="G24" i="3"/>
  <c r="P23" i="3"/>
  <c r="G23" i="3"/>
  <c r="P22" i="3"/>
  <c r="G22" i="3"/>
  <c r="P21" i="3"/>
  <c r="G21" i="3"/>
  <c r="P14" i="3"/>
  <c r="G20" i="3"/>
  <c r="P20" i="3"/>
  <c r="G19" i="3"/>
  <c r="P19" i="3"/>
  <c r="G18" i="3"/>
  <c r="P18" i="3"/>
  <c r="G17" i="3"/>
  <c r="P17" i="3"/>
  <c r="G16" i="3"/>
  <c r="P16" i="3"/>
  <c r="G15" i="3"/>
  <c r="P15" i="3"/>
  <c r="G14" i="3"/>
  <c r="P13" i="3"/>
  <c r="G13" i="3"/>
  <c r="P12" i="3"/>
  <c r="G12" i="3"/>
  <c r="P11" i="3"/>
  <c r="G11" i="3"/>
  <c r="P10" i="3"/>
  <c r="G10" i="3"/>
  <c r="P9" i="3"/>
  <c r="G9" i="3"/>
  <c r="P8" i="3"/>
  <c r="G8" i="3"/>
  <c r="P7" i="3"/>
  <c r="G7" i="3"/>
  <c r="P6" i="3"/>
  <c r="G6" i="3"/>
  <c r="P5" i="3"/>
  <c r="G5" i="3"/>
  <c r="P4" i="3"/>
  <c r="G4" i="3"/>
</calcChain>
</file>

<file path=xl/sharedStrings.xml><?xml version="1.0" encoding="utf-8"?>
<sst xmlns="http://schemas.openxmlformats.org/spreadsheetml/2006/main" count="3571" uniqueCount="619">
  <si>
    <t>CP</t>
  </si>
  <si>
    <t>kat</t>
  </si>
  <si>
    <t>příjmení</t>
  </si>
  <si>
    <t>RN</t>
  </si>
  <si>
    <t>oddíl</t>
  </si>
  <si>
    <t>nov</t>
  </si>
  <si>
    <t>NLČ</t>
  </si>
  <si>
    <t>PS</t>
  </si>
  <si>
    <t>PB</t>
  </si>
  <si>
    <t>.</t>
  </si>
  <si>
    <t>Č1</t>
  </si>
  <si>
    <t>Č2</t>
  </si>
  <si>
    <t>Č3</t>
  </si>
  <si>
    <t>Č4</t>
  </si>
  <si>
    <t>Č5</t>
  </si>
  <si>
    <t>M1</t>
  </si>
  <si>
    <t>Růžička Štěpán</t>
  </si>
  <si>
    <t>Molcar Jan</t>
  </si>
  <si>
    <t>BK BĚKODO Teplice</t>
  </si>
  <si>
    <t>Vilk Kryštof</t>
  </si>
  <si>
    <t>muži 15 - 29 let</t>
  </si>
  <si>
    <t>M2</t>
  </si>
  <si>
    <t>Zbuzek Michal</t>
  </si>
  <si>
    <t>Havel Miroslav</t>
  </si>
  <si>
    <t>TJ Sokol D. Mísečky</t>
  </si>
  <si>
    <t>Šedivec Michal</t>
  </si>
  <si>
    <t>x</t>
  </si>
  <si>
    <t>N1</t>
  </si>
  <si>
    <t>Teplice</t>
  </si>
  <si>
    <t>Marek Jiří</t>
  </si>
  <si>
    <t>SPONA Teplice</t>
  </si>
  <si>
    <t>Růžička Martin</t>
  </si>
  <si>
    <t>Most</t>
  </si>
  <si>
    <t>OOP Trnovany</t>
  </si>
  <si>
    <t>Žák Martin</t>
  </si>
  <si>
    <t>TJ Hvězda Trnovany</t>
  </si>
  <si>
    <t>muži 30 - 39 let</t>
  </si>
  <si>
    <t>M3</t>
  </si>
  <si>
    <t>Žaloudek Jan (II)</t>
  </si>
  <si>
    <t>Rež Zdeněk</t>
  </si>
  <si>
    <t>Eliáš Lukáš</t>
  </si>
  <si>
    <t>Tvrdík Jan</t>
  </si>
  <si>
    <t>Feix Ivo</t>
  </si>
  <si>
    <t>Heřman Lukáš</t>
  </si>
  <si>
    <t>Farda Petr</t>
  </si>
  <si>
    <t>Lang Jaroslav</t>
  </si>
  <si>
    <t>Olšer Tomáš</t>
  </si>
  <si>
    <t>AK Duchcov</t>
  </si>
  <si>
    <t>Majer Pavel</t>
  </si>
  <si>
    <t>Vorlíček Radek</t>
  </si>
  <si>
    <t>Doležal Miroslav</t>
  </si>
  <si>
    <t>Ledvice</t>
  </si>
  <si>
    <t>Holub Stanislav</t>
  </si>
  <si>
    <t>Jahoda Zdeněk</t>
  </si>
  <si>
    <t>Matěcha David</t>
  </si>
  <si>
    <t>Gaisler Martin</t>
  </si>
  <si>
    <t>Vlček Jiří</t>
  </si>
  <si>
    <t>VitaSport TEAM</t>
  </si>
  <si>
    <t>Ústí nad Labem</t>
  </si>
  <si>
    <t>Falk Pavel</t>
  </si>
  <si>
    <t>muži 40 - 49 let</t>
  </si>
  <si>
    <t>M4</t>
  </si>
  <si>
    <t>Watzke Petr</t>
  </si>
  <si>
    <t>Veselý Miroslav</t>
  </si>
  <si>
    <t>Glassman TT Teplice</t>
  </si>
  <si>
    <t>Hruška Miloš</t>
  </si>
  <si>
    <t>MHUL</t>
  </si>
  <si>
    <t>Ernest Miroslav</t>
  </si>
  <si>
    <t>Vorlíček Petr</t>
  </si>
  <si>
    <t>Filingr Čeněk</t>
  </si>
  <si>
    <t>Růžička Vladimír</t>
  </si>
  <si>
    <t>Zouhar Filip</t>
  </si>
  <si>
    <t>muži 50 - 59 let</t>
  </si>
  <si>
    <t>M5</t>
  </si>
  <si>
    <t>Gombita Josef</t>
  </si>
  <si>
    <t>Bečka Miloslav</t>
  </si>
  <si>
    <t>24:41</t>
  </si>
  <si>
    <t>Matěcha Miroslav</t>
  </si>
  <si>
    <t>26:04</t>
  </si>
  <si>
    <t>40+</t>
  </si>
  <si>
    <t>muži 60 - 69 let</t>
  </si>
  <si>
    <t>M6</t>
  </si>
  <si>
    <t>BK REKA</t>
  </si>
  <si>
    <t>Zouhar Jura</t>
  </si>
  <si>
    <t>Glier Miroslav</t>
  </si>
  <si>
    <t>Vorlíček Rudolf</t>
  </si>
  <si>
    <t>Šulo Antonín</t>
  </si>
  <si>
    <t>Šatalík Stanislav</t>
  </si>
  <si>
    <t>muži 70 a více let</t>
  </si>
  <si>
    <t>Ž1</t>
  </si>
  <si>
    <t>Vorlíčková Klára</t>
  </si>
  <si>
    <t>Zbuzková Blanka</t>
  </si>
  <si>
    <t>Molcarová Michaela</t>
  </si>
  <si>
    <t>AK Krupka</t>
  </si>
  <si>
    <t>Hrušková Sabina</t>
  </si>
  <si>
    <t>ženy 15 - 34 let</t>
  </si>
  <si>
    <t>Ž2</t>
  </si>
  <si>
    <t>Kantová Olga</t>
  </si>
  <si>
    <t>Fišerová Renata</t>
  </si>
  <si>
    <t>Plevová Žaneta</t>
  </si>
  <si>
    <t>Osek</t>
  </si>
  <si>
    <t>Havlová Zlata</t>
  </si>
  <si>
    <t>Minaříková Michaela</t>
  </si>
  <si>
    <t>Souchová Helena</t>
  </si>
  <si>
    <t>Molcarová Jana</t>
  </si>
  <si>
    <t>Vágnerová Veronika</t>
  </si>
  <si>
    <t>Karešová Světla</t>
  </si>
  <si>
    <t>Sukdoláková Dana</t>
  </si>
  <si>
    <t>Bublová Naďa</t>
  </si>
  <si>
    <t>ženy 35 - 49 let</t>
  </si>
  <si>
    <t>Ž3</t>
  </si>
  <si>
    <t>Štěpánková Bohunka</t>
  </si>
  <si>
    <t>Špírková Lenka</t>
  </si>
  <si>
    <t>Vrátná Alena</t>
  </si>
  <si>
    <t>ženy 50 a více let</t>
  </si>
  <si>
    <t>Pr.</t>
  </si>
  <si>
    <t>muži</t>
  </si>
  <si>
    <t>ženy</t>
  </si>
  <si>
    <t>celkem</t>
  </si>
  <si>
    <t>CM</t>
  </si>
  <si>
    <t>CŽ</t>
  </si>
  <si>
    <t>čas</t>
  </si>
  <si>
    <t>PVK</t>
  </si>
  <si>
    <t>pozn.</t>
  </si>
  <si>
    <t>Pr 1 km</t>
  </si>
  <si>
    <t>nováček</t>
  </si>
  <si>
    <t>M1 muži 15 - 29 let</t>
  </si>
  <si>
    <t>M2 muži 30 - 39 let</t>
  </si>
  <si>
    <t>P</t>
  </si>
  <si>
    <t>jméno</t>
  </si>
  <si>
    <t>kdy</t>
  </si>
  <si>
    <t>věk</t>
  </si>
  <si>
    <t>Hamala Milan</t>
  </si>
  <si>
    <t>VK</t>
  </si>
  <si>
    <t>Kaliba Karel</t>
  </si>
  <si>
    <t>Kouba Adam</t>
  </si>
  <si>
    <t>Hamr Jan</t>
  </si>
  <si>
    <t>Roubíček Martin</t>
  </si>
  <si>
    <t>Štochl Jan</t>
  </si>
  <si>
    <t>Holcr Milan</t>
  </si>
  <si>
    <t>Vaculka Petr</t>
  </si>
  <si>
    <t>Drážďanský Radim Filip</t>
  </si>
  <si>
    <t>Brotánek Jan</t>
  </si>
  <si>
    <t>Hron Jiří</t>
  </si>
  <si>
    <t>Zuda Petr</t>
  </si>
  <si>
    <t>Čadek Ondřej</t>
  </si>
  <si>
    <t>Vojtěchovský Ladislav</t>
  </si>
  <si>
    <t>Matějka Šimon</t>
  </si>
  <si>
    <t>Hotař Pavel</t>
  </si>
  <si>
    <t>Adamec Jan</t>
  </si>
  <si>
    <t>Háša Michal</t>
  </si>
  <si>
    <t>Ryč David</t>
  </si>
  <si>
    <t>Nový Pavel</t>
  </si>
  <si>
    <t>Hromas Vladimír</t>
  </si>
  <si>
    <t>Fliedr Tomáš</t>
  </si>
  <si>
    <t>Svítek Jiří</t>
  </si>
  <si>
    <t>Gabriel Petr</t>
  </si>
  <si>
    <t>Ottenschläger Oto</t>
  </si>
  <si>
    <t>Havlík Ondřej</t>
  </si>
  <si>
    <t>Horák Lukáš</t>
  </si>
  <si>
    <t>Vytlačil Stanislav</t>
  </si>
  <si>
    <t>Čapek Lubomír</t>
  </si>
  <si>
    <t>Puchmeltr Aleš</t>
  </si>
  <si>
    <t>Cingl Ondřej</t>
  </si>
  <si>
    <t>Hrdlička Stanislav</t>
  </si>
  <si>
    <t>Laibl Aleš</t>
  </si>
  <si>
    <t>průměr TOP 25</t>
  </si>
  <si>
    <t>TOP 10</t>
  </si>
  <si>
    <t>M3 muži 40 - 49 let</t>
  </si>
  <si>
    <t xml:space="preserve"> M4 muži 50 - 59 let</t>
  </si>
  <si>
    <t>Bauckmann Míra</t>
  </si>
  <si>
    <t xml:space="preserve">Kirsch Petr </t>
  </si>
  <si>
    <t>Matěcha Míra  st.</t>
  </si>
  <si>
    <t>Elischer Ivan</t>
  </si>
  <si>
    <t>Varchola Milan</t>
  </si>
  <si>
    <t>Štochl Jan st.</t>
  </si>
  <si>
    <t>Malý Jiří</t>
  </si>
  <si>
    <t>Procházka Josef</t>
  </si>
  <si>
    <t xml:space="preserve">Nový Milan </t>
  </si>
  <si>
    <t>Růžička Pavel (II)</t>
  </si>
  <si>
    <t>Kalát Josef</t>
  </si>
  <si>
    <t xml:space="preserve">Kouba Stanislav </t>
  </si>
  <si>
    <t>Běhounek Vladimír</t>
  </si>
  <si>
    <t>Molcar Miroslav</t>
  </si>
  <si>
    <t>Ryč Václav</t>
  </si>
  <si>
    <t>Štika Jiří</t>
  </si>
  <si>
    <t>Škorvaga Josef</t>
  </si>
  <si>
    <t>Lípa Jiří</t>
  </si>
  <si>
    <t>Sova Jaroslav</t>
  </si>
  <si>
    <t>Otec Václav</t>
  </si>
  <si>
    <t>Ž1 ženy do 34 let</t>
  </si>
  <si>
    <t>Kirsch Petr</t>
  </si>
  <si>
    <t>Halířová Jarmila</t>
  </si>
  <si>
    <t>Rusínová Zuzana</t>
  </si>
  <si>
    <t>Slavíková Eva</t>
  </si>
  <si>
    <t>Bauckmannová Jana</t>
  </si>
  <si>
    <t>Duspiva Miroslav</t>
  </si>
  <si>
    <t>Vajrychová Renata</t>
  </si>
  <si>
    <t>Vajrychová Blanka</t>
  </si>
  <si>
    <t>Zelenák Dušan</t>
  </si>
  <si>
    <t>Koželuhová Pavla</t>
  </si>
  <si>
    <t>Schlosser Jarda</t>
  </si>
  <si>
    <t>Králová Pavlína</t>
  </si>
  <si>
    <t>Matějková Zuzana</t>
  </si>
  <si>
    <t>Svoboda Josef</t>
  </si>
  <si>
    <t>Tvrzníková Káťa</t>
  </si>
  <si>
    <t>Šulc Vladimír</t>
  </si>
  <si>
    <t>Žižková Magdaléna</t>
  </si>
  <si>
    <t>Olah Dušan</t>
  </si>
  <si>
    <t>Koželuhová Lenka</t>
  </si>
  <si>
    <t>Kittl Alois</t>
  </si>
  <si>
    <t>Smilová Jindřiška</t>
  </si>
  <si>
    <t>Burdová Adéla</t>
  </si>
  <si>
    <t>Havlátko Jan</t>
  </si>
  <si>
    <t>Melenová Hana</t>
  </si>
  <si>
    <t>Pekárek Olda</t>
  </si>
  <si>
    <t>Ernestová Miroslava</t>
  </si>
  <si>
    <t>Marvanová Martina</t>
  </si>
  <si>
    <t>Žid Milan</t>
  </si>
  <si>
    <t>Žilinská Nela</t>
  </si>
  <si>
    <t>Sládek Karel</t>
  </si>
  <si>
    <t>Škramlíková Jana</t>
  </si>
  <si>
    <t>Drážďanská Adéla</t>
  </si>
  <si>
    <t>Krausová Jaroslava</t>
  </si>
  <si>
    <t>Ž2 ženy 35 - 49 let</t>
  </si>
  <si>
    <t>Ž3 ženy 50 a více let</t>
  </si>
  <si>
    <t>Stehlíková Martina</t>
  </si>
  <si>
    <t>Kořínková Marta</t>
  </si>
  <si>
    <t xml:space="preserve">Dončevová Hana </t>
  </si>
  <si>
    <t>24:05</t>
  </si>
  <si>
    <t>Vaňková Agáta</t>
  </si>
  <si>
    <t>24:08</t>
  </si>
  <si>
    <t>Veselá Lenka</t>
  </si>
  <si>
    <t>24:21</t>
  </si>
  <si>
    <t>Filová Jana</t>
  </si>
  <si>
    <t>Ernestová Eva</t>
  </si>
  <si>
    <t>24:26</t>
  </si>
  <si>
    <t>Vápeníková  Jana</t>
  </si>
  <si>
    <t>Kittlová Růžena</t>
  </si>
  <si>
    <t>24:48</t>
  </si>
  <si>
    <t>Rejmanová Eva</t>
  </si>
  <si>
    <t>Sovová Jarmila</t>
  </si>
  <si>
    <t>25:24</t>
  </si>
  <si>
    <t>Lédlová Naděžda</t>
  </si>
  <si>
    <t>25:26</t>
  </si>
  <si>
    <t>Kabourková Ivana</t>
  </si>
  <si>
    <t>Šulová Marie</t>
  </si>
  <si>
    <t>28:15</t>
  </si>
  <si>
    <t>Pátková Martina</t>
  </si>
  <si>
    <t>28:56</t>
  </si>
  <si>
    <t>Halásová Lenka (1)</t>
  </si>
  <si>
    <t>Polívková Marie</t>
  </si>
  <si>
    <t>29:18</t>
  </si>
  <si>
    <t>Ševčíková Dita</t>
  </si>
  <si>
    <t>Růžičková Daniela</t>
  </si>
  <si>
    <t>30:37</t>
  </si>
  <si>
    <t>Kleinová Mária</t>
  </si>
  <si>
    <t>30:38</t>
  </si>
  <si>
    <t>Partíková Ivana</t>
  </si>
  <si>
    <t>34:50</t>
  </si>
  <si>
    <t>Šindlerová Jana</t>
  </si>
  <si>
    <t>Zouharová Maryla</t>
  </si>
  <si>
    <t>35:57</t>
  </si>
  <si>
    <t>Bisová Miluše</t>
  </si>
  <si>
    <t>36:55</t>
  </si>
  <si>
    <t>Vondráková Jana</t>
  </si>
  <si>
    <t>Dubčeková Olga</t>
  </si>
  <si>
    <t>(1)</t>
  </si>
  <si>
    <t>v době výkonu jiné příjmení</t>
  </si>
  <si>
    <t>R</t>
  </si>
  <si>
    <t>Žižka Filip</t>
  </si>
  <si>
    <t>28:47</t>
  </si>
  <si>
    <t>24:34</t>
  </si>
  <si>
    <t>Štochl Jan ml.</t>
  </si>
  <si>
    <t>99:99</t>
  </si>
  <si>
    <t>Roubíček  Martin</t>
  </si>
  <si>
    <t>27:30</t>
  </si>
  <si>
    <t>Matěcha Míra ml.</t>
  </si>
  <si>
    <t>Vorlíček Ondřej</t>
  </si>
  <si>
    <t>24:49</t>
  </si>
  <si>
    <t>29:23</t>
  </si>
  <si>
    <t>Civínová Adéla</t>
  </si>
  <si>
    <t>25:57</t>
  </si>
  <si>
    <t>25:00</t>
  </si>
  <si>
    <t>25:50</t>
  </si>
  <si>
    <t>24:12</t>
  </si>
  <si>
    <t>28:38</t>
  </si>
  <si>
    <t>26:15</t>
  </si>
  <si>
    <t>25:28</t>
  </si>
  <si>
    <t>24:45</t>
  </si>
  <si>
    <t>24:50</t>
  </si>
  <si>
    <t>24:32</t>
  </si>
  <si>
    <t>24:35</t>
  </si>
  <si>
    <t>27:11</t>
  </si>
  <si>
    <t>24:46</t>
  </si>
  <si>
    <t>28:10</t>
  </si>
  <si>
    <t>Rönisch Martin</t>
  </si>
  <si>
    <t>26:12</t>
  </si>
  <si>
    <t>25:46</t>
  </si>
  <si>
    <t>24:44</t>
  </si>
  <si>
    <t>25:54</t>
  </si>
  <si>
    <t>26:32</t>
  </si>
  <si>
    <t>24:04</t>
  </si>
  <si>
    <t>24:18</t>
  </si>
  <si>
    <t>Novák Petr</t>
  </si>
  <si>
    <t>Pleva Jan</t>
  </si>
  <si>
    <t>Krištof Štěpán</t>
  </si>
  <si>
    <t>24:28</t>
  </si>
  <si>
    <t>Kindl Stanislav</t>
  </si>
  <si>
    <t>24:13</t>
  </si>
  <si>
    <t>32:51</t>
  </si>
  <si>
    <t>30:27</t>
  </si>
  <si>
    <t>26:11</t>
  </si>
  <si>
    <t>24:11</t>
  </si>
  <si>
    <t>Slezák Adam</t>
  </si>
  <si>
    <t>Moučková Michaela</t>
  </si>
  <si>
    <t>25:01</t>
  </si>
  <si>
    <t>24:01</t>
  </si>
  <si>
    <t>26:16</t>
  </si>
  <si>
    <t>25:11</t>
  </si>
  <si>
    <t>24:52</t>
  </si>
  <si>
    <t>24:59</t>
  </si>
  <si>
    <t>24:31</t>
  </si>
  <si>
    <t>Basbasová Lenka</t>
  </si>
  <si>
    <t>25:15</t>
  </si>
  <si>
    <t>24:42</t>
  </si>
  <si>
    <t>26:08</t>
  </si>
  <si>
    <t>26:31</t>
  </si>
  <si>
    <t>24:16</t>
  </si>
  <si>
    <t>25:12</t>
  </si>
  <si>
    <t>Němcová Anna</t>
  </si>
  <si>
    <t>25:36</t>
  </si>
  <si>
    <t>24:29</t>
  </si>
  <si>
    <t>24:15</t>
  </si>
  <si>
    <t>24:10</t>
  </si>
  <si>
    <t>27:25</t>
  </si>
  <si>
    <t>24:09</t>
  </si>
  <si>
    <t>24:14</t>
  </si>
  <si>
    <t>26:51</t>
  </si>
  <si>
    <t>27:10</t>
  </si>
  <si>
    <t>Škvorová Renata</t>
  </si>
  <si>
    <t>24:19</t>
  </si>
  <si>
    <t>24:22</t>
  </si>
  <si>
    <t>26:40</t>
  </si>
  <si>
    <t>26:45</t>
  </si>
  <si>
    <t>Škaloudová Veronika</t>
  </si>
  <si>
    <t>24:37</t>
  </si>
  <si>
    <t>27:28</t>
  </si>
  <si>
    <t>25:07</t>
  </si>
  <si>
    <t>25:19</t>
  </si>
  <si>
    <t>25:23</t>
  </si>
  <si>
    <t>26:52</t>
  </si>
  <si>
    <t>26:18</t>
  </si>
  <si>
    <t>26:22</t>
  </si>
  <si>
    <t>26:01</t>
  </si>
  <si>
    <t>26:26</t>
  </si>
  <si>
    <t>27:33</t>
  </si>
  <si>
    <t>25:34</t>
  </si>
  <si>
    <t>26:23</t>
  </si>
  <si>
    <t>30:09</t>
  </si>
  <si>
    <t>26:44</t>
  </si>
  <si>
    <t>27:52</t>
  </si>
  <si>
    <t>28:02</t>
  </si>
  <si>
    <t>35:40</t>
  </si>
  <si>
    <t>36:17</t>
  </si>
  <si>
    <t>34:04</t>
  </si>
  <si>
    <t>33:24</t>
  </si>
  <si>
    <t>29:42</t>
  </si>
  <si>
    <t>30:50</t>
  </si>
  <si>
    <t>32:05</t>
  </si>
  <si>
    <t>OR</t>
  </si>
  <si>
    <t>start dříve</t>
  </si>
  <si>
    <t>Slaměník Marek</t>
  </si>
  <si>
    <t>N2</t>
  </si>
  <si>
    <t>Štastný Martin</t>
  </si>
  <si>
    <t>Linhart Karel</t>
  </si>
  <si>
    <t>Protivová Veronika</t>
  </si>
  <si>
    <t>Lysečin TEAM</t>
  </si>
  <si>
    <t>Drážďanský Radim F.</t>
  </si>
  <si>
    <t>Veselý Petr</t>
  </si>
  <si>
    <t xml:space="preserve">M5 + M6  muži 60 a více let  </t>
  </si>
  <si>
    <t>Kaiser Matěj</t>
  </si>
  <si>
    <t>27:12</t>
  </si>
  <si>
    <t>28:22</t>
  </si>
  <si>
    <t>Vágnerová Viktorie</t>
  </si>
  <si>
    <t>29:50</t>
  </si>
  <si>
    <t>Řehlovice</t>
  </si>
  <si>
    <t>Č7</t>
  </si>
  <si>
    <t>Č8</t>
  </si>
  <si>
    <t>Č9</t>
  </si>
  <si>
    <t>Č10</t>
  </si>
  <si>
    <t>Č11</t>
  </si>
  <si>
    <t>Č12</t>
  </si>
  <si>
    <t>Košťany</t>
  </si>
  <si>
    <t>N7</t>
  </si>
  <si>
    <t>Krupka</t>
  </si>
  <si>
    <t>Povrly</t>
  </si>
  <si>
    <t>Matěcha Miroslav ml.</t>
  </si>
  <si>
    <t>Sobědruhy</t>
  </si>
  <si>
    <t>BK Teplice</t>
  </si>
  <si>
    <t>Kanta Tomáš</t>
  </si>
  <si>
    <t>PČR Teplice</t>
  </si>
  <si>
    <t>Richter Martin</t>
  </si>
  <si>
    <t>AK Bílina</t>
  </si>
  <si>
    <t>Malé-R</t>
  </si>
  <si>
    <t>Krušnoman TT Litvínov</t>
  </si>
  <si>
    <t>N4</t>
  </si>
  <si>
    <t>K</t>
  </si>
  <si>
    <t>2001</t>
  </si>
  <si>
    <t>Žižka Filip    R</t>
  </si>
  <si>
    <t>1995</t>
  </si>
  <si>
    <t>1996</t>
  </si>
  <si>
    <t>2016</t>
  </si>
  <si>
    <t>1998</t>
  </si>
  <si>
    <t>Pokorná Andrea</t>
  </si>
  <si>
    <t xml:space="preserve">Halířová Jarmila  </t>
  </si>
  <si>
    <t>1994</t>
  </si>
  <si>
    <t>2015</t>
  </si>
  <si>
    <t>1997</t>
  </si>
  <si>
    <t>2019</t>
  </si>
  <si>
    <t>2013</t>
  </si>
  <si>
    <t>Bauckmann Miroslav</t>
  </si>
  <si>
    <t>1999</t>
  </si>
  <si>
    <t>Fílová Jana</t>
  </si>
  <si>
    <t>Vrátna Alena</t>
  </si>
  <si>
    <t>2012</t>
  </si>
  <si>
    <t>19:59</t>
  </si>
  <si>
    <t>21:13</t>
  </si>
  <si>
    <t>2017</t>
  </si>
  <si>
    <t>2002</t>
  </si>
  <si>
    <t>Růžena Kittlová</t>
  </si>
  <si>
    <t>2014</t>
  </si>
  <si>
    <t>Č6</t>
  </si>
  <si>
    <t>26:05</t>
  </si>
  <si>
    <t>Janík Tomáš</t>
  </si>
  <si>
    <t>AK Most</t>
  </si>
  <si>
    <t>SKP Teplice</t>
  </si>
  <si>
    <t>Rozběháme Litoměřice</t>
  </si>
  <si>
    <t>Slezák Vladimír</t>
  </si>
  <si>
    <t>HIT OFFICE Teplice</t>
  </si>
  <si>
    <t>28:45</t>
  </si>
  <si>
    <t>29:20</t>
  </si>
  <si>
    <t>28:07</t>
  </si>
  <si>
    <t>29:27</t>
  </si>
  <si>
    <t>Kameníková Kateřina</t>
  </si>
  <si>
    <t>N11</t>
  </si>
  <si>
    <t>N6</t>
  </si>
  <si>
    <t>V22</t>
  </si>
  <si>
    <t>Molnárová Kateřina</t>
  </si>
  <si>
    <t>Ryčová Pavla</t>
  </si>
  <si>
    <r>
      <t xml:space="preserve">Žižka Filip - </t>
    </r>
    <r>
      <rPr>
        <sz val="9"/>
        <color rgb="FFFF0000"/>
        <rFont val="Bookman Old Style"/>
        <family val="1"/>
        <charset val="238"/>
      </rPr>
      <t>TR</t>
    </r>
  </si>
  <si>
    <r>
      <t xml:space="preserve">Civínová Adéla - </t>
    </r>
    <r>
      <rPr>
        <sz val="9"/>
        <color rgb="FFFF0000"/>
        <rFont val="Bookman Old Style"/>
        <family val="1"/>
        <charset val="238"/>
      </rPr>
      <t>TR</t>
    </r>
  </si>
  <si>
    <r>
      <t xml:space="preserve">Kabátová Andrea </t>
    </r>
    <r>
      <rPr>
        <sz val="9"/>
        <color indexed="8"/>
        <rFont val="Bookman Old Style"/>
        <family val="1"/>
        <charset val="238"/>
      </rPr>
      <t xml:space="preserve"> (1)</t>
    </r>
  </si>
  <si>
    <t>10 nej</t>
  </si>
  <si>
    <t>Č13</t>
  </si>
  <si>
    <t>Č14</t>
  </si>
  <si>
    <t>Č15</t>
  </si>
  <si>
    <t>PvK</t>
  </si>
  <si>
    <t>BĚKODO   2022  - 36. ročník</t>
  </si>
  <si>
    <t>Rež Adam</t>
  </si>
  <si>
    <t>TT Krušnoman</t>
  </si>
  <si>
    <t>Bennour Lukáš Adam</t>
  </si>
  <si>
    <t>Nový Karel</t>
  </si>
  <si>
    <t>26:19</t>
  </si>
  <si>
    <t>31:58</t>
  </si>
  <si>
    <t>9TOPŽ3</t>
  </si>
  <si>
    <t>1 vít . H</t>
  </si>
  <si>
    <t>nedokončil</t>
  </si>
  <si>
    <t>22</t>
  </si>
  <si>
    <t>18TOPM4</t>
  </si>
  <si>
    <t xml:space="preserve">36. ročník BĚKODO - 1. kolo  23. března 2022 </t>
  </si>
  <si>
    <t xml:space="preserve">Rekordy BĚKODO dle věku běžce ( statistika od roku 1991) </t>
  </si>
  <si>
    <t>Masorsič Jiří</t>
  </si>
  <si>
    <t>Střížák</t>
  </si>
  <si>
    <t>31:50</t>
  </si>
  <si>
    <t xml:space="preserve">36. ročník BĚKODO - 2. kolo  30. března 2022 </t>
  </si>
  <si>
    <t>38 vít. H</t>
  </si>
  <si>
    <t>NEJ 3</t>
  </si>
  <si>
    <t>39 vít. H</t>
  </si>
  <si>
    <t>4  vít. H</t>
  </si>
  <si>
    <t>26:27</t>
  </si>
  <si>
    <t>27:08</t>
  </si>
  <si>
    <t>39:59</t>
  </si>
  <si>
    <t>27:59</t>
  </si>
  <si>
    <t>23:09</t>
  </si>
  <si>
    <t xml:space="preserve">36. ročník BĚKODO - 3. kolo  13. dubna 2022 </t>
  </si>
  <si>
    <t>13 vít. H</t>
  </si>
  <si>
    <t>40 vít. H</t>
  </si>
  <si>
    <t xml:space="preserve">36. ročník BĚKODO - 4. kolo  20. dubna 2022 </t>
  </si>
  <si>
    <t>Novák Václav</t>
  </si>
  <si>
    <t>JUDO Teplice</t>
  </si>
  <si>
    <t>37:44</t>
  </si>
  <si>
    <t>nejlepší letošní čas při min. 4 startech v letošním ročníku</t>
  </si>
  <si>
    <t>osobní rekord při  účasti min. ve 3 ročnících</t>
  </si>
  <si>
    <t>5  vít. H</t>
  </si>
  <si>
    <t>41 vít. H</t>
  </si>
  <si>
    <t>4TOPŽ3</t>
  </si>
  <si>
    <t>3 NEJ</t>
  </si>
  <si>
    <t>N5</t>
  </si>
  <si>
    <t>22:47</t>
  </si>
  <si>
    <t>Korec Martin</t>
  </si>
  <si>
    <t>Kadaň</t>
  </si>
  <si>
    <t>Koloschop TEAM</t>
  </si>
  <si>
    <t>30:24</t>
  </si>
  <si>
    <t>Matěcha Miroslav st.</t>
  </si>
  <si>
    <t>28:32</t>
  </si>
  <si>
    <t xml:space="preserve">36. ročník BĚKODO - 5. kolo  4. května 2022 </t>
  </si>
  <si>
    <t>1 vít. H</t>
  </si>
  <si>
    <t>42 vít. H</t>
  </si>
  <si>
    <t>36 ROČ</t>
  </si>
  <si>
    <t>KAT</t>
  </si>
  <si>
    <t>3K</t>
  </si>
  <si>
    <t>Němec Ondřej</t>
  </si>
  <si>
    <t>LysečinTEAM</t>
  </si>
  <si>
    <t>29:19</t>
  </si>
  <si>
    <t>Škaloudová Kateřina</t>
  </si>
  <si>
    <t>28:35</t>
  </si>
  <si>
    <t>43:01</t>
  </si>
  <si>
    <t>29:49</t>
  </si>
  <si>
    <t xml:space="preserve">36. ročník BĚKODO - 6. kolo  11. května 2022 </t>
  </si>
  <si>
    <t>15TOPM4</t>
  </si>
  <si>
    <t>6 vít. H</t>
  </si>
  <si>
    <t>CB</t>
  </si>
  <si>
    <t>Suchá Klára</t>
  </si>
  <si>
    <t>Burešová Lenka *</t>
  </si>
  <si>
    <t>Havlíčková Michaela</t>
  </si>
  <si>
    <t>RBP Kadaň</t>
  </si>
  <si>
    <t>29:04</t>
  </si>
  <si>
    <t>Suchá Vladimíra</t>
  </si>
  <si>
    <t>30:57</t>
  </si>
  <si>
    <t xml:space="preserve">36. ročník BĚKODO - 7. kolo  25. května 2022 </t>
  </si>
  <si>
    <t>43 vít. H</t>
  </si>
  <si>
    <t>2 vít. H</t>
  </si>
  <si>
    <t>3TOPŽ3</t>
  </si>
  <si>
    <t>14TOPM4</t>
  </si>
  <si>
    <t>22:53</t>
  </si>
  <si>
    <t>7K</t>
  </si>
  <si>
    <t>TOP 25  Historická tabulka nejrychlejších časů 1990 - 2022</t>
  </si>
  <si>
    <t>28:08</t>
  </si>
  <si>
    <t>42:32</t>
  </si>
  <si>
    <t xml:space="preserve">36. ročník BĚKODO - 8. kolo  1. června 2022 </t>
  </si>
  <si>
    <t>13TOPM4</t>
  </si>
  <si>
    <t>44 vít. H</t>
  </si>
  <si>
    <t>2 vít H.</t>
  </si>
  <si>
    <t>Historická tabulka nejrychlejších časů 1990 - 2022</t>
  </si>
  <si>
    <t>Brůža Miroslav</t>
  </si>
  <si>
    <t>N9</t>
  </si>
  <si>
    <t>21:31</t>
  </si>
  <si>
    <t>33:42</t>
  </si>
  <si>
    <t>Kindlová Liliana</t>
  </si>
  <si>
    <t>LK Slovan Košťany</t>
  </si>
  <si>
    <t>27:24</t>
  </si>
  <si>
    <t>29:22</t>
  </si>
  <si>
    <t xml:space="preserve">36. ročník BĚKODO -  9. kolo  15. června 2022 </t>
  </si>
  <si>
    <t>12TOPM4</t>
  </si>
  <si>
    <t>45 vít. H</t>
  </si>
  <si>
    <t>9K</t>
  </si>
  <si>
    <t>Špalek Jan</t>
  </si>
  <si>
    <t>Kozt Mikuláš</t>
  </si>
  <si>
    <t>Podsedník Jakub</t>
  </si>
  <si>
    <t>Polanská Barbora</t>
  </si>
  <si>
    <t>Háněl Kryštof</t>
  </si>
  <si>
    <t>Švácha Matěj</t>
  </si>
  <si>
    <t>Hlisník Jan</t>
  </si>
  <si>
    <t>Holka Matěj</t>
  </si>
  <si>
    <t>LOKO TEPLICE - LB</t>
  </si>
  <si>
    <t>28:06</t>
  </si>
  <si>
    <t>22:41</t>
  </si>
  <si>
    <t>33:27</t>
  </si>
  <si>
    <t>Čermáková Adéla</t>
  </si>
  <si>
    <t>Tesařová Nikol</t>
  </si>
  <si>
    <t>N10</t>
  </si>
  <si>
    <t>7 vít H</t>
  </si>
  <si>
    <t>46 vít. H</t>
  </si>
  <si>
    <t xml:space="preserve">36. ročník BĚKODO -  10. kolo  22. června 2022 </t>
  </si>
  <si>
    <t>Linhart Charles</t>
  </si>
  <si>
    <t>Glier Michal</t>
  </si>
  <si>
    <t>Doubravník</t>
  </si>
  <si>
    <t>31:18</t>
  </si>
  <si>
    <t>20:04</t>
  </si>
  <si>
    <t>27:32</t>
  </si>
  <si>
    <t>29:45</t>
  </si>
  <si>
    <t>47 vít H.</t>
  </si>
  <si>
    <t>nov / 1V</t>
  </si>
  <si>
    <t xml:space="preserve">36. ročník BĚKODO -  11. kolo  24.  srpna 2022 </t>
  </si>
  <si>
    <t>Kokešová Kamila</t>
  </si>
  <si>
    <t>N12</t>
  </si>
  <si>
    <t>27:41</t>
  </si>
  <si>
    <t>42:17</t>
  </si>
  <si>
    <t>Slaměníková Anna</t>
  </si>
  <si>
    <t xml:space="preserve">36. ročník BĚKODO -  12. kolo  31. srpna 2022 </t>
  </si>
  <si>
    <t>3 vít. H</t>
  </si>
  <si>
    <t>48 vít. H</t>
  </si>
  <si>
    <t>16TOP</t>
  </si>
  <si>
    <t>12K</t>
  </si>
  <si>
    <t>Zbortek Michal</t>
  </si>
  <si>
    <t>N13</t>
  </si>
  <si>
    <t>LOKO TEPLICE - or. Běh</t>
  </si>
  <si>
    <t>11 vít. H</t>
  </si>
  <si>
    <t>49 vít. H</t>
  </si>
  <si>
    <t xml:space="preserve">36. ročník BĚKODO -  13. kolo  14. září 2022 </t>
  </si>
  <si>
    <t>Plzeň</t>
  </si>
  <si>
    <t>Olland Andeas</t>
  </si>
  <si>
    <t>TRIO Havel</t>
  </si>
  <si>
    <t>N14</t>
  </si>
  <si>
    <t>po 14 . kole</t>
  </si>
  <si>
    <t>po 14. kole 2022</t>
  </si>
  <si>
    <t xml:space="preserve">36. ročník BĚKODO -  14. kolo  21. září 2022 </t>
  </si>
  <si>
    <t>12 vít. H</t>
  </si>
  <si>
    <t>50 vít. H</t>
  </si>
  <si>
    <t xml:space="preserve">36. ročník BĚKODO -  15. kolo  5. října 2022 </t>
  </si>
  <si>
    <t>51 vít. H</t>
  </si>
  <si>
    <t>Minařík Zdeněk</t>
  </si>
  <si>
    <t>Měrka Miroslav</t>
  </si>
  <si>
    <t>SKI KLUB Litvínov</t>
  </si>
  <si>
    <t>24:38</t>
  </si>
  <si>
    <t>25:03</t>
  </si>
  <si>
    <t>27:21</t>
  </si>
  <si>
    <t>31:07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</si>
</sst>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hh:mm"/>
    <numFmt numFmtId="165" formatCode="h:mm;@"/>
    <numFmt numFmtId="166" formatCode="[$-F400]h:mm:ss\ AM/PM"/>
    <numFmt numFmtId="167" formatCode="[h]:mm:ss;@"/>
    <numFmt numFmtId="168" formatCode="h:mm:ss;@"/>
  </numFmts>
  <fonts count="67" x14ac:knownFonts="1">
    <font>
      <sz val="11"/>
      <color theme="1"/>
      <name val="Calibri"/>
      <family val="2"/>
      <charset val="238"/>
      <scheme val="minor"/>
    </font>
    <font>
      <sz val="10"/>
      <name val="Arial CE"/>
      <family val="2"/>
      <charset val="238"/>
    </font>
    <font>
      <sz val="8"/>
      <color theme="1"/>
      <name val="Arial Narrow"/>
      <family val="2"/>
      <charset val="238"/>
    </font>
    <font>
      <sz val="7.5"/>
      <color theme="1"/>
      <name val="Arial Narrow"/>
      <family val="2"/>
      <charset val="238"/>
    </font>
    <font>
      <sz val="7.5"/>
      <color theme="1"/>
      <name val="Century Gothic"/>
      <family val="2"/>
      <charset val="238"/>
    </font>
    <font>
      <sz val="8"/>
      <color theme="1"/>
      <name val="Century Gothic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12"/>
      <color indexed="8"/>
      <name val="Bookman Old Style"/>
      <family val="1"/>
      <charset val="238"/>
    </font>
    <font>
      <sz val="10"/>
      <color indexed="8"/>
      <name val="Bookman Old Style"/>
      <family val="1"/>
      <charset val="238"/>
    </font>
    <font>
      <sz val="10"/>
      <name val="Bookman Old Style"/>
      <family val="1"/>
      <charset val="238"/>
    </font>
    <font>
      <sz val="7"/>
      <name val="Bookman Old Style"/>
      <family val="1"/>
      <charset val="238"/>
    </font>
    <font>
      <b/>
      <sz val="10"/>
      <color theme="1"/>
      <name val="Bookman Old Style"/>
      <family val="1"/>
      <charset val="238"/>
    </font>
    <font>
      <sz val="10"/>
      <color theme="1"/>
      <name val="Bookman Old Style"/>
      <family val="1"/>
      <charset val="238"/>
    </font>
    <font>
      <sz val="9"/>
      <color indexed="8"/>
      <name val="Bookman Old Style"/>
      <family val="1"/>
      <charset val="238"/>
    </font>
    <font>
      <sz val="9"/>
      <name val="Bookman Old Style"/>
      <family val="1"/>
      <charset val="238"/>
    </font>
    <font>
      <sz val="7"/>
      <color indexed="8"/>
      <name val="Bookman Old Style"/>
      <family val="1"/>
      <charset val="238"/>
    </font>
    <font>
      <b/>
      <sz val="11"/>
      <color indexed="8"/>
      <name val="Bookman Old Style"/>
      <family val="1"/>
      <charset val="238"/>
    </font>
    <font>
      <b/>
      <sz val="9"/>
      <color indexed="8"/>
      <name val="Bookman Old Style"/>
      <family val="1"/>
      <charset val="238"/>
    </font>
    <font>
      <sz val="8"/>
      <color indexed="8"/>
      <name val="Bookman Old Style"/>
      <family val="1"/>
      <charset val="238"/>
    </font>
    <font>
      <b/>
      <sz val="7.5"/>
      <color indexed="8"/>
      <name val="Bookman Old Style"/>
      <family val="1"/>
      <charset val="238"/>
    </font>
    <font>
      <sz val="7.5"/>
      <color indexed="8"/>
      <name val="Bookman Old Style"/>
      <family val="1"/>
      <charset val="238"/>
    </font>
    <font>
      <sz val="9"/>
      <color rgb="FFFF0000"/>
      <name val="Bookman Old Style"/>
      <family val="1"/>
      <charset val="238"/>
    </font>
    <font>
      <b/>
      <sz val="8"/>
      <color indexed="8"/>
      <name val="Bookman Old Style"/>
      <family val="1"/>
      <charset val="238"/>
    </font>
    <font>
      <sz val="7.5"/>
      <name val="Bookman Old Style"/>
      <family val="1"/>
      <charset val="238"/>
    </font>
    <font>
      <b/>
      <sz val="9"/>
      <name val="Bookman Old Style"/>
      <family val="1"/>
      <charset val="238"/>
    </font>
    <font>
      <sz val="8"/>
      <name val="Bookman Old Style"/>
      <family val="1"/>
      <charset val="238"/>
    </font>
    <font>
      <sz val="9"/>
      <color theme="1"/>
      <name val="Bookman Old Style"/>
      <family val="1"/>
      <charset val="238"/>
    </font>
    <font>
      <sz val="7.5"/>
      <color theme="1"/>
      <name val="Bookman Old Style"/>
      <family val="1"/>
      <charset val="238"/>
    </font>
    <font>
      <b/>
      <sz val="9"/>
      <color theme="1"/>
      <name val="Bookman Old Style"/>
      <family val="1"/>
      <charset val="238"/>
    </font>
    <font>
      <sz val="8"/>
      <color theme="1"/>
      <name val="Bookman Old Style"/>
      <family val="1"/>
      <charset val="238"/>
    </font>
    <font>
      <b/>
      <sz val="14"/>
      <color theme="1"/>
      <name val="Bookman Old Style"/>
      <family val="1"/>
      <charset val="238"/>
    </font>
    <font>
      <b/>
      <sz val="8"/>
      <color theme="1"/>
      <name val="Bookman Old Style"/>
      <family val="1"/>
      <charset val="238"/>
    </font>
    <font>
      <b/>
      <sz val="8"/>
      <name val="Bookman Old Style"/>
      <family val="1"/>
      <charset val="238"/>
    </font>
    <font>
      <b/>
      <sz val="7.5"/>
      <name val="Bookman Old Style"/>
      <family val="1"/>
      <charset val="238"/>
    </font>
    <font>
      <b/>
      <sz val="10"/>
      <name val="Bookman Old Style"/>
      <family val="1"/>
      <charset val="238"/>
    </font>
    <font>
      <b/>
      <sz val="10"/>
      <color indexed="8"/>
      <name val="Bookman Old Style"/>
      <family val="1"/>
      <charset val="238"/>
    </font>
    <font>
      <sz val="8"/>
      <color rgb="FF000000"/>
      <name val="Bookman Old Style"/>
      <family val="1"/>
      <charset val="238"/>
    </font>
    <font>
      <sz val="11"/>
      <color theme="1"/>
      <name val="Bookman Old Style"/>
      <family val="1"/>
      <charset val="238"/>
    </font>
    <font>
      <b/>
      <sz val="11"/>
      <color theme="1"/>
      <name val="Bookman Old Style"/>
      <family val="1"/>
      <charset val="238"/>
    </font>
    <font>
      <b/>
      <sz val="11"/>
      <name val="Bookman Old Style"/>
      <family val="1"/>
      <charset val="238"/>
    </font>
    <font>
      <b/>
      <sz val="14"/>
      <color indexed="8"/>
      <name val="Bookman Old Style"/>
      <family val="1"/>
      <charset val="238"/>
    </font>
    <font>
      <b/>
      <sz val="7"/>
      <color indexed="8"/>
      <name val="Bookman Old Style"/>
      <family val="1"/>
      <charset val="238"/>
    </font>
    <font>
      <i/>
      <sz val="8"/>
      <color indexed="8"/>
      <name val="Bookman Old Style"/>
      <family val="1"/>
      <charset val="238"/>
    </font>
    <font>
      <i/>
      <sz val="8"/>
      <name val="Bookman Old Style"/>
      <family val="1"/>
      <charset val="238"/>
    </font>
    <font>
      <sz val="7"/>
      <color theme="1"/>
      <name val="Calibri"/>
      <family val="2"/>
      <charset val="238"/>
      <scheme val="minor"/>
    </font>
    <font>
      <i/>
      <sz val="7"/>
      <color indexed="8"/>
      <name val="Bookman Old Style"/>
      <family val="1"/>
      <charset val="238"/>
    </font>
    <font>
      <b/>
      <u/>
      <sz val="8"/>
      <color indexed="8"/>
      <name val="Bookman Old Style"/>
      <family val="1"/>
      <charset val="238"/>
    </font>
    <font>
      <sz val="9"/>
      <color theme="1"/>
      <name val="Calibri"/>
      <family val="2"/>
      <charset val="238"/>
      <scheme val="minor"/>
    </font>
    <font>
      <b/>
      <sz val="7.5"/>
      <color rgb="FFFF0000"/>
      <name val="Bookman Old Style"/>
      <family val="1"/>
      <charset val="238"/>
    </font>
    <font>
      <sz val="7.5"/>
      <color theme="1"/>
      <name val="Calibri"/>
      <family val="2"/>
      <charset val="238"/>
      <scheme val="minor"/>
    </font>
    <font>
      <b/>
      <sz val="7"/>
      <color theme="1"/>
      <name val="Bookman Old Style"/>
      <family val="1"/>
      <charset val="238"/>
    </font>
    <font>
      <b/>
      <sz val="8"/>
      <color theme="1"/>
      <name val="Calibri"/>
      <family val="2"/>
      <charset val="238"/>
      <scheme val="minor"/>
    </font>
    <font>
      <sz val="10"/>
      <color rgb="FFFF0000"/>
      <name val="Bookman Old Style"/>
      <family val="1"/>
      <charset val="238"/>
    </font>
    <font>
      <u/>
      <sz val="10"/>
      <color indexed="8"/>
      <name val="Bookman Old Style"/>
      <family val="1"/>
      <charset val="238"/>
    </font>
    <font>
      <b/>
      <sz val="10"/>
      <color rgb="FFFF0000"/>
      <name val="Bookman Old Style"/>
      <family val="1"/>
      <charset val="238"/>
    </font>
    <font>
      <sz val="11"/>
      <color indexed="8"/>
      <name val="Bookman Old Style"/>
      <family val="1"/>
      <charset val="238"/>
    </font>
    <font>
      <sz val="11"/>
      <name val="Bookman Old Style"/>
      <family val="1"/>
      <charset val="238"/>
    </font>
    <font>
      <b/>
      <u/>
      <sz val="9"/>
      <color indexed="8"/>
      <name val="Bookman Old Style"/>
      <family val="1"/>
      <charset val="238"/>
    </font>
    <font>
      <b/>
      <sz val="14"/>
      <name val="Bookman Old Style"/>
      <family val="1"/>
      <charset val="238"/>
    </font>
    <font>
      <sz val="10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sz val="9"/>
      <color rgb="FF000000"/>
      <name val="Bookman Old Style"/>
      <family val="1"/>
      <charset val="238"/>
    </font>
    <font>
      <b/>
      <i/>
      <u/>
      <sz val="9"/>
      <color indexed="8"/>
      <name val="Bookman Old Style"/>
      <family val="1"/>
      <charset val="238"/>
    </font>
    <font>
      <b/>
      <sz val="9"/>
      <color theme="0"/>
      <name val="Bookman Old Style"/>
      <family val="1"/>
      <charset val="238"/>
    </font>
    <font>
      <sz val="9"/>
      <color theme="0"/>
      <name val="Bookman Old Style"/>
      <family val="1"/>
      <charset val="238"/>
    </font>
    <font>
      <b/>
      <sz val="6"/>
      <name val="Bookman Old Style"/>
      <family val="1"/>
      <charset val="238"/>
    </font>
  </fonts>
  <fills count="4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auto="1"/>
      </patternFill>
    </fill>
    <fill>
      <patternFill patternType="solid">
        <fgColor theme="7" tint="0.79998168889431442"/>
        <bgColor indexed="64"/>
      </patternFill>
    </fill>
    <fill>
      <gradientFill type="path" left="0.5" right="0.5" top="0.5" bottom="0.5">
        <stop position="0">
          <color theme="0"/>
        </stop>
        <stop position="1">
          <color rgb="FFFFC000"/>
        </stop>
      </gradientFill>
    </fill>
    <fill>
      <patternFill patternType="solid">
        <fgColor rgb="FFFFC000"/>
        <bgColor indexed="64"/>
      </patternFill>
    </fill>
    <fill>
      <gradientFill type="path">
        <stop position="0">
          <color theme="0"/>
        </stop>
        <stop position="1">
          <color theme="4"/>
        </stop>
      </gradientFill>
    </fill>
    <fill>
      <patternFill patternType="solid">
        <fgColor theme="7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59999389629810485"/>
        <bgColor indexed="64"/>
      </patternFill>
    </fill>
    <fill>
      <gradientFill degree="45">
        <stop position="0">
          <color theme="0"/>
        </stop>
        <stop position="1">
          <color rgb="FFFF0000"/>
        </stop>
      </gradientFill>
    </fill>
    <fill>
      <patternFill patternType="solid">
        <fgColor theme="0" tint="-0.14999847407452621"/>
        <bgColor indexed="64"/>
      </patternFill>
    </fill>
    <fill>
      <gradientFill degree="45">
        <stop position="0">
          <color theme="0"/>
        </stop>
        <stop position="0.5">
          <color rgb="FF92D050"/>
        </stop>
        <stop position="1">
          <color theme="0"/>
        </stop>
      </gradientFill>
    </fill>
    <fill>
      <patternFill patternType="solid">
        <fgColor theme="0"/>
        <bgColor indexed="29"/>
      </patternFill>
    </fill>
    <fill>
      <patternFill patternType="solid">
        <fgColor theme="4" tint="0.59999389629810485"/>
        <bgColor indexed="29"/>
      </patternFill>
    </fill>
    <fill>
      <gradientFill type="path" left="0.5" right="0.5" top="0.5" bottom="0.5">
        <stop position="0">
          <color theme="0"/>
        </stop>
        <stop position="1">
          <color rgb="FFFFFF00"/>
        </stop>
      </gradient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22"/>
      </patternFill>
    </fill>
    <fill>
      <gradientFill degree="135">
        <stop position="0">
          <color theme="0"/>
        </stop>
        <stop position="1">
          <color theme="4"/>
        </stop>
      </gradientFill>
    </fill>
    <fill>
      <gradientFill type="path" left="0.5" right="0.5" top="0.5" bottom="0.5">
        <stop position="0">
          <color theme="0"/>
        </stop>
        <stop position="1">
          <color rgb="FF92D050"/>
        </stop>
      </gradientFill>
    </fill>
    <fill>
      <patternFill patternType="solid">
        <fgColor theme="2" tint="-9.9978637043366805E-2"/>
        <bgColor indexed="64"/>
      </patternFill>
    </fill>
    <fill>
      <gradientFill degree="45">
        <stop position="0">
          <color theme="0"/>
        </stop>
        <stop position="1">
          <color theme="5" tint="0.40000610370189521"/>
        </stop>
      </gradient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auto="1"/>
      </patternFill>
    </fill>
    <fill>
      <patternFill patternType="solid">
        <fgColor theme="4" tint="0.79998168889431442"/>
        <bgColor indexed="13"/>
      </patternFill>
    </fill>
    <fill>
      <gradientFill type="path" left="0.5" right="0.5" top="0.5" bottom="0.5">
        <stop position="0">
          <color theme="0"/>
        </stop>
        <stop position="1">
          <color theme="4"/>
        </stop>
      </gradient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31"/>
      </patternFill>
    </fill>
    <fill>
      <gradientFill degree="90">
        <stop position="0">
          <color theme="0"/>
        </stop>
        <stop position="0.5">
          <color theme="4"/>
        </stop>
        <stop position="1">
          <color theme="0"/>
        </stop>
      </gradientFill>
    </fill>
    <fill>
      <gradientFill degree="90">
        <stop position="0">
          <color theme="0"/>
        </stop>
        <stop position="1">
          <color theme="5" tint="0.40000610370189521"/>
        </stop>
      </gradientFill>
    </fill>
    <fill>
      <gradientFill type="path" left="0.5" right="0.5" top="0.5" bottom="0.5">
        <stop position="0">
          <color theme="0"/>
        </stop>
        <stop position="1">
          <color theme="5" tint="0.40000610370189521"/>
        </stop>
      </gradientFill>
    </fill>
    <fill>
      <gradientFill type="path" left="0.5" right="0.5" top="0.5" bottom="0.5">
        <stop position="0">
          <color theme="0"/>
        </stop>
        <stop position="1">
          <color rgb="FF00B0F0"/>
        </stop>
      </gradientFill>
    </fill>
    <fill>
      <gradientFill type="path" left="1" right="1" top="1" bottom="1">
        <stop position="0">
          <color theme="0"/>
        </stop>
        <stop position="1">
          <color rgb="FFFF0000"/>
        </stop>
      </gradient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31"/>
      </patternFill>
    </fill>
    <fill>
      <patternFill patternType="solid">
        <fgColor rgb="FFFFFF00"/>
        <bgColor indexed="29"/>
      </patternFill>
    </fill>
    <fill>
      <patternFill patternType="solid">
        <fgColor theme="5" tint="0.39997558519241921"/>
        <bgColor indexed="64"/>
      </patternFill>
    </fill>
    <fill>
      <gradientFill type="path">
        <stop position="0">
          <color theme="0"/>
        </stop>
        <stop position="1">
          <color rgb="FFFFFF00"/>
        </stop>
      </gradientFill>
    </fill>
  </fills>
  <borders count="111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dashDot">
        <color rgb="FFFF0000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dashDot">
        <color rgb="FFFF0000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auto="1"/>
      </right>
      <top style="hair">
        <color indexed="64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auto="1"/>
      </top>
      <bottom/>
      <diagonal/>
    </border>
    <border>
      <left style="dashDot">
        <color rgb="FFFF0000"/>
      </left>
      <right style="hair">
        <color indexed="64"/>
      </right>
      <top style="hair">
        <color indexed="64"/>
      </top>
      <bottom/>
      <diagonal/>
    </border>
    <border>
      <left style="hair">
        <color auto="1"/>
      </left>
      <right style="medium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dashDot">
        <color rgb="FFFF0000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auto="1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rgb="FFFF0000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rgb="FFFF0000"/>
      </right>
      <top style="medium">
        <color indexed="64"/>
      </top>
      <bottom style="medium">
        <color indexed="64"/>
      </bottom>
      <diagonal/>
    </border>
    <border>
      <left style="hair">
        <color rgb="FFFF0000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rgb="FFFF0000"/>
      </right>
      <top/>
      <bottom style="hair">
        <color indexed="64"/>
      </bottom>
      <diagonal/>
    </border>
    <border>
      <left style="hair">
        <color rgb="FFFF0000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medium">
        <color rgb="FFFF0000"/>
      </right>
      <top style="hair">
        <color auto="1"/>
      </top>
      <bottom style="hair">
        <color auto="1"/>
      </bottom>
      <diagonal/>
    </border>
    <border>
      <left style="hair">
        <color rgb="FFFF0000"/>
      </left>
      <right style="hair">
        <color indexed="64"/>
      </right>
      <top style="hair">
        <color indexed="64"/>
      </top>
      <bottom/>
      <diagonal/>
    </border>
    <border>
      <left style="hair">
        <color auto="1"/>
      </left>
      <right style="medium">
        <color rgb="FFFF0000"/>
      </right>
      <top style="hair">
        <color auto="1"/>
      </top>
      <bottom/>
      <diagonal/>
    </border>
    <border>
      <left style="hair">
        <color rgb="FFFF0000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rgb="FFFF0000"/>
      </right>
      <top style="hair">
        <color indexed="64"/>
      </top>
      <bottom style="medium">
        <color indexed="64"/>
      </bottom>
      <diagonal/>
    </border>
    <border>
      <left/>
      <right style="medium">
        <color rgb="FFFF0000"/>
      </right>
      <top style="hair">
        <color indexed="64"/>
      </top>
      <bottom style="hair">
        <color indexed="64"/>
      </bottom>
      <diagonal/>
    </border>
    <border>
      <left style="hair">
        <color rgb="FFFF0000"/>
      </left>
      <right style="dashDot">
        <color rgb="FFFF0000"/>
      </right>
      <top style="hair">
        <color auto="1"/>
      </top>
      <bottom style="hair">
        <color auto="1"/>
      </bottom>
      <diagonal/>
    </border>
    <border>
      <left style="hair">
        <color rgb="FFFF0000"/>
      </left>
      <right/>
      <top style="hair">
        <color auto="1"/>
      </top>
      <bottom style="hair">
        <color auto="1"/>
      </bottom>
      <diagonal/>
    </border>
    <border>
      <left/>
      <right style="medium">
        <color rgb="FFFF0000"/>
      </right>
      <top style="hair">
        <color indexed="64"/>
      </top>
      <bottom/>
      <diagonal/>
    </border>
    <border>
      <left style="hair">
        <color rgb="FFFF0000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auto="1"/>
      </top>
      <bottom style="hair">
        <color auto="1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/>
    <xf numFmtId="0" fontId="1" fillId="0" borderId="0"/>
  </cellStyleXfs>
  <cellXfs count="1071">
    <xf numFmtId="0" fontId="0" fillId="0" borderId="0" xfId="0"/>
    <xf numFmtId="0" fontId="4" fillId="0" borderId="0" xfId="0" applyFont="1" applyFill="1"/>
    <xf numFmtId="0" fontId="5" fillId="0" borderId="0" xfId="0" applyFont="1" applyFill="1" applyAlignment="1">
      <alignment vertical="center"/>
    </xf>
    <xf numFmtId="0" fontId="5" fillId="0" borderId="0" xfId="0" applyFont="1" applyFill="1"/>
    <xf numFmtId="0" fontId="3" fillId="2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0" fillId="2" borderId="0" xfId="0" applyFill="1"/>
    <xf numFmtId="0" fontId="19" fillId="2" borderId="7" xfId="0" applyFont="1" applyFill="1" applyBorder="1" applyAlignment="1">
      <alignment horizontal="center" vertical="center"/>
    </xf>
    <xf numFmtId="0" fontId="14" fillId="9" borderId="8" xfId="0" applyFont="1" applyFill="1" applyBorder="1" applyAlignment="1">
      <alignment horizontal="left" vertical="center"/>
    </xf>
    <xf numFmtId="0" fontId="21" fillId="0" borderId="8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left" vertical="center"/>
    </xf>
    <xf numFmtId="20" fontId="18" fillId="23" borderId="8" xfId="0" applyNumberFormat="1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vertical="center"/>
    </xf>
    <xf numFmtId="0" fontId="15" fillId="2" borderId="8" xfId="0" applyFont="1" applyFill="1" applyBorder="1" applyAlignment="1">
      <alignment horizontal="left" vertical="center"/>
    </xf>
    <xf numFmtId="0" fontId="24" fillId="0" borderId="8" xfId="0" applyFont="1" applyFill="1" applyBorder="1" applyAlignment="1">
      <alignment horizontal="center" vertical="center"/>
    </xf>
    <xf numFmtId="164" fontId="25" fillId="23" borderId="8" xfId="0" applyNumberFormat="1" applyFont="1" applyFill="1" applyBorder="1" applyAlignment="1">
      <alignment horizontal="center" vertical="center"/>
    </xf>
    <xf numFmtId="164" fontId="18" fillId="23" borderId="8" xfId="0" applyNumberFormat="1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vertical="center"/>
    </xf>
    <xf numFmtId="1" fontId="24" fillId="0" borderId="8" xfId="0" applyNumberFormat="1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vertical="center"/>
    </xf>
    <xf numFmtId="0" fontId="27" fillId="9" borderId="8" xfId="0" applyFont="1" applyFill="1" applyBorder="1" applyAlignment="1">
      <alignment vertical="center"/>
    </xf>
    <xf numFmtId="0" fontId="28" fillId="0" borderId="8" xfId="0" applyFont="1" applyFill="1" applyBorder="1" applyAlignment="1">
      <alignment horizontal="center" vertical="center"/>
    </xf>
    <xf numFmtId="0" fontId="27" fillId="2" borderId="8" xfId="0" applyFont="1" applyFill="1" applyBorder="1" applyAlignment="1">
      <alignment vertical="center"/>
    </xf>
    <xf numFmtId="165" fontId="29" fillId="23" borderId="8" xfId="0" applyNumberFormat="1" applyFont="1" applyFill="1" applyBorder="1" applyAlignment="1">
      <alignment horizontal="center" vertical="center"/>
    </xf>
    <xf numFmtId="0" fontId="14" fillId="6" borderId="8" xfId="0" applyFont="1" applyFill="1" applyBorder="1" applyAlignment="1">
      <alignment horizontal="left" vertical="center"/>
    </xf>
    <xf numFmtId="0" fontId="27" fillId="6" borderId="8" xfId="0" applyFont="1" applyFill="1" applyBorder="1" applyAlignment="1">
      <alignment vertical="center"/>
    </xf>
    <xf numFmtId="49" fontId="29" fillId="23" borderId="8" xfId="0" applyNumberFormat="1" applyFont="1" applyFill="1" applyBorder="1" applyAlignment="1">
      <alignment horizontal="center" vertical="center"/>
    </xf>
    <xf numFmtId="0" fontId="27" fillId="2" borderId="39" xfId="0" applyFont="1" applyFill="1" applyBorder="1" applyAlignment="1">
      <alignment vertical="center"/>
    </xf>
    <xf numFmtId="0" fontId="28" fillId="0" borderId="39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left" vertical="center"/>
    </xf>
    <xf numFmtId="0" fontId="19" fillId="2" borderId="22" xfId="0" applyFont="1" applyFill="1" applyBorder="1" applyAlignment="1">
      <alignment horizontal="center" vertical="center"/>
    </xf>
    <xf numFmtId="0" fontId="14" fillId="2" borderId="23" xfId="0" applyFont="1" applyFill="1" applyBorder="1" applyAlignment="1">
      <alignment horizontal="center" vertical="center"/>
    </xf>
    <xf numFmtId="0" fontId="21" fillId="0" borderId="23" xfId="0" applyFont="1" applyFill="1" applyBorder="1" applyAlignment="1">
      <alignment horizontal="center" vertical="center"/>
    </xf>
    <xf numFmtId="20" fontId="18" fillId="0" borderId="23" xfId="0" applyNumberFormat="1" applyFont="1" applyFill="1" applyBorder="1" applyAlignment="1">
      <alignment horizontal="center" vertical="center"/>
    </xf>
    <xf numFmtId="0" fontId="21" fillId="0" borderId="8" xfId="0" applyFont="1" applyFill="1" applyBorder="1" applyAlignment="1">
      <alignment horizontal="center"/>
    </xf>
    <xf numFmtId="0" fontId="19" fillId="6" borderId="8" xfId="0" applyFont="1" applyFill="1" applyBorder="1" applyAlignment="1">
      <alignment horizontal="left"/>
    </xf>
    <xf numFmtId="0" fontId="21" fillId="0" borderId="23" xfId="0" applyFont="1" applyFill="1" applyBorder="1" applyAlignment="1">
      <alignment horizontal="center"/>
    </xf>
    <xf numFmtId="0" fontId="21" fillId="0" borderId="2" xfId="0" applyFont="1" applyFill="1" applyBorder="1" applyAlignment="1">
      <alignment horizontal="center"/>
    </xf>
    <xf numFmtId="0" fontId="24" fillId="2" borderId="8" xfId="0" applyFont="1" applyFill="1" applyBorder="1" applyAlignment="1">
      <alignment horizontal="center"/>
    </xf>
    <xf numFmtId="164" fontId="26" fillId="0" borderId="8" xfId="0" applyNumberFormat="1" applyFont="1" applyFill="1" applyBorder="1" applyAlignment="1">
      <alignment horizontal="left"/>
    </xf>
    <xf numFmtId="0" fontId="24" fillId="2" borderId="8" xfId="1" applyFont="1" applyFill="1" applyBorder="1" applyAlignment="1">
      <alignment horizontal="center"/>
    </xf>
    <xf numFmtId="0" fontId="26" fillId="10" borderId="8" xfId="0" applyFont="1" applyFill="1" applyBorder="1" applyAlignment="1">
      <alignment horizontal="left"/>
    </xf>
    <xf numFmtId="164" fontId="26" fillId="2" borderId="8" xfId="0" applyNumberFormat="1" applyFont="1" applyFill="1" applyBorder="1" applyAlignment="1">
      <alignment horizontal="left"/>
    </xf>
    <xf numFmtId="0" fontId="10" fillId="2" borderId="8" xfId="1" applyFont="1" applyFill="1" applyBorder="1" applyAlignment="1">
      <alignment horizontal="left"/>
    </xf>
    <xf numFmtId="0" fontId="26" fillId="0" borderId="8" xfId="0" applyFont="1" applyFill="1" applyBorder="1" applyAlignment="1">
      <alignment horizontal="left"/>
    </xf>
    <xf numFmtId="0" fontId="34" fillId="2" borderId="29" xfId="0" applyFont="1" applyFill="1" applyBorder="1" applyAlignment="1">
      <alignment horizontal="center"/>
    </xf>
    <xf numFmtId="0" fontId="11" fillId="2" borderId="8" xfId="1" applyFont="1" applyFill="1" applyBorder="1" applyAlignment="1">
      <alignment horizontal="center"/>
    </xf>
    <xf numFmtId="0" fontId="37" fillId="0" borderId="8" xfId="0" applyFont="1" applyFill="1" applyBorder="1" applyAlignment="1"/>
    <xf numFmtId="0" fontId="10" fillId="6" borderId="8" xfId="0" applyFont="1" applyFill="1" applyBorder="1" applyAlignment="1">
      <alignment horizontal="left"/>
    </xf>
    <xf numFmtId="164" fontId="26" fillId="16" borderId="8" xfId="1" applyNumberFormat="1" applyFont="1" applyFill="1" applyBorder="1" applyAlignment="1">
      <alignment horizontal="left"/>
    </xf>
    <xf numFmtId="0" fontId="26" fillId="6" borderId="8" xfId="0" applyFont="1" applyFill="1" applyBorder="1" applyAlignment="1">
      <alignment horizontal="left"/>
    </xf>
    <xf numFmtId="0" fontId="34" fillId="2" borderId="23" xfId="0" applyFont="1" applyFill="1" applyBorder="1" applyAlignment="1">
      <alignment horizontal="center"/>
    </xf>
    <xf numFmtId="0" fontId="21" fillId="2" borderId="8" xfId="0" applyFont="1" applyFill="1" applyBorder="1" applyAlignment="1">
      <alignment horizontal="center"/>
    </xf>
    <xf numFmtId="0" fontId="26" fillId="14" borderId="8" xfId="0" applyFont="1" applyFill="1" applyBorder="1" applyAlignment="1">
      <alignment horizontal="left"/>
    </xf>
    <xf numFmtId="0" fontId="10" fillId="2" borderId="8" xfId="0" applyFont="1" applyFill="1" applyBorder="1" applyAlignment="1">
      <alignment horizontal="left"/>
    </xf>
    <xf numFmtId="0" fontId="9" fillId="2" borderId="8" xfId="0" applyFont="1" applyFill="1" applyBorder="1" applyAlignment="1">
      <alignment horizontal="left"/>
    </xf>
    <xf numFmtId="0" fontId="9" fillId="6" borderId="8" xfId="0" applyFont="1" applyFill="1" applyBorder="1" applyAlignment="1">
      <alignment horizontal="left"/>
    </xf>
    <xf numFmtId="0" fontId="10" fillId="6" borderId="8" xfId="1" applyFont="1" applyFill="1" applyBorder="1" applyAlignment="1">
      <alignment horizontal="left"/>
    </xf>
    <xf numFmtId="164" fontId="26" fillId="0" borderId="8" xfId="1" applyNumberFormat="1" applyFont="1" applyFill="1" applyBorder="1" applyAlignment="1">
      <alignment horizontal="left"/>
    </xf>
    <xf numFmtId="164" fontId="26" fillId="14" borderId="8" xfId="0" applyNumberFormat="1" applyFont="1" applyFill="1" applyBorder="1" applyAlignment="1">
      <alignment horizontal="left"/>
    </xf>
    <xf numFmtId="164" fontId="26" fillId="6" borderId="8" xfId="1" applyNumberFormat="1" applyFont="1" applyFill="1" applyBorder="1" applyAlignment="1">
      <alignment horizontal="left"/>
    </xf>
    <xf numFmtId="0" fontId="19" fillId="16" borderId="8" xfId="0" applyFont="1" applyFill="1" applyBorder="1" applyAlignment="1">
      <alignment horizontal="left"/>
    </xf>
    <xf numFmtId="164" fontId="26" fillId="6" borderId="8" xfId="0" applyNumberFormat="1" applyFont="1" applyFill="1" applyBorder="1" applyAlignment="1">
      <alignment horizontal="left"/>
    </xf>
    <xf numFmtId="0" fontId="26" fillId="2" borderId="8" xfId="0" applyFont="1" applyFill="1" applyBorder="1" applyAlignment="1">
      <alignment horizontal="center"/>
    </xf>
    <xf numFmtId="0" fontId="26" fillId="6" borderId="8" xfId="0" applyFont="1" applyFill="1" applyBorder="1" applyAlignment="1">
      <alignment horizontal="center"/>
    </xf>
    <xf numFmtId="1" fontId="26" fillId="2" borderId="29" xfId="0" applyNumberFormat="1" applyFont="1" applyFill="1" applyBorder="1" applyAlignment="1">
      <alignment horizontal="center"/>
    </xf>
    <xf numFmtId="1" fontId="26" fillId="2" borderId="23" xfId="0" applyNumberFormat="1" applyFont="1" applyFill="1" applyBorder="1" applyAlignment="1">
      <alignment horizontal="center"/>
    </xf>
    <xf numFmtId="0" fontId="26" fillId="2" borderId="29" xfId="0" applyFont="1" applyFill="1" applyBorder="1" applyAlignment="1">
      <alignment horizontal="center"/>
    </xf>
    <xf numFmtId="0" fontId="26" fillId="2" borderId="23" xfId="0" applyFont="1" applyFill="1" applyBorder="1" applyAlignment="1">
      <alignment horizontal="center"/>
    </xf>
    <xf numFmtId="0" fontId="28" fillId="0" borderId="0" xfId="0" applyFont="1"/>
    <xf numFmtId="0" fontId="30" fillId="0" borderId="0" xfId="0" applyFont="1"/>
    <xf numFmtId="0" fontId="30" fillId="2" borderId="0" xfId="0" applyFont="1" applyFill="1"/>
    <xf numFmtId="0" fontId="38" fillId="0" borderId="0" xfId="0" applyFont="1"/>
    <xf numFmtId="1" fontId="23" fillId="2" borderId="0" xfId="0" applyNumberFormat="1" applyFont="1" applyFill="1" applyBorder="1" applyAlignment="1">
      <alignment horizontal="center"/>
    </xf>
    <xf numFmtId="0" fontId="21" fillId="0" borderId="13" xfId="0" applyFont="1" applyFill="1" applyBorder="1" applyAlignment="1">
      <alignment horizontal="center"/>
    </xf>
    <xf numFmtId="0" fontId="19" fillId="2" borderId="66" xfId="0" applyFont="1" applyFill="1" applyBorder="1" applyAlignment="1">
      <alignment horizontal="center" vertical="center"/>
    </xf>
    <xf numFmtId="0" fontId="19" fillId="2" borderId="66" xfId="0" applyFont="1" applyFill="1" applyBorder="1" applyAlignment="1">
      <alignment horizontal="center"/>
    </xf>
    <xf numFmtId="0" fontId="10" fillId="6" borderId="2" xfId="1" applyFont="1" applyFill="1" applyBorder="1" applyAlignment="1">
      <alignment horizontal="left"/>
    </xf>
    <xf numFmtId="0" fontId="24" fillId="2" borderId="2" xfId="1" applyFont="1" applyFill="1" applyBorder="1" applyAlignment="1">
      <alignment horizontal="center"/>
    </xf>
    <xf numFmtId="164" fontId="26" fillId="0" borderId="2" xfId="1" applyNumberFormat="1" applyFont="1" applyFill="1" applyBorder="1" applyAlignment="1">
      <alignment horizontal="left"/>
    </xf>
    <xf numFmtId="0" fontId="19" fillId="9" borderId="2" xfId="0" applyFont="1" applyFill="1" applyBorder="1" applyAlignment="1">
      <alignment horizontal="center" vertical="center"/>
    </xf>
    <xf numFmtId="0" fontId="19" fillId="9" borderId="8" xfId="0" applyFont="1" applyFill="1" applyBorder="1" applyAlignment="1">
      <alignment horizontal="center" vertical="center"/>
    </xf>
    <xf numFmtId="0" fontId="10" fillId="2" borderId="23" xfId="1" applyFont="1" applyFill="1" applyBorder="1" applyAlignment="1">
      <alignment horizontal="left"/>
    </xf>
    <xf numFmtId="0" fontId="24" fillId="2" borderId="23" xfId="1" applyFont="1" applyFill="1" applyBorder="1" applyAlignment="1">
      <alignment horizontal="center"/>
    </xf>
    <xf numFmtId="0" fontId="26" fillId="0" borderId="23" xfId="0" applyFont="1" applyFill="1" applyBorder="1" applyAlignment="1">
      <alignment horizontal="left"/>
    </xf>
    <xf numFmtId="0" fontId="43" fillId="0" borderId="1" xfId="0" applyFont="1" applyFill="1" applyBorder="1" applyAlignment="1">
      <alignment horizontal="center"/>
    </xf>
    <xf numFmtId="20" fontId="43" fillId="0" borderId="54" xfId="0" applyNumberFormat="1" applyFont="1" applyFill="1" applyBorder="1" applyAlignment="1">
      <alignment horizontal="center" vertical="center"/>
    </xf>
    <xf numFmtId="0" fontId="43" fillId="0" borderId="7" xfId="0" applyFont="1" applyFill="1" applyBorder="1" applyAlignment="1">
      <alignment horizontal="center"/>
    </xf>
    <xf numFmtId="20" fontId="43" fillId="0" borderId="20" xfId="0" applyNumberFormat="1" applyFont="1" applyFill="1" applyBorder="1" applyAlignment="1">
      <alignment horizontal="center" vertical="center"/>
    </xf>
    <xf numFmtId="0" fontId="43" fillId="0" borderId="22" xfId="0" applyFont="1" applyFill="1" applyBorder="1" applyAlignment="1">
      <alignment horizontal="center"/>
    </xf>
    <xf numFmtId="20" fontId="43" fillId="0" borderId="27" xfId="0" applyNumberFormat="1" applyFont="1" applyFill="1" applyBorder="1" applyAlignment="1">
      <alignment horizontal="center" vertical="center"/>
    </xf>
    <xf numFmtId="0" fontId="27" fillId="0" borderId="0" xfId="0" applyFont="1"/>
    <xf numFmtId="0" fontId="32" fillId="0" borderId="0" xfId="0" applyFont="1"/>
    <xf numFmtId="0" fontId="30" fillId="0" borderId="0" xfId="0" applyFont="1" applyAlignment="1">
      <alignment horizontal="center"/>
    </xf>
    <xf numFmtId="0" fontId="39" fillId="0" borderId="0" xfId="0" applyFont="1"/>
    <xf numFmtId="0" fontId="19" fillId="42" borderId="8" xfId="0" applyFont="1" applyFill="1" applyBorder="1" applyAlignment="1">
      <alignment horizontal="center" vertical="center"/>
    </xf>
    <xf numFmtId="0" fontId="19" fillId="42" borderId="23" xfId="0" applyFont="1" applyFill="1" applyBorder="1" applyAlignment="1">
      <alignment horizontal="center" vertical="center"/>
    </xf>
    <xf numFmtId="0" fontId="30" fillId="0" borderId="5" xfId="0" applyFont="1" applyBorder="1" applyAlignment="1">
      <alignment horizontal="center"/>
    </xf>
    <xf numFmtId="0" fontId="30" fillId="0" borderId="11" xfId="0" applyFont="1" applyBorder="1" applyAlignment="1">
      <alignment horizontal="center"/>
    </xf>
    <xf numFmtId="0" fontId="30" fillId="0" borderId="26" xfId="0" applyFont="1" applyBorder="1" applyAlignment="1">
      <alignment horizontal="center"/>
    </xf>
    <xf numFmtId="0" fontId="33" fillId="7" borderId="69" xfId="0" applyFont="1" applyFill="1" applyBorder="1" applyAlignment="1">
      <alignment horizontal="center" vertical="center"/>
    </xf>
    <xf numFmtId="164" fontId="33" fillId="5" borderId="4" xfId="0" applyNumberFormat="1" applyFont="1" applyFill="1" applyBorder="1" applyAlignment="1">
      <alignment horizontal="center"/>
    </xf>
    <xf numFmtId="164" fontId="33" fillId="5" borderId="10" xfId="0" applyNumberFormat="1" applyFont="1" applyFill="1" applyBorder="1" applyAlignment="1">
      <alignment horizontal="center"/>
    </xf>
    <xf numFmtId="20" fontId="32" fillId="5" borderId="10" xfId="0" applyNumberFormat="1" applyFont="1" applyFill="1" applyBorder="1" applyAlignment="1">
      <alignment horizontal="center"/>
    </xf>
    <xf numFmtId="20" fontId="23" fillId="5" borderId="10" xfId="0" applyNumberFormat="1" applyFont="1" applyFill="1" applyBorder="1" applyAlignment="1">
      <alignment horizontal="center"/>
    </xf>
    <xf numFmtId="49" fontId="23" fillId="5" borderId="10" xfId="0" applyNumberFormat="1" applyFont="1" applyFill="1" applyBorder="1" applyAlignment="1">
      <alignment horizontal="center"/>
    </xf>
    <xf numFmtId="20" fontId="23" fillId="5" borderId="25" xfId="0" applyNumberFormat="1" applyFont="1" applyFill="1" applyBorder="1" applyAlignment="1">
      <alignment horizontal="center"/>
    </xf>
    <xf numFmtId="20" fontId="18" fillId="32" borderId="8" xfId="0" applyNumberFormat="1" applyFont="1" applyFill="1" applyBorder="1" applyAlignment="1">
      <alignment horizontal="center" vertical="center"/>
    </xf>
    <xf numFmtId="0" fontId="21" fillId="2" borderId="8" xfId="0" applyFont="1" applyFill="1" applyBorder="1" applyAlignment="1">
      <alignment horizontal="center" vertical="center"/>
    </xf>
    <xf numFmtId="0" fontId="21" fillId="6" borderId="8" xfId="0" applyFont="1" applyFill="1" applyBorder="1" applyAlignment="1">
      <alignment horizontal="center" vertical="center"/>
    </xf>
    <xf numFmtId="0" fontId="24" fillId="2" borderId="8" xfId="0" applyNumberFormat="1" applyFont="1" applyFill="1" applyBorder="1" applyAlignment="1">
      <alignment horizontal="center" vertical="center"/>
    </xf>
    <xf numFmtId="1" fontId="24" fillId="2" borderId="8" xfId="0" applyNumberFormat="1" applyFont="1" applyFill="1" applyBorder="1" applyAlignment="1">
      <alignment horizontal="center" vertical="center"/>
    </xf>
    <xf numFmtId="0" fontId="24" fillId="2" borderId="8" xfId="0" applyFont="1" applyFill="1" applyBorder="1" applyAlignment="1">
      <alignment horizontal="center" vertical="center"/>
    </xf>
    <xf numFmtId="0" fontId="21" fillId="2" borderId="20" xfId="0" applyFont="1" applyFill="1" applyBorder="1" applyAlignment="1">
      <alignment horizontal="center" vertical="center"/>
    </xf>
    <xf numFmtId="49" fontId="24" fillId="2" borderId="20" xfId="0" applyNumberFormat="1" applyFont="1" applyFill="1" applyBorder="1" applyAlignment="1">
      <alignment horizontal="center" vertical="center"/>
    </xf>
    <xf numFmtId="0" fontId="21" fillId="4" borderId="8" xfId="0" applyFont="1" applyFill="1" applyBorder="1" applyAlignment="1">
      <alignment horizontal="center" vertical="center"/>
    </xf>
    <xf numFmtId="0" fontId="28" fillId="2" borderId="8" xfId="0" applyFont="1" applyFill="1" applyBorder="1" applyAlignment="1">
      <alignment horizontal="center" vertical="center"/>
    </xf>
    <xf numFmtId="0" fontId="21" fillId="2" borderId="39" xfId="0" applyFont="1" applyFill="1" applyBorder="1" applyAlignment="1">
      <alignment horizontal="center" vertical="center"/>
    </xf>
    <xf numFmtId="1" fontId="24" fillId="2" borderId="39" xfId="0" applyNumberFormat="1" applyFont="1" applyFill="1" applyBorder="1" applyAlignment="1">
      <alignment horizontal="center" vertical="center"/>
    </xf>
    <xf numFmtId="0" fontId="21" fillId="2" borderId="20" xfId="0" applyFont="1" applyFill="1" applyBorder="1" applyAlignment="1">
      <alignment horizontal="left" vertical="center"/>
    </xf>
    <xf numFmtId="0" fontId="24" fillId="2" borderId="39" xfId="0" applyFont="1" applyFill="1" applyBorder="1" applyAlignment="1">
      <alignment horizontal="center" vertical="center"/>
    </xf>
    <xf numFmtId="1" fontId="24" fillId="2" borderId="2" xfId="0" applyNumberFormat="1" applyFont="1" applyFill="1" applyBorder="1" applyAlignment="1">
      <alignment horizontal="center"/>
    </xf>
    <xf numFmtId="1" fontId="24" fillId="2" borderId="8" xfId="0" applyNumberFormat="1" applyFont="1" applyFill="1" applyBorder="1" applyAlignment="1">
      <alignment horizontal="center"/>
    </xf>
    <xf numFmtId="1" fontId="24" fillId="2" borderId="23" xfId="0" applyNumberFormat="1" applyFont="1" applyFill="1" applyBorder="1" applyAlignment="1">
      <alignment horizontal="center"/>
    </xf>
    <xf numFmtId="0" fontId="19" fillId="7" borderId="65" xfId="0" applyFont="1" applyFill="1" applyBorder="1" applyAlignment="1">
      <alignment horizontal="center" vertical="center"/>
    </xf>
    <xf numFmtId="0" fontId="16" fillId="2" borderId="66" xfId="0" applyFont="1" applyFill="1" applyBorder="1" applyAlignment="1">
      <alignment horizontal="center"/>
    </xf>
    <xf numFmtId="0" fontId="16" fillId="3" borderId="66" xfId="0" applyFont="1" applyFill="1" applyBorder="1" applyAlignment="1">
      <alignment horizontal="center"/>
    </xf>
    <xf numFmtId="0" fontId="14" fillId="3" borderId="66" xfId="0" applyFont="1" applyFill="1" applyBorder="1" applyAlignment="1">
      <alignment horizontal="center"/>
    </xf>
    <xf numFmtId="0" fontId="19" fillId="3" borderId="70" xfId="0" applyFont="1" applyFill="1" applyBorder="1" applyAlignment="1">
      <alignment horizontal="center"/>
    </xf>
    <xf numFmtId="0" fontId="23" fillId="7" borderId="72" xfId="0" applyFont="1" applyFill="1" applyBorder="1" applyAlignment="1">
      <alignment horizontal="center" vertical="center"/>
    </xf>
    <xf numFmtId="0" fontId="42" fillId="7" borderId="66" xfId="0" applyFont="1" applyFill="1" applyBorder="1" applyAlignment="1">
      <alignment horizontal="center" vertical="center"/>
    </xf>
    <xf numFmtId="0" fontId="21" fillId="7" borderId="66" xfId="0" applyFont="1" applyFill="1" applyBorder="1" applyAlignment="1">
      <alignment horizontal="center" vertical="center"/>
    </xf>
    <xf numFmtId="0" fontId="43" fillId="7" borderId="67" xfId="0" applyFont="1" applyFill="1" applyBorder="1" applyAlignment="1">
      <alignment horizontal="center" vertical="center"/>
    </xf>
    <xf numFmtId="0" fontId="26" fillId="6" borderId="3" xfId="0" applyFont="1" applyFill="1" applyBorder="1" applyAlignment="1">
      <alignment horizontal="center"/>
    </xf>
    <xf numFmtId="0" fontId="26" fillId="2" borderId="9" xfId="0" applyFont="1" applyFill="1" applyBorder="1" applyAlignment="1">
      <alignment horizontal="center"/>
    </xf>
    <xf numFmtId="0" fontId="26" fillId="6" borderId="9" xfId="0" applyFont="1" applyFill="1" applyBorder="1" applyAlignment="1">
      <alignment horizontal="center"/>
    </xf>
    <xf numFmtId="0" fontId="26" fillId="6" borderId="24" xfId="0" applyFont="1" applyFill="1" applyBorder="1" applyAlignment="1">
      <alignment horizontal="center"/>
    </xf>
    <xf numFmtId="0" fontId="27" fillId="24" borderId="8" xfId="0" applyFont="1" applyFill="1" applyBorder="1"/>
    <xf numFmtId="0" fontId="14" fillId="6" borderId="8" xfId="0" applyFont="1" applyFill="1" applyBorder="1" applyAlignment="1">
      <alignment horizontal="left"/>
    </xf>
    <xf numFmtId="0" fontId="29" fillId="37" borderId="66" xfId="0" applyFont="1" applyFill="1" applyBorder="1" applyAlignment="1">
      <alignment horizontal="center" vertical="center"/>
    </xf>
    <xf numFmtId="0" fontId="29" fillId="38" borderId="66" xfId="0" applyFont="1" applyFill="1" applyBorder="1" applyAlignment="1">
      <alignment horizontal="center" vertical="center"/>
    </xf>
    <xf numFmtId="0" fontId="32" fillId="0" borderId="0" xfId="0" applyFont="1" applyAlignment="1">
      <alignment horizontal="center"/>
    </xf>
    <xf numFmtId="0" fontId="30" fillId="0" borderId="8" xfId="0" applyFont="1" applyBorder="1" applyAlignment="1">
      <alignment horizontal="center"/>
    </xf>
    <xf numFmtId="0" fontId="26" fillId="2" borderId="8" xfId="1" applyFont="1" applyFill="1" applyBorder="1" applyAlignment="1">
      <alignment horizontal="center"/>
    </xf>
    <xf numFmtId="0" fontId="19" fillId="2" borderId="8" xfId="0" applyFont="1" applyFill="1" applyBorder="1" applyAlignment="1">
      <alignment horizontal="center"/>
    </xf>
    <xf numFmtId="1" fontId="33" fillId="2" borderId="8" xfId="0" applyNumberFormat="1" applyFont="1" applyFill="1" applyBorder="1" applyAlignment="1">
      <alignment horizontal="center"/>
    </xf>
    <xf numFmtId="0" fontId="45" fillId="0" borderId="0" xfId="0" applyFont="1"/>
    <xf numFmtId="0" fontId="24" fillId="2" borderId="13" xfId="1" applyFont="1" applyFill="1" applyBorder="1" applyAlignment="1">
      <alignment horizontal="center"/>
    </xf>
    <xf numFmtId="164" fontId="23" fillId="5" borderId="8" xfId="0" applyNumberFormat="1" applyFont="1" applyFill="1" applyBorder="1" applyAlignment="1">
      <alignment horizontal="center"/>
    </xf>
    <xf numFmtId="20" fontId="23" fillId="5" borderId="8" xfId="0" applyNumberFormat="1" applyFont="1" applyFill="1" applyBorder="1" applyAlignment="1">
      <alignment horizontal="center"/>
    </xf>
    <xf numFmtId="49" fontId="23" fillId="5" borderId="8" xfId="0" applyNumberFormat="1" applyFont="1" applyFill="1" applyBorder="1" applyAlignment="1">
      <alignment horizontal="center"/>
    </xf>
    <xf numFmtId="0" fontId="26" fillId="2" borderId="13" xfId="0" applyFont="1" applyFill="1" applyBorder="1" applyAlignment="1">
      <alignment horizontal="center"/>
    </xf>
    <xf numFmtId="0" fontId="26" fillId="2" borderId="30" xfId="0" applyFont="1" applyFill="1" applyBorder="1" applyAlignment="1">
      <alignment horizontal="center"/>
    </xf>
    <xf numFmtId="0" fontId="19" fillId="2" borderId="0" xfId="0" applyFont="1" applyFill="1" applyBorder="1" applyAlignment="1">
      <alignment horizontal="center"/>
    </xf>
    <xf numFmtId="0" fontId="28" fillId="0" borderId="8" xfId="0" applyFont="1" applyBorder="1"/>
    <xf numFmtId="0" fontId="19" fillId="7" borderId="1" xfId="0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horizontal="center"/>
    </xf>
    <xf numFmtId="0" fontId="16" fillId="2" borderId="2" xfId="0" applyFont="1" applyFill="1" applyBorder="1" applyAlignment="1">
      <alignment horizontal="center"/>
    </xf>
    <xf numFmtId="0" fontId="16" fillId="3" borderId="2" xfId="0" applyFont="1" applyFill="1" applyBorder="1" applyAlignment="1">
      <alignment horizontal="center"/>
    </xf>
    <xf numFmtId="0" fontId="14" fillId="3" borderId="2" xfId="0" applyFont="1" applyFill="1" applyBorder="1" applyAlignment="1">
      <alignment horizontal="center"/>
    </xf>
    <xf numFmtId="0" fontId="19" fillId="3" borderId="2" xfId="0" applyFont="1" applyFill="1" applyBorder="1" applyAlignment="1">
      <alignment horizontal="center"/>
    </xf>
    <xf numFmtId="0" fontId="33" fillId="7" borderId="2" xfId="0" applyFont="1" applyFill="1" applyBorder="1" applyAlignment="1">
      <alignment horizontal="center" vertical="center"/>
    </xf>
    <xf numFmtId="0" fontId="23" fillId="7" borderId="2" xfId="0" applyFont="1" applyFill="1" applyBorder="1" applyAlignment="1">
      <alignment horizontal="center" vertical="center"/>
    </xf>
    <xf numFmtId="0" fontId="42" fillId="7" borderId="2" xfId="0" applyFont="1" applyFill="1" applyBorder="1" applyAlignment="1">
      <alignment horizontal="center" vertical="center"/>
    </xf>
    <xf numFmtId="0" fontId="21" fillId="7" borderId="2" xfId="0" applyFont="1" applyFill="1" applyBorder="1" applyAlignment="1">
      <alignment horizontal="center" vertical="center"/>
    </xf>
    <xf numFmtId="0" fontId="43" fillId="7" borderId="54" xfId="0" applyFont="1" applyFill="1" applyBorder="1" applyAlignment="1">
      <alignment horizontal="center" vertical="center"/>
    </xf>
    <xf numFmtId="0" fontId="9" fillId="2" borderId="23" xfId="0" applyFont="1" applyFill="1" applyBorder="1" applyAlignment="1">
      <alignment horizontal="left"/>
    </xf>
    <xf numFmtId="0" fontId="21" fillId="2" borderId="23" xfId="0" applyFont="1" applyFill="1" applyBorder="1" applyAlignment="1">
      <alignment horizontal="center"/>
    </xf>
    <xf numFmtId="0" fontId="19" fillId="16" borderId="23" xfId="0" applyFont="1" applyFill="1" applyBorder="1" applyAlignment="1">
      <alignment horizontal="left"/>
    </xf>
    <xf numFmtId="49" fontId="23" fillId="5" borderId="23" xfId="0" applyNumberFormat="1" applyFont="1" applyFill="1" applyBorder="1" applyAlignment="1">
      <alignment horizontal="center"/>
    </xf>
    <xf numFmtId="0" fontId="30" fillId="0" borderId="23" xfId="0" applyFont="1" applyBorder="1" applyAlignment="1">
      <alignment horizontal="center"/>
    </xf>
    <xf numFmtId="166" fontId="32" fillId="0" borderId="0" xfId="0" applyNumberFormat="1" applyFont="1"/>
    <xf numFmtId="20" fontId="0" fillId="0" borderId="0" xfId="0" applyNumberFormat="1"/>
    <xf numFmtId="0" fontId="23" fillId="9" borderId="8" xfId="0" applyFont="1" applyFill="1" applyBorder="1" applyAlignment="1">
      <alignment horizontal="center" vertical="center"/>
    </xf>
    <xf numFmtId="0" fontId="23" fillId="3" borderId="8" xfId="0" applyFont="1" applyFill="1" applyBorder="1" applyAlignment="1">
      <alignment horizontal="center" vertical="center"/>
    </xf>
    <xf numFmtId="0" fontId="23" fillId="42" borderId="8" xfId="0" applyFont="1" applyFill="1" applyBorder="1" applyAlignment="1">
      <alignment horizontal="center" vertical="center"/>
    </xf>
    <xf numFmtId="0" fontId="23" fillId="42" borderId="23" xfId="0" applyFont="1" applyFill="1" applyBorder="1" applyAlignment="1">
      <alignment horizontal="center" vertical="center"/>
    </xf>
    <xf numFmtId="166" fontId="32" fillId="0" borderId="0" xfId="0" applyNumberFormat="1" applyFont="1" applyAlignment="1">
      <alignment horizontal="center"/>
    </xf>
    <xf numFmtId="49" fontId="29" fillId="32" borderId="8" xfId="0" applyNumberFormat="1" applyFont="1" applyFill="1" applyBorder="1" applyAlignment="1">
      <alignment horizontal="center" vertical="center"/>
    </xf>
    <xf numFmtId="0" fontId="19" fillId="42" borderId="13" xfId="0" applyFont="1" applyFill="1" applyBorder="1" applyAlignment="1">
      <alignment horizontal="center" vertical="center"/>
    </xf>
    <xf numFmtId="49" fontId="47" fillId="5" borderId="8" xfId="0" applyNumberFormat="1" applyFont="1" applyFill="1" applyBorder="1" applyAlignment="1">
      <alignment horizontal="center"/>
    </xf>
    <xf numFmtId="165" fontId="23" fillId="5" borderId="8" xfId="0" applyNumberFormat="1" applyFont="1" applyFill="1" applyBorder="1" applyAlignment="1">
      <alignment horizontal="center"/>
    </xf>
    <xf numFmtId="0" fontId="24" fillId="2" borderId="39" xfId="1" applyFont="1" applyFill="1" applyBorder="1" applyAlignment="1">
      <alignment horizontal="center"/>
    </xf>
    <xf numFmtId="1" fontId="24" fillId="2" borderId="39" xfId="0" applyNumberFormat="1" applyFont="1" applyFill="1" applyBorder="1" applyAlignment="1">
      <alignment horizontal="center"/>
    </xf>
    <xf numFmtId="0" fontId="10" fillId="2" borderId="23" xfId="0" applyFont="1" applyFill="1" applyBorder="1" applyAlignment="1">
      <alignment horizontal="left"/>
    </xf>
    <xf numFmtId="0" fontId="24" fillId="2" borderId="23" xfId="0" applyFont="1" applyFill="1" applyBorder="1" applyAlignment="1">
      <alignment horizontal="center"/>
    </xf>
    <xf numFmtId="49" fontId="47" fillId="5" borderId="23" xfId="0" applyNumberFormat="1" applyFont="1" applyFill="1" applyBorder="1" applyAlignment="1">
      <alignment horizontal="center"/>
    </xf>
    <xf numFmtId="0" fontId="10" fillId="2" borderId="9" xfId="1" applyFont="1" applyFill="1" applyBorder="1" applyAlignment="1">
      <alignment horizontal="left"/>
    </xf>
    <xf numFmtId="0" fontId="21" fillId="9" borderId="20" xfId="0" applyFont="1" applyFill="1" applyBorder="1" applyAlignment="1">
      <alignment horizontal="center" vertical="center"/>
    </xf>
    <xf numFmtId="0" fontId="29" fillId="2" borderId="0" xfId="0" applyFont="1" applyFill="1"/>
    <xf numFmtId="167" fontId="32" fillId="0" borderId="0" xfId="0" applyNumberFormat="1" applyFont="1"/>
    <xf numFmtId="164" fontId="15" fillId="0" borderId="8" xfId="1" applyNumberFormat="1" applyFont="1" applyFill="1" applyBorder="1" applyAlignment="1">
      <alignment horizontal="left"/>
    </xf>
    <xf numFmtId="0" fontId="15" fillId="14" borderId="8" xfId="0" applyFont="1" applyFill="1" applyBorder="1" applyAlignment="1">
      <alignment horizontal="left"/>
    </xf>
    <xf numFmtId="0" fontId="15" fillId="10" borderId="8" xfId="0" applyFont="1" applyFill="1" applyBorder="1" applyAlignment="1">
      <alignment horizontal="left"/>
    </xf>
    <xf numFmtId="0" fontId="15" fillId="6" borderId="8" xfId="0" applyFont="1" applyFill="1" applyBorder="1" applyAlignment="1">
      <alignment horizontal="left"/>
    </xf>
    <xf numFmtId="0" fontId="15" fillId="0" borderId="39" xfId="0" applyFont="1" applyFill="1" applyBorder="1" applyAlignment="1">
      <alignment horizontal="left"/>
    </xf>
    <xf numFmtId="0" fontId="15" fillId="0" borderId="8" xfId="0" applyFont="1" applyFill="1" applyBorder="1" applyAlignment="1">
      <alignment horizontal="left"/>
    </xf>
    <xf numFmtId="164" fontId="15" fillId="16" borderId="39" xfId="1" applyNumberFormat="1" applyFont="1" applyFill="1" applyBorder="1" applyAlignment="1">
      <alignment horizontal="left"/>
    </xf>
    <xf numFmtId="164" fontId="15" fillId="0" borderId="9" xfId="1" applyNumberFormat="1" applyFont="1" applyFill="1" applyBorder="1" applyAlignment="1">
      <alignment horizontal="left"/>
    </xf>
    <xf numFmtId="0" fontId="15" fillId="10" borderId="9" xfId="0" applyFont="1" applyFill="1" applyBorder="1" applyAlignment="1">
      <alignment horizontal="left"/>
    </xf>
    <xf numFmtId="164" fontId="15" fillId="6" borderId="8" xfId="0" applyNumberFormat="1" applyFont="1" applyFill="1" applyBorder="1" applyAlignment="1">
      <alignment horizontal="left"/>
    </xf>
    <xf numFmtId="0" fontId="14" fillId="16" borderId="8" xfId="0" applyFont="1" applyFill="1" applyBorder="1" applyAlignment="1">
      <alignment horizontal="left"/>
    </xf>
    <xf numFmtId="0" fontId="14" fillId="16" borderId="23" xfId="0" applyFont="1" applyFill="1" applyBorder="1" applyAlignment="1">
      <alignment horizontal="left"/>
    </xf>
    <xf numFmtId="164" fontId="15" fillId="16" borderId="8" xfId="1" applyNumberFormat="1" applyFont="1" applyFill="1" applyBorder="1" applyAlignment="1">
      <alignment horizontal="left"/>
    </xf>
    <xf numFmtId="0" fontId="48" fillId="0" borderId="0" xfId="0" applyFont="1"/>
    <xf numFmtId="0" fontId="19" fillId="7" borderId="50" xfId="0" applyFont="1" applyFill="1" applyBorder="1" applyAlignment="1">
      <alignment horizontal="center" vertical="center"/>
    </xf>
    <xf numFmtId="0" fontId="19" fillId="2" borderId="51" xfId="0" applyFont="1" applyFill="1" applyBorder="1" applyAlignment="1">
      <alignment horizontal="center"/>
    </xf>
    <xf numFmtId="0" fontId="16" fillId="2" borderId="51" xfId="0" applyFont="1" applyFill="1" applyBorder="1" applyAlignment="1">
      <alignment horizontal="center"/>
    </xf>
    <xf numFmtId="0" fontId="16" fillId="3" borderId="51" xfId="0" applyFont="1" applyFill="1" applyBorder="1" applyAlignment="1">
      <alignment horizontal="center"/>
    </xf>
    <xf numFmtId="0" fontId="14" fillId="3" borderId="51" xfId="0" applyFont="1" applyFill="1" applyBorder="1" applyAlignment="1">
      <alignment horizontal="center"/>
    </xf>
    <xf numFmtId="0" fontId="19" fillId="3" borderId="83" xfId="0" applyFont="1" applyFill="1" applyBorder="1" applyAlignment="1">
      <alignment horizontal="center"/>
    </xf>
    <xf numFmtId="0" fontId="33" fillId="7" borderId="84" xfId="0" applyFont="1" applyFill="1" applyBorder="1" applyAlignment="1">
      <alignment horizontal="center" vertical="center"/>
    </xf>
    <xf numFmtId="0" fontId="23" fillId="7" borderId="85" xfId="0" applyFont="1" applyFill="1" applyBorder="1" applyAlignment="1">
      <alignment horizontal="center" vertical="center"/>
    </xf>
    <xf numFmtId="0" fontId="42" fillId="7" borderId="51" xfId="0" applyFont="1" applyFill="1" applyBorder="1" applyAlignment="1">
      <alignment horizontal="center" vertical="center"/>
    </xf>
    <xf numFmtId="0" fontId="21" fillId="7" borderId="51" xfId="0" applyFont="1" applyFill="1" applyBorder="1" applyAlignment="1">
      <alignment horizontal="center" vertical="center"/>
    </xf>
    <xf numFmtId="0" fontId="43" fillId="7" borderId="52" xfId="0" applyFont="1" applyFill="1" applyBorder="1" applyAlignment="1">
      <alignment horizontal="center" vertical="center"/>
    </xf>
    <xf numFmtId="0" fontId="43" fillId="0" borderId="16" xfId="0" applyFont="1" applyFill="1" applyBorder="1" applyAlignment="1">
      <alignment horizontal="center"/>
    </xf>
    <xf numFmtId="0" fontId="10" fillId="6" borderId="13" xfId="1" applyFont="1" applyFill="1" applyBorder="1" applyAlignment="1">
      <alignment horizontal="left"/>
    </xf>
    <xf numFmtId="164" fontId="15" fillId="0" borderId="13" xfId="1" applyNumberFormat="1" applyFont="1" applyFill="1" applyBorder="1" applyAlignment="1">
      <alignment horizontal="left"/>
    </xf>
    <xf numFmtId="0" fontId="26" fillId="6" borderId="13" xfId="0" applyFont="1" applyFill="1" applyBorder="1" applyAlignment="1">
      <alignment horizontal="center"/>
    </xf>
    <xf numFmtId="164" fontId="23" fillId="5" borderId="13" xfId="0" applyNumberFormat="1" applyFont="1" applyFill="1" applyBorder="1" applyAlignment="1">
      <alignment horizontal="center"/>
    </xf>
    <xf numFmtId="0" fontId="30" fillId="0" borderId="17" xfId="0" applyFont="1" applyBorder="1" applyAlignment="1">
      <alignment horizontal="center"/>
    </xf>
    <xf numFmtId="1" fontId="24" fillId="2" borderId="13" xfId="0" applyNumberFormat="1" applyFont="1" applyFill="1" applyBorder="1" applyAlignment="1">
      <alignment horizontal="center"/>
    </xf>
    <xf numFmtId="20" fontId="43" fillId="0" borderId="15" xfId="0" applyNumberFormat="1" applyFont="1" applyFill="1" applyBorder="1" applyAlignment="1">
      <alignment horizontal="center" vertical="center"/>
    </xf>
    <xf numFmtId="164" fontId="15" fillId="0" borderId="2" xfId="1" applyNumberFormat="1" applyFont="1" applyFill="1" applyBorder="1" applyAlignment="1">
      <alignment horizontal="left"/>
    </xf>
    <xf numFmtId="0" fontId="26" fillId="6" borderId="2" xfId="0" applyFont="1" applyFill="1" applyBorder="1" applyAlignment="1">
      <alignment horizontal="center"/>
    </xf>
    <xf numFmtId="164" fontId="23" fillId="5" borderId="2" xfId="0" applyNumberFormat="1" applyFont="1" applyFill="1" applyBorder="1" applyAlignment="1">
      <alignment horizontal="center"/>
    </xf>
    <xf numFmtId="0" fontId="15" fillId="10" borderId="23" xfId="0" applyFont="1" applyFill="1" applyBorder="1" applyAlignment="1">
      <alignment horizontal="left"/>
    </xf>
    <xf numFmtId="0" fontId="26" fillId="6" borderId="23" xfId="0" applyFont="1" applyFill="1" applyBorder="1" applyAlignment="1">
      <alignment horizontal="center"/>
    </xf>
    <xf numFmtId="164" fontId="23" fillId="5" borderId="23" xfId="0" applyNumberFormat="1" applyFont="1" applyFill="1" applyBorder="1" applyAlignment="1">
      <alignment horizontal="center"/>
    </xf>
    <xf numFmtId="0" fontId="43" fillId="0" borderId="28" xfId="0" applyFont="1" applyFill="1" applyBorder="1" applyAlignment="1">
      <alignment horizontal="center"/>
    </xf>
    <xf numFmtId="0" fontId="10" fillId="2" borderId="29" xfId="0" applyFont="1" applyFill="1" applyBorder="1" applyAlignment="1">
      <alignment horizontal="left"/>
    </xf>
    <xf numFmtId="0" fontId="24" fillId="2" borderId="29" xfId="0" applyFont="1" applyFill="1" applyBorder="1" applyAlignment="1">
      <alignment horizontal="center"/>
    </xf>
    <xf numFmtId="0" fontId="21" fillId="0" borderId="29" xfId="0" applyFont="1" applyFill="1" applyBorder="1" applyAlignment="1">
      <alignment horizontal="center"/>
    </xf>
    <xf numFmtId="0" fontId="15" fillId="10" borderId="29" xfId="0" applyFont="1" applyFill="1" applyBorder="1" applyAlignment="1">
      <alignment horizontal="left"/>
    </xf>
    <xf numFmtId="164" fontId="23" fillId="5" borderId="29" xfId="0" applyNumberFormat="1" applyFont="1" applyFill="1" applyBorder="1" applyAlignment="1">
      <alignment horizontal="center"/>
    </xf>
    <xf numFmtId="0" fontId="30" fillId="0" borderId="32" xfId="0" applyFont="1" applyBorder="1" applyAlignment="1">
      <alignment horizontal="center"/>
    </xf>
    <xf numFmtId="0" fontId="19" fillId="42" borderId="29" xfId="0" applyFont="1" applyFill="1" applyBorder="1" applyAlignment="1">
      <alignment horizontal="center" vertical="center"/>
    </xf>
    <xf numFmtId="1" fontId="24" fillId="2" borderId="29" xfId="0" applyNumberFormat="1" applyFont="1" applyFill="1" applyBorder="1" applyAlignment="1">
      <alignment horizontal="center"/>
    </xf>
    <xf numFmtId="20" fontId="43" fillId="0" borderId="35" xfId="0" applyNumberFormat="1" applyFont="1" applyFill="1" applyBorder="1" applyAlignment="1">
      <alignment horizontal="center" vertical="center"/>
    </xf>
    <xf numFmtId="0" fontId="15" fillId="10" borderId="13" xfId="0" applyFont="1" applyFill="1" applyBorder="1" applyAlignment="1">
      <alignment horizontal="left"/>
    </xf>
    <xf numFmtId="49" fontId="23" fillId="5" borderId="13" xfId="0" applyNumberFormat="1" applyFont="1" applyFill="1" applyBorder="1" applyAlignment="1">
      <alignment horizontal="center"/>
    </xf>
    <xf numFmtId="164" fontId="15" fillId="14" borderId="2" xfId="0" applyNumberFormat="1" applyFont="1" applyFill="1" applyBorder="1" applyAlignment="1">
      <alignment horizontal="left"/>
    </xf>
    <xf numFmtId="0" fontId="26" fillId="2" borderId="2" xfId="0" applyFont="1" applyFill="1" applyBorder="1" applyAlignment="1">
      <alignment horizontal="center"/>
    </xf>
    <xf numFmtId="0" fontId="19" fillId="42" borderId="2" xfId="0" applyFont="1" applyFill="1" applyBorder="1" applyAlignment="1">
      <alignment horizontal="center" vertical="center"/>
    </xf>
    <xf numFmtId="0" fontId="15" fillId="6" borderId="23" xfId="0" applyFont="1" applyFill="1" applyBorder="1" applyAlignment="1">
      <alignment horizontal="left"/>
    </xf>
    <xf numFmtId="0" fontId="15" fillId="2" borderId="13" xfId="1" applyFont="1" applyFill="1" applyBorder="1" applyAlignment="1">
      <alignment horizontal="left"/>
    </xf>
    <xf numFmtId="0" fontId="15" fillId="2" borderId="8" xfId="1" applyFont="1" applyFill="1" applyBorder="1" applyAlignment="1">
      <alignment horizontal="left"/>
    </xf>
    <xf numFmtId="0" fontId="15" fillId="2" borderId="8" xfId="0" applyFont="1" applyFill="1" applyBorder="1" applyAlignment="1">
      <alignment horizontal="left"/>
    </xf>
    <xf numFmtId="0" fontId="14" fillId="2" borderId="8" xfId="0" applyFont="1" applyFill="1" applyBorder="1" applyAlignment="1">
      <alignment horizontal="left"/>
    </xf>
    <xf numFmtId="0" fontId="15" fillId="6" borderId="8" xfId="1" applyFont="1" applyFill="1" applyBorder="1" applyAlignment="1">
      <alignment horizontal="left"/>
    </xf>
    <xf numFmtId="0" fontId="26" fillId="0" borderId="13" xfId="0" applyFont="1" applyFill="1" applyBorder="1" applyAlignment="1">
      <alignment horizontal="left"/>
    </xf>
    <xf numFmtId="0" fontId="19" fillId="9" borderId="13" xfId="0" applyFont="1" applyFill="1" applyBorder="1" applyAlignment="1">
      <alignment horizontal="center" vertical="center"/>
    </xf>
    <xf numFmtId="1" fontId="19" fillId="2" borderId="66" xfId="0" applyNumberFormat="1" applyFont="1" applyFill="1" applyBorder="1" applyAlignment="1">
      <alignment horizontal="center" vertical="center"/>
    </xf>
    <xf numFmtId="20" fontId="4" fillId="0" borderId="0" xfId="0" applyNumberFormat="1" applyFont="1" applyFill="1"/>
    <xf numFmtId="0" fontId="15" fillId="2" borderId="23" xfId="0" applyFont="1" applyFill="1" applyBorder="1" applyAlignment="1">
      <alignment horizontal="left"/>
    </xf>
    <xf numFmtId="164" fontId="23" fillId="3" borderId="8" xfId="0" applyNumberFormat="1" applyFont="1" applyFill="1" applyBorder="1" applyAlignment="1">
      <alignment horizontal="center"/>
    </xf>
    <xf numFmtId="20" fontId="23" fillId="3" borderId="8" xfId="0" applyNumberFormat="1" applyFont="1" applyFill="1" applyBorder="1" applyAlignment="1">
      <alignment horizontal="center"/>
    </xf>
    <xf numFmtId="49" fontId="23" fillId="3" borderId="8" xfId="0" applyNumberFormat="1" applyFont="1" applyFill="1" applyBorder="1" applyAlignment="1">
      <alignment horizontal="center"/>
    </xf>
    <xf numFmtId="49" fontId="47" fillId="3" borderId="8" xfId="0" applyNumberFormat="1" applyFont="1" applyFill="1" applyBorder="1" applyAlignment="1">
      <alignment horizontal="center"/>
    </xf>
    <xf numFmtId="164" fontId="23" fillId="3" borderId="23" xfId="0" applyNumberFormat="1" applyFont="1" applyFill="1" applyBorder="1" applyAlignment="1">
      <alignment horizontal="center"/>
    </xf>
    <xf numFmtId="49" fontId="47" fillId="3" borderId="23" xfId="0" applyNumberFormat="1" applyFont="1" applyFill="1" applyBorder="1" applyAlignment="1">
      <alignment horizontal="center"/>
    </xf>
    <xf numFmtId="0" fontId="14" fillId="2" borderId="13" xfId="0" applyFont="1" applyFill="1" applyBorder="1" applyAlignment="1">
      <alignment horizontal="left"/>
    </xf>
    <xf numFmtId="0" fontId="24" fillId="2" borderId="13" xfId="0" applyFont="1" applyFill="1" applyBorder="1" applyAlignment="1">
      <alignment horizontal="center"/>
    </xf>
    <xf numFmtId="0" fontId="26" fillId="10" borderId="13" xfId="0" applyFont="1" applyFill="1" applyBorder="1" applyAlignment="1">
      <alignment horizontal="left"/>
    </xf>
    <xf numFmtId="20" fontId="23" fillId="3" borderId="13" xfId="0" applyNumberFormat="1" applyFont="1" applyFill="1" applyBorder="1" applyAlignment="1">
      <alignment horizontal="center"/>
    </xf>
    <xf numFmtId="0" fontId="30" fillId="0" borderId="13" xfId="0" applyFont="1" applyBorder="1" applyAlignment="1">
      <alignment horizontal="center"/>
    </xf>
    <xf numFmtId="0" fontId="15" fillId="6" borderId="2" xfId="0" applyFont="1" applyFill="1" applyBorder="1" applyAlignment="1">
      <alignment horizontal="left"/>
    </xf>
    <xf numFmtId="0" fontId="24" fillId="2" borderId="2" xfId="0" applyFont="1" applyFill="1" applyBorder="1" applyAlignment="1">
      <alignment horizontal="center"/>
    </xf>
    <xf numFmtId="164" fontId="26" fillId="16" borderId="2" xfId="1" applyNumberFormat="1" applyFont="1" applyFill="1" applyBorder="1" applyAlignment="1">
      <alignment horizontal="left"/>
    </xf>
    <xf numFmtId="164" fontId="23" fillId="3" borderId="2" xfId="0" applyNumberFormat="1" applyFont="1" applyFill="1" applyBorder="1" applyAlignment="1">
      <alignment horizontal="center"/>
    </xf>
    <xf numFmtId="0" fontId="30" fillId="0" borderId="2" xfId="0" applyFont="1" applyBorder="1" applyAlignment="1">
      <alignment horizontal="center"/>
    </xf>
    <xf numFmtId="0" fontId="15" fillId="2" borderId="23" xfId="1" applyFont="1" applyFill="1" applyBorder="1" applyAlignment="1">
      <alignment horizontal="left"/>
    </xf>
    <xf numFmtId="164" fontId="26" fillId="16" borderId="23" xfId="1" applyNumberFormat="1" applyFont="1" applyFill="1" applyBorder="1" applyAlignment="1">
      <alignment horizontal="left"/>
    </xf>
    <xf numFmtId="0" fontId="24" fillId="2" borderId="29" xfId="1" applyFont="1" applyFill="1" applyBorder="1" applyAlignment="1">
      <alignment horizontal="center"/>
    </xf>
    <xf numFmtId="0" fontId="30" fillId="0" borderId="29" xfId="0" applyFont="1" applyBorder="1" applyAlignment="1">
      <alignment horizontal="center"/>
    </xf>
    <xf numFmtId="0" fontId="26" fillId="14" borderId="13" xfId="0" applyFont="1" applyFill="1" applyBorder="1" applyAlignment="1">
      <alignment horizontal="left"/>
    </xf>
    <xf numFmtId="49" fontId="23" fillId="3" borderId="13" xfId="0" applyNumberFormat="1" applyFont="1" applyFill="1" applyBorder="1" applyAlignment="1">
      <alignment horizontal="center"/>
    </xf>
    <xf numFmtId="0" fontId="14" fillId="2" borderId="2" xfId="0" applyFont="1" applyFill="1" applyBorder="1" applyAlignment="1">
      <alignment horizontal="left"/>
    </xf>
    <xf numFmtId="0" fontId="21" fillId="2" borderId="2" xfId="0" applyFont="1" applyFill="1" applyBorder="1" applyAlignment="1">
      <alignment horizontal="center"/>
    </xf>
    <xf numFmtId="0" fontId="19" fillId="6" borderId="2" xfId="0" applyFont="1" applyFill="1" applyBorder="1" applyAlignment="1">
      <alignment horizontal="left"/>
    </xf>
    <xf numFmtId="0" fontId="26" fillId="14" borderId="23" xfId="0" applyFont="1" applyFill="1" applyBorder="1" applyAlignment="1">
      <alignment horizontal="left"/>
    </xf>
    <xf numFmtId="49" fontId="23" fillId="3" borderId="23" xfId="0" applyNumberFormat="1" applyFont="1" applyFill="1" applyBorder="1" applyAlignment="1">
      <alignment horizontal="center"/>
    </xf>
    <xf numFmtId="0" fontId="19" fillId="3" borderId="66" xfId="0" applyFont="1" applyFill="1" applyBorder="1" applyAlignment="1">
      <alignment horizontal="center"/>
    </xf>
    <xf numFmtId="0" fontId="33" fillId="7" borderId="66" xfId="0" applyFont="1" applyFill="1" applyBorder="1" applyAlignment="1">
      <alignment horizontal="center" vertical="center"/>
    </xf>
    <xf numFmtId="0" fontId="23" fillId="7" borderId="66" xfId="0" applyFont="1" applyFill="1" applyBorder="1" applyAlignment="1">
      <alignment horizontal="center" vertical="center"/>
    </xf>
    <xf numFmtId="167" fontId="32" fillId="0" borderId="0" xfId="0" applyNumberFormat="1" applyFont="1" applyAlignment="1">
      <alignment horizontal="center"/>
    </xf>
    <xf numFmtId="0" fontId="32" fillId="4" borderId="0" xfId="0" applyFont="1" applyFill="1" applyAlignment="1">
      <alignment horizontal="center"/>
    </xf>
    <xf numFmtId="1" fontId="49" fillId="2" borderId="2" xfId="0" applyNumberFormat="1" applyFont="1" applyFill="1" applyBorder="1" applyAlignment="1">
      <alignment horizontal="center"/>
    </xf>
    <xf numFmtId="1" fontId="49" fillId="2" borderId="8" xfId="0" applyNumberFormat="1" applyFont="1" applyFill="1" applyBorder="1" applyAlignment="1">
      <alignment horizontal="center"/>
    </xf>
    <xf numFmtId="0" fontId="27" fillId="2" borderId="29" xfId="0" applyFont="1" applyFill="1" applyBorder="1" applyAlignment="1">
      <alignment vertical="center"/>
    </xf>
    <xf numFmtId="164" fontId="26" fillId="6" borderId="29" xfId="0" applyNumberFormat="1" applyFont="1" applyFill="1" applyBorder="1" applyAlignment="1">
      <alignment horizontal="left"/>
    </xf>
    <xf numFmtId="20" fontId="23" fillId="3" borderId="29" xfId="0" applyNumberFormat="1" applyFont="1" applyFill="1" applyBorder="1" applyAlignment="1">
      <alignment horizontal="center"/>
    </xf>
    <xf numFmtId="0" fontId="9" fillId="3" borderId="6" xfId="0" applyFont="1" applyFill="1" applyBorder="1" applyAlignment="1">
      <alignment horizontal="center" vertical="center"/>
    </xf>
    <xf numFmtId="1" fontId="34" fillId="2" borderId="8" xfId="0" applyNumberFormat="1" applyFont="1" applyFill="1" applyBorder="1" applyAlignment="1">
      <alignment horizontal="center"/>
    </xf>
    <xf numFmtId="0" fontId="24" fillId="0" borderId="8" xfId="0" applyFont="1" applyBorder="1" applyAlignment="1">
      <alignment horizontal="center"/>
    </xf>
    <xf numFmtId="0" fontId="24" fillId="0" borderId="0" xfId="0" applyFont="1" applyAlignment="1">
      <alignment horizontal="center"/>
    </xf>
    <xf numFmtId="0" fontId="34" fillId="0" borderId="8" xfId="0" applyFont="1" applyBorder="1" applyAlignment="1">
      <alignment horizontal="center"/>
    </xf>
    <xf numFmtId="0" fontId="21" fillId="2" borderId="13" xfId="0" applyFont="1" applyFill="1" applyBorder="1" applyAlignment="1">
      <alignment horizontal="center"/>
    </xf>
    <xf numFmtId="0" fontId="24" fillId="7" borderId="66" xfId="0" applyFont="1" applyFill="1" applyBorder="1" applyAlignment="1">
      <alignment horizontal="center" vertical="center"/>
    </xf>
    <xf numFmtId="0" fontId="15" fillId="2" borderId="13" xfId="0" applyFont="1" applyFill="1" applyBorder="1" applyAlignment="1">
      <alignment horizontal="left"/>
    </xf>
    <xf numFmtId="0" fontId="24" fillId="0" borderId="13" xfId="0" applyFont="1" applyBorder="1" applyAlignment="1">
      <alignment horizontal="center"/>
    </xf>
    <xf numFmtId="0" fontId="14" fillId="2" borderId="23" xfId="0" applyFont="1" applyFill="1" applyBorder="1" applyAlignment="1">
      <alignment horizontal="left"/>
    </xf>
    <xf numFmtId="0" fontId="26" fillId="10" borderId="23" xfId="0" applyFont="1" applyFill="1" applyBorder="1" applyAlignment="1">
      <alignment horizontal="left"/>
    </xf>
    <xf numFmtId="0" fontId="15" fillId="2" borderId="29" xfId="1" applyFont="1" applyFill="1" applyBorder="1" applyAlignment="1">
      <alignment horizontal="left"/>
    </xf>
    <xf numFmtId="0" fontId="26" fillId="14" borderId="29" xfId="0" applyFont="1" applyFill="1" applyBorder="1" applyAlignment="1">
      <alignment horizontal="left"/>
    </xf>
    <xf numFmtId="0" fontId="26" fillId="6" borderId="13" xfId="0" applyFont="1" applyFill="1" applyBorder="1" applyAlignment="1">
      <alignment horizontal="left"/>
    </xf>
    <xf numFmtId="0" fontId="15" fillId="2" borderId="2" xfId="0" applyFont="1" applyFill="1" applyBorder="1" applyAlignment="1">
      <alignment horizontal="left"/>
    </xf>
    <xf numFmtId="0" fontId="26" fillId="6" borderId="2" xfId="0" applyFont="1" applyFill="1" applyBorder="1" applyAlignment="1">
      <alignment horizontal="left"/>
    </xf>
    <xf numFmtId="0" fontId="15" fillId="6" borderId="23" xfId="1" applyFont="1" applyFill="1" applyBorder="1" applyAlignment="1">
      <alignment horizontal="left"/>
    </xf>
    <xf numFmtId="164" fontId="26" fillId="14" borderId="23" xfId="0" applyNumberFormat="1" applyFont="1" applyFill="1" applyBorder="1" applyAlignment="1">
      <alignment horizontal="left"/>
    </xf>
    <xf numFmtId="0" fontId="15" fillId="2" borderId="29" xfId="0" applyFont="1" applyFill="1" applyBorder="1" applyAlignment="1">
      <alignment horizontal="left"/>
    </xf>
    <xf numFmtId="0" fontId="24" fillId="0" borderId="29" xfId="0" applyFont="1" applyBorder="1" applyAlignment="1">
      <alignment horizontal="center"/>
    </xf>
    <xf numFmtId="0" fontId="33" fillId="7" borderId="75" xfId="0" applyFont="1" applyFill="1" applyBorder="1" applyAlignment="1">
      <alignment horizontal="center" vertical="center"/>
    </xf>
    <xf numFmtId="164" fontId="23" fillId="3" borderId="87" xfId="0" applyNumberFormat="1" applyFont="1" applyFill="1" applyBorder="1" applyAlignment="1">
      <alignment horizontal="center"/>
    </xf>
    <xf numFmtId="20" fontId="23" fillId="3" borderId="88" xfId="0" applyNumberFormat="1" applyFont="1" applyFill="1" applyBorder="1" applyAlignment="1">
      <alignment horizontal="center"/>
    </xf>
    <xf numFmtId="164" fontId="23" fillId="3" borderId="88" xfId="0" applyNumberFormat="1" applyFont="1" applyFill="1" applyBorder="1" applyAlignment="1">
      <alignment horizontal="center"/>
    </xf>
    <xf numFmtId="164" fontId="23" fillId="3" borderId="82" xfId="0" applyNumberFormat="1" applyFont="1" applyFill="1" applyBorder="1" applyAlignment="1">
      <alignment horizontal="center"/>
    </xf>
    <xf numFmtId="165" fontId="23" fillId="3" borderId="88" xfId="0" applyNumberFormat="1" applyFont="1" applyFill="1" applyBorder="1" applyAlignment="1">
      <alignment horizontal="center"/>
    </xf>
    <xf numFmtId="20" fontId="23" fillId="3" borderId="89" xfId="0" applyNumberFormat="1" applyFont="1" applyFill="1" applyBorder="1" applyAlignment="1">
      <alignment horizontal="center"/>
    </xf>
    <xf numFmtId="164" fontId="23" fillId="3" borderId="90" xfId="0" applyNumberFormat="1" applyFont="1" applyFill="1" applyBorder="1" applyAlignment="1">
      <alignment horizontal="center"/>
    </xf>
    <xf numFmtId="49" fontId="32" fillId="3" borderId="88" xfId="0" applyNumberFormat="1" applyFont="1" applyFill="1" applyBorder="1" applyAlignment="1">
      <alignment horizontal="center"/>
    </xf>
    <xf numFmtId="20" fontId="23" fillId="3" borderId="82" xfId="0" applyNumberFormat="1" applyFont="1" applyFill="1" applyBorder="1" applyAlignment="1">
      <alignment horizontal="center"/>
    </xf>
    <xf numFmtId="49" fontId="23" fillId="3" borderId="88" xfId="0" applyNumberFormat="1" applyFont="1" applyFill="1" applyBorder="1" applyAlignment="1">
      <alignment horizontal="center"/>
    </xf>
    <xf numFmtId="49" fontId="23" fillId="3" borderId="89" xfId="0" applyNumberFormat="1" applyFont="1" applyFill="1" applyBorder="1" applyAlignment="1">
      <alignment horizontal="center"/>
    </xf>
    <xf numFmtId="49" fontId="23" fillId="3" borderId="90" xfId="0" applyNumberFormat="1" applyFont="1" applyFill="1" applyBorder="1" applyAlignment="1">
      <alignment horizontal="center"/>
    </xf>
    <xf numFmtId="49" fontId="47" fillId="3" borderId="88" xfId="0" applyNumberFormat="1" applyFont="1" applyFill="1" applyBorder="1" applyAlignment="1">
      <alignment horizontal="center"/>
    </xf>
    <xf numFmtId="49" fontId="47" fillId="3" borderId="82" xfId="0" applyNumberFormat="1" applyFont="1" applyFill="1" applyBorder="1" applyAlignment="1">
      <alignment horizontal="center"/>
    </xf>
    <xf numFmtId="0" fontId="26" fillId="29" borderId="8" xfId="0" applyFont="1" applyFill="1" applyBorder="1" applyAlignment="1">
      <alignment horizontal="left"/>
    </xf>
    <xf numFmtId="164" fontId="26" fillId="29" borderId="8" xfId="1" applyNumberFormat="1" applyFont="1" applyFill="1" applyBorder="1" applyAlignment="1">
      <alignment horizontal="left"/>
    </xf>
    <xf numFmtId="1" fontId="34" fillId="2" borderId="13" xfId="0" applyNumberFormat="1" applyFont="1" applyFill="1" applyBorder="1" applyAlignment="1">
      <alignment horizontal="center"/>
    </xf>
    <xf numFmtId="0" fontId="34" fillId="0" borderId="13" xfId="0" applyFont="1" applyBorder="1" applyAlignment="1">
      <alignment horizontal="center"/>
    </xf>
    <xf numFmtId="0" fontId="21" fillId="3" borderId="70" xfId="0" applyFont="1" applyFill="1" applyBorder="1" applyAlignment="1">
      <alignment horizontal="center"/>
    </xf>
    <xf numFmtId="0" fontId="24" fillId="2" borderId="14" xfId="0" applyFont="1" applyFill="1" applyBorder="1" applyAlignment="1">
      <alignment horizontal="center"/>
    </xf>
    <xf numFmtId="0" fontId="24" fillId="2" borderId="9" xfId="0" applyFont="1" applyFill="1" applyBorder="1" applyAlignment="1">
      <alignment horizontal="center"/>
    </xf>
    <xf numFmtId="0" fontId="24" fillId="6" borderId="9" xfId="0" applyFont="1" applyFill="1" applyBorder="1" applyAlignment="1">
      <alignment horizontal="center"/>
    </xf>
    <xf numFmtId="0" fontId="24" fillId="6" borderId="24" xfId="0" applyFont="1" applyFill="1" applyBorder="1" applyAlignment="1">
      <alignment horizontal="center"/>
    </xf>
    <xf numFmtId="0" fontId="24" fillId="6" borderId="30" xfId="0" applyFont="1" applyFill="1" applyBorder="1" applyAlignment="1">
      <alignment horizontal="center"/>
    </xf>
    <xf numFmtId="0" fontId="24" fillId="2" borderId="3" xfId="0" applyFont="1" applyFill="1" applyBorder="1" applyAlignment="1">
      <alignment horizontal="center"/>
    </xf>
    <xf numFmtId="0" fontId="24" fillId="2" borderId="24" xfId="0" applyFont="1" applyFill="1" applyBorder="1" applyAlignment="1">
      <alignment horizontal="center"/>
    </xf>
    <xf numFmtId="0" fontId="24" fillId="2" borderId="30" xfId="0" applyFont="1" applyFill="1" applyBorder="1" applyAlignment="1">
      <alignment horizontal="center"/>
    </xf>
    <xf numFmtId="0" fontId="50" fillId="0" borderId="0" xfId="0" applyFont="1"/>
    <xf numFmtId="0" fontId="46" fillId="7" borderId="16" xfId="0" applyFont="1" applyFill="1" applyBorder="1" applyAlignment="1">
      <alignment horizontal="center"/>
    </xf>
    <xf numFmtId="0" fontId="46" fillId="7" borderId="7" xfId="0" applyFont="1" applyFill="1" applyBorder="1" applyAlignment="1">
      <alignment horizontal="center"/>
    </xf>
    <xf numFmtId="0" fontId="46" fillId="7" borderId="22" xfId="0" applyFont="1" applyFill="1" applyBorder="1" applyAlignment="1">
      <alignment horizontal="center"/>
    </xf>
    <xf numFmtId="0" fontId="46" fillId="7" borderId="28" xfId="0" applyFont="1" applyFill="1" applyBorder="1" applyAlignment="1">
      <alignment horizontal="center"/>
    </xf>
    <xf numFmtId="0" fontId="46" fillId="7" borderId="1" xfId="0" applyFont="1" applyFill="1" applyBorder="1" applyAlignment="1">
      <alignment horizontal="center"/>
    </xf>
    <xf numFmtId="0" fontId="36" fillId="2" borderId="31" xfId="0" applyFont="1" applyFill="1" applyBorder="1" applyAlignment="1">
      <alignment horizontal="center" vertical="center"/>
    </xf>
    <xf numFmtId="0" fontId="36" fillId="2" borderId="25" xfId="0" applyFont="1" applyFill="1" applyBorder="1" applyAlignment="1">
      <alignment horizontal="center" vertical="center"/>
    </xf>
    <xf numFmtId="0" fontId="13" fillId="2" borderId="0" xfId="0" applyFont="1" applyFill="1" applyAlignment="1">
      <alignment vertical="center"/>
    </xf>
    <xf numFmtId="0" fontId="7" fillId="0" borderId="0" xfId="0" applyFont="1"/>
    <xf numFmtId="0" fontId="0" fillId="0" borderId="8" xfId="0" applyBorder="1"/>
    <xf numFmtId="0" fontId="26" fillId="0" borderId="2" xfId="0" applyFont="1" applyFill="1" applyBorder="1" applyAlignment="1">
      <alignment horizontal="left"/>
    </xf>
    <xf numFmtId="0" fontId="24" fillId="0" borderId="23" xfId="0" applyFont="1" applyBorder="1" applyAlignment="1">
      <alignment horizontal="center"/>
    </xf>
    <xf numFmtId="0" fontId="13" fillId="2" borderId="0" xfId="0" applyFont="1" applyFill="1"/>
    <xf numFmtId="0" fontId="13" fillId="0" borderId="0" xfId="0" applyFont="1"/>
    <xf numFmtId="0" fontId="24" fillId="7" borderId="51" xfId="0" applyFont="1" applyFill="1" applyBorder="1" applyAlignment="1">
      <alignment horizontal="center" vertical="center"/>
    </xf>
    <xf numFmtId="0" fontId="26" fillId="2" borderId="13" xfId="0" applyFont="1" applyFill="1" applyBorder="1" applyAlignment="1">
      <alignment horizontal="left"/>
    </xf>
    <xf numFmtId="0" fontId="15" fillId="2" borderId="2" xfId="1" applyFont="1" applyFill="1" applyBorder="1" applyAlignment="1">
      <alignment horizontal="left"/>
    </xf>
    <xf numFmtId="1" fontId="34" fillId="2" borderId="2" xfId="0" applyNumberFormat="1" applyFont="1" applyFill="1" applyBorder="1" applyAlignment="1">
      <alignment horizontal="center"/>
    </xf>
    <xf numFmtId="0" fontId="14" fillId="2" borderId="29" xfId="0" applyFont="1" applyFill="1" applyBorder="1" applyAlignment="1">
      <alignment horizontal="left"/>
    </xf>
    <xf numFmtId="0" fontId="21" fillId="2" borderId="29" xfId="0" applyFont="1" applyFill="1" applyBorder="1" applyAlignment="1">
      <alignment horizontal="center"/>
    </xf>
    <xf numFmtId="0" fontId="19" fillId="6" borderId="29" xfId="0" applyFont="1" applyFill="1" applyBorder="1" applyAlignment="1">
      <alignment horizontal="left"/>
    </xf>
    <xf numFmtId="0" fontId="19" fillId="9" borderId="29" xfId="0" applyFont="1" applyFill="1" applyBorder="1" applyAlignment="1">
      <alignment horizontal="center" vertical="center"/>
    </xf>
    <xf numFmtId="0" fontId="21" fillId="3" borderId="83" xfId="0" applyFont="1" applyFill="1" applyBorder="1" applyAlignment="1">
      <alignment horizontal="center"/>
    </xf>
    <xf numFmtId="0" fontId="26" fillId="6" borderId="14" xfId="0" applyFont="1" applyFill="1" applyBorder="1" applyAlignment="1">
      <alignment horizontal="center"/>
    </xf>
    <xf numFmtId="0" fontId="26" fillId="2" borderId="3" xfId="0" applyFont="1" applyFill="1" applyBorder="1" applyAlignment="1">
      <alignment horizontal="center"/>
    </xf>
    <xf numFmtId="0" fontId="26" fillId="2" borderId="24" xfId="0" applyFont="1" applyFill="1" applyBorder="1" applyAlignment="1">
      <alignment horizontal="center"/>
    </xf>
    <xf numFmtId="0" fontId="26" fillId="2" borderId="14" xfId="0" applyFont="1" applyFill="1" applyBorder="1" applyAlignment="1">
      <alignment horizontal="center"/>
    </xf>
    <xf numFmtId="164" fontId="23" fillId="3" borderId="4" xfId="0" applyNumberFormat="1" applyFont="1" applyFill="1" applyBorder="1" applyAlignment="1">
      <alignment horizontal="center"/>
    </xf>
    <xf numFmtId="164" fontId="23" fillId="3" borderId="10" xfId="0" applyNumberFormat="1" applyFont="1" applyFill="1" applyBorder="1" applyAlignment="1">
      <alignment horizontal="center"/>
    </xf>
    <xf numFmtId="20" fontId="23" fillId="3" borderId="10" xfId="0" applyNumberFormat="1" applyFont="1" applyFill="1" applyBorder="1" applyAlignment="1">
      <alignment horizontal="center"/>
    </xf>
    <xf numFmtId="164" fontId="23" fillId="3" borderId="25" xfId="0" applyNumberFormat="1" applyFont="1" applyFill="1" applyBorder="1" applyAlignment="1">
      <alignment horizontal="center"/>
    </xf>
    <xf numFmtId="164" fontId="23" fillId="3" borderId="53" xfId="0" applyNumberFormat="1" applyFont="1" applyFill="1" applyBorder="1" applyAlignment="1">
      <alignment horizontal="center"/>
    </xf>
    <xf numFmtId="165" fontId="23" fillId="3" borderId="10" xfId="0" applyNumberFormat="1" applyFont="1" applyFill="1" applyBorder="1" applyAlignment="1">
      <alignment horizontal="center"/>
    </xf>
    <xf numFmtId="20" fontId="23" fillId="3" borderId="31" xfId="0" applyNumberFormat="1" applyFont="1" applyFill="1" applyBorder="1" applyAlignment="1">
      <alignment horizontal="center"/>
    </xf>
    <xf numFmtId="20" fontId="23" fillId="3" borderId="4" xfId="0" applyNumberFormat="1" applyFont="1" applyFill="1" applyBorder="1" applyAlignment="1">
      <alignment horizontal="center"/>
    </xf>
    <xf numFmtId="49" fontId="23" fillId="3" borderId="10" xfId="0" applyNumberFormat="1" applyFont="1" applyFill="1" applyBorder="1" applyAlignment="1">
      <alignment horizontal="center"/>
    </xf>
    <xf numFmtId="49" fontId="23" fillId="3" borderId="25" xfId="0" applyNumberFormat="1" applyFont="1" applyFill="1" applyBorder="1" applyAlignment="1">
      <alignment horizontal="center"/>
    </xf>
    <xf numFmtId="49" fontId="23" fillId="3" borderId="53" xfId="0" applyNumberFormat="1" applyFont="1" applyFill="1" applyBorder="1" applyAlignment="1">
      <alignment horizontal="center"/>
    </xf>
    <xf numFmtId="165" fontId="23" fillId="3" borderId="8" xfId="0" applyNumberFormat="1" applyFont="1" applyFill="1" applyBorder="1" applyAlignment="1">
      <alignment horizontal="center"/>
    </xf>
    <xf numFmtId="0" fontId="21" fillId="3" borderId="2" xfId="0" applyFont="1" applyFill="1" applyBorder="1" applyAlignment="1">
      <alignment horizontal="center"/>
    </xf>
    <xf numFmtId="0" fontId="24" fillId="7" borderId="2" xfId="0" applyFont="1" applyFill="1" applyBorder="1" applyAlignment="1">
      <alignment horizontal="center" vertical="center"/>
    </xf>
    <xf numFmtId="0" fontId="26" fillId="6" borderId="23" xfId="0" applyFont="1" applyFill="1" applyBorder="1" applyAlignment="1">
      <alignment horizontal="left"/>
    </xf>
    <xf numFmtId="1" fontId="34" fillId="42" borderId="8" xfId="0" applyNumberFormat="1" applyFont="1" applyFill="1" applyBorder="1" applyAlignment="1">
      <alignment horizontal="center"/>
    </xf>
    <xf numFmtId="1" fontId="34" fillId="42" borderId="23" xfId="0" applyNumberFormat="1" applyFont="1" applyFill="1" applyBorder="1" applyAlignment="1">
      <alignment horizontal="center"/>
    </xf>
    <xf numFmtId="167" fontId="51" fillId="0" borderId="0" xfId="0" applyNumberFormat="1" applyFont="1" applyAlignment="1">
      <alignment horizontal="center"/>
    </xf>
    <xf numFmtId="0" fontId="20" fillId="2" borderId="23" xfId="0" applyFont="1" applyFill="1" applyBorder="1" applyAlignment="1">
      <alignment horizontal="center" vertical="center"/>
    </xf>
    <xf numFmtId="49" fontId="21" fillId="2" borderId="20" xfId="0" applyNumberFormat="1" applyFont="1" applyFill="1" applyBorder="1" applyAlignment="1">
      <alignment horizontal="center" vertical="center"/>
    </xf>
    <xf numFmtId="0" fontId="21" fillId="6" borderId="0" xfId="0" applyFont="1" applyFill="1" applyBorder="1" applyAlignment="1">
      <alignment horizontal="center" vertical="center"/>
    </xf>
    <xf numFmtId="0" fontId="21" fillId="2" borderId="0" xfId="0" applyFont="1" applyFill="1" applyBorder="1" applyAlignment="1">
      <alignment horizontal="center" vertical="center"/>
    </xf>
    <xf numFmtId="20" fontId="20" fillId="2" borderId="0" xfId="0" applyNumberFormat="1" applyFont="1" applyFill="1" applyBorder="1" applyAlignment="1">
      <alignment horizontal="center" vertical="center"/>
    </xf>
    <xf numFmtId="0" fontId="21" fillId="2" borderId="0" xfId="0" applyFont="1" applyFill="1" applyBorder="1" applyAlignment="1">
      <alignment vertical="center"/>
    </xf>
    <xf numFmtId="49" fontId="21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19" fillId="6" borderId="16" xfId="0" applyFont="1" applyFill="1" applyBorder="1" applyAlignment="1">
      <alignment horizontal="center" vertical="center"/>
    </xf>
    <xf numFmtId="0" fontId="14" fillId="6" borderId="13" xfId="0" applyFont="1" applyFill="1" applyBorder="1" applyAlignment="1">
      <alignment horizontal="center" vertical="center"/>
    </xf>
    <xf numFmtId="0" fontId="20" fillId="6" borderId="13" xfId="0" applyFont="1" applyFill="1" applyBorder="1" applyAlignment="1">
      <alignment horizontal="center" vertical="center"/>
    </xf>
    <xf numFmtId="0" fontId="21" fillId="22" borderId="13" xfId="0" applyFont="1" applyFill="1" applyBorder="1" applyAlignment="1">
      <alignment horizontal="center" vertical="center"/>
    </xf>
    <xf numFmtId="0" fontId="18" fillId="22" borderId="13" xfId="0" applyFont="1" applyFill="1" applyBorder="1" applyAlignment="1">
      <alignment horizontal="center" vertical="center"/>
    </xf>
    <xf numFmtId="0" fontId="21" fillId="6" borderId="13" xfId="0" applyFont="1" applyFill="1" applyBorder="1" applyAlignment="1">
      <alignment horizontal="center" vertical="center"/>
    </xf>
    <xf numFmtId="0" fontId="21" fillId="6" borderId="15" xfId="0" applyFont="1" applyFill="1" applyBorder="1" applyAlignment="1">
      <alignment horizontal="center" vertical="center"/>
    </xf>
    <xf numFmtId="0" fontId="19" fillId="6" borderId="13" xfId="0" applyFont="1" applyFill="1" applyBorder="1" applyAlignment="1">
      <alignment horizontal="center" vertical="center"/>
    </xf>
    <xf numFmtId="0" fontId="23" fillId="22" borderId="13" xfId="0" applyFont="1" applyFill="1" applyBorder="1" applyAlignment="1">
      <alignment horizontal="center" vertical="center"/>
    </xf>
    <xf numFmtId="0" fontId="21" fillId="25" borderId="13" xfId="0" applyFont="1" applyFill="1" applyBorder="1" applyAlignment="1">
      <alignment horizontal="center" vertical="center"/>
    </xf>
    <xf numFmtId="0" fontId="23" fillId="25" borderId="13" xfId="0" applyFont="1" applyFill="1" applyBorder="1" applyAlignment="1">
      <alignment horizontal="center" vertical="center"/>
    </xf>
    <xf numFmtId="0" fontId="18" fillId="25" borderId="13" xfId="0" applyFont="1" applyFill="1" applyBorder="1" applyAlignment="1">
      <alignment horizontal="center" vertical="center"/>
    </xf>
    <xf numFmtId="0" fontId="21" fillId="2" borderId="20" xfId="0" applyFont="1" applyFill="1" applyBorder="1" applyAlignment="1">
      <alignment vertical="center"/>
    </xf>
    <xf numFmtId="0" fontId="19" fillId="6" borderId="1" xfId="0" applyFont="1" applyFill="1" applyBorder="1" applyAlignment="1">
      <alignment horizontal="center" vertical="center"/>
    </xf>
    <xf numFmtId="0" fontId="14" fillId="6" borderId="2" xfId="0" applyFont="1" applyFill="1" applyBorder="1" applyAlignment="1">
      <alignment horizontal="center" vertical="center"/>
    </xf>
    <xf numFmtId="0" fontId="21" fillId="6" borderId="2" xfId="0" applyFont="1" applyFill="1" applyBorder="1" applyAlignment="1">
      <alignment horizontal="center" vertical="center"/>
    </xf>
    <xf numFmtId="0" fontId="21" fillId="25" borderId="2" xfId="0" applyFont="1" applyFill="1" applyBorder="1" applyAlignment="1">
      <alignment horizontal="center" vertical="center"/>
    </xf>
    <xf numFmtId="0" fontId="18" fillId="25" borderId="2" xfId="0" applyFont="1" applyFill="1" applyBorder="1" applyAlignment="1">
      <alignment horizontal="center" vertical="center"/>
    </xf>
    <xf numFmtId="0" fontId="21" fillId="6" borderId="54" xfId="0" applyFont="1" applyFill="1" applyBorder="1" applyAlignment="1">
      <alignment horizontal="center" vertical="center"/>
    </xf>
    <xf numFmtId="0" fontId="30" fillId="2" borderId="18" xfId="0" applyFont="1" applyFill="1" applyBorder="1" applyAlignment="1">
      <alignment vertical="center"/>
    </xf>
    <xf numFmtId="49" fontId="19" fillId="2" borderId="7" xfId="0" applyNumberFormat="1" applyFont="1" applyFill="1" applyBorder="1" applyAlignment="1">
      <alignment horizontal="center" vertical="center"/>
    </xf>
    <xf numFmtId="0" fontId="14" fillId="2" borderId="92" xfId="0" applyFont="1" applyFill="1" applyBorder="1" applyAlignment="1">
      <alignment vertical="center"/>
    </xf>
    <xf numFmtId="0" fontId="18" fillId="2" borderId="92" xfId="0" applyFont="1" applyFill="1" applyBorder="1" applyAlignment="1">
      <alignment horizontal="center" vertical="center"/>
    </xf>
    <xf numFmtId="0" fontId="18" fillId="2" borderId="60" xfId="0" applyFont="1" applyFill="1" applyBorder="1" applyAlignment="1">
      <alignment horizontal="center" vertical="center"/>
    </xf>
    <xf numFmtId="20" fontId="42" fillId="2" borderId="27" xfId="0" applyNumberFormat="1" applyFont="1" applyFill="1" applyBorder="1" applyAlignment="1">
      <alignment horizontal="center" vertical="center"/>
    </xf>
    <xf numFmtId="0" fontId="14" fillId="0" borderId="36" xfId="0" applyFont="1" applyFill="1" applyBorder="1" applyAlignment="1">
      <alignment horizontal="left" vertical="center"/>
    </xf>
    <xf numFmtId="0" fontId="14" fillId="0" borderId="93" xfId="0" applyFont="1" applyFill="1" applyBorder="1" applyAlignment="1">
      <alignment horizontal="left" vertical="center"/>
    </xf>
    <xf numFmtId="0" fontId="20" fillId="6" borderId="2" xfId="0" applyFont="1" applyFill="1" applyBorder="1" applyAlignment="1">
      <alignment horizontal="center" vertical="center"/>
    </xf>
    <xf numFmtId="0" fontId="21" fillId="22" borderId="2" xfId="0" applyFont="1" applyFill="1" applyBorder="1" applyAlignment="1">
      <alignment horizontal="center" vertical="center"/>
    </xf>
    <xf numFmtId="0" fontId="18" fillId="22" borderId="2" xfId="0" applyFont="1" applyFill="1" applyBorder="1" applyAlignment="1">
      <alignment horizontal="center" vertical="center"/>
    </xf>
    <xf numFmtId="0" fontId="34" fillId="2" borderId="8" xfId="0" applyFont="1" applyFill="1" applyBorder="1" applyAlignment="1">
      <alignment horizontal="center"/>
    </xf>
    <xf numFmtId="164" fontId="26" fillId="0" borderId="13" xfId="1" applyNumberFormat="1" applyFont="1" applyFill="1" applyBorder="1" applyAlignment="1">
      <alignment horizontal="left"/>
    </xf>
    <xf numFmtId="0" fontId="19" fillId="24" borderId="23" xfId="0" applyFont="1" applyFill="1" applyBorder="1" applyAlignment="1">
      <alignment horizontal="center" vertical="center"/>
    </xf>
    <xf numFmtId="0" fontId="15" fillId="6" borderId="13" xfId="1" applyFont="1" applyFill="1" applyBorder="1" applyAlignment="1">
      <alignment horizontal="left"/>
    </xf>
    <xf numFmtId="0" fontId="26" fillId="6" borderId="29" xfId="0" applyFont="1" applyFill="1" applyBorder="1" applyAlignment="1">
      <alignment horizontal="left"/>
    </xf>
    <xf numFmtId="0" fontId="34" fillId="2" borderId="13" xfId="0" applyFont="1" applyFill="1" applyBorder="1" applyAlignment="1">
      <alignment horizontal="center"/>
    </xf>
    <xf numFmtId="164" fontId="26" fillId="6" borderId="23" xfId="0" applyNumberFormat="1" applyFont="1" applyFill="1" applyBorder="1" applyAlignment="1">
      <alignment horizontal="left"/>
    </xf>
    <xf numFmtId="0" fontId="30" fillId="2" borderId="5" xfId="0" applyFont="1" applyFill="1" applyBorder="1" applyAlignment="1">
      <alignment horizontal="center"/>
    </xf>
    <xf numFmtId="0" fontId="30" fillId="2" borderId="11" xfId="0" applyFont="1" applyFill="1" applyBorder="1" applyAlignment="1">
      <alignment horizontal="center"/>
    </xf>
    <xf numFmtId="0" fontId="30" fillId="2" borderId="26" xfId="0" applyFont="1" applyFill="1" applyBorder="1" applyAlignment="1">
      <alignment horizontal="center"/>
    </xf>
    <xf numFmtId="0" fontId="30" fillId="2" borderId="17" xfId="0" applyFont="1" applyFill="1" applyBorder="1" applyAlignment="1">
      <alignment horizontal="center"/>
    </xf>
    <xf numFmtId="0" fontId="30" fillId="2" borderId="32" xfId="0" applyFont="1" applyFill="1" applyBorder="1" applyAlignment="1">
      <alignment horizontal="center"/>
    </xf>
    <xf numFmtId="20" fontId="23" fillId="3" borderId="25" xfId="0" applyNumberFormat="1" applyFont="1" applyFill="1" applyBorder="1" applyAlignment="1">
      <alignment horizontal="center"/>
    </xf>
    <xf numFmtId="49" fontId="47" fillId="3" borderId="10" xfId="0" applyNumberFormat="1" applyFont="1" applyFill="1" applyBorder="1" applyAlignment="1">
      <alignment horizontal="center"/>
    </xf>
    <xf numFmtId="0" fontId="34" fillId="7" borderId="66" xfId="0" applyFont="1" applyFill="1" applyBorder="1" applyAlignment="1">
      <alignment horizontal="center" vertical="center"/>
    </xf>
    <xf numFmtId="1" fontId="34" fillId="2" borderId="23" xfId="0" applyNumberFormat="1" applyFont="1" applyFill="1" applyBorder="1" applyAlignment="1">
      <alignment horizontal="center"/>
    </xf>
    <xf numFmtId="0" fontId="34" fillId="2" borderId="2" xfId="0" applyFont="1" applyFill="1" applyBorder="1" applyAlignment="1">
      <alignment horizontal="center"/>
    </xf>
    <xf numFmtId="0" fontId="6" fillId="0" borderId="0" xfId="0" applyFont="1"/>
    <xf numFmtId="1" fontId="34" fillId="4" borderId="2" xfId="0" applyNumberFormat="1" applyFont="1" applyFill="1" applyBorder="1" applyAlignment="1">
      <alignment horizontal="center"/>
    </xf>
    <xf numFmtId="1" fontId="34" fillId="4" borderId="8" xfId="0" applyNumberFormat="1" applyFont="1" applyFill="1" applyBorder="1" applyAlignment="1">
      <alignment horizontal="center"/>
    </xf>
    <xf numFmtId="0" fontId="16" fillId="3" borderId="70" xfId="0" applyFont="1" applyFill="1" applyBorder="1" applyAlignment="1">
      <alignment horizontal="center"/>
    </xf>
    <xf numFmtId="0" fontId="11" fillId="6" borderId="3" xfId="0" applyFont="1" applyFill="1" applyBorder="1" applyAlignment="1">
      <alignment horizontal="center"/>
    </xf>
    <xf numFmtId="0" fontId="11" fillId="2" borderId="9" xfId="0" applyFont="1" applyFill="1" applyBorder="1" applyAlignment="1">
      <alignment horizontal="center"/>
    </xf>
    <xf numFmtId="0" fontId="11" fillId="6" borderId="9" xfId="0" applyFont="1" applyFill="1" applyBorder="1" applyAlignment="1">
      <alignment horizontal="center"/>
    </xf>
    <xf numFmtId="0" fontId="11" fillId="2" borderId="24" xfId="0" applyFont="1" applyFill="1" applyBorder="1" applyAlignment="1">
      <alignment horizontal="center"/>
    </xf>
    <xf numFmtId="0" fontId="11" fillId="6" borderId="14" xfId="0" applyFont="1" applyFill="1" applyBorder="1" applyAlignment="1">
      <alignment horizontal="center"/>
    </xf>
    <xf numFmtId="0" fontId="11" fillId="2" borderId="30" xfId="0" applyFont="1" applyFill="1" applyBorder="1" applyAlignment="1">
      <alignment horizontal="center"/>
    </xf>
    <xf numFmtId="0" fontId="11" fillId="2" borderId="3" xfId="0" applyFont="1" applyFill="1" applyBorder="1" applyAlignment="1">
      <alignment horizontal="center"/>
    </xf>
    <xf numFmtId="0" fontId="11" fillId="2" borderId="14" xfId="0" applyFont="1" applyFill="1" applyBorder="1" applyAlignment="1">
      <alignment horizontal="center"/>
    </xf>
    <xf numFmtId="0" fontId="11" fillId="6" borderId="24" xfId="0" applyFont="1" applyFill="1" applyBorder="1" applyAlignment="1">
      <alignment horizontal="center"/>
    </xf>
    <xf numFmtId="0" fontId="9" fillId="2" borderId="0" xfId="0" applyFont="1" applyFill="1" applyBorder="1" applyAlignment="1">
      <alignment horizontal="center" vertical="center"/>
    </xf>
    <xf numFmtId="164" fontId="9" fillId="2" borderId="0" xfId="0" applyNumberFormat="1" applyFont="1" applyFill="1" applyBorder="1" applyAlignment="1">
      <alignment horizontal="center"/>
    </xf>
    <xf numFmtId="164" fontId="38" fillId="0" borderId="0" xfId="0" applyNumberFormat="1" applyFont="1"/>
    <xf numFmtId="0" fontId="9" fillId="2" borderId="66" xfId="0" applyFont="1" applyFill="1" applyBorder="1" applyAlignment="1">
      <alignment horizontal="center" vertical="center"/>
    </xf>
    <xf numFmtId="0" fontId="36" fillId="2" borderId="69" xfId="0" applyFont="1" applyFill="1" applyBorder="1" applyAlignment="1">
      <alignment horizontal="center" vertical="center"/>
    </xf>
    <xf numFmtId="0" fontId="53" fillId="2" borderId="69" xfId="0" applyFont="1" applyFill="1" applyBorder="1" applyAlignment="1">
      <alignment horizontal="center" vertical="center"/>
    </xf>
    <xf numFmtId="0" fontId="10" fillId="2" borderId="72" xfId="0" applyFont="1" applyFill="1" applyBorder="1" applyAlignment="1">
      <alignment horizontal="center" vertical="center"/>
    </xf>
    <xf numFmtId="0" fontId="9" fillId="3" borderId="73" xfId="0" applyFont="1" applyFill="1" applyBorder="1" applyAlignment="1">
      <alignment horizontal="center" vertical="center"/>
    </xf>
    <xf numFmtId="0" fontId="9" fillId="3" borderId="74" xfId="0" applyFont="1" applyFill="1" applyBorder="1" applyAlignment="1">
      <alignment horizontal="center" vertical="center"/>
    </xf>
    <xf numFmtId="0" fontId="9" fillId="3" borderId="75" xfId="0" applyFont="1" applyFill="1" applyBorder="1" applyAlignment="1">
      <alignment horizontal="center" vertical="center"/>
    </xf>
    <xf numFmtId="0" fontId="9" fillId="2" borderId="73" xfId="0" applyFont="1" applyFill="1" applyBorder="1" applyAlignment="1">
      <alignment horizontal="center" vertical="center"/>
    </xf>
    <xf numFmtId="0" fontId="9" fillId="2" borderId="74" xfId="0" applyFont="1" applyFill="1" applyBorder="1" applyAlignment="1">
      <alignment horizontal="center" vertical="center"/>
    </xf>
    <xf numFmtId="0" fontId="9" fillId="2" borderId="75" xfId="0" applyFont="1" applyFill="1" applyBorder="1" applyAlignment="1">
      <alignment horizontal="center" vertical="center"/>
    </xf>
    <xf numFmtId="0" fontId="13" fillId="0" borderId="0" xfId="0" applyFont="1" applyAlignment="1">
      <alignment vertical="center"/>
    </xf>
    <xf numFmtId="164" fontId="35" fillId="42" borderId="53" xfId="0" applyNumberFormat="1" applyFont="1" applyFill="1" applyBorder="1" applyAlignment="1">
      <alignment horizontal="center"/>
    </xf>
    <xf numFmtId="0" fontId="9" fillId="9" borderId="12" xfId="0" applyFont="1" applyFill="1" applyBorder="1" applyAlignment="1">
      <alignment horizontal="center" vertical="center"/>
    </xf>
    <xf numFmtId="0" fontId="9" fillId="9" borderId="13" xfId="0" applyFont="1" applyFill="1" applyBorder="1" applyAlignment="1">
      <alignment horizontal="center" vertical="center"/>
    </xf>
    <xf numFmtId="0" fontId="9" fillId="42" borderId="8" xfId="0" applyFont="1" applyFill="1" applyBorder="1" applyAlignment="1">
      <alignment horizontal="center" vertical="center"/>
    </xf>
    <xf numFmtId="0" fontId="9" fillId="9" borderId="2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164" fontId="13" fillId="0" borderId="0" xfId="0" applyNumberFormat="1" applyFont="1"/>
    <xf numFmtId="0" fontId="10" fillId="10" borderId="8" xfId="0" applyFont="1" applyFill="1" applyBorder="1" applyAlignment="1">
      <alignment horizontal="left"/>
    </xf>
    <xf numFmtId="164" fontId="35" fillId="42" borderId="10" xfId="0" applyNumberFormat="1" applyFont="1" applyFill="1" applyBorder="1" applyAlignment="1">
      <alignment horizontal="center"/>
    </xf>
    <xf numFmtId="0" fontId="9" fillId="42" borderId="18" xfId="0" applyFont="1" applyFill="1" applyBorder="1" applyAlignment="1">
      <alignment horizontal="center" vertical="center"/>
    </xf>
    <xf numFmtId="0" fontId="9" fillId="9" borderId="8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164" fontId="9" fillId="2" borderId="8" xfId="0" applyNumberFormat="1" applyFont="1" applyFill="1" applyBorder="1" applyAlignment="1">
      <alignment horizontal="center"/>
    </xf>
    <xf numFmtId="0" fontId="35" fillId="2" borderId="11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 vertical="center"/>
    </xf>
    <xf numFmtId="164" fontId="10" fillId="2" borderId="8" xfId="0" applyNumberFormat="1" applyFont="1" applyFill="1" applyBorder="1" applyAlignment="1">
      <alignment horizontal="left"/>
    </xf>
    <xf numFmtId="49" fontId="36" fillId="3" borderId="10" xfId="0" applyNumberFormat="1" applyFont="1" applyFill="1" applyBorder="1" applyAlignment="1">
      <alignment horizontal="center"/>
    </xf>
    <xf numFmtId="0" fontId="9" fillId="2" borderId="1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1" fontId="35" fillId="2" borderId="29" xfId="0" applyNumberFormat="1" applyFont="1" applyFill="1" applyBorder="1" applyAlignment="1">
      <alignment horizontal="center" vertical="center"/>
    </xf>
    <xf numFmtId="49" fontId="35" fillId="2" borderId="31" xfId="0" applyNumberFormat="1" applyFont="1" applyFill="1" applyBorder="1" applyAlignment="1">
      <alignment horizontal="center"/>
    </xf>
    <xf numFmtId="1" fontId="35" fillId="2" borderId="32" xfId="0" applyNumberFormat="1" applyFont="1" applyFill="1" applyBorder="1" applyAlignment="1">
      <alignment horizontal="center"/>
    </xf>
    <xf numFmtId="0" fontId="10" fillId="2" borderId="56" xfId="0" applyFont="1" applyFill="1" applyBorder="1" applyAlignment="1">
      <alignment horizontal="center" vertical="center"/>
    </xf>
    <xf numFmtId="0" fontId="10" fillId="2" borderId="29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33" xfId="0" applyFont="1" applyFill="1" applyBorder="1" applyAlignment="1">
      <alignment horizontal="center" vertical="center"/>
    </xf>
    <xf numFmtId="0" fontId="10" fillId="2" borderId="34" xfId="0" applyFont="1" applyFill="1" applyBorder="1" applyAlignment="1">
      <alignment horizontal="center" vertical="center"/>
    </xf>
    <xf numFmtId="164" fontId="10" fillId="16" borderId="8" xfId="1" applyNumberFormat="1" applyFont="1" applyFill="1" applyBorder="1" applyAlignment="1">
      <alignment horizontal="left"/>
    </xf>
    <xf numFmtId="0" fontId="9" fillId="9" borderId="18" xfId="0" applyFont="1" applyFill="1" applyBorder="1" applyAlignment="1">
      <alignment horizontal="center" vertical="center"/>
    </xf>
    <xf numFmtId="0" fontId="9" fillId="2" borderId="49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164" fontId="10" fillId="0" borderId="8" xfId="0" applyNumberFormat="1" applyFont="1" applyFill="1" applyBorder="1" applyAlignment="1">
      <alignment horizontal="left"/>
    </xf>
    <xf numFmtId="49" fontId="13" fillId="2" borderId="20" xfId="0" applyNumberFormat="1" applyFont="1" applyFill="1" applyBorder="1" applyAlignment="1">
      <alignment horizontal="center"/>
    </xf>
    <xf numFmtId="0" fontId="10" fillId="0" borderId="8" xfId="0" applyFont="1" applyFill="1" applyBorder="1" applyAlignment="1">
      <alignment horizontal="left"/>
    </xf>
    <xf numFmtId="164" fontId="35" fillId="29" borderId="10" xfId="0" applyNumberFormat="1" applyFont="1" applyFill="1" applyBorder="1" applyAlignment="1">
      <alignment horizontal="center"/>
    </xf>
    <xf numFmtId="0" fontId="9" fillId="24" borderId="18" xfId="0" applyFont="1" applyFill="1" applyBorder="1" applyAlignment="1">
      <alignment horizontal="center" vertical="center"/>
    </xf>
    <xf numFmtId="1" fontId="35" fillId="2" borderId="23" xfId="0" applyNumberFormat="1" applyFont="1" applyFill="1" applyBorder="1" applyAlignment="1">
      <alignment horizontal="center" vertical="center"/>
    </xf>
    <xf numFmtId="49" fontId="35" fillId="2" borderId="25" xfId="0" applyNumberFormat="1" applyFont="1" applyFill="1" applyBorder="1" applyAlignment="1">
      <alignment horizontal="center"/>
    </xf>
    <xf numFmtId="1" fontId="35" fillId="2" borderId="26" xfId="0" applyNumberFormat="1" applyFont="1" applyFill="1" applyBorder="1" applyAlignment="1">
      <alignment horizontal="center"/>
    </xf>
    <xf numFmtId="0" fontId="10" fillId="2" borderId="57" xfId="0" applyFont="1" applyFill="1" applyBorder="1" applyAlignment="1">
      <alignment horizontal="center" vertical="center"/>
    </xf>
    <xf numFmtId="0" fontId="10" fillId="2" borderId="23" xfId="0" applyFont="1" applyFill="1" applyBorder="1" applyAlignment="1">
      <alignment horizontal="center" vertical="center"/>
    </xf>
    <xf numFmtId="0" fontId="10" fillId="24" borderId="26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36" xfId="0" applyFont="1" applyFill="1" applyBorder="1" applyAlignment="1">
      <alignment horizontal="center" vertical="center"/>
    </xf>
    <xf numFmtId="0" fontId="10" fillId="24" borderId="37" xfId="0" applyFont="1" applyFill="1" applyBorder="1" applyAlignment="1">
      <alignment horizontal="center" vertical="center"/>
    </xf>
    <xf numFmtId="0" fontId="10" fillId="2" borderId="37" xfId="0" applyFont="1" applyFill="1" applyBorder="1" applyAlignment="1">
      <alignment horizontal="center" vertical="center"/>
    </xf>
    <xf numFmtId="164" fontId="10" fillId="0" borderId="8" xfId="1" applyNumberFormat="1" applyFont="1" applyFill="1" applyBorder="1" applyAlignment="1">
      <alignment horizontal="left"/>
    </xf>
    <xf numFmtId="0" fontId="54" fillId="2" borderId="8" xfId="0" applyFont="1" applyFill="1" applyBorder="1" applyAlignment="1">
      <alignment horizontal="center" vertical="center"/>
    </xf>
    <xf numFmtId="0" fontId="10" fillId="14" borderId="8" xfId="0" applyFont="1" applyFill="1" applyBorder="1" applyAlignment="1">
      <alignment horizontal="left"/>
    </xf>
    <xf numFmtId="0" fontId="9" fillId="42" borderId="19" xfId="0" applyFont="1" applyFill="1" applyBorder="1" applyAlignment="1">
      <alignment horizontal="center" vertical="center"/>
    </xf>
    <xf numFmtId="0" fontId="9" fillId="42" borderId="11" xfId="0" applyFont="1" applyFill="1" applyBorder="1" applyAlignment="1">
      <alignment horizontal="center" vertical="center"/>
    </xf>
    <xf numFmtId="0" fontId="9" fillId="42" borderId="9" xfId="0" applyFont="1" applyFill="1" applyBorder="1" applyAlignment="1">
      <alignment horizontal="center" vertical="center"/>
    </xf>
    <xf numFmtId="0" fontId="9" fillId="0" borderId="18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9" fillId="0" borderId="19" xfId="0" applyFont="1" applyFill="1" applyBorder="1" applyAlignment="1">
      <alignment horizontal="center" vertical="center"/>
    </xf>
    <xf numFmtId="0" fontId="35" fillId="2" borderId="29" xfId="0" applyFont="1" applyFill="1" applyBorder="1" applyAlignment="1">
      <alignment horizontal="center" vertical="center"/>
    </xf>
    <xf numFmtId="0" fontId="10" fillId="2" borderId="81" xfId="0" applyFont="1" applyFill="1" applyBorder="1" applyAlignment="1">
      <alignment horizontal="center" vertical="center"/>
    </xf>
    <xf numFmtId="0" fontId="10" fillId="2" borderId="82" xfId="0" applyFont="1" applyFill="1" applyBorder="1" applyAlignment="1">
      <alignment horizontal="center" vertical="center"/>
    </xf>
    <xf numFmtId="0" fontId="10" fillId="2" borderId="58" xfId="0" applyFont="1" applyFill="1" applyBorder="1" applyAlignment="1">
      <alignment horizontal="center" vertical="center"/>
    </xf>
    <xf numFmtId="0" fontId="9" fillId="42" borderId="2" xfId="0" applyFont="1" applyFill="1" applyBorder="1" applyAlignment="1">
      <alignment horizontal="center" vertical="center"/>
    </xf>
    <xf numFmtId="164" fontId="10" fillId="29" borderId="8" xfId="1" applyNumberFormat="1" applyFont="1" applyFill="1" applyBorder="1" applyAlignment="1">
      <alignment horizontal="left"/>
    </xf>
    <xf numFmtId="164" fontId="10" fillId="6" borderId="8" xfId="1" applyNumberFormat="1" applyFont="1" applyFill="1" applyBorder="1" applyAlignment="1">
      <alignment horizontal="left"/>
    </xf>
    <xf numFmtId="164" fontId="10" fillId="6" borderId="8" xfId="0" applyNumberFormat="1" applyFont="1" applyFill="1" applyBorder="1" applyAlignment="1">
      <alignment horizontal="left"/>
    </xf>
    <xf numFmtId="164" fontId="10" fillId="14" borderId="8" xfId="0" applyNumberFormat="1" applyFont="1" applyFill="1" applyBorder="1" applyAlignment="1">
      <alignment horizontal="left"/>
    </xf>
    <xf numFmtId="0" fontId="35" fillId="2" borderId="23" xfId="0" applyFont="1" applyFill="1" applyBorder="1" applyAlignment="1">
      <alignment horizontal="center" vertical="center"/>
    </xf>
    <xf numFmtId="0" fontId="54" fillId="2" borderId="9" xfId="0" applyFont="1" applyFill="1" applyBorder="1" applyAlignment="1">
      <alignment horizontal="center" vertical="center"/>
    </xf>
    <xf numFmtId="164" fontId="35" fillId="13" borderId="4" xfId="0" applyNumberFormat="1" applyFont="1" applyFill="1" applyBorder="1" applyAlignment="1">
      <alignment horizontal="center"/>
    </xf>
    <xf numFmtId="0" fontId="9" fillId="9" borderId="91" xfId="0" applyFont="1" applyFill="1" applyBorder="1" applyAlignment="1">
      <alignment horizontal="center" vertical="center"/>
    </xf>
    <xf numFmtId="0" fontId="9" fillId="9" borderId="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13" fillId="2" borderId="9" xfId="0" applyFont="1" applyFill="1" applyBorder="1"/>
    <xf numFmtId="0" fontId="12" fillId="2" borderId="0" xfId="0" applyFont="1" applyFill="1" applyAlignment="1">
      <alignment vertical="center"/>
    </xf>
    <xf numFmtId="0" fontId="12" fillId="2" borderId="0" xfId="0" applyFont="1" applyFill="1"/>
    <xf numFmtId="0" fontId="35" fillId="2" borderId="0" xfId="0" applyFont="1" applyFill="1"/>
    <xf numFmtId="0" fontId="36" fillId="32" borderId="6" xfId="0" applyFont="1" applyFill="1" applyBorder="1" applyAlignment="1">
      <alignment horizontal="center" vertical="center"/>
    </xf>
    <xf numFmtId="0" fontId="36" fillId="4" borderId="6" xfId="0" applyFont="1" applyFill="1" applyBorder="1" applyAlignment="1">
      <alignment horizontal="center" vertical="center"/>
    </xf>
    <xf numFmtId="0" fontId="36" fillId="24" borderId="6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55" fillId="35" borderId="6" xfId="0" applyFont="1" applyFill="1" applyBorder="1" applyAlignment="1">
      <alignment horizontal="center" vertical="center"/>
    </xf>
    <xf numFmtId="0" fontId="9" fillId="35" borderId="6" xfId="0" applyFont="1" applyFill="1" applyBorder="1" applyAlignment="1">
      <alignment horizontal="center" vertical="center"/>
    </xf>
    <xf numFmtId="0" fontId="13" fillId="13" borderId="6" xfId="0" applyFont="1" applyFill="1" applyBorder="1" applyAlignment="1">
      <alignment horizontal="center"/>
    </xf>
    <xf numFmtId="0" fontId="9" fillId="43" borderId="6" xfId="0" applyFont="1" applyFill="1" applyBorder="1" applyAlignment="1">
      <alignment horizontal="center" vertical="center"/>
    </xf>
    <xf numFmtId="0" fontId="9" fillId="36" borderId="6" xfId="0" applyFont="1" applyFill="1" applyBorder="1" applyAlignment="1">
      <alignment horizontal="center" vertical="center"/>
    </xf>
    <xf numFmtId="0" fontId="9" fillId="33" borderId="6" xfId="0" applyFont="1" applyFill="1" applyBorder="1" applyAlignment="1">
      <alignment horizontal="center" vertical="center"/>
    </xf>
    <xf numFmtId="0" fontId="10" fillId="28" borderId="6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/>
    </xf>
    <xf numFmtId="0" fontId="9" fillId="21" borderId="6" xfId="0" applyFont="1" applyFill="1" applyBorder="1" applyAlignment="1">
      <alignment horizontal="center" vertical="center"/>
    </xf>
    <xf numFmtId="0" fontId="57" fillId="2" borderId="8" xfId="1" applyFont="1" applyFill="1" applyBorder="1" applyAlignment="1">
      <alignment horizontal="left"/>
    </xf>
    <xf numFmtId="0" fontId="57" fillId="6" borderId="8" xfId="0" applyFont="1" applyFill="1" applyBorder="1" applyAlignment="1">
      <alignment horizontal="left"/>
    </xf>
    <xf numFmtId="0" fontId="57" fillId="6" borderId="8" xfId="1" applyFont="1" applyFill="1" applyBorder="1" applyAlignment="1">
      <alignment horizontal="left"/>
    </xf>
    <xf numFmtId="0" fontId="56" fillId="2" borderId="8" xfId="0" applyFont="1" applyFill="1" applyBorder="1" applyAlignment="1">
      <alignment horizontal="left"/>
    </xf>
    <xf numFmtId="0" fontId="57" fillId="2" borderId="8" xfId="0" applyFont="1" applyFill="1" applyBorder="1" applyAlignment="1">
      <alignment horizontal="left"/>
    </xf>
    <xf numFmtId="0" fontId="56" fillId="6" borderId="8" xfId="0" applyFont="1" applyFill="1" applyBorder="1" applyAlignment="1">
      <alignment horizontal="left"/>
    </xf>
    <xf numFmtId="0" fontId="19" fillId="6" borderId="0" xfId="0" applyFont="1" applyFill="1" applyBorder="1" applyAlignment="1">
      <alignment horizontal="center"/>
    </xf>
    <xf numFmtId="1" fontId="33" fillId="2" borderId="29" xfId="0" applyNumberFormat="1" applyFont="1" applyFill="1" applyBorder="1" applyAlignment="1">
      <alignment horizontal="center"/>
    </xf>
    <xf numFmtId="1" fontId="33" fillId="2" borderId="23" xfId="0" applyNumberFormat="1" applyFont="1" applyFill="1" applyBorder="1" applyAlignment="1">
      <alignment horizontal="center"/>
    </xf>
    <xf numFmtId="1" fontId="33" fillId="2" borderId="9" xfId="0" applyNumberFormat="1" applyFont="1" applyFill="1" applyBorder="1" applyAlignment="1">
      <alignment horizontal="center"/>
    </xf>
    <xf numFmtId="1" fontId="33" fillId="30" borderId="8" xfId="0" applyNumberFormat="1" applyFont="1" applyFill="1" applyBorder="1" applyAlignment="1">
      <alignment horizontal="center"/>
    </xf>
    <xf numFmtId="1" fontId="33" fillId="2" borderId="2" xfId="0" applyNumberFormat="1" applyFont="1" applyFill="1" applyBorder="1" applyAlignment="1">
      <alignment horizontal="center"/>
    </xf>
    <xf numFmtId="0" fontId="32" fillId="2" borderId="0" xfId="0" applyFont="1" applyFill="1"/>
    <xf numFmtId="1" fontId="23" fillId="2" borderId="0" xfId="0" applyNumberFormat="1" applyFont="1" applyFill="1" applyAlignment="1">
      <alignment horizontal="center"/>
    </xf>
    <xf numFmtId="20" fontId="29" fillId="2" borderId="16" xfId="0" applyNumberFormat="1" applyFont="1" applyFill="1" applyBorder="1" applyAlignment="1">
      <alignment horizontal="center"/>
    </xf>
    <xf numFmtId="164" fontId="18" fillId="2" borderId="13" xfId="0" applyNumberFormat="1" applyFont="1" applyFill="1" applyBorder="1" applyAlignment="1">
      <alignment horizontal="center"/>
    </xf>
    <xf numFmtId="20" fontId="18" fillId="2" borderId="13" xfId="0" applyNumberFormat="1" applyFont="1" applyFill="1" applyBorder="1" applyAlignment="1">
      <alignment horizontal="center"/>
    </xf>
    <xf numFmtId="20" fontId="18" fillId="2" borderId="14" xfId="0" applyNumberFormat="1" applyFont="1" applyFill="1" applyBorder="1" applyAlignment="1">
      <alignment horizontal="center"/>
    </xf>
    <xf numFmtId="164" fontId="18" fillId="2" borderId="96" xfId="0" applyNumberFormat="1" applyFont="1" applyFill="1" applyBorder="1" applyAlignment="1">
      <alignment horizontal="center"/>
    </xf>
    <xf numFmtId="20" fontId="29" fillId="2" borderId="7" xfId="0" applyNumberFormat="1" applyFont="1" applyFill="1" applyBorder="1" applyAlignment="1">
      <alignment horizontal="center"/>
    </xf>
    <xf numFmtId="164" fontId="18" fillId="2" borderId="8" xfId="0" applyNumberFormat="1" applyFont="1" applyFill="1" applyBorder="1" applyAlignment="1">
      <alignment horizontal="center"/>
    </xf>
    <xf numFmtId="20" fontId="18" fillId="2" borderId="8" xfId="0" applyNumberFormat="1" applyFont="1" applyFill="1" applyBorder="1" applyAlignment="1">
      <alignment horizontal="center"/>
    </xf>
    <xf numFmtId="20" fontId="18" fillId="2" borderId="9" xfId="0" applyNumberFormat="1" applyFont="1" applyFill="1" applyBorder="1" applyAlignment="1">
      <alignment horizontal="center"/>
    </xf>
    <xf numFmtId="164" fontId="18" fillId="2" borderId="98" xfId="0" applyNumberFormat="1" applyFont="1" applyFill="1" applyBorder="1" applyAlignment="1">
      <alignment horizontal="center"/>
    </xf>
    <xf numFmtId="164" fontId="18" fillId="2" borderId="9" xfId="0" applyNumberFormat="1" applyFont="1" applyFill="1" applyBorder="1" applyAlignment="1">
      <alignment horizontal="center"/>
    </xf>
    <xf numFmtId="49" fontId="18" fillId="2" borderId="7" xfId="0" applyNumberFormat="1" applyFont="1" applyFill="1" applyBorder="1" applyAlignment="1">
      <alignment horizontal="center"/>
    </xf>
    <xf numFmtId="164" fontId="25" fillId="2" borderId="28" xfId="0" applyNumberFormat="1" applyFont="1" applyFill="1" applyBorder="1" applyAlignment="1">
      <alignment horizontal="center"/>
    </xf>
    <xf numFmtId="0" fontId="18" fillId="2" borderId="29" xfId="0" applyFont="1" applyFill="1" applyBorder="1" applyAlignment="1">
      <alignment horizontal="center"/>
    </xf>
    <xf numFmtId="0" fontId="18" fillId="2" borderId="30" xfId="0" applyFont="1" applyFill="1" applyBorder="1" applyAlignment="1">
      <alignment horizontal="center"/>
    </xf>
    <xf numFmtId="0" fontId="18" fillId="2" borderId="100" xfId="0" applyFont="1" applyFill="1" applyBorder="1" applyAlignment="1">
      <alignment horizontal="center"/>
    </xf>
    <xf numFmtId="164" fontId="25" fillId="2" borderId="7" xfId="0" applyNumberFormat="1" applyFont="1" applyFill="1" applyBorder="1" applyAlignment="1">
      <alignment horizontal="center"/>
    </xf>
    <xf numFmtId="20" fontId="18" fillId="2" borderId="98" xfId="0" applyNumberFormat="1" applyFont="1" applyFill="1" applyBorder="1" applyAlignment="1">
      <alignment horizontal="center"/>
    </xf>
    <xf numFmtId="20" fontId="18" fillId="2" borderId="7" xfId="0" applyNumberFormat="1" applyFont="1" applyFill="1" applyBorder="1" applyAlignment="1">
      <alignment horizontal="center"/>
    </xf>
    <xf numFmtId="164" fontId="25" fillId="2" borderId="22" xfId="0" applyNumberFormat="1" applyFont="1" applyFill="1" applyBorder="1" applyAlignment="1">
      <alignment horizontal="center"/>
    </xf>
    <xf numFmtId="20" fontId="18" fillId="2" borderId="23" xfId="0" applyNumberFormat="1" applyFont="1" applyFill="1" applyBorder="1" applyAlignment="1">
      <alignment horizontal="center"/>
    </xf>
    <xf numFmtId="0" fontId="18" fillId="2" borderId="23" xfId="0" applyFont="1" applyFill="1" applyBorder="1" applyAlignment="1">
      <alignment horizontal="center"/>
    </xf>
    <xf numFmtId="0" fontId="18" fillId="2" borderId="24" xfId="0" applyFont="1" applyFill="1" applyBorder="1" applyAlignment="1">
      <alignment horizontal="center"/>
    </xf>
    <xf numFmtId="0" fontId="18" fillId="2" borderId="102" xfId="0" applyFont="1" applyFill="1" applyBorder="1" applyAlignment="1">
      <alignment horizontal="center"/>
    </xf>
    <xf numFmtId="49" fontId="29" fillId="2" borderId="9" xfId="0" applyNumberFormat="1" applyFont="1" applyFill="1" applyBorder="1" applyAlignment="1">
      <alignment horizontal="center"/>
    </xf>
    <xf numFmtId="49" fontId="18" fillId="2" borderId="8" xfId="0" applyNumberFormat="1" applyFont="1" applyFill="1" applyBorder="1" applyAlignment="1">
      <alignment horizontal="center"/>
    </xf>
    <xf numFmtId="164" fontId="25" fillId="2" borderId="18" xfId="0" applyNumberFormat="1" applyFont="1" applyFill="1" applyBorder="1" applyAlignment="1">
      <alignment horizontal="center"/>
    </xf>
    <xf numFmtId="49" fontId="18" fillId="2" borderId="9" xfId="0" applyNumberFormat="1" applyFont="1" applyFill="1" applyBorder="1" applyAlignment="1">
      <alignment horizontal="center"/>
    </xf>
    <xf numFmtId="49" fontId="29" fillId="2" borderId="98" xfId="0" applyNumberFormat="1" applyFont="1" applyFill="1" applyBorder="1" applyAlignment="1">
      <alignment horizontal="center"/>
    </xf>
    <xf numFmtId="49" fontId="29" fillId="2" borderId="8" xfId="0" applyNumberFormat="1" applyFont="1" applyFill="1" applyBorder="1" applyAlignment="1">
      <alignment horizontal="center"/>
    </xf>
    <xf numFmtId="164" fontId="18" fillId="2" borderId="11" xfId="0" applyNumberFormat="1" applyFont="1" applyFill="1" applyBorder="1" applyAlignment="1">
      <alignment horizontal="center"/>
    </xf>
    <xf numFmtId="20" fontId="18" fillId="2" borderId="11" xfId="0" applyNumberFormat="1" applyFont="1" applyFill="1" applyBorder="1" applyAlignment="1">
      <alignment horizontal="center"/>
    </xf>
    <xf numFmtId="20" fontId="18" fillId="2" borderId="39" xfId="0" applyNumberFormat="1" applyFont="1" applyFill="1" applyBorder="1" applyAlignment="1">
      <alignment horizontal="center"/>
    </xf>
    <xf numFmtId="49" fontId="29" fillId="2" borderId="7" xfId="0" applyNumberFormat="1" applyFont="1" applyFill="1" applyBorder="1" applyAlignment="1">
      <alignment horizontal="center"/>
    </xf>
    <xf numFmtId="49" fontId="18" fillId="2" borderId="39" xfId="0" applyNumberFormat="1" applyFont="1" applyFill="1" applyBorder="1" applyAlignment="1">
      <alignment horizontal="center"/>
    </xf>
    <xf numFmtId="49" fontId="18" fillId="2" borderId="98" xfId="0" applyNumberFormat="1" applyFont="1" applyFill="1" applyBorder="1" applyAlignment="1">
      <alignment horizontal="center"/>
    </xf>
    <xf numFmtId="49" fontId="58" fillId="2" borderId="8" xfId="0" applyNumberFormat="1" applyFont="1" applyFill="1" applyBorder="1" applyAlignment="1">
      <alignment horizontal="center"/>
    </xf>
    <xf numFmtId="20" fontId="18" fillId="2" borderId="105" xfId="0" applyNumberFormat="1" applyFont="1" applyFill="1" applyBorder="1" applyAlignment="1">
      <alignment horizontal="center"/>
    </xf>
    <xf numFmtId="49" fontId="18" fillId="2" borderId="106" xfId="0" applyNumberFormat="1" applyFont="1" applyFill="1" applyBorder="1" applyAlignment="1">
      <alignment horizontal="center"/>
    </xf>
    <xf numFmtId="20" fontId="18" fillId="2" borderId="21" xfId="0" applyNumberFormat="1" applyFont="1" applyFill="1" applyBorder="1" applyAlignment="1">
      <alignment horizontal="center"/>
    </xf>
    <xf numFmtId="49" fontId="58" fillId="2" borderId="7" xfId="0" applyNumberFormat="1" applyFont="1" applyFill="1" applyBorder="1" applyAlignment="1">
      <alignment horizontal="center"/>
    </xf>
    <xf numFmtId="49" fontId="58" fillId="2" borderId="9" xfId="0" applyNumberFormat="1" applyFont="1" applyFill="1" applyBorder="1" applyAlignment="1">
      <alignment horizontal="center"/>
    </xf>
    <xf numFmtId="49" fontId="58" fillId="2" borderId="39" xfId="0" applyNumberFormat="1" applyFont="1" applyFill="1" applyBorder="1" applyAlignment="1">
      <alignment horizontal="center"/>
    </xf>
    <xf numFmtId="49" fontId="18" fillId="2" borderId="11" xfId="0" applyNumberFormat="1" applyFont="1" applyFill="1" applyBorder="1" applyAlignment="1">
      <alignment horizontal="center"/>
    </xf>
    <xf numFmtId="0" fontId="18" fillId="2" borderId="32" xfId="0" applyFont="1" applyFill="1" applyBorder="1" applyAlignment="1">
      <alignment horizontal="center"/>
    </xf>
    <xf numFmtId="165" fontId="18" fillId="2" borderId="8" xfId="0" applyNumberFormat="1" applyFont="1" applyFill="1" applyBorder="1" applyAlignment="1">
      <alignment horizontal="center"/>
    </xf>
    <xf numFmtId="165" fontId="18" fillId="2" borderId="39" xfId="0" applyNumberFormat="1" applyFont="1" applyFill="1" applyBorder="1" applyAlignment="1">
      <alignment horizontal="center"/>
    </xf>
    <xf numFmtId="165" fontId="18" fillId="2" borderId="98" xfId="0" applyNumberFormat="1" applyFont="1" applyFill="1" applyBorder="1" applyAlignment="1">
      <alignment horizontal="center"/>
    </xf>
    <xf numFmtId="164" fontId="18" fillId="2" borderId="106" xfId="0" applyNumberFormat="1" applyFont="1" applyFill="1" applyBorder="1" applyAlignment="1">
      <alignment horizontal="center"/>
    </xf>
    <xf numFmtId="49" fontId="18" fillId="2" borderId="105" xfId="0" applyNumberFormat="1" applyFont="1" applyFill="1" applyBorder="1" applyAlignment="1">
      <alignment horizontal="center"/>
    </xf>
    <xf numFmtId="49" fontId="18" fillId="2" borderId="1" xfId="0" applyNumberFormat="1" applyFont="1" applyFill="1" applyBorder="1" applyAlignment="1">
      <alignment horizontal="center"/>
    </xf>
    <xf numFmtId="49" fontId="18" fillId="2" borderId="2" xfId="0" applyNumberFormat="1" applyFont="1" applyFill="1" applyBorder="1" applyAlignment="1">
      <alignment horizontal="center"/>
    </xf>
    <xf numFmtId="164" fontId="18" fillId="2" borderId="2" xfId="0" applyNumberFormat="1" applyFont="1" applyFill="1" applyBorder="1" applyAlignment="1">
      <alignment horizontal="center"/>
    </xf>
    <xf numFmtId="164" fontId="18" fillId="2" borderId="3" xfId="0" applyNumberFormat="1" applyFont="1" applyFill="1" applyBorder="1" applyAlignment="1">
      <alignment horizontal="center"/>
    </xf>
    <xf numFmtId="49" fontId="18" fillId="2" borderId="108" xfId="0" applyNumberFormat="1" applyFont="1" applyFill="1" applyBorder="1" applyAlignment="1">
      <alignment horizontal="center"/>
    </xf>
    <xf numFmtId="0" fontId="29" fillId="0" borderId="0" xfId="0" applyFont="1"/>
    <xf numFmtId="0" fontId="29" fillId="2" borderId="0" xfId="0" applyFont="1" applyFill="1" applyAlignment="1">
      <alignment horizontal="center"/>
    </xf>
    <xf numFmtId="0" fontId="39" fillId="37" borderId="65" xfId="0" applyFont="1" applyFill="1" applyBorder="1" applyAlignment="1">
      <alignment horizontal="center" vertical="center"/>
    </xf>
    <xf numFmtId="0" fontId="39" fillId="37" borderId="66" xfId="0" applyFont="1" applyFill="1" applyBorder="1" applyAlignment="1">
      <alignment horizontal="center" vertical="center"/>
    </xf>
    <xf numFmtId="0" fontId="39" fillId="38" borderId="65" xfId="0" applyFont="1" applyFill="1" applyBorder="1" applyAlignment="1">
      <alignment horizontal="center" vertical="center"/>
    </xf>
    <xf numFmtId="0" fontId="39" fillId="38" borderId="66" xfId="0" applyFont="1" applyFill="1" applyBorder="1" applyAlignment="1">
      <alignment horizontal="center" vertical="center"/>
    </xf>
    <xf numFmtId="0" fontId="39" fillId="38" borderId="70" xfId="0" applyFont="1" applyFill="1" applyBorder="1" applyAlignment="1">
      <alignment horizontal="center" vertical="center"/>
    </xf>
    <xf numFmtId="0" fontId="39" fillId="15" borderId="16" xfId="0" applyFont="1" applyFill="1" applyBorder="1" applyAlignment="1">
      <alignment horizontal="center"/>
    </xf>
    <xf numFmtId="0" fontId="57" fillId="0" borderId="13" xfId="0" applyFont="1" applyFill="1" applyBorder="1"/>
    <xf numFmtId="20" fontId="40" fillId="34" borderId="13" xfId="0" applyNumberFormat="1" applyFont="1" applyFill="1" applyBorder="1" applyAlignment="1">
      <alignment horizontal="center"/>
    </xf>
    <xf numFmtId="0" fontId="38" fillId="0" borderId="13" xfId="0" applyFont="1" applyFill="1" applyBorder="1"/>
    <xf numFmtId="165" fontId="39" fillId="39" borderId="13" xfId="0" applyNumberFormat="1" applyFont="1" applyFill="1" applyBorder="1" applyAlignment="1">
      <alignment horizontal="center"/>
    </xf>
    <xf numFmtId="0" fontId="56" fillId="0" borderId="13" xfId="0" applyFont="1" applyFill="1" applyBorder="1" applyAlignment="1">
      <alignment horizontal="left"/>
    </xf>
    <xf numFmtId="165" fontId="39" fillId="34" borderId="13" xfId="0" applyNumberFormat="1" applyFont="1" applyFill="1" applyBorder="1" applyAlignment="1">
      <alignment horizontal="center"/>
    </xf>
    <xf numFmtId="165" fontId="39" fillId="39" borderId="14" xfId="0" applyNumberFormat="1" applyFont="1" applyFill="1" applyBorder="1" applyAlignment="1">
      <alignment horizontal="center"/>
    </xf>
    <xf numFmtId="0" fontId="39" fillId="15" borderId="7" xfId="0" applyFont="1" applyFill="1" applyBorder="1" applyAlignment="1">
      <alignment horizontal="center"/>
    </xf>
    <xf numFmtId="0" fontId="57" fillId="0" borderId="8" xfId="0" applyFont="1" applyFill="1" applyBorder="1"/>
    <xf numFmtId="165" fontId="39" fillId="34" borderId="8" xfId="0" applyNumberFormat="1" applyFont="1" applyFill="1" applyBorder="1" applyAlignment="1">
      <alignment horizontal="center"/>
    </xf>
    <xf numFmtId="0" fontId="38" fillId="0" borderId="8" xfId="0" applyFont="1" applyFill="1" applyBorder="1"/>
    <xf numFmtId="165" fontId="39" fillId="39" borderId="8" xfId="0" applyNumberFormat="1" applyFont="1" applyFill="1" applyBorder="1" applyAlignment="1">
      <alignment horizontal="center"/>
    </xf>
    <xf numFmtId="0" fontId="56" fillId="0" borderId="8" xfId="0" applyFont="1" applyFill="1" applyBorder="1" applyAlignment="1">
      <alignment horizontal="left"/>
    </xf>
    <xf numFmtId="49" fontId="39" fillId="39" borderId="9" xfId="0" applyNumberFormat="1" applyFont="1" applyFill="1" applyBorder="1" applyAlignment="1">
      <alignment horizontal="center"/>
    </xf>
    <xf numFmtId="49" fontId="40" fillId="39" borderId="9" xfId="0" applyNumberFormat="1" applyFont="1" applyFill="1" applyBorder="1" applyAlignment="1">
      <alignment horizontal="center"/>
    </xf>
    <xf numFmtId="0" fontId="38" fillId="24" borderId="8" xfId="0" applyFont="1" applyFill="1" applyBorder="1"/>
    <xf numFmtId="165" fontId="39" fillId="39" borderId="9" xfId="0" applyNumberFormat="1" applyFont="1" applyFill="1" applyBorder="1" applyAlignment="1">
      <alignment horizontal="center"/>
    </xf>
    <xf numFmtId="165" fontId="40" fillId="39" borderId="9" xfId="0" applyNumberFormat="1" applyFont="1" applyFill="1" applyBorder="1" applyAlignment="1">
      <alignment horizontal="center"/>
    </xf>
    <xf numFmtId="0" fontId="39" fillId="40" borderId="8" xfId="0" applyFont="1" applyFill="1" applyBorder="1"/>
    <xf numFmtId="165" fontId="39" fillId="34" borderId="8" xfId="0" applyNumberFormat="1" applyFont="1" applyFill="1" applyBorder="1" applyAlignment="1">
      <alignment horizontal="center" vertical="center"/>
    </xf>
    <xf numFmtId="0" fontId="39" fillId="41" borderId="8" xfId="0" applyFont="1" applyFill="1" applyBorder="1"/>
    <xf numFmtId="0" fontId="39" fillId="15" borderId="7" xfId="0" applyFont="1" applyFill="1" applyBorder="1" applyAlignment="1">
      <alignment horizontal="center" vertical="center"/>
    </xf>
    <xf numFmtId="20" fontId="39" fillId="34" borderId="8" xfId="0" applyNumberFormat="1" applyFont="1" applyFill="1" applyBorder="1" applyAlignment="1">
      <alignment horizontal="center"/>
    </xf>
    <xf numFmtId="0" fontId="39" fillId="15" borderId="22" xfId="0" applyFont="1" applyFill="1" applyBorder="1" applyAlignment="1">
      <alignment horizontal="center"/>
    </xf>
    <xf numFmtId="0" fontId="38" fillId="0" borderId="23" xfId="0" applyFont="1" applyFill="1" applyBorder="1"/>
    <xf numFmtId="165" fontId="39" fillId="34" borderId="23" xfId="0" applyNumberFormat="1" applyFont="1" applyFill="1" applyBorder="1" applyAlignment="1">
      <alignment horizontal="center"/>
    </xf>
    <xf numFmtId="0" fontId="39" fillId="15" borderId="1" xfId="0" applyFont="1" applyFill="1" applyBorder="1" applyAlignment="1">
      <alignment horizontal="center"/>
    </xf>
    <xf numFmtId="0" fontId="56" fillId="0" borderId="2" xfId="0" applyFont="1" applyFill="1" applyBorder="1" applyAlignment="1">
      <alignment horizontal="left"/>
    </xf>
    <xf numFmtId="165" fontId="39" fillId="34" borderId="2" xfId="0" applyNumberFormat="1" applyFont="1" applyFill="1" applyBorder="1" applyAlignment="1">
      <alignment horizontal="center"/>
    </xf>
    <xf numFmtId="0" fontId="38" fillId="2" borderId="8" xfId="0" applyFont="1" applyFill="1" applyBorder="1"/>
    <xf numFmtId="20" fontId="39" fillId="39" borderId="8" xfId="0" applyNumberFormat="1" applyFont="1" applyFill="1" applyBorder="1" applyAlignment="1">
      <alignment horizontal="center"/>
    </xf>
    <xf numFmtId="0" fontId="39" fillId="15" borderId="28" xfId="0" applyFont="1" applyFill="1" applyBorder="1" applyAlignment="1">
      <alignment horizontal="center"/>
    </xf>
    <xf numFmtId="0" fontId="38" fillId="2" borderId="29" xfId="0" applyFont="1" applyFill="1" applyBorder="1"/>
    <xf numFmtId="165" fontId="39" fillId="34" borderId="29" xfId="0" applyNumberFormat="1" applyFont="1" applyFill="1" applyBorder="1" applyAlignment="1">
      <alignment horizontal="center"/>
    </xf>
    <xf numFmtId="0" fontId="38" fillId="2" borderId="2" xfId="0" applyFont="1" applyFill="1" applyBorder="1"/>
    <xf numFmtId="0" fontId="38" fillId="2" borderId="8" xfId="0" applyFont="1" applyFill="1" applyBorder="1" applyAlignment="1">
      <alignment horizontal="left"/>
    </xf>
    <xf numFmtId="0" fontId="57" fillId="2" borderId="8" xfId="0" applyFont="1" applyFill="1" applyBorder="1"/>
    <xf numFmtId="20" fontId="40" fillId="34" borderId="8" xfId="0" applyNumberFormat="1" applyFont="1" applyFill="1" applyBorder="1" applyAlignment="1">
      <alignment horizontal="center"/>
    </xf>
    <xf numFmtId="0" fontId="38" fillId="2" borderId="23" xfId="0" applyFont="1" applyFill="1" applyBorder="1"/>
    <xf numFmtId="0" fontId="38" fillId="2" borderId="13" xfId="0" applyFont="1" applyFill="1" applyBorder="1"/>
    <xf numFmtId="165" fontId="39" fillId="39" borderId="23" xfId="0" applyNumberFormat="1" applyFont="1" applyFill="1" applyBorder="1" applyAlignment="1">
      <alignment horizontal="center"/>
    </xf>
    <xf numFmtId="165" fontId="39" fillId="32" borderId="8" xfId="0" applyNumberFormat="1" applyFont="1" applyFill="1" applyBorder="1" applyAlignment="1">
      <alignment horizontal="center"/>
    </xf>
    <xf numFmtId="49" fontId="39" fillId="34" borderId="8" xfId="0" applyNumberFormat="1" applyFont="1" applyFill="1" applyBorder="1" applyAlignment="1">
      <alignment horizontal="center"/>
    </xf>
    <xf numFmtId="0" fontId="56" fillId="0" borderId="8" xfId="0" applyFont="1" applyFill="1" applyBorder="1"/>
    <xf numFmtId="20" fontId="17" fillId="39" borderId="8" xfId="0" applyNumberFormat="1" applyFont="1" applyFill="1" applyBorder="1" applyAlignment="1">
      <alignment horizontal="center"/>
    </xf>
    <xf numFmtId="0" fontId="56" fillId="24" borderId="8" xfId="0" applyFont="1" applyFill="1" applyBorder="1"/>
    <xf numFmtId="0" fontId="56" fillId="39" borderId="8" xfId="0" applyFont="1" applyFill="1" applyBorder="1"/>
    <xf numFmtId="49" fontId="39" fillId="34" borderId="29" xfId="0" applyNumberFormat="1" applyFont="1" applyFill="1" applyBorder="1" applyAlignment="1">
      <alignment horizontal="center"/>
    </xf>
    <xf numFmtId="0" fontId="38" fillId="0" borderId="29" xfId="0" applyFont="1" applyFill="1" applyBorder="1"/>
    <xf numFmtId="49" fontId="39" fillId="39" borderId="30" xfId="0" applyNumberFormat="1" applyFont="1" applyFill="1" applyBorder="1" applyAlignment="1">
      <alignment horizontal="center"/>
    </xf>
    <xf numFmtId="49" fontId="39" fillId="4" borderId="23" xfId="0" applyNumberFormat="1" applyFont="1" applyFill="1" applyBorder="1" applyAlignment="1">
      <alignment horizontal="center"/>
    </xf>
    <xf numFmtId="0" fontId="39" fillId="15" borderId="77" xfId="0" applyFont="1" applyFill="1" applyBorder="1" applyAlignment="1">
      <alignment horizontal="center"/>
    </xf>
    <xf numFmtId="0" fontId="39" fillId="0" borderId="68" xfId="0" applyFont="1" applyFill="1" applyBorder="1" applyAlignment="1">
      <alignment horizontal="center" vertical="center"/>
    </xf>
    <xf numFmtId="0" fontId="38" fillId="0" borderId="68" xfId="0" applyFont="1" applyFill="1" applyBorder="1"/>
    <xf numFmtId="49" fontId="39" fillId="39" borderId="78" xfId="0" applyNumberFormat="1" applyFont="1" applyFill="1" applyBorder="1" applyAlignment="1">
      <alignment horizontal="center"/>
    </xf>
    <xf numFmtId="0" fontId="38" fillId="0" borderId="2" xfId="0" applyFont="1" applyFill="1" applyBorder="1"/>
    <xf numFmtId="0" fontId="56" fillId="0" borderId="23" xfId="0" applyFont="1" applyFill="1" applyBorder="1" applyAlignment="1">
      <alignment horizontal="left"/>
    </xf>
    <xf numFmtId="0" fontId="56" fillId="0" borderId="0" xfId="0" applyFont="1" applyFill="1"/>
    <xf numFmtId="0" fontId="56" fillId="0" borderId="0" xfId="0" applyFont="1" applyFill="1" applyAlignment="1">
      <alignment vertical="center"/>
    </xf>
    <xf numFmtId="0" fontId="27" fillId="0" borderId="13" xfId="0" applyFont="1" applyFill="1" applyBorder="1" applyAlignment="1">
      <alignment horizontal="center"/>
    </xf>
    <xf numFmtId="0" fontId="27" fillId="0" borderId="8" xfId="0" applyFont="1" applyFill="1" applyBorder="1" applyAlignment="1">
      <alignment horizontal="center"/>
    </xf>
    <xf numFmtId="0" fontId="27" fillId="24" borderId="8" xfId="0" applyFont="1" applyFill="1" applyBorder="1" applyAlignment="1">
      <alignment horizontal="center"/>
    </xf>
    <xf numFmtId="0" fontId="14" fillId="41" borderId="8" xfId="0" applyFont="1" applyFill="1" applyBorder="1" applyAlignment="1">
      <alignment horizontal="center"/>
    </xf>
    <xf numFmtId="0" fontId="14" fillId="0" borderId="8" xfId="0" applyFont="1" applyFill="1" applyBorder="1" applyAlignment="1">
      <alignment horizontal="center"/>
    </xf>
    <xf numFmtId="0" fontId="14" fillId="6" borderId="8" xfId="0" applyFont="1" applyFill="1" applyBorder="1" applyAlignment="1">
      <alignment horizontal="center"/>
    </xf>
    <xf numFmtId="0" fontId="27" fillId="0" borderId="23" xfId="0" applyFont="1" applyFill="1" applyBorder="1" applyAlignment="1">
      <alignment horizontal="center"/>
    </xf>
    <xf numFmtId="0" fontId="27" fillId="0" borderId="0" xfId="0" applyFont="1" applyFill="1"/>
    <xf numFmtId="0" fontId="27" fillId="40" borderId="8" xfId="0" applyFont="1" applyFill="1" applyBorder="1" applyAlignment="1">
      <alignment horizontal="center"/>
    </xf>
    <xf numFmtId="0" fontId="27" fillId="0" borderId="29" xfId="0" applyFont="1" applyFill="1" applyBorder="1" applyAlignment="1">
      <alignment horizontal="center"/>
    </xf>
    <xf numFmtId="0" fontId="27" fillId="0" borderId="2" xfId="0" applyFont="1" applyFill="1" applyBorder="1" applyAlignment="1">
      <alignment horizontal="center"/>
    </xf>
    <xf numFmtId="0" fontId="14" fillId="0" borderId="23" xfId="0" applyFont="1" applyFill="1" applyBorder="1" applyAlignment="1">
      <alignment horizontal="center"/>
    </xf>
    <xf numFmtId="0" fontId="14" fillId="0" borderId="13" xfId="0" applyFont="1" applyFill="1" applyBorder="1" applyAlignment="1">
      <alignment horizontal="center"/>
    </xf>
    <xf numFmtId="0" fontId="27" fillId="0" borderId="68" xfId="0" applyFont="1" applyFill="1" applyBorder="1" applyAlignment="1">
      <alignment horizontal="center"/>
    </xf>
    <xf numFmtId="0" fontId="13" fillId="6" borderId="67" xfId="0" applyFont="1" applyFill="1" applyBorder="1" applyAlignment="1">
      <alignment horizontal="center" vertical="center"/>
    </xf>
    <xf numFmtId="49" fontId="13" fillId="2" borderId="15" xfId="0" applyNumberFormat="1" applyFont="1" applyFill="1" applyBorder="1" applyAlignment="1">
      <alignment horizontal="center"/>
    </xf>
    <xf numFmtId="1" fontId="13" fillId="2" borderId="20" xfId="0" applyNumberFormat="1" applyFont="1" applyFill="1" applyBorder="1" applyAlignment="1">
      <alignment horizontal="center"/>
    </xf>
    <xf numFmtId="1" fontId="13" fillId="6" borderId="20" xfId="0" applyNumberFormat="1" applyFont="1" applyFill="1" applyBorder="1" applyAlignment="1">
      <alignment horizontal="center"/>
    </xf>
    <xf numFmtId="1" fontId="13" fillId="2" borderId="35" xfId="0" applyNumberFormat="1" applyFont="1" applyFill="1" applyBorder="1" applyAlignment="1">
      <alignment horizontal="center"/>
    </xf>
    <xf numFmtId="1" fontId="13" fillId="2" borderId="54" xfId="0" applyNumberFormat="1" applyFont="1" applyFill="1" applyBorder="1" applyAlignment="1">
      <alignment horizontal="center"/>
    </xf>
    <xf numFmtId="0" fontId="13" fillId="2" borderId="20" xfId="0" applyFont="1" applyFill="1" applyBorder="1" applyAlignment="1">
      <alignment horizontal="center"/>
    </xf>
    <xf numFmtId="1" fontId="13" fillId="2" borderId="27" xfId="0" applyNumberFormat="1" applyFont="1" applyFill="1" applyBorder="1" applyAlignment="1">
      <alignment horizontal="center"/>
    </xf>
    <xf numFmtId="1" fontId="13" fillId="2" borderId="15" xfId="0" applyNumberFormat="1" applyFont="1" applyFill="1" applyBorder="1" applyAlignment="1">
      <alignment horizontal="center"/>
    </xf>
    <xf numFmtId="1" fontId="13" fillId="24" borderId="20" xfId="0" applyNumberFormat="1" applyFont="1" applyFill="1" applyBorder="1" applyAlignment="1">
      <alignment horizontal="center"/>
    </xf>
    <xf numFmtId="0" fontId="9" fillId="2" borderId="20" xfId="0" applyFont="1" applyFill="1" applyBorder="1" applyAlignment="1">
      <alignment horizontal="center"/>
    </xf>
    <xf numFmtId="0" fontId="13" fillId="24" borderId="20" xfId="0" applyFont="1" applyFill="1" applyBorder="1"/>
    <xf numFmtId="1" fontId="13" fillId="4" borderId="20" xfId="0" applyNumberFormat="1" applyFont="1" applyFill="1" applyBorder="1" applyAlignment="1">
      <alignment horizontal="center"/>
    </xf>
    <xf numFmtId="0" fontId="13" fillId="2" borderId="35" xfId="0" applyFont="1" applyFill="1" applyBorder="1"/>
    <xf numFmtId="0" fontId="13" fillId="4" borderId="27" xfId="0" applyFont="1" applyFill="1" applyBorder="1"/>
    <xf numFmtId="49" fontId="13" fillId="2" borderId="35" xfId="0" applyNumberFormat="1" applyFont="1" applyFill="1" applyBorder="1" applyAlignment="1">
      <alignment horizontal="center"/>
    </xf>
    <xf numFmtId="49" fontId="13" fillId="2" borderId="79" xfId="0" applyNumberFormat="1" applyFont="1" applyFill="1" applyBorder="1" applyAlignment="1">
      <alignment horizontal="center"/>
    </xf>
    <xf numFmtId="0" fontId="34" fillId="13" borderId="8" xfId="0" applyFont="1" applyFill="1" applyBorder="1" applyAlignment="1">
      <alignment horizontal="center"/>
    </xf>
    <xf numFmtId="0" fontId="19" fillId="2" borderId="65" xfId="0" applyFont="1" applyFill="1" applyBorder="1" applyAlignment="1">
      <alignment horizontal="center" vertical="center"/>
    </xf>
    <xf numFmtId="0" fontId="26" fillId="4" borderId="16" xfId="0" applyFont="1" applyFill="1" applyBorder="1" applyAlignment="1">
      <alignment horizontal="center"/>
    </xf>
    <xf numFmtId="0" fontId="26" fillId="4" borderId="7" xfId="0" applyFont="1" applyFill="1" applyBorder="1" applyAlignment="1">
      <alignment horizontal="center"/>
    </xf>
    <xf numFmtId="0" fontId="26" fillId="9" borderId="28" xfId="0" applyFont="1" applyFill="1" applyBorder="1" applyAlignment="1">
      <alignment horizontal="center"/>
    </xf>
    <xf numFmtId="0" fontId="26" fillId="6" borderId="7" xfId="0" applyFont="1" applyFill="1" applyBorder="1" applyAlignment="1">
      <alignment horizontal="center"/>
    </xf>
    <xf numFmtId="0" fontId="26" fillId="9" borderId="22" xfId="0" applyFont="1" applyFill="1" applyBorder="1" applyAlignment="1">
      <alignment horizontal="center"/>
    </xf>
    <xf numFmtId="0" fontId="26" fillId="2" borderId="7" xfId="0" applyFont="1" applyFill="1" applyBorder="1" applyAlignment="1">
      <alignment horizontal="center"/>
    </xf>
    <xf numFmtId="0" fontId="26" fillId="4" borderId="1" xfId="0" applyFont="1" applyFill="1" applyBorder="1" applyAlignment="1">
      <alignment horizontal="center"/>
    </xf>
    <xf numFmtId="49" fontId="29" fillId="2" borderId="18" xfId="0" applyNumberFormat="1" applyFont="1" applyFill="1" applyBorder="1" applyAlignment="1">
      <alignment horizontal="center"/>
    </xf>
    <xf numFmtId="0" fontId="14" fillId="9" borderId="8" xfId="0" applyFont="1" applyFill="1" applyBorder="1" applyAlignment="1">
      <alignment horizontal="center" vertical="center"/>
    </xf>
    <xf numFmtId="0" fontId="14" fillId="42" borderId="8" xfId="0" applyFont="1" applyFill="1" applyBorder="1" applyAlignment="1">
      <alignment horizontal="center" vertical="center"/>
    </xf>
    <xf numFmtId="0" fontId="7" fillId="2" borderId="0" xfId="0" applyFont="1" applyFill="1"/>
    <xf numFmtId="0" fontId="19" fillId="7" borderId="7" xfId="0" applyFont="1" applyFill="1" applyBorder="1" applyAlignment="1">
      <alignment horizontal="center" vertical="center"/>
    </xf>
    <xf numFmtId="0" fontId="14" fillId="3" borderId="8" xfId="0" applyFont="1" applyFill="1" applyBorder="1" applyAlignment="1">
      <alignment horizontal="center"/>
    </xf>
    <xf numFmtId="0" fontId="21" fillId="3" borderId="8" xfId="0" applyFont="1" applyFill="1" applyBorder="1" applyAlignment="1">
      <alignment horizontal="center"/>
    </xf>
    <xf numFmtId="0" fontId="33" fillId="7" borderId="8" xfId="0" applyFont="1" applyFill="1" applyBorder="1" applyAlignment="1">
      <alignment horizontal="center" vertical="center"/>
    </xf>
    <xf numFmtId="0" fontId="23" fillId="7" borderId="8" xfId="0" applyFont="1" applyFill="1" applyBorder="1" applyAlignment="1">
      <alignment horizontal="center" vertical="center"/>
    </xf>
    <xf numFmtId="0" fontId="18" fillId="7" borderId="8" xfId="0" applyFont="1" applyFill="1" applyBorder="1" applyAlignment="1">
      <alignment horizontal="center" vertical="center"/>
    </xf>
    <xf numFmtId="0" fontId="24" fillId="7" borderId="8" xfId="0" applyFont="1" applyFill="1" applyBorder="1" applyAlignment="1">
      <alignment horizontal="center" vertical="center"/>
    </xf>
    <xf numFmtId="0" fontId="43" fillId="7" borderId="20" xfId="0" applyFont="1" applyFill="1" applyBorder="1" applyAlignment="1">
      <alignment horizontal="center" vertical="center"/>
    </xf>
    <xf numFmtId="0" fontId="56" fillId="2" borderId="23" xfId="0" applyFont="1" applyFill="1" applyBorder="1" applyAlignment="1">
      <alignment horizontal="left"/>
    </xf>
    <xf numFmtId="0" fontId="19" fillId="2" borderId="23" xfId="0" applyFont="1" applyFill="1" applyBorder="1" applyAlignment="1">
      <alignment horizontal="center"/>
    </xf>
    <xf numFmtId="0" fontId="9" fillId="16" borderId="23" xfId="0" applyFont="1" applyFill="1" applyBorder="1" applyAlignment="1">
      <alignment horizontal="left"/>
    </xf>
    <xf numFmtId="0" fontId="14" fillId="42" borderId="23" xfId="0" applyFont="1" applyFill="1" applyBorder="1" applyAlignment="1">
      <alignment horizontal="center" vertical="center"/>
    </xf>
    <xf numFmtId="164" fontId="18" fillId="3" borderId="8" xfId="0" applyNumberFormat="1" applyFont="1" applyFill="1" applyBorder="1" applyAlignment="1">
      <alignment horizontal="center"/>
    </xf>
    <xf numFmtId="20" fontId="18" fillId="3" borderId="8" xfId="0" applyNumberFormat="1" applyFont="1" applyFill="1" applyBorder="1" applyAlignment="1">
      <alignment horizontal="center"/>
    </xf>
    <xf numFmtId="165" fontId="18" fillId="3" borderId="8" xfId="0" applyNumberFormat="1" applyFont="1" applyFill="1" applyBorder="1" applyAlignment="1">
      <alignment horizontal="center"/>
    </xf>
    <xf numFmtId="49" fontId="18" fillId="3" borderId="8" xfId="0" applyNumberFormat="1" applyFont="1" applyFill="1" applyBorder="1" applyAlignment="1">
      <alignment horizontal="center"/>
    </xf>
    <xf numFmtId="49" fontId="58" fillId="3" borderId="23" xfId="0" applyNumberFormat="1" applyFont="1" applyFill="1" applyBorder="1" applyAlignment="1">
      <alignment horizontal="center"/>
    </xf>
    <xf numFmtId="164" fontId="0" fillId="0" borderId="0" xfId="0" applyNumberFormat="1"/>
    <xf numFmtId="0" fontId="26" fillId="2" borderId="16" xfId="0" applyFont="1" applyFill="1" applyBorder="1" applyAlignment="1">
      <alignment horizontal="center"/>
    </xf>
    <xf numFmtId="164" fontId="18" fillId="2" borderId="97" xfId="0" applyNumberFormat="1" applyFont="1" applyFill="1" applyBorder="1" applyAlignment="1">
      <alignment horizontal="center"/>
    </xf>
    <xf numFmtId="164" fontId="18" fillId="2" borderId="99" xfId="0" applyNumberFormat="1" applyFont="1" applyFill="1" applyBorder="1" applyAlignment="1">
      <alignment horizontal="center"/>
    </xf>
    <xf numFmtId="0" fontId="18" fillId="2" borderId="101" xfId="0" applyFont="1" applyFill="1" applyBorder="1" applyAlignment="1">
      <alignment horizontal="center"/>
    </xf>
    <xf numFmtId="20" fontId="18" fillId="2" borderId="99" xfId="0" applyNumberFormat="1" applyFont="1" applyFill="1" applyBorder="1" applyAlignment="1">
      <alignment horizontal="center"/>
    </xf>
    <xf numFmtId="0" fontId="18" fillId="2" borderId="103" xfId="0" applyFont="1" applyFill="1" applyBorder="1" applyAlignment="1">
      <alignment horizontal="center"/>
    </xf>
    <xf numFmtId="20" fontId="18" fillId="2" borderId="104" xfId="0" applyNumberFormat="1" applyFont="1" applyFill="1" applyBorder="1" applyAlignment="1">
      <alignment horizontal="center"/>
    </xf>
    <xf numFmtId="49" fontId="18" fillId="2" borderId="99" xfId="0" applyNumberFormat="1" applyFont="1" applyFill="1" applyBorder="1" applyAlignment="1">
      <alignment horizontal="center"/>
    </xf>
    <xf numFmtId="49" fontId="18" fillId="2" borderId="104" xfId="0" applyNumberFormat="1" applyFont="1" applyFill="1" applyBorder="1" applyAlignment="1">
      <alignment horizontal="center"/>
    </xf>
    <xf numFmtId="0" fontId="18" fillId="2" borderId="107" xfId="0" applyFont="1" applyFill="1" applyBorder="1" applyAlignment="1">
      <alignment horizontal="center"/>
    </xf>
    <xf numFmtId="165" fontId="18" fillId="2" borderId="99" xfId="0" applyNumberFormat="1" applyFont="1" applyFill="1" applyBorder="1" applyAlignment="1">
      <alignment horizontal="center"/>
    </xf>
    <xf numFmtId="0" fontId="9" fillId="24" borderId="11" xfId="0" applyFont="1" applyFill="1" applyBorder="1" applyAlignment="1">
      <alignment horizontal="center" vertical="center"/>
    </xf>
    <xf numFmtId="0" fontId="9" fillId="42" borderId="49" xfId="0" applyFont="1" applyFill="1" applyBorder="1" applyAlignment="1">
      <alignment horizontal="center" vertical="center"/>
    </xf>
    <xf numFmtId="49" fontId="58" fillId="2" borderId="104" xfId="0" applyNumberFormat="1" applyFont="1" applyFill="1" applyBorder="1" applyAlignment="1">
      <alignment horizontal="center"/>
    </xf>
    <xf numFmtId="1" fontId="35" fillId="11" borderId="10" xfId="0" applyNumberFormat="1" applyFont="1" applyFill="1" applyBorder="1" applyAlignment="1" applyProtection="1">
      <alignment horizontal="center"/>
      <protection hidden="1"/>
    </xf>
    <xf numFmtId="0" fontId="19" fillId="2" borderId="70" xfId="0" applyFont="1" applyFill="1" applyBorder="1" applyAlignment="1">
      <alignment horizontal="center" vertical="center"/>
    </xf>
    <xf numFmtId="0" fontId="44" fillId="2" borderId="14" xfId="0" applyFont="1" applyFill="1" applyBorder="1" applyAlignment="1">
      <alignment horizontal="center"/>
    </xf>
    <xf numFmtId="0" fontId="44" fillId="2" borderId="9" xfId="0" applyFont="1" applyFill="1" applyBorder="1" applyAlignment="1">
      <alignment horizontal="center"/>
    </xf>
    <xf numFmtId="1" fontId="19" fillId="2" borderId="30" xfId="0" applyNumberFormat="1" applyFont="1" applyFill="1" applyBorder="1" applyAlignment="1">
      <alignment horizontal="center"/>
    </xf>
    <xf numFmtId="1" fontId="19" fillId="2" borderId="24" xfId="0" applyNumberFormat="1" applyFont="1" applyFill="1" applyBorder="1" applyAlignment="1">
      <alignment horizontal="center"/>
    </xf>
    <xf numFmtId="0" fontId="44" fillId="2" borderId="3" xfId="0" applyFont="1" applyFill="1" applyBorder="1" applyAlignment="1">
      <alignment horizontal="center"/>
    </xf>
    <xf numFmtId="0" fontId="18" fillId="11" borderId="76" xfId="0" applyFont="1" applyFill="1" applyBorder="1" applyAlignment="1">
      <alignment horizontal="center" vertical="center"/>
    </xf>
    <xf numFmtId="0" fontId="18" fillId="11" borderId="75" xfId="0" applyFont="1" applyFill="1" applyBorder="1" applyAlignment="1">
      <alignment horizontal="center" vertical="center"/>
    </xf>
    <xf numFmtId="0" fontId="18" fillId="11" borderId="73" xfId="0" applyFont="1" applyFill="1" applyBorder="1" applyAlignment="1">
      <alignment horizontal="center" vertical="center"/>
    </xf>
    <xf numFmtId="0" fontId="18" fillId="11" borderId="94" xfId="0" applyFont="1" applyFill="1" applyBorder="1" applyAlignment="1">
      <alignment horizontal="center" vertical="center"/>
    </xf>
    <xf numFmtId="0" fontId="18" fillId="11" borderId="95" xfId="0" applyFont="1" applyFill="1" applyBorder="1" applyAlignment="1">
      <alignment horizontal="center" vertical="center"/>
    </xf>
    <xf numFmtId="1" fontId="33" fillId="2" borderId="13" xfId="0" applyNumberFormat="1" applyFont="1" applyFill="1" applyBorder="1" applyAlignment="1">
      <alignment horizontal="center"/>
    </xf>
    <xf numFmtId="0" fontId="10" fillId="10" borderId="23" xfId="0" applyFont="1" applyFill="1" applyBorder="1" applyAlignment="1">
      <alignment horizontal="left"/>
    </xf>
    <xf numFmtId="164" fontId="18" fillId="5" borderId="8" xfId="0" applyNumberFormat="1" applyFont="1" applyFill="1" applyBorder="1" applyAlignment="1">
      <alignment horizontal="center"/>
    </xf>
    <xf numFmtId="20" fontId="18" fillId="5" borderId="8" xfId="0" applyNumberFormat="1" applyFont="1" applyFill="1" applyBorder="1" applyAlignment="1">
      <alignment horizontal="center"/>
    </xf>
    <xf numFmtId="165" fontId="18" fillId="5" borderId="8" xfId="0" applyNumberFormat="1" applyFont="1" applyFill="1" applyBorder="1" applyAlignment="1">
      <alignment horizontal="center"/>
    </xf>
    <xf numFmtId="49" fontId="18" fillId="5" borderId="8" xfId="0" applyNumberFormat="1" applyFont="1" applyFill="1" applyBorder="1" applyAlignment="1">
      <alignment horizontal="center"/>
    </xf>
    <xf numFmtId="49" fontId="58" fillId="5" borderId="23" xfId="0" applyNumberFormat="1" applyFont="1" applyFill="1" applyBorder="1" applyAlignment="1">
      <alignment horizontal="center"/>
    </xf>
    <xf numFmtId="0" fontId="21" fillId="3" borderId="51" xfId="0" applyFont="1" applyFill="1" applyBorder="1" applyAlignment="1">
      <alignment horizontal="center"/>
    </xf>
    <xf numFmtId="0" fontId="33" fillId="7" borderId="51" xfId="0" applyFont="1" applyFill="1" applyBorder="1" applyAlignment="1">
      <alignment horizontal="center" vertical="center"/>
    </xf>
    <xf numFmtId="0" fontId="23" fillId="7" borderId="51" xfId="0" applyFont="1" applyFill="1" applyBorder="1" applyAlignment="1">
      <alignment horizontal="center" vertical="center"/>
    </xf>
    <xf numFmtId="0" fontId="18" fillId="7" borderId="51" xfId="0" applyFont="1" applyFill="1" applyBorder="1" applyAlignment="1">
      <alignment horizontal="center" vertical="center"/>
    </xf>
    <xf numFmtId="0" fontId="26" fillId="2" borderId="13" xfId="1" applyFont="1" applyFill="1" applyBorder="1" applyAlignment="1">
      <alignment horizontal="center"/>
    </xf>
    <xf numFmtId="0" fontId="19" fillId="2" borderId="13" xfId="0" applyFont="1" applyFill="1" applyBorder="1" applyAlignment="1">
      <alignment horizontal="center"/>
    </xf>
    <xf numFmtId="0" fontId="10" fillId="2" borderId="13" xfId="0" applyFont="1" applyFill="1" applyBorder="1" applyAlignment="1">
      <alignment horizontal="left"/>
    </xf>
    <xf numFmtId="164" fontId="18" fillId="5" borderId="13" xfId="0" applyNumberFormat="1" applyFont="1" applyFill="1" applyBorder="1" applyAlignment="1">
      <alignment horizontal="center"/>
    </xf>
    <xf numFmtId="1" fontId="33" fillId="30" borderId="13" xfId="0" applyNumberFormat="1" applyFont="1" applyFill="1" applyBorder="1" applyAlignment="1">
      <alignment horizontal="center"/>
    </xf>
    <xf numFmtId="164" fontId="10" fillId="16" borderId="2" xfId="1" applyNumberFormat="1" applyFont="1" applyFill="1" applyBorder="1" applyAlignment="1">
      <alignment horizontal="left"/>
    </xf>
    <xf numFmtId="164" fontId="18" fillId="5" borderId="2" xfId="0" applyNumberFormat="1" applyFont="1" applyFill="1" applyBorder="1" applyAlignment="1">
      <alignment horizontal="center"/>
    </xf>
    <xf numFmtId="0" fontId="26" fillId="2" borderId="23" xfId="1" applyFont="1" applyFill="1" applyBorder="1" applyAlignment="1">
      <alignment horizontal="center"/>
    </xf>
    <xf numFmtId="164" fontId="10" fillId="0" borderId="23" xfId="1" applyNumberFormat="1" applyFont="1" applyFill="1" applyBorder="1" applyAlignment="1">
      <alignment horizontal="left"/>
    </xf>
    <xf numFmtId="164" fontId="18" fillId="5" borderId="23" xfId="0" applyNumberFormat="1" applyFont="1" applyFill="1" applyBorder="1" applyAlignment="1">
      <alignment horizontal="center"/>
    </xf>
    <xf numFmtId="0" fontId="26" fillId="2" borderId="29" xfId="1" applyFont="1" applyFill="1" applyBorder="1" applyAlignment="1">
      <alignment horizontal="center"/>
    </xf>
    <xf numFmtId="0" fontId="19" fillId="2" borderId="29" xfId="0" applyFont="1" applyFill="1" applyBorder="1" applyAlignment="1">
      <alignment horizontal="center"/>
    </xf>
    <xf numFmtId="164" fontId="10" fillId="0" borderId="29" xfId="1" applyNumberFormat="1" applyFont="1" applyFill="1" applyBorder="1" applyAlignment="1">
      <alignment horizontal="left"/>
    </xf>
    <xf numFmtId="20" fontId="18" fillId="5" borderId="29" xfId="0" applyNumberFormat="1" applyFont="1" applyFill="1" applyBorder="1" applyAlignment="1">
      <alignment horizontal="center"/>
    </xf>
    <xf numFmtId="164" fontId="10" fillId="14" borderId="13" xfId="0" applyNumberFormat="1" applyFont="1" applyFill="1" applyBorder="1" applyAlignment="1">
      <alignment horizontal="left"/>
    </xf>
    <xf numFmtId="0" fontId="26" fillId="2" borderId="2" xfId="1" applyFont="1" applyFill="1" applyBorder="1" applyAlignment="1">
      <alignment horizontal="center"/>
    </xf>
    <xf numFmtId="164" fontId="10" fillId="6" borderId="2" xfId="1" applyNumberFormat="1" applyFont="1" applyFill="1" applyBorder="1" applyAlignment="1">
      <alignment horizontal="left"/>
    </xf>
    <xf numFmtId="20" fontId="18" fillId="5" borderId="2" xfId="0" applyNumberFormat="1" applyFont="1" applyFill="1" applyBorder="1" applyAlignment="1">
      <alignment horizontal="center"/>
    </xf>
    <xf numFmtId="49" fontId="18" fillId="5" borderId="29" xfId="0" applyNumberFormat="1" applyFont="1" applyFill="1" applyBorder="1" applyAlignment="1">
      <alignment horizontal="center"/>
    </xf>
    <xf numFmtId="1" fontId="33" fillId="30" borderId="29" xfId="0" applyNumberFormat="1" applyFont="1" applyFill="1" applyBorder="1" applyAlignment="1">
      <alignment horizontal="center"/>
    </xf>
    <xf numFmtId="0" fontId="10" fillId="14" borderId="2" xfId="0" applyFont="1" applyFill="1" applyBorder="1" applyAlignment="1">
      <alignment horizontal="left"/>
    </xf>
    <xf numFmtId="49" fontId="18" fillId="5" borderId="2" xfId="0" applyNumberFormat="1" applyFont="1" applyFill="1" applyBorder="1" applyAlignment="1">
      <alignment horizontal="center"/>
    </xf>
    <xf numFmtId="0" fontId="9" fillId="2" borderId="51" xfId="0" applyFont="1" applyFill="1" applyBorder="1" applyAlignment="1">
      <alignment horizontal="center"/>
    </xf>
    <xf numFmtId="0" fontId="10" fillId="6" borderId="2" xfId="0" applyFont="1" applyFill="1" applyBorder="1" applyAlignment="1">
      <alignment horizontal="left"/>
    </xf>
    <xf numFmtId="0" fontId="10" fillId="2" borderId="13" xfId="1" applyFont="1" applyFill="1" applyBorder="1" applyAlignment="1">
      <alignment horizontal="left"/>
    </xf>
    <xf numFmtId="0" fontId="10" fillId="2" borderId="29" xfId="1" applyFont="1" applyFill="1" applyBorder="1" applyAlignment="1">
      <alignment horizontal="left"/>
    </xf>
    <xf numFmtId="0" fontId="10" fillId="2" borderId="2" xfId="1" applyFont="1" applyFill="1" applyBorder="1" applyAlignment="1">
      <alignment horizontal="left"/>
    </xf>
    <xf numFmtId="0" fontId="60" fillId="0" borderId="0" xfId="0" applyFont="1"/>
    <xf numFmtId="0" fontId="9" fillId="3" borderId="51" xfId="0" applyFont="1" applyFill="1" applyBorder="1" applyAlignment="1">
      <alignment horizontal="center"/>
    </xf>
    <xf numFmtId="0" fontId="18" fillId="9" borderId="2" xfId="0" applyFont="1" applyFill="1" applyBorder="1" applyAlignment="1">
      <alignment horizontal="center" vertical="center"/>
    </xf>
    <xf numFmtId="0" fontId="18" fillId="9" borderId="8" xfId="0" applyFont="1" applyFill="1" applyBorder="1" applyAlignment="1">
      <alignment horizontal="center" vertical="center"/>
    </xf>
    <xf numFmtId="0" fontId="18" fillId="42" borderId="8" xfId="0" applyFont="1" applyFill="1" applyBorder="1" applyAlignment="1">
      <alignment horizontal="center" vertical="center"/>
    </xf>
    <xf numFmtId="0" fontId="18" fillId="42" borderId="23" xfId="0" applyFont="1" applyFill="1" applyBorder="1" applyAlignment="1">
      <alignment horizontal="center" vertical="center"/>
    </xf>
    <xf numFmtId="0" fontId="18" fillId="42" borderId="13" xfId="0" applyFont="1" applyFill="1" applyBorder="1" applyAlignment="1">
      <alignment horizontal="center" vertical="center"/>
    </xf>
    <xf numFmtId="0" fontId="18" fillId="42" borderId="29" xfId="0" applyFont="1" applyFill="1" applyBorder="1" applyAlignment="1">
      <alignment horizontal="center" vertical="center"/>
    </xf>
    <xf numFmtId="0" fontId="18" fillId="42" borderId="2" xfId="0" applyFont="1" applyFill="1" applyBorder="1" applyAlignment="1">
      <alignment horizontal="center" vertical="center"/>
    </xf>
    <xf numFmtId="0" fontId="61" fillId="0" borderId="0" xfId="0" applyFont="1"/>
    <xf numFmtId="2" fontId="13" fillId="0" borderId="0" xfId="0" applyNumberFormat="1" applyFont="1"/>
    <xf numFmtId="0" fontId="35" fillId="3" borderId="29" xfId="0" applyFont="1" applyFill="1" applyBorder="1" applyAlignment="1">
      <alignment horizontal="center"/>
    </xf>
    <xf numFmtId="0" fontId="35" fillId="3" borderId="23" xfId="0" applyFont="1" applyFill="1" applyBorder="1" applyAlignment="1">
      <alignment horizontal="center"/>
    </xf>
    <xf numFmtId="0" fontId="10" fillId="2" borderId="0" xfId="1" applyFont="1" applyFill="1" applyBorder="1" applyAlignment="1">
      <alignment horizontal="left"/>
    </xf>
    <xf numFmtId="0" fontId="13" fillId="2" borderId="8" xfId="0" applyFont="1" applyFill="1" applyBorder="1" applyAlignment="1">
      <alignment vertical="center"/>
    </xf>
    <xf numFmtId="0" fontId="35" fillId="28" borderId="23" xfId="0" applyFont="1" applyFill="1" applyBorder="1" applyAlignment="1">
      <alignment horizontal="center"/>
    </xf>
    <xf numFmtId="0" fontId="35" fillId="28" borderId="29" xfId="0" applyFont="1" applyFill="1" applyBorder="1" applyAlignment="1">
      <alignment horizontal="center"/>
    </xf>
    <xf numFmtId="0" fontId="14" fillId="2" borderId="66" xfId="0" applyFont="1" applyFill="1" applyBorder="1" applyAlignment="1">
      <alignment horizontal="center" vertical="center"/>
    </xf>
    <xf numFmtId="0" fontId="14" fillId="3" borderId="66" xfId="0" applyFont="1" applyFill="1" applyBorder="1" applyAlignment="1">
      <alignment horizontal="center" vertical="center"/>
    </xf>
    <xf numFmtId="0" fontId="15" fillId="2" borderId="13" xfId="1" applyFont="1" applyFill="1" applyBorder="1" applyAlignment="1">
      <alignment horizontal="center"/>
    </xf>
    <xf numFmtId="0" fontId="14" fillId="2" borderId="13" xfId="0" applyFont="1" applyFill="1" applyBorder="1" applyAlignment="1">
      <alignment horizontal="center"/>
    </xf>
    <xf numFmtId="0" fontId="15" fillId="0" borderId="13" xfId="0" applyFont="1" applyFill="1" applyBorder="1" applyAlignment="1">
      <alignment horizontal="left"/>
    </xf>
    <xf numFmtId="0" fontId="15" fillId="2" borderId="8" xfId="1" applyFont="1" applyFill="1" applyBorder="1" applyAlignment="1">
      <alignment horizontal="center"/>
    </xf>
    <xf numFmtId="0" fontId="14" fillId="2" borderId="8" xfId="0" applyFont="1" applyFill="1" applyBorder="1" applyAlignment="1">
      <alignment horizontal="center"/>
    </xf>
    <xf numFmtId="0" fontId="15" fillId="29" borderId="8" xfId="0" applyFont="1" applyFill="1" applyBorder="1" applyAlignment="1">
      <alignment horizontal="left"/>
    </xf>
    <xf numFmtId="0" fontId="15" fillId="2" borderId="8" xfId="0" applyFont="1" applyFill="1" applyBorder="1" applyAlignment="1">
      <alignment horizontal="center"/>
    </xf>
    <xf numFmtId="164" fontId="15" fillId="2" borderId="8" xfId="0" applyNumberFormat="1" applyFont="1" applyFill="1" applyBorder="1" applyAlignment="1">
      <alignment horizontal="left"/>
    </xf>
    <xf numFmtId="0" fontId="25" fillId="2" borderId="29" xfId="0" applyFont="1" applyFill="1" applyBorder="1" applyAlignment="1">
      <alignment horizontal="center"/>
    </xf>
    <xf numFmtId="0" fontId="25" fillId="12" borderId="29" xfId="0" applyFont="1" applyFill="1" applyBorder="1" applyAlignment="1">
      <alignment horizontal="center"/>
    </xf>
    <xf numFmtId="164" fontId="15" fillId="0" borderId="8" xfId="0" applyNumberFormat="1" applyFont="1" applyFill="1" applyBorder="1" applyAlignment="1">
      <alignment horizontal="left"/>
    </xf>
    <xf numFmtId="0" fontId="62" fillId="0" borderId="8" xfId="0" applyFont="1" applyFill="1" applyBorder="1" applyAlignment="1"/>
    <xf numFmtId="0" fontId="25" fillId="2" borderId="23" xfId="0" applyFont="1" applyFill="1" applyBorder="1" applyAlignment="1">
      <alignment horizontal="center"/>
    </xf>
    <xf numFmtId="0" fontId="25" fillId="12" borderId="23" xfId="0" applyFont="1" applyFill="1" applyBorder="1" applyAlignment="1">
      <alignment horizontal="center"/>
    </xf>
    <xf numFmtId="0" fontId="14" fillId="2" borderId="0" xfId="0" applyFont="1" applyFill="1" applyBorder="1" applyAlignment="1">
      <alignment horizontal="center"/>
    </xf>
    <xf numFmtId="0" fontId="15" fillId="14" borderId="0" xfId="0" applyFont="1" applyFill="1" applyBorder="1" applyAlignment="1">
      <alignment horizontal="left"/>
    </xf>
    <xf numFmtId="0" fontId="15" fillId="14" borderId="9" xfId="0" applyFont="1" applyFill="1" applyBorder="1" applyAlignment="1">
      <alignment horizontal="left"/>
    </xf>
    <xf numFmtId="164" fontId="15" fillId="29" borderId="8" xfId="1" applyNumberFormat="1" applyFont="1" applyFill="1" applyBorder="1" applyAlignment="1">
      <alignment horizontal="left"/>
    </xf>
    <xf numFmtId="164" fontId="15" fillId="6" borderId="9" xfId="1" applyNumberFormat="1" applyFont="1" applyFill="1" applyBorder="1" applyAlignment="1">
      <alignment horizontal="left"/>
    </xf>
    <xf numFmtId="164" fontId="15" fillId="14" borderId="8" xfId="0" applyNumberFormat="1" applyFont="1" applyFill="1" applyBorder="1" applyAlignment="1">
      <alignment horizontal="left"/>
    </xf>
    <xf numFmtId="0" fontId="15" fillId="2" borderId="2" xfId="0" applyFont="1" applyFill="1" applyBorder="1" applyAlignment="1">
      <alignment horizontal="center"/>
    </xf>
    <xf numFmtId="0" fontId="14" fillId="2" borderId="2" xfId="0" applyFont="1" applyFill="1" applyBorder="1" applyAlignment="1">
      <alignment horizontal="center"/>
    </xf>
    <xf numFmtId="164" fontId="15" fillId="6" borderId="2" xfId="0" applyNumberFormat="1" applyFont="1" applyFill="1" applyBorder="1" applyAlignment="1">
      <alignment horizontal="left"/>
    </xf>
    <xf numFmtId="0" fontId="14" fillId="2" borderId="23" xfId="0" applyFont="1" applyFill="1" applyBorder="1" applyAlignment="1">
      <alignment horizontal="center"/>
    </xf>
    <xf numFmtId="0" fontId="27" fillId="2" borderId="0" xfId="0" applyFont="1" applyFill="1"/>
    <xf numFmtId="0" fontId="18" fillId="2" borderId="80" xfId="0" applyFont="1" applyFill="1" applyBorder="1" applyAlignment="1">
      <alignment horizontal="center" vertical="center"/>
    </xf>
    <xf numFmtId="0" fontId="18" fillId="2" borderId="75" xfId="0" applyFont="1" applyFill="1" applyBorder="1" applyAlignment="1">
      <alignment horizontal="center" vertical="center"/>
    </xf>
    <xf numFmtId="0" fontId="18" fillId="2" borderId="71" xfId="0" applyFont="1" applyFill="1" applyBorder="1" applyAlignment="1">
      <alignment horizontal="center" vertical="center"/>
    </xf>
    <xf numFmtId="164" fontId="18" fillId="2" borderId="17" xfId="0" applyNumberFormat="1" applyFont="1" applyFill="1" applyBorder="1" applyAlignment="1">
      <alignment horizontal="center"/>
    </xf>
    <xf numFmtId="164" fontId="18" fillId="2" borderId="15" xfId="0" applyNumberFormat="1" applyFont="1" applyFill="1" applyBorder="1" applyAlignment="1">
      <alignment horizontal="center"/>
    </xf>
    <xf numFmtId="164" fontId="18" fillId="2" borderId="20" xfId="0" applyNumberFormat="1" applyFont="1" applyFill="1" applyBorder="1" applyAlignment="1">
      <alignment horizontal="center"/>
    </xf>
    <xf numFmtId="0" fontId="18" fillId="2" borderId="35" xfId="0" applyFont="1" applyFill="1" applyBorder="1" applyAlignment="1">
      <alignment horizontal="center"/>
    </xf>
    <xf numFmtId="20" fontId="18" fillId="2" borderId="20" xfId="0" applyNumberFormat="1" applyFont="1" applyFill="1" applyBorder="1" applyAlignment="1">
      <alignment horizontal="center"/>
    </xf>
    <xf numFmtId="49" fontId="29" fillId="2" borderId="20" xfId="0" applyNumberFormat="1" applyFont="1" applyFill="1" applyBorder="1" applyAlignment="1">
      <alignment horizontal="center"/>
    </xf>
    <xf numFmtId="0" fontId="18" fillId="2" borderId="26" xfId="0" applyFont="1" applyFill="1" applyBorder="1" applyAlignment="1">
      <alignment horizontal="center"/>
    </xf>
    <xf numFmtId="0" fontId="18" fillId="2" borderId="27" xfId="0" applyFont="1" applyFill="1" applyBorder="1" applyAlignment="1">
      <alignment horizontal="center"/>
    </xf>
    <xf numFmtId="49" fontId="18" fillId="2" borderId="20" xfId="0" applyNumberFormat="1" applyFont="1" applyFill="1" applyBorder="1" applyAlignment="1">
      <alignment horizontal="center"/>
    </xf>
    <xf numFmtId="49" fontId="29" fillId="2" borderId="11" xfId="0" applyNumberFormat="1" applyFont="1" applyFill="1" applyBorder="1" applyAlignment="1">
      <alignment horizontal="center"/>
    </xf>
    <xf numFmtId="49" fontId="18" fillId="2" borderId="38" xfId="0" applyNumberFormat="1" applyFont="1" applyFill="1" applyBorder="1" applyAlignment="1">
      <alignment horizontal="center"/>
    </xf>
    <xf numFmtId="165" fontId="63" fillId="2" borderId="8" xfId="0" applyNumberFormat="1" applyFont="1" applyFill="1" applyBorder="1" applyAlignment="1">
      <alignment horizontal="center"/>
    </xf>
    <xf numFmtId="165" fontId="18" fillId="2" borderId="20" xfId="0" applyNumberFormat="1" applyFont="1" applyFill="1" applyBorder="1" applyAlignment="1">
      <alignment horizontal="center"/>
    </xf>
    <xf numFmtId="165" fontId="18" fillId="2" borderId="11" xfId="0" applyNumberFormat="1" applyFont="1" applyFill="1" applyBorder="1" applyAlignment="1">
      <alignment horizontal="center"/>
    </xf>
    <xf numFmtId="49" fontId="18" fillId="2" borderId="54" xfId="0" applyNumberFormat="1" applyFont="1" applyFill="1" applyBorder="1" applyAlignment="1">
      <alignment horizontal="center"/>
    </xf>
    <xf numFmtId="0" fontId="10" fillId="9" borderId="8" xfId="0" applyFont="1" applyFill="1" applyBorder="1" applyAlignment="1">
      <alignment horizontal="left"/>
    </xf>
    <xf numFmtId="0" fontId="10" fillId="9" borderId="8" xfId="1" applyFont="1" applyFill="1" applyBorder="1" applyAlignment="1">
      <alignment horizontal="left"/>
    </xf>
    <xf numFmtId="0" fontId="9" fillId="9" borderId="8" xfId="0" applyFont="1" applyFill="1" applyBorder="1" applyAlignment="1">
      <alignment horizontal="left"/>
    </xf>
    <xf numFmtId="164" fontId="18" fillId="2" borderId="39" xfId="0" applyNumberFormat="1" applyFont="1" applyFill="1" applyBorder="1" applyAlignment="1">
      <alignment horizontal="center"/>
    </xf>
    <xf numFmtId="0" fontId="27" fillId="13" borderId="6" xfId="0" applyFont="1" applyFill="1" applyBorder="1" applyAlignment="1">
      <alignment horizontal="center"/>
    </xf>
    <xf numFmtId="164" fontId="15" fillId="6" borderId="8" xfId="1" applyNumberFormat="1" applyFont="1" applyFill="1" applyBorder="1" applyAlignment="1">
      <alignment horizontal="left"/>
    </xf>
    <xf numFmtId="0" fontId="9" fillId="20" borderId="49" xfId="0" applyFont="1" applyFill="1" applyBorder="1" applyAlignment="1">
      <alignment horizontal="center"/>
    </xf>
    <xf numFmtId="0" fontId="19" fillId="20" borderId="49" xfId="0" applyFont="1" applyFill="1" applyBorder="1" applyAlignment="1">
      <alignment horizontal="center"/>
    </xf>
    <xf numFmtId="0" fontId="21" fillId="20" borderId="49" xfId="0" applyFont="1" applyFill="1" applyBorder="1" applyAlignment="1">
      <alignment horizontal="center"/>
    </xf>
    <xf numFmtId="0" fontId="33" fillId="20" borderId="49" xfId="0" applyFont="1" applyFill="1" applyBorder="1" applyAlignment="1">
      <alignment horizontal="center" vertical="center"/>
    </xf>
    <xf numFmtId="0" fontId="23" fillId="20" borderId="49" xfId="0" applyFont="1" applyFill="1" applyBorder="1" applyAlignment="1">
      <alignment horizontal="center" vertical="center"/>
    </xf>
    <xf numFmtId="0" fontId="18" fillId="20" borderId="49" xfId="0" applyFont="1" applyFill="1" applyBorder="1" applyAlignment="1">
      <alignment horizontal="center" vertical="center"/>
    </xf>
    <xf numFmtId="0" fontId="24" fillId="20" borderId="49" xfId="0" applyFont="1" applyFill="1" applyBorder="1" applyAlignment="1">
      <alignment horizontal="center" vertical="center"/>
    </xf>
    <xf numFmtId="0" fontId="19" fillId="20" borderId="109" xfId="0" applyFont="1" applyFill="1" applyBorder="1" applyAlignment="1">
      <alignment horizontal="center" vertical="center"/>
    </xf>
    <xf numFmtId="0" fontId="43" fillId="20" borderId="110" xfId="0" applyFont="1" applyFill="1" applyBorder="1" applyAlignment="1">
      <alignment horizontal="center" vertical="center"/>
    </xf>
    <xf numFmtId="49" fontId="18" fillId="3" borderId="23" xfId="0" applyNumberFormat="1" applyFont="1" applyFill="1" applyBorder="1" applyAlignment="1">
      <alignment horizontal="center"/>
    </xf>
    <xf numFmtId="0" fontId="9" fillId="42" borderId="23" xfId="0" applyFont="1" applyFill="1" applyBorder="1" applyAlignment="1">
      <alignment horizontal="center" vertical="center"/>
    </xf>
    <xf numFmtId="164" fontId="35" fillId="42" borderId="8" xfId="0" applyNumberFormat="1" applyFont="1" applyFill="1" applyBorder="1" applyAlignment="1">
      <alignment horizontal="center"/>
    </xf>
    <xf numFmtId="164" fontId="15" fillId="16" borderId="9" xfId="1" applyNumberFormat="1" applyFont="1" applyFill="1" applyBorder="1" applyAlignment="1">
      <alignment horizontal="left"/>
    </xf>
    <xf numFmtId="0" fontId="9" fillId="2" borderId="55" xfId="0" applyFont="1" applyFill="1" applyBorder="1" applyAlignment="1">
      <alignment horizontal="center" vertical="center"/>
    </xf>
    <xf numFmtId="49" fontId="58" fillId="2" borderId="11" xfId="0" applyNumberFormat="1" applyFont="1" applyFill="1" applyBorder="1" applyAlignment="1">
      <alignment horizontal="center"/>
    </xf>
    <xf numFmtId="165" fontId="18" fillId="2" borderId="9" xfId="0" applyNumberFormat="1" applyFont="1" applyFill="1" applyBorder="1" applyAlignment="1">
      <alignment horizontal="center"/>
    </xf>
    <xf numFmtId="0" fontId="10" fillId="9" borderId="2" xfId="0" applyFont="1" applyFill="1" applyBorder="1" applyAlignment="1">
      <alignment horizontal="left"/>
    </xf>
    <xf numFmtId="0" fontId="10" fillId="4" borderId="8" xfId="1" applyFont="1" applyFill="1" applyBorder="1" applyAlignment="1">
      <alignment horizontal="left"/>
    </xf>
    <xf numFmtId="0" fontId="10" fillId="4" borderId="8" xfId="0" applyFont="1" applyFill="1" applyBorder="1" applyAlignment="1">
      <alignment horizontal="left"/>
    </xf>
    <xf numFmtId="0" fontId="35" fillId="2" borderId="17" xfId="0" applyFont="1" applyFill="1" applyBorder="1" applyAlignment="1">
      <alignment horizontal="center"/>
    </xf>
    <xf numFmtId="0" fontId="35" fillId="27" borderId="11" xfId="0" applyFont="1" applyFill="1" applyBorder="1" applyAlignment="1">
      <alignment horizontal="center"/>
    </xf>
    <xf numFmtId="0" fontId="9" fillId="9" borderId="0" xfId="0" applyFont="1" applyFill="1" applyBorder="1" applyAlignment="1">
      <alignment horizontal="left"/>
    </xf>
    <xf numFmtId="0" fontId="10" fillId="2" borderId="0" xfId="0" applyFont="1" applyFill="1" applyBorder="1" applyAlignment="1">
      <alignment horizontal="left"/>
    </xf>
    <xf numFmtId="0" fontId="15" fillId="2" borderId="0" xfId="0" applyFont="1" applyFill="1" applyBorder="1" applyAlignment="1">
      <alignment horizontal="center"/>
    </xf>
    <xf numFmtId="0" fontId="15" fillId="6" borderId="0" xfId="0" applyFont="1" applyFill="1" applyBorder="1" applyAlignment="1">
      <alignment horizontal="left"/>
    </xf>
    <xf numFmtId="0" fontId="14" fillId="6" borderId="9" xfId="0" applyFont="1" applyFill="1" applyBorder="1" applyAlignment="1">
      <alignment horizontal="left"/>
    </xf>
    <xf numFmtId="164" fontId="15" fillId="0" borderId="0" xfId="1" applyNumberFormat="1" applyFont="1" applyFill="1" applyBorder="1" applyAlignment="1">
      <alignment horizontal="left"/>
    </xf>
    <xf numFmtId="0" fontId="10" fillId="2" borderId="2" xfId="0" applyFont="1" applyFill="1" applyBorder="1" applyAlignment="1">
      <alignment horizontal="left"/>
    </xf>
    <xf numFmtId="0" fontId="19" fillId="42" borderId="50" xfId="0" applyFont="1" applyFill="1" applyBorder="1" applyAlignment="1">
      <alignment horizontal="center" vertical="center"/>
    </xf>
    <xf numFmtId="0" fontId="9" fillId="42" borderId="51" xfId="0" applyFont="1" applyFill="1" applyBorder="1" applyAlignment="1">
      <alignment horizontal="center"/>
    </xf>
    <xf numFmtId="0" fontId="19" fillId="42" borderId="51" xfId="0" applyFont="1" applyFill="1" applyBorder="1" applyAlignment="1">
      <alignment horizontal="center"/>
    </xf>
    <xf numFmtId="0" fontId="21" fillId="42" borderId="51" xfId="0" applyFont="1" applyFill="1" applyBorder="1" applyAlignment="1">
      <alignment horizontal="center"/>
    </xf>
    <xf numFmtId="0" fontId="33" fillId="42" borderId="51" xfId="0" applyFont="1" applyFill="1" applyBorder="1" applyAlignment="1">
      <alignment horizontal="center" vertical="center"/>
    </xf>
    <xf numFmtId="0" fontId="23" fillId="42" borderId="51" xfId="0" applyFont="1" applyFill="1" applyBorder="1" applyAlignment="1">
      <alignment horizontal="center" vertical="center"/>
    </xf>
    <xf numFmtId="0" fontId="18" fillId="42" borderId="51" xfId="0" applyFont="1" applyFill="1" applyBorder="1" applyAlignment="1">
      <alignment horizontal="center" vertical="center"/>
    </xf>
    <xf numFmtId="0" fontId="24" fillId="42" borderId="51" xfId="0" applyFont="1" applyFill="1" applyBorder="1" applyAlignment="1">
      <alignment horizontal="center" vertical="center"/>
    </xf>
    <xf numFmtId="0" fontId="43" fillId="42" borderId="52" xfId="0" applyFont="1" applyFill="1" applyBorder="1" applyAlignment="1">
      <alignment horizontal="center" vertical="center"/>
    </xf>
    <xf numFmtId="164" fontId="18" fillId="3" borderId="13" xfId="0" applyNumberFormat="1" applyFont="1" applyFill="1" applyBorder="1" applyAlignment="1">
      <alignment horizontal="center"/>
    </xf>
    <xf numFmtId="20" fontId="18" fillId="3" borderId="9" xfId="0" applyNumberFormat="1" applyFont="1" applyFill="1" applyBorder="1" applyAlignment="1">
      <alignment horizontal="center"/>
    </xf>
    <xf numFmtId="49" fontId="18" fillId="3" borderId="39" xfId="0" applyNumberFormat="1" applyFont="1" applyFill="1" applyBorder="1" applyAlignment="1">
      <alignment horizontal="center"/>
    </xf>
    <xf numFmtId="49" fontId="18" fillId="3" borderId="11" xfId="0" applyNumberFormat="1" applyFont="1" applyFill="1" applyBorder="1" applyAlignment="1">
      <alignment horizontal="center"/>
    </xf>
    <xf numFmtId="0" fontId="9" fillId="42" borderId="13" xfId="0" applyFont="1" applyFill="1" applyBorder="1" applyAlignment="1">
      <alignment horizontal="center" vertical="center"/>
    </xf>
    <xf numFmtId="0" fontId="15" fillId="2" borderId="2" xfId="1" applyFont="1" applyFill="1" applyBorder="1" applyAlignment="1">
      <alignment horizontal="center"/>
    </xf>
    <xf numFmtId="0" fontId="15" fillId="0" borderId="2" xfId="0" applyFont="1" applyFill="1" applyBorder="1" applyAlignment="1">
      <alignment horizontal="left"/>
    </xf>
    <xf numFmtId="164" fontId="18" fillId="3" borderId="2" xfId="0" applyNumberFormat="1" applyFont="1" applyFill="1" applyBorder="1" applyAlignment="1">
      <alignment horizontal="center"/>
    </xf>
    <xf numFmtId="0" fontId="15" fillId="2" borderId="23" xfId="0" applyFont="1" applyFill="1" applyBorder="1" applyAlignment="1">
      <alignment horizontal="center"/>
    </xf>
    <xf numFmtId="164" fontId="15" fillId="2" borderId="23" xfId="0" applyNumberFormat="1" applyFont="1" applyFill="1" applyBorder="1" applyAlignment="1">
      <alignment horizontal="left"/>
    </xf>
    <xf numFmtId="164" fontId="18" fillId="3" borderId="23" xfId="0" applyNumberFormat="1" applyFont="1" applyFill="1" applyBorder="1" applyAlignment="1">
      <alignment horizontal="center"/>
    </xf>
    <xf numFmtId="0" fontId="15" fillId="2" borderId="29" xfId="0" applyFont="1" applyFill="1" applyBorder="1" applyAlignment="1">
      <alignment horizontal="center"/>
    </xf>
    <xf numFmtId="0" fontId="14" fillId="2" borderId="29" xfId="0" applyFont="1" applyFill="1" applyBorder="1" applyAlignment="1">
      <alignment horizontal="center"/>
    </xf>
    <xf numFmtId="0" fontId="15" fillId="6" borderId="29" xfId="0" applyFont="1" applyFill="1" applyBorder="1" applyAlignment="1">
      <alignment horizontal="left"/>
    </xf>
    <xf numFmtId="164" fontId="18" fillId="3" borderId="29" xfId="0" applyNumberFormat="1" applyFont="1" applyFill="1" applyBorder="1" applyAlignment="1">
      <alignment horizontal="center"/>
    </xf>
    <xf numFmtId="0" fontId="9" fillId="42" borderId="29" xfId="0" applyFont="1" applyFill="1" applyBorder="1" applyAlignment="1">
      <alignment horizontal="center" vertical="center"/>
    </xf>
    <xf numFmtId="0" fontId="15" fillId="10" borderId="2" xfId="0" applyFont="1" applyFill="1" applyBorder="1" applyAlignment="1">
      <alignment horizontal="left"/>
    </xf>
    <xf numFmtId="49" fontId="18" fillId="3" borderId="2" xfId="0" applyNumberFormat="1" applyFont="1" applyFill="1" applyBorder="1" applyAlignment="1">
      <alignment horizontal="center"/>
    </xf>
    <xf numFmtId="0" fontId="54" fillId="42" borderId="8" xfId="0" applyFont="1" applyFill="1" applyBorder="1" applyAlignment="1">
      <alignment horizontal="center" vertical="center"/>
    </xf>
    <xf numFmtId="0" fontId="54" fillId="42" borderId="18" xfId="0" applyFont="1" applyFill="1" applyBorder="1" applyAlignment="1">
      <alignment horizontal="center" vertical="center"/>
    </xf>
    <xf numFmtId="1" fontId="14" fillId="2" borderId="70" xfId="0" applyNumberFormat="1" applyFont="1" applyFill="1" applyBorder="1" applyAlignment="1">
      <alignment horizontal="center" vertical="center"/>
    </xf>
    <xf numFmtId="1" fontId="64" fillId="31" borderId="14" xfId="0" applyNumberFormat="1" applyFont="1" applyFill="1" applyBorder="1" applyAlignment="1">
      <alignment horizontal="center" vertical="center"/>
    </xf>
    <xf numFmtId="1" fontId="15" fillId="2" borderId="9" xfId="0" applyNumberFormat="1" applyFont="1" applyFill="1" applyBorder="1" applyAlignment="1">
      <alignment horizontal="center"/>
    </xf>
    <xf numFmtId="1" fontId="15" fillId="2" borderId="30" xfId="0" applyNumberFormat="1" applyFont="1" applyFill="1" applyBorder="1" applyAlignment="1">
      <alignment horizontal="center"/>
    </xf>
    <xf numFmtId="1" fontId="64" fillId="31" borderId="9" xfId="0" applyNumberFormat="1" applyFont="1" applyFill="1" applyBorder="1" applyAlignment="1">
      <alignment horizontal="center" vertical="center"/>
    </xf>
    <xf numFmtId="1" fontId="25" fillId="2" borderId="24" xfId="0" applyNumberFormat="1" applyFont="1" applyFill="1" applyBorder="1" applyAlignment="1">
      <alignment horizontal="center"/>
    </xf>
    <xf numFmtId="1" fontId="27" fillId="2" borderId="9" xfId="0" applyNumberFormat="1" applyFont="1" applyFill="1" applyBorder="1" applyAlignment="1">
      <alignment horizontal="center"/>
    </xf>
    <xf numFmtId="1" fontId="25" fillId="2" borderId="30" xfId="0" applyNumberFormat="1" applyFont="1" applyFill="1" applyBorder="1" applyAlignment="1">
      <alignment horizontal="center"/>
    </xf>
    <xf numFmtId="1" fontId="64" fillId="31" borderId="9" xfId="1" applyNumberFormat="1" applyFont="1" applyFill="1" applyBorder="1" applyAlignment="1">
      <alignment horizontal="center" vertical="center"/>
    </xf>
    <xf numFmtId="1" fontId="15" fillId="2" borderId="9" xfId="1" applyNumberFormat="1" applyFont="1" applyFill="1" applyBorder="1" applyAlignment="1">
      <alignment horizontal="center"/>
    </xf>
    <xf numFmtId="1" fontId="15" fillId="2" borderId="9" xfId="0" applyNumberFormat="1" applyFont="1" applyFill="1" applyBorder="1" applyAlignment="1">
      <alignment horizontal="center" vertical="center"/>
    </xf>
    <xf numFmtId="1" fontId="65" fillId="31" borderId="9" xfId="0" applyNumberFormat="1" applyFont="1" applyFill="1" applyBorder="1" applyAlignment="1">
      <alignment horizontal="center" vertical="center"/>
    </xf>
    <xf numFmtId="1" fontId="64" fillId="31" borderId="3" xfId="1" applyNumberFormat="1" applyFont="1" applyFill="1" applyBorder="1" applyAlignment="1">
      <alignment horizontal="center" vertical="center"/>
    </xf>
    <xf numFmtId="1" fontId="14" fillId="2" borderId="0" xfId="0" applyNumberFormat="1" applyFont="1" applyFill="1" applyAlignment="1">
      <alignment horizontal="center"/>
    </xf>
    <xf numFmtId="1" fontId="18" fillId="2" borderId="0" xfId="0" applyNumberFormat="1" applyFont="1" applyFill="1" applyBorder="1" applyAlignment="1">
      <alignment horizontal="center"/>
    </xf>
    <xf numFmtId="1" fontId="33" fillId="4" borderId="8" xfId="0" applyNumberFormat="1" applyFont="1" applyFill="1" applyBorder="1" applyAlignment="1">
      <alignment horizontal="center"/>
    </xf>
    <xf numFmtId="20" fontId="18" fillId="45" borderId="8" xfId="0" applyNumberFormat="1" applyFont="1" applyFill="1" applyBorder="1" applyAlignment="1">
      <alignment horizontal="center" vertical="center"/>
    </xf>
    <xf numFmtId="165" fontId="29" fillId="45" borderId="8" xfId="0" applyNumberFormat="1" applyFont="1" applyFill="1" applyBorder="1" applyAlignment="1">
      <alignment horizontal="center" vertical="center"/>
    </xf>
    <xf numFmtId="0" fontId="15" fillId="2" borderId="23" xfId="1" applyFont="1" applyFill="1" applyBorder="1" applyAlignment="1">
      <alignment horizontal="center"/>
    </xf>
    <xf numFmtId="0" fontId="10" fillId="9" borderId="13" xfId="1" applyFont="1" applyFill="1" applyBorder="1" applyAlignment="1">
      <alignment horizontal="left"/>
    </xf>
    <xf numFmtId="1" fontId="33" fillId="13" borderId="13" xfId="0" applyNumberFormat="1" applyFont="1" applyFill="1" applyBorder="1" applyAlignment="1">
      <alignment horizontal="center"/>
    </xf>
    <xf numFmtId="1" fontId="33" fillId="13" borderId="8" xfId="0" applyNumberFormat="1" applyFont="1" applyFill="1" applyBorder="1" applyAlignment="1">
      <alignment horizontal="center"/>
    </xf>
    <xf numFmtId="0" fontId="35" fillId="2" borderId="5" xfId="0" applyFont="1" applyFill="1" applyBorder="1" applyAlignment="1">
      <alignment horizontal="center"/>
    </xf>
    <xf numFmtId="0" fontId="54" fillId="42" borderId="2" xfId="0" applyFont="1" applyFill="1" applyBorder="1" applyAlignment="1">
      <alignment horizontal="center" vertical="center"/>
    </xf>
    <xf numFmtId="164" fontId="18" fillId="26" borderId="8" xfId="0" applyNumberFormat="1" applyFont="1" applyFill="1" applyBorder="1" applyAlignment="1">
      <alignment horizontal="center"/>
    </xf>
    <xf numFmtId="20" fontId="18" fillId="26" borderId="8" xfId="0" applyNumberFormat="1" applyFont="1" applyFill="1" applyBorder="1" applyAlignment="1">
      <alignment horizontal="center"/>
    </xf>
    <xf numFmtId="49" fontId="18" fillId="26" borderId="8" xfId="0" applyNumberFormat="1" applyFont="1" applyFill="1" applyBorder="1" applyAlignment="1">
      <alignment horizontal="center"/>
    </xf>
    <xf numFmtId="165" fontId="18" fillId="26" borderId="8" xfId="0" applyNumberFormat="1" applyFont="1" applyFill="1" applyBorder="1" applyAlignment="1">
      <alignment horizontal="center"/>
    </xf>
    <xf numFmtId="0" fontId="19" fillId="42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/>
    </xf>
    <xf numFmtId="0" fontId="19" fillId="42" borderId="2" xfId="0" applyFont="1" applyFill="1" applyBorder="1" applyAlignment="1">
      <alignment horizontal="center"/>
    </xf>
    <xf numFmtId="0" fontId="9" fillId="42" borderId="2" xfId="0" applyFont="1" applyFill="1" applyBorder="1" applyAlignment="1">
      <alignment horizontal="center"/>
    </xf>
    <xf numFmtId="0" fontId="21" fillId="42" borderId="2" xfId="0" applyFont="1" applyFill="1" applyBorder="1" applyAlignment="1">
      <alignment horizontal="center"/>
    </xf>
    <xf numFmtId="0" fontId="33" fillId="42" borderId="2" xfId="0" applyFont="1" applyFill="1" applyBorder="1" applyAlignment="1">
      <alignment horizontal="center" vertical="center"/>
    </xf>
    <xf numFmtId="0" fontId="23" fillId="42" borderId="2" xfId="0" applyFont="1" applyFill="1" applyBorder="1" applyAlignment="1">
      <alignment horizontal="center" vertical="center"/>
    </xf>
    <xf numFmtId="0" fontId="24" fillId="42" borderId="2" xfId="0" applyFont="1" applyFill="1" applyBorder="1" applyAlignment="1">
      <alignment horizontal="center" vertical="center"/>
    </xf>
    <xf numFmtId="0" fontId="43" fillId="42" borderId="54" xfId="0" applyFont="1" applyFill="1" applyBorder="1" applyAlignment="1">
      <alignment horizontal="center" vertical="center"/>
    </xf>
    <xf numFmtId="49" fontId="18" fillId="26" borderId="23" xfId="0" applyNumberFormat="1" applyFont="1" applyFill="1" applyBorder="1" applyAlignment="1">
      <alignment horizontal="center"/>
    </xf>
    <xf numFmtId="0" fontId="52" fillId="0" borderId="0" xfId="0" applyFont="1"/>
    <xf numFmtId="0" fontId="9" fillId="9" borderId="11" xfId="0" applyFont="1" applyFill="1" applyBorder="1" applyAlignment="1">
      <alignment horizontal="center" vertical="center"/>
    </xf>
    <xf numFmtId="1" fontId="35" fillId="46" borderId="10" xfId="0" applyNumberFormat="1" applyFont="1" applyFill="1" applyBorder="1" applyAlignment="1" applyProtection="1">
      <alignment horizontal="center"/>
      <protection hidden="1"/>
    </xf>
    <xf numFmtId="0" fontId="9" fillId="2" borderId="0" xfId="0" applyFont="1" applyFill="1" applyBorder="1" applyAlignment="1">
      <alignment horizontal="left"/>
    </xf>
    <xf numFmtId="0" fontId="15" fillId="10" borderId="0" xfId="0" applyFont="1" applyFill="1" applyBorder="1" applyAlignment="1">
      <alignment horizontal="left"/>
    </xf>
    <xf numFmtId="1" fontId="66" fillId="2" borderId="23" xfId="0" applyNumberFormat="1" applyFont="1" applyFill="1" applyBorder="1" applyAlignment="1">
      <alignment horizontal="center"/>
    </xf>
    <xf numFmtId="49" fontId="58" fillId="2" borderId="23" xfId="0" applyNumberFormat="1" applyFont="1" applyFill="1" applyBorder="1" applyAlignment="1">
      <alignment horizontal="center"/>
    </xf>
    <xf numFmtId="0" fontId="15" fillId="2" borderId="13" xfId="0" applyFont="1" applyFill="1" applyBorder="1" applyAlignment="1">
      <alignment horizontal="center"/>
    </xf>
    <xf numFmtId="0" fontId="15" fillId="14" borderId="23" xfId="0" applyFont="1" applyFill="1" applyBorder="1" applyAlignment="1">
      <alignment horizontal="left"/>
    </xf>
    <xf numFmtId="165" fontId="18" fillId="2" borderId="23" xfId="0" applyNumberFormat="1" applyFont="1" applyFill="1" applyBorder="1" applyAlignment="1">
      <alignment horizontal="center"/>
    </xf>
    <xf numFmtId="0" fontId="9" fillId="9" borderId="23" xfId="0" applyFont="1" applyFill="1" applyBorder="1" applyAlignment="1">
      <alignment horizontal="center" vertical="center"/>
    </xf>
    <xf numFmtId="0" fontId="35" fillId="2" borderId="29" xfId="0" applyFont="1" applyFill="1" applyBorder="1" applyAlignment="1">
      <alignment horizontal="center" vertical="center"/>
    </xf>
    <xf numFmtId="0" fontId="35" fillId="2" borderId="55" xfId="0" applyFont="1" applyFill="1" applyBorder="1" applyAlignment="1">
      <alignment horizontal="center" vertical="center"/>
    </xf>
    <xf numFmtId="0" fontId="35" fillId="2" borderId="68" xfId="0" applyFont="1" applyFill="1" applyBorder="1" applyAlignment="1">
      <alignment horizontal="center" vertical="center"/>
    </xf>
    <xf numFmtId="0" fontId="13" fillId="0" borderId="6" xfId="0" applyFont="1" applyBorder="1" applyAlignment="1">
      <alignment horizontal="center"/>
    </xf>
    <xf numFmtId="0" fontId="12" fillId="9" borderId="6" xfId="0" applyFont="1" applyFill="1" applyBorder="1" applyAlignment="1">
      <alignment horizontal="center"/>
    </xf>
    <xf numFmtId="0" fontId="41" fillId="0" borderId="40" xfId="0" applyFont="1" applyFill="1" applyBorder="1" applyAlignment="1">
      <alignment horizontal="center" vertical="center"/>
    </xf>
    <xf numFmtId="0" fontId="41" fillId="0" borderId="41" xfId="0" applyFont="1" applyFill="1" applyBorder="1" applyAlignment="1">
      <alignment horizontal="center" vertical="center"/>
    </xf>
    <xf numFmtId="0" fontId="41" fillId="0" borderId="42" xfId="0" applyFont="1" applyFill="1" applyBorder="1" applyAlignment="1">
      <alignment horizontal="center" vertical="center"/>
    </xf>
    <xf numFmtId="0" fontId="41" fillId="0" borderId="46" xfId="0" applyFont="1" applyFill="1" applyBorder="1" applyAlignment="1">
      <alignment horizontal="center" vertical="center"/>
    </xf>
    <xf numFmtId="0" fontId="41" fillId="0" borderId="47" xfId="0" applyFont="1" applyFill="1" applyBorder="1" applyAlignment="1">
      <alignment horizontal="center" vertical="center"/>
    </xf>
    <xf numFmtId="0" fontId="41" fillId="0" borderId="48" xfId="0" applyFont="1" applyFill="1" applyBorder="1" applyAlignment="1">
      <alignment horizontal="center" vertical="center"/>
    </xf>
    <xf numFmtId="0" fontId="36" fillId="2" borderId="0" xfId="0" applyFont="1" applyFill="1" applyAlignment="1">
      <alignment horizontal="center"/>
    </xf>
    <xf numFmtId="0" fontId="36" fillId="0" borderId="43" xfId="0" applyFont="1" applyFill="1" applyBorder="1" applyAlignment="1">
      <alignment horizontal="center"/>
    </xf>
    <xf numFmtId="0" fontId="36" fillId="44" borderId="44" xfId="0" applyFont="1" applyFill="1" applyBorder="1" applyAlignment="1">
      <alignment horizontal="center"/>
    </xf>
    <xf numFmtId="0" fontId="36" fillId="44" borderId="45" xfId="0" applyFont="1" applyFill="1" applyBorder="1" applyAlignment="1">
      <alignment horizontal="center"/>
    </xf>
    <xf numFmtId="0" fontId="36" fillId="2" borderId="6" xfId="0" applyFont="1" applyFill="1" applyBorder="1" applyAlignment="1">
      <alignment horizontal="center"/>
    </xf>
    <xf numFmtId="0" fontId="36" fillId="0" borderId="6" xfId="0" applyFont="1" applyFill="1" applyBorder="1" applyAlignment="1">
      <alignment horizontal="center"/>
    </xf>
    <xf numFmtId="1" fontId="36" fillId="17" borderId="44" xfId="0" applyNumberFormat="1" applyFont="1" applyFill="1" applyBorder="1" applyAlignment="1">
      <alignment horizontal="center" vertical="center"/>
    </xf>
    <xf numFmtId="1" fontId="36" fillId="18" borderId="45" xfId="0" applyNumberFormat="1" applyFont="1" applyFill="1" applyBorder="1" applyAlignment="1">
      <alignment horizontal="center" vertical="center"/>
    </xf>
    <xf numFmtId="0" fontId="35" fillId="2" borderId="51" xfId="0" applyFont="1" applyFill="1" applyBorder="1" applyAlignment="1">
      <alignment horizontal="center" vertical="center"/>
    </xf>
    <xf numFmtId="0" fontId="41" fillId="19" borderId="40" xfId="0" applyFont="1" applyFill="1" applyBorder="1" applyAlignment="1">
      <alignment horizontal="center" vertical="center"/>
    </xf>
    <xf numFmtId="0" fontId="41" fillId="19" borderId="41" xfId="0" applyFont="1" applyFill="1" applyBorder="1" applyAlignment="1">
      <alignment horizontal="center" vertical="center"/>
    </xf>
    <xf numFmtId="0" fontId="41" fillId="19" borderId="42" xfId="0" applyFont="1" applyFill="1" applyBorder="1" applyAlignment="1">
      <alignment horizontal="center" vertical="center"/>
    </xf>
    <xf numFmtId="0" fontId="41" fillId="19" borderId="46" xfId="0" applyFont="1" applyFill="1" applyBorder="1" applyAlignment="1">
      <alignment horizontal="center" vertical="center"/>
    </xf>
    <xf numFmtId="0" fontId="41" fillId="19" borderId="47" xfId="0" applyFont="1" applyFill="1" applyBorder="1" applyAlignment="1">
      <alignment horizontal="center" vertical="center"/>
    </xf>
    <xf numFmtId="0" fontId="41" fillId="19" borderId="48" xfId="0" applyFont="1" applyFill="1" applyBorder="1" applyAlignment="1">
      <alignment horizontal="center" vertical="center"/>
    </xf>
    <xf numFmtId="0" fontId="39" fillId="0" borderId="13" xfId="0" applyFont="1" applyFill="1" applyBorder="1" applyAlignment="1">
      <alignment horizontal="center" vertical="center"/>
    </xf>
    <xf numFmtId="0" fontId="39" fillId="0" borderId="8" xfId="0" applyFont="1" applyFill="1" applyBorder="1" applyAlignment="1">
      <alignment horizontal="center" vertical="center"/>
    </xf>
    <xf numFmtId="0" fontId="39" fillId="0" borderId="29" xfId="0" applyFont="1" applyFill="1" applyBorder="1" applyAlignment="1">
      <alignment horizontal="center" vertical="center"/>
    </xf>
    <xf numFmtId="0" fontId="39" fillId="0" borderId="23" xfId="0" applyFont="1" applyFill="1" applyBorder="1" applyAlignment="1">
      <alignment horizontal="center" vertical="center"/>
    </xf>
    <xf numFmtId="0" fontId="39" fillId="15" borderId="7" xfId="0" applyFont="1" applyFill="1" applyBorder="1" applyAlignment="1">
      <alignment horizontal="center" vertical="center"/>
    </xf>
    <xf numFmtId="165" fontId="39" fillId="34" borderId="8" xfId="0" applyNumberFormat="1" applyFont="1" applyFill="1" applyBorder="1" applyAlignment="1">
      <alignment horizontal="center" vertical="center"/>
    </xf>
    <xf numFmtId="20" fontId="39" fillId="34" borderId="8" xfId="0" applyNumberFormat="1" applyFont="1" applyFill="1" applyBorder="1" applyAlignment="1">
      <alignment horizontal="center" vertical="center"/>
    </xf>
    <xf numFmtId="0" fontId="39" fillId="0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8" xfId="0" applyFont="1" applyFill="1" applyBorder="1" applyAlignment="1">
      <alignment horizontal="center" vertical="center"/>
    </xf>
    <xf numFmtId="0" fontId="17" fillId="0" borderId="23" xfId="0" applyFont="1" applyFill="1" applyBorder="1" applyAlignment="1">
      <alignment horizontal="center" vertical="center"/>
    </xf>
    <xf numFmtId="0" fontId="17" fillId="0" borderId="55" xfId="0" applyFont="1" applyFill="1" applyBorder="1" applyAlignment="1">
      <alignment horizontal="center" vertical="center"/>
    </xf>
    <xf numFmtId="0" fontId="17" fillId="0" borderId="68" xfId="0" applyFont="1" applyFill="1" applyBorder="1" applyAlignment="1">
      <alignment horizontal="center" vertical="center"/>
    </xf>
    <xf numFmtId="0" fontId="59" fillId="28" borderId="62" xfId="0" applyFont="1" applyFill="1" applyBorder="1" applyAlignment="1">
      <alignment horizontal="center" vertical="center"/>
    </xf>
    <xf numFmtId="0" fontId="59" fillId="28" borderId="63" xfId="0" applyFont="1" applyFill="1" applyBorder="1" applyAlignment="1">
      <alignment horizontal="center" vertical="center"/>
    </xf>
    <xf numFmtId="0" fontId="59" fillId="28" borderId="64" xfId="0" applyFont="1" applyFill="1" applyBorder="1" applyAlignment="1">
      <alignment horizontal="center" vertical="center"/>
    </xf>
    <xf numFmtId="0" fontId="59" fillId="28" borderId="59" xfId="0" applyFont="1" applyFill="1" applyBorder="1" applyAlignment="1">
      <alignment horizontal="center" vertical="center"/>
    </xf>
    <xf numFmtId="0" fontId="59" fillId="28" borderId="60" xfId="0" applyFont="1" applyFill="1" applyBorder="1" applyAlignment="1">
      <alignment horizontal="center" vertical="center"/>
    </xf>
    <xf numFmtId="0" fontId="59" fillId="28" borderId="61" xfId="0" applyFont="1" applyFill="1" applyBorder="1" applyAlignment="1">
      <alignment horizontal="center" vertical="center"/>
    </xf>
    <xf numFmtId="0" fontId="17" fillId="3" borderId="50" xfId="0" applyFont="1" applyFill="1" applyBorder="1" applyAlignment="1">
      <alignment horizontal="center" vertical="center"/>
    </xf>
    <xf numFmtId="0" fontId="17" fillId="3" borderId="51" xfId="0" applyFont="1" applyFill="1" applyBorder="1" applyAlignment="1">
      <alignment horizontal="center" vertical="center"/>
    </xf>
    <xf numFmtId="0" fontId="17" fillId="3" borderId="52" xfId="0" applyFont="1" applyFill="1" applyBorder="1" applyAlignment="1">
      <alignment horizontal="center" vertical="center"/>
    </xf>
    <xf numFmtId="168" fontId="7" fillId="0" borderId="0" xfId="0" applyNumberFormat="1" applyFont="1" applyAlignment="1">
      <alignment horizontal="center"/>
    </xf>
    <xf numFmtId="168" fontId="7" fillId="0" borderId="86" xfId="0" applyNumberFormat="1" applyFont="1" applyBorder="1" applyAlignment="1">
      <alignment horizontal="center"/>
    </xf>
    <xf numFmtId="0" fontId="17" fillId="3" borderId="1" xfId="0" applyFont="1" applyFill="1" applyBorder="1" applyAlignment="1">
      <alignment horizontal="center" vertical="center"/>
    </xf>
    <xf numFmtId="0" fontId="17" fillId="3" borderId="2" xfId="0" applyFont="1" applyFill="1" applyBorder="1" applyAlignment="1">
      <alignment horizontal="center" vertical="center"/>
    </xf>
    <xf numFmtId="0" fontId="17" fillId="3" borderId="54" xfId="0" applyFont="1" applyFill="1" applyBorder="1" applyAlignment="1">
      <alignment horizontal="center" vertical="center"/>
    </xf>
    <xf numFmtId="0" fontId="18" fillId="0" borderId="65" xfId="0" applyFont="1" applyFill="1" applyBorder="1" applyAlignment="1">
      <alignment horizontal="center" vertical="center"/>
    </xf>
    <xf numFmtId="0" fontId="18" fillId="0" borderId="66" xfId="0" applyFont="1" applyFill="1" applyBorder="1" applyAlignment="1">
      <alignment horizontal="center" vertical="center"/>
    </xf>
    <xf numFmtId="0" fontId="18" fillId="0" borderId="67" xfId="0" applyFont="1" applyFill="1" applyBorder="1" applyAlignment="1">
      <alignment horizontal="center" vertical="center"/>
    </xf>
    <xf numFmtId="0" fontId="20" fillId="2" borderId="23" xfId="0" applyFont="1" applyFill="1" applyBorder="1" applyAlignment="1">
      <alignment horizontal="center" vertical="center"/>
    </xf>
    <xf numFmtId="0" fontId="8" fillId="8" borderId="50" xfId="0" applyFont="1" applyFill="1" applyBorder="1" applyAlignment="1">
      <alignment horizontal="center" vertical="center"/>
    </xf>
    <xf numFmtId="0" fontId="8" fillId="8" borderId="51" xfId="0" applyFont="1" applyFill="1" applyBorder="1" applyAlignment="1">
      <alignment horizontal="center" vertical="center"/>
    </xf>
    <xf numFmtId="0" fontId="8" fillId="8" borderId="52" xfId="0" applyFont="1" applyFill="1" applyBorder="1" applyAlignment="1">
      <alignment horizontal="center" vertical="center"/>
    </xf>
    <xf numFmtId="0" fontId="17" fillId="8" borderId="50" xfId="0" applyFont="1" applyFill="1" applyBorder="1" applyAlignment="1">
      <alignment horizontal="center" vertical="center"/>
    </xf>
    <xf numFmtId="0" fontId="17" fillId="8" borderId="51" xfId="0" applyFont="1" applyFill="1" applyBorder="1" applyAlignment="1">
      <alignment horizontal="center" vertical="center"/>
    </xf>
    <xf numFmtId="0" fontId="17" fillId="8" borderId="52" xfId="0" applyFont="1" applyFill="1" applyBorder="1" applyAlignment="1">
      <alignment horizontal="center" vertical="center"/>
    </xf>
    <xf numFmtId="0" fontId="14" fillId="0" borderId="66" xfId="0" applyFont="1" applyFill="1" applyBorder="1" applyAlignment="1">
      <alignment vertical="center"/>
    </xf>
    <xf numFmtId="0" fontId="14" fillId="0" borderId="67" xfId="0" applyFont="1" applyFill="1" applyBorder="1" applyAlignment="1">
      <alignment vertical="center"/>
    </xf>
    <xf numFmtId="0" fontId="31" fillId="4" borderId="62" xfId="0" applyFont="1" applyFill="1" applyBorder="1" applyAlignment="1">
      <alignment horizontal="center" vertical="center"/>
    </xf>
    <xf numFmtId="0" fontId="31" fillId="4" borderId="63" xfId="0" applyFont="1" applyFill="1" applyBorder="1" applyAlignment="1">
      <alignment horizontal="center" vertical="center"/>
    </xf>
    <xf numFmtId="0" fontId="31" fillId="4" borderId="64" xfId="0" applyFont="1" applyFill="1" applyBorder="1" applyAlignment="1">
      <alignment horizontal="center" vertical="center"/>
    </xf>
    <xf numFmtId="0" fontId="31" fillId="4" borderId="59" xfId="0" applyFont="1" applyFill="1" applyBorder="1" applyAlignment="1">
      <alignment horizontal="center" vertical="center"/>
    </xf>
    <xf numFmtId="0" fontId="31" fillId="4" borderId="60" xfId="0" applyFont="1" applyFill="1" applyBorder="1" applyAlignment="1">
      <alignment horizontal="center" vertical="center"/>
    </xf>
    <xf numFmtId="0" fontId="31" fillId="4" borderId="61" xfId="0" applyFont="1" applyFill="1" applyBorder="1" applyAlignment="1">
      <alignment horizontal="center" vertical="center"/>
    </xf>
    <xf numFmtId="20" fontId="43" fillId="0" borderId="20" xfId="0" applyNumberFormat="1" applyFont="1" applyBorder="1" applyAlignment="1">
      <alignment horizontal="center" vertical="center"/>
    </xf>
    <xf numFmtId="0" fontId="62" fillId="0" borderId="8" xfId="0" applyFont="1" applyBorder="1"/>
    <xf numFmtId="164" fontId="15" fillId="0" borderId="8" xfId="1" applyNumberFormat="1" applyFont="1" applyBorder="1" applyAlignment="1">
      <alignment horizontal="left"/>
    </xf>
    <xf numFmtId="20" fontId="43" fillId="0" borderId="27" xfId="0" applyNumberFormat="1" applyFont="1" applyBorder="1" applyAlignment="1">
      <alignment horizontal="center" vertical="center"/>
    </xf>
  </cellXfs>
  <cellStyles count="2">
    <cellStyle name="Normální" xfId="0" builtinId="0"/>
    <cellStyle name="normální_List1_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131"/>
  <sheetViews>
    <sheetView workbookViewId="0">
      <selection activeCell="AP24" sqref="AP24"/>
    </sheetView>
  </sheetViews>
  <sheetFormatPr defaultColWidth="9.109375" defaultRowHeight="15" customHeight="1" x14ac:dyDescent="0.3"/>
  <cols>
    <col min="1" max="1" width="3.33203125" style="72" customWidth="1"/>
    <col min="2" max="2" width="3.6640625" style="544" customWidth="1"/>
    <col min="3" max="3" width="23.6640625" style="355" customWidth="1"/>
    <col min="4" max="4" width="5.6640625" style="92" customWidth="1"/>
    <col min="5" max="5" width="4.44140625" style="865" customWidth="1"/>
    <col min="6" max="6" width="22.44140625" style="92" customWidth="1"/>
    <col min="7" max="7" width="3.88671875" style="72" customWidth="1"/>
    <col min="8" max="8" width="4" style="572" customWidth="1"/>
    <col min="9" max="9" width="4.88671875" style="865" customWidth="1"/>
    <col min="10" max="10" width="7.33203125" style="545" customWidth="1"/>
    <col min="11" max="11" width="6.44140625" style="350" customWidth="1"/>
    <col min="12" max="12" width="4.5546875" style="546" customWidth="1"/>
    <col min="13" max="13" width="4.109375" style="72" customWidth="1"/>
    <col min="14" max="28" width="3.6640625" style="355" customWidth="1"/>
    <col min="29" max="29" width="5.88671875" style="629" customWidth="1"/>
    <col min="30" max="30" width="6.33203125" style="630" customWidth="1"/>
    <col min="31" max="36" width="6.33203125" style="190" customWidth="1"/>
    <col min="37" max="37" width="6.6640625" style="190" customWidth="1"/>
    <col min="38" max="39" width="6.33203125" style="190" customWidth="1"/>
    <col min="40" max="42" width="6.5546875" style="190" customWidth="1"/>
    <col min="43" max="43" width="6.5546875" style="629" customWidth="1"/>
    <col min="44" max="44" width="11.5546875" style="355" customWidth="1"/>
    <col min="45" max="45" width="5.33203125" style="356" customWidth="1"/>
    <col min="46" max="46" width="7.33203125" style="356" customWidth="1"/>
    <col min="47" max="16384" width="9.109375" style="356"/>
  </cols>
  <sheetData>
    <row r="1" spans="1:46" s="469" customFormat="1" ht="13.5" customHeight="1" thickBot="1" x14ac:dyDescent="0.35">
      <c r="A1" s="728" t="s">
        <v>0</v>
      </c>
      <c r="B1" s="459" t="s">
        <v>1</v>
      </c>
      <c r="C1" s="459" t="s">
        <v>2</v>
      </c>
      <c r="D1" s="839" t="s">
        <v>3</v>
      </c>
      <c r="E1" s="839" t="s">
        <v>447</v>
      </c>
      <c r="F1" s="840" t="s">
        <v>4</v>
      </c>
      <c r="G1" s="76" t="s">
        <v>1</v>
      </c>
      <c r="H1" s="254" t="s">
        <v>5</v>
      </c>
      <c r="I1" s="947" t="s">
        <v>457</v>
      </c>
      <c r="J1" s="460" t="s">
        <v>6</v>
      </c>
      <c r="K1" s="461" t="s">
        <v>453</v>
      </c>
      <c r="L1" s="462" t="s">
        <v>7</v>
      </c>
      <c r="M1" s="773" t="s">
        <v>8</v>
      </c>
      <c r="N1" s="463">
        <v>1</v>
      </c>
      <c r="O1" s="464">
        <v>2</v>
      </c>
      <c r="P1" s="465">
        <v>3</v>
      </c>
      <c r="Q1" s="465">
        <v>4</v>
      </c>
      <c r="R1" s="463">
        <v>5</v>
      </c>
      <c r="S1" s="464">
        <v>6</v>
      </c>
      <c r="T1" s="465">
        <v>7</v>
      </c>
      <c r="U1" s="465">
        <v>8</v>
      </c>
      <c r="V1" s="466">
        <v>9</v>
      </c>
      <c r="W1" s="467">
        <v>10</v>
      </c>
      <c r="X1" s="468">
        <v>11</v>
      </c>
      <c r="Y1" s="468">
        <v>12</v>
      </c>
      <c r="Z1" s="466">
        <v>13</v>
      </c>
      <c r="AA1" s="467">
        <v>14</v>
      </c>
      <c r="AB1" s="466">
        <v>15</v>
      </c>
      <c r="AC1" s="779" t="s">
        <v>10</v>
      </c>
      <c r="AD1" s="780" t="s">
        <v>11</v>
      </c>
      <c r="AE1" s="780" t="s">
        <v>12</v>
      </c>
      <c r="AF1" s="780" t="s">
        <v>13</v>
      </c>
      <c r="AG1" s="781" t="s">
        <v>14</v>
      </c>
      <c r="AH1" s="782" t="s">
        <v>432</v>
      </c>
      <c r="AI1" s="780" t="s">
        <v>387</v>
      </c>
      <c r="AJ1" s="780" t="s">
        <v>388</v>
      </c>
      <c r="AK1" s="780" t="s">
        <v>389</v>
      </c>
      <c r="AL1" s="783" t="s">
        <v>390</v>
      </c>
      <c r="AM1" s="866" t="s">
        <v>391</v>
      </c>
      <c r="AN1" s="867" t="s">
        <v>392</v>
      </c>
      <c r="AO1" s="867" t="s">
        <v>454</v>
      </c>
      <c r="AP1" s="867" t="s">
        <v>455</v>
      </c>
      <c r="AQ1" s="868" t="s">
        <v>456</v>
      </c>
      <c r="AR1" s="456"/>
    </row>
    <row r="2" spans="1:46" ht="13.5" customHeight="1" x14ac:dyDescent="0.3">
      <c r="A2" s="729">
        <v>1</v>
      </c>
      <c r="B2" s="997" t="s">
        <v>15</v>
      </c>
      <c r="C2" s="966" t="s">
        <v>459</v>
      </c>
      <c r="D2" s="841">
        <v>2005</v>
      </c>
      <c r="E2" s="842">
        <f t="shared" ref="E2:E17" si="0">SUM(2022-D2)</f>
        <v>17</v>
      </c>
      <c r="F2" s="843" t="s">
        <v>405</v>
      </c>
      <c r="G2" s="220" t="s">
        <v>15</v>
      </c>
      <c r="H2" s="967" t="s">
        <v>27</v>
      </c>
      <c r="I2" s="948">
        <v>1</v>
      </c>
      <c r="J2" s="470">
        <f t="shared" ref="J2:J10" si="1">MIN(AC2:AQ2)</f>
        <v>0.69305555555555554</v>
      </c>
      <c r="K2" s="772">
        <f t="shared" ref="K2:K17" si="2">IF(COUNTIF(N2:AB2,"&gt;=0")&lt;11,SUM(N2:AB2),SUM(LARGE(N2:AB2,1),LARGE(N2:AB2,2),LARGE(N2:AB2,3),LARGE(N2:AB2,4),LARGE(N2:AB2,5),LARGE(N2:AB2,6),LARGE(N2:AB2,7),LARGE(N2:AB2,8),LARGE(N2:AB2,9),LARGE(N2:AB2,10)))</f>
        <v>97</v>
      </c>
      <c r="L2" s="909">
        <f t="shared" ref="L2:L17" si="3">SUM(COUNTIF(N2:AB2,"&gt;-1"))</f>
        <v>12</v>
      </c>
      <c r="M2" s="774">
        <f t="shared" ref="M2:M17" si="4">SUM(N2:AB2)</f>
        <v>113</v>
      </c>
      <c r="N2" s="471">
        <v>10</v>
      </c>
      <c r="O2" s="472">
        <v>10</v>
      </c>
      <c r="P2" s="945">
        <v>8</v>
      </c>
      <c r="Q2" s="474">
        <v>10</v>
      </c>
      <c r="R2" s="473">
        <v>9</v>
      </c>
      <c r="S2" s="474">
        <v>10</v>
      </c>
      <c r="T2" s="474">
        <v>10</v>
      </c>
      <c r="U2" s="473">
        <v>9</v>
      </c>
      <c r="V2" s="473">
        <v>9</v>
      </c>
      <c r="W2" s="481">
        <v>10</v>
      </c>
      <c r="X2" s="475"/>
      <c r="Y2" s="481">
        <v>10</v>
      </c>
      <c r="Z2" s="945">
        <v>8</v>
      </c>
      <c r="AA2" s="475"/>
      <c r="AB2" s="476"/>
      <c r="AC2" s="574">
        <v>0.72569444444444453</v>
      </c>
      <c r="AD2" s="575">
        <v>0.74791666666666667</v>
      </c>
      <c r="AE2" s="576">
        <v>0.78402777777777777</v>
      </c>
      <c r="AF2" s="575">
        <v>0.70416666666666661</v>
      </c>
      <c r="AG2" s="577">
        <v>0.72638888888888886</v>
      </c>
      <c r="AH2" s="578">
        <v>0.7090277777777777</v>
      </c>
      <c r="AI2" s="575">
        <v>0.70624999999999993</v>
      </c>
      <c r="AJ2" s="575">
        <v>0.72569444444444453</v>
      </c>
      <c r="AK2" s="575">
        <v>0.73333333333333339</v>
      </c>
      <c r="AL2" s="759">
        <v>0.69305555555555554</v>
      </c>
      <c r="AM2" s="869"/>
      <c r="AN2" s="575">
        <v>0.71736111111111101</v>
      </c>
      <c r="AO2" s="575">
        <v>0.82013888888888886</v>
      </c>
      <c r="AP2" s="575"/>
      <c r="AQ2" s="870"/>
      <c r="AR2" s="457"/>
      <c r="AT2" s="477"/>
    </row>
    <row r="3" spans="1:46" ht="13.5" customHeight="1" x14ac:dyDescent="0.3">
      <c r="A3" s="730">
        <v>2</v>
      </c>
      <c r="B3" s="997"/>
      <c r="C3" s="885" t="s">
        <v>17</v>
      </c>
      <c r="D3" s="844">
        <v>2004</v>
      </c>
      <c r="E3" s="845">
        <f t="shared" si="0"/>
        <v>18</v>
      </c>
      <c r="F3" s="194" t="s">
        <v>18</v>
      </c>
      <c r="G3" s="64" t="s">
        <v>15</v>
      </c>
      <c r="H3" s="146"/>
      <c r="I3" s="949">
        <v>4</v>
      </c>
      <c r="J3" s="479">
        <f t="shared" si="1"/>
        <v>0.70972222222222225</v>
      </c>
      <c r="K3" s="772">
        <f t="shared" si="2"/>
        <v>94</v>
      </c>
      <c r="L3" s="485">
        <f t="shared" si="3"/>
        <v>11</v>
      </c>
      <c r="M3" s="775">
        <f t="shared" si="4"/>
        <v>102</v>
      </c>
      <c r="N3" s="480">
        <v>9</v>
      </c>
      <c r="O3" s="473">
        <v>9</v>
      </c>
      <c r="P3" s="481">
        <v>10</v>
      </c>
      <c r="Q3" s="473">
        <v>9</v>
      </c>
      <c r="R3" s="481">
        <v>10</v>
      </c>
      <c r="S3" s="473">
        <v>9</v>
      </c>
      <c r="T3" s="473">
        <v>9</v>
      </c>
      <c r="U3" s="481">
        <v>10</v>
      </c>
      <c r="V3" s="481">
        <v>10</v>
      </c>
      <c r="W3" s="945">
        <v>8</v>
      </c>
      <c r="X3" s="473">
        <v>9</v>
      </c>
      <c r="Y3" s="482"/>
      <c r="Z3" s="482"/>
      <c r="AA3" s="482"/>
      <c r="AB3" s="483"/>
      <c r="AC3" s="579">
        <v>0.7368055555555556</v>
      </c>
      <c r="AD3" s="580">
        <v>0.7715277777777777</v>
      </c>
      <c r="AE3" s="581">
        <v>0.72569444444444453</v>
      </c>
      <c r="AF3" s="581">
        <v>0.71111111111111114</v>
      </c>
      <c r="AG3" s="582">
        <v>0.7104166666666667</v>
      </c>
      <c r="AH3" s="583">
        <v>0.71527777777777779</v>
      </c>
      <c r="AI3" s="580">
        <v>0.71180555555555547</v>
      </c>
      <c r="AJ3" s="580">
        <v>0.71180555555555547</v>
      </c>
      <c r="AK3" s="580">
        <v>0.71736111111111101</v>
      </c>
      <c r="AL3" s="760">
        <v>0.70972222222222225</v>
      </c>
      <c r="AM3" s="604">
        <v>0.71736111111111101</v>
      </c>
      <c r="AN3" s="580"/>
      <c r="AO3" s="580"/>
      <c r="AP3" s="580"/>
      <c r="AQ3" s="871"/>
      <c r="AR3" s="457"/>
      <c r="AT3" s="477"/>
    </row>
    <row r="4" spans="1:46" ht="13.5" customHeight="1" x14ac:dyDescent="0.3">
      <c r="A4" s="730">
        <v>3</v>
      </c>
      <c r="B4" s="997"/>
      <c r="C4" s="885" t="s">
        <v>461</v>
      </c>
      <c r="D4" s="844">
        <v>2007</v>
      </c>
      <c r="E4" s="845">
        <f t="shared" si="0"/>
        <v>15</v>
      </c>
      <c r="F4" s="846" t="s">
        <v>47</v>
      </c>
      <c r="G4" s="65" t="s">
        <v>15</v>
      </c>
      <c r="H4" s="968" t="s">
        <v>27</v>
      </c>
      <c r="I4" s="949">
        <v>6</v>
      </c>
      <c r="J4" s="479">
        <f t="shared" si="1"/>
        <v>0.72222222222222221</v>
      </c>
      <c r="K4" s="772">
        <f t="shared" si="2"/>
        <v>74</v>
      </c>
      <c r="L4" s="485">
        <f t="shared" si="3"/>
        <v>9</v>
      </c>
      <c r="M4" s="775">
        <f t="shared" si="4"/>
        <v>74</v>
      </c>
      <c r="N4" s="480">
        <v>8</v>
      </c>
      <c r="O4" s="473">
        <v>8</v>
      </c>
      <c r="P4" s="473">
        <v>9</v>
      </c>
      <c r="Q4" s="473">
        <v>8</v>
      </c>
      <c r="R4" s="473">
        <v>8</v>
      </c>
      <c r="S4" s="473">
        <v>8</v>
      </c>
      <c r="T4" s="473">
        <v>8</v>
      </c>
      <c r="U4" s="473">
        <v>8</v>
      </c>
      <c r="V4" s="482"/>
      <c r="W4" s="482"/>
      <c r="X4" s="482"/>
      <c r="Y4" s="482"/>
      <c r="Z4" s="473">
        <v>9</v>
      </c>
      <c r="AA4" s="482"/>
      <c r="AB4" s="483"/>
      <c r="AC4" s="579">
        <v>0.78819444444444453</v>
      </c>
      <c r="AD4" s="580">
        <v>0.80347222222222225</v>
      </c>
      <c r="AE4" s="581">
        <v>0.74513888888888891</v>
      </c>
      <c r="AF4" s="580">
        <v>0.7402777777777777</v>
      </c>
      <c r="AG4" s="584">
        <v>0.73541666666666661</v>
      </c>
      <c r="AH4" s="583">
        <v>0.75069444444444444</v>
      </c>
      <c r="AI4" s="580">
        <v>0.73749999999999993</v>
      </c>
      <c r="AJ4" s="580">
        <v>0.73472222222222217</v>
      </c>
      <c r="AK4" s="580"/>
      <c r="AL4" s="760"/>
      <c r="AM4" s="604"/>
      <c r="AN4" s="580"/>
      <c r="AO4" s="580">
        <v>0.72222222222222221</v>
      </c>
      <c r="AP4" s="580"/>
      <c r="AQ4" s="871"/>
      <c r="AR4" s="457"/>
      <c r="AT4" s="477"/>
    </row>
    <row r="5" spans="1:46" ht="13.5" customHeight="1" x14ac:dyDescent="0.3">
      <c r="A5" s="758">
        <v>4</v>
      </c>
      <c r="B5" s="997"/>
      <c r="C5" s="49" t="s">
        <v>16</v>
      </c>
      <c r="D5" s="847">
        <v>1998</v>
      </c>
      <c r="E5" s="845">
        <f t="shared" si="0"/>
        <v>24</v>
      </c>
      <c r="F5" s="249" t="s">
        <v>597</v>
      </c>
      <c r="G5" s="152" t="s">
        <v>15</v>
      </c>
      <c r="H5" s="146"/>
      <c r="I5" s="949">
        <v>5</v>
      </c>
      <c r="J5" s="479">
        <f t="shared" si="1"/>
        <v>0.71319444444444446</v>
      </c>
      <c r="K5" s="772">
        <f t="shared" si="2"/>
        <v>20</v>
      </c>
      <c r="L5" s="485">
        <f t="shared" si="3"/>
        <v>2</v>
      </c>
      <c r="M5" s="775">
        <f t="shared" si="4"/>
        <v>20</v>
      </c>
      <c r="N5" s="486"/>
      <c r="O5" s="482"/>
      <c r="P5" s="482"/>
      <c r="Q5" s="482"/>
      <c r="R5" s="483"/>
      <c r="S5" s="482"/>
      <c r="T5" s="482"/>
      <c r="U5" s="482"/>
      <c r="V5" s="482"/>
      <c r="W5" s="482"/>
      <c r="X5" s="482"/>
      <c r="Y5" s="482"/>
      <c r="Z5" s="481">
        <v>10</v>
      </c>
      <c r="AA5" s="481">
        <v>10</v>
      </c>
      <c r="AB5" s="483"/>
      <c r="AC5" s="585"/>
      <c r="AD5" s="580"/>
      <c r="AE5" s="581"/>
      <c r="AF5" s="580"/>
      <c r="AG5" s="584"/>
      <c r="AH5" s="583"/>
      <c r="AI5" s="580"/>
      <c r="AJ5" s="580"/>
      <c r="AK5" s="580"/>
      <c r="AL5" s="760"/>
      <c r="AM5" s="604"/>
      <c r="AN5" s="580"/>
      <c r="AO5" s="580">
        <v>0.71597222222222223</v>
      </c>
      <c r="AP5" s="580">
        <v>0.71319444444444446</v>
      </c>
      <c r="AQ5" s="871"/>
      <c r="AR5" s="457"/>
      <c r="AT5" s="477"/>
    </row>
    <row r="6" spans="1:46" ht="13.5" customHeight="1" x14ac:dyDescent="0.3">
      <c r="A6" s="758">
        <v>5</v>
      </c>
      <c r="B6" s="997"/>
      <c r="C6" s="44" t="s">
        <v>278</v>
      </c>
      <c r="D6" s="844">
        <v>2000</v>
      </c>
      <c r="E6" s="845">
        <f t="shared" si="0"/>
        <v>22</v>
      </c>
      <c r="F6" s="194" t="s">
        <v>18</v>
      </c>
      <c r="G6" s="220" t="s">
        <v>15</v>
      </c>
      <c r="H6" s="146"/>
      <c r="I6" s="949">
        <v>7</v>
      </c>
      <c r="J6" s="479">
        <f t="shared" si="1"/>
        <v>0.73611111111111116</v>
      </c>
      <c r="K6" s="772">
        <f t="shared" si="2"/>
        <v>15</v>
      </c>
      <c r="L6" s="485">
        <f t="shared" si="3"/>
        <v>2</v>
      </c>
      <c r="M6" s="775">
        <f t="shared" si="4"/>
        <v>15</v>
      </c>
      <c r="N6" s="486"/>
      <c r="O6" s="482"/>
      <c r="P6" s="473">
        <v>7</v>
      </c>
      <c r="Q6" s="482"/>
      <c r="R6" s="483"/>
      <c r="S6" s="484"/>
      <c r="T6" s="484"/>
      <c r="U6" s="484"/>
      <c r="V6" s="473">
        <v>8</v>
      </c>
      <c r="W6" s="482"/>
      <c r="X6" s="482"/>
      <c r="Y6" s="482"/>
      <c r="Z6" s="482"/>
      <c r="AA6" s="482"/>
      <c r="AB6" s="483"/>
      <c r="AC6" s="579"/>
      <c r="AD6" s="580"/>
      <c r="AE6" s="581">
        <v>0.93611111111111101</v>
      </c>
      <c r="AF6" s="581"/>
      <c r="AG6" s="582"/>
      <c r="AH6" s="583"/>
      <c r="AI6" s="580"/>
      <c r="AJ6" s="580"/>
      <c r="AK6" s="580">
        <v>0.73611111111111116</v>
      </c>
      <c r="AL6" s="760"/>
      <c r="AM6" s="604"/>
      <c r="AN6" s="580"/>
      <c r="AO6" s="580"/>
      <c r="AP6" s="580"/>
      <c r="AQ6" s="871"/>
      <c r="AR6" s="457"/>
      <c r="AT6" s="477"/>
    </row>
    <row r="7" spans="1:46" ht="13.5" customHeight="1" x14ac:dyDescent="0.3">
      <c r="A7" s="758">
        <v>6</v>
      </c>
      <c r="B7" s="997"/>
      <c r="C7" s="44" t="s">
        <v>575</v>
      </c>
      <c r="D7" s="844">
        <v>2006</v>
      </c>
      <c r="E7" s="845">
        <f t="shared" si="0"/>
        <v>16</v>
      </c>
      <c r="F7" s="249" t="s">
        <v>403</v>
      </c>
      <c r="G7" s="65" t="s">
        <v>15</v>
      </c>
      <c r="H7" s="968" t="s">
        <v>445</v>
      </c>
      <c r="I7" s="949">
        <v>3</v>
      </c>
      <c r="J7" s="479">
        <f t="shared" si="1"/>
        <v>0.70833333333333337</v>
      </c>
      <c r="K7" s="772">
        <f t="shared" si="2"/>
        <v>10</v>
      </c>
      <c r="L7" s="485">
        <f t="shared" si="3"/>
        <v>1</v>
      </c>
      <c r="M7" s="775">
        <f t="shared" si="4"/>
        <v>10</v>
      </c>
      <c r="N7" s="486"/>
      <c r="O7" s="482"/>
      <c r="P7" s="482"/>
      <c r="Q7" s="482"/>
      <c r="R7" s="483"/>
      <c r="S7" s="482"/>
      <c r="T7" s="482"/>
      <c r="U7" s="482"/>
      <c r="V7" s="482"/>
      <c r="W7" s="482"/>
      <c r="X7" s="481">
        <v>10</v>
      </c>
      <c r="Y7" s="482"/>
      <c r="Z7" s="482"/>
      <c r="AA7" s="482"/>
      <c r="AB7" s="483"/>
      <c r="AC7" s="579"/>
      <c r="AD7" s="580"/>
      <c r="AE7" s="581"/>
      <c r="AF7" s="580"/>
      <c r="AG7" s="584"/>
      <c r="AH7" s="583"/>
      <c r="AI7" s="580"/>
      <c r="AJ7" s="580"/>
      <c r="AK7" s="580"/>
      <c r="AL7" s="760"/>
      <c r="AM7" s="604">
        <v>0.70833333333333337</v>
      </c>
      <c r="AN7" s="580"/>
      <c r="AO7" s="580"/>
      <c r="AP7" s="580"/>
      <c r="AQ7" s="871"/>
      <c r="AR7" s="457"/>
      <c r="AT7" s="477"/>
    </row>
    <row r="8" spans="1:46" ht="13.5" customHeight="1" x14ac:dyDescent="0.3">
      <c r="A8" s="758">
        <v>7</v>
      </c>
      <c r="B8" s="997"/>
      <c r="C8" s="44" t="s">
        <v>561</v>
      </c>
      <c r="D8" s="844">
        <v>2007</v>
      </c>
      <c r="E8" s="845">
        <f t="shared" si="0"/>
        <v>15</v>
      </c>
      <c r="F8" s="249" t="s">
        <v>565</v>
      </c>
      <c r="G8" s="64" t="s">
        <v>15</v>
      </c>
      <c r="H8" s="968" t="s">
        <v>571</v>
      </c>
      <c r="I8" s="949">
        <v>2</v>
      </c>
      <c r="J8" s="479">
        <f t="shared" si="1"/>
        <v>0.70486111111111116</v>
      </c>
      <c r="K8" s="772">
        <f t="shared" si="2"/>
        <v>9</v>
      </c>
      <c r="L8" s="485">
        <f t="shared" si="3"/>
        <v>1</v>
      </c>
      <c r="M8" s="775">
        <f t="shared" si="4"/>
        <v>9</v>
      </c>
      <c r="N8" s="486"/>
      <c r="O8" s="482"/>
      <c r="P8" s="482"/>
      <c r="Q8" s="482"/>
      <c r="R8" s="483"/>
      <c r="S8" s="482"/>
      <c r="T8" s="482"/>
      <c r="U8" s="482"/>
      <c r="V8" s="482"/>
      <c r="W8" s="473">
        <v>9</v>
      </c>
      <c r="X8" s="482"/>
      <c r="Y8" s="482"/>
      <c r="Z8" s="482"/>
      <c r="AA8" s="482"/>
      <c r="AB8" s="483"/>
      <c r="AC8" s="579"/>
      <c r="AD8" s="580"/>
      <c r="AE8" s="581"/>
      <c r="AF8" s="580"/>
      <c r="AG8" s="584"/>
      <c r="AH8" s="583"/>
      <c r="AI8" s="580"/>
      <c r="AJ8" s="580"/>
      <c r="AK8" s="580"/>
      <c r="AL8" s="760">
        <v>0.70486111111111116</v>
      </c>
      <c r="AM8" s="604"/>
      <c r="AN8" s="580"/>
      <c r="AO8" s="580"/>
      <c r="AP8" s="580"/>
      <c r="AQ8" s="871"/>
      <c r="AR8" s="457"/>
      <c r="AT8" s="477"/>
    </row>
    <row r="9" spans="1:46" ht="13.5" customHeight="1" x14ac:dyDescent="0.3">
      <c r="A9" s="758">
        <v>8</v>
      </c>
      <c r="B9" s="997"/>
      <c r="C9" s="44" t="s">
        <v>558</v>
      </c>
      <c r="D9" s="844">
        <v>2006</v>
      </c>
      <c r="E9" s="845">
        <f t="shared" si="0"/>
        <v>16</v>
      </c>
      <c r="F9" s="249" t="s">
        <v>565</v>
      </c>
      <c r="G9" s="64" t="s">
        <v>15</v>
      </c>
      <c r="H9" s="968" t="s">
        <v>571</v>
      </c>
      <c r="I9" s="949">
        <v>8</v>
      </c>
      <c r="J9" s="479">
        <f t="shared" si="1"/>
        <v>0.76736111111111116</v>
      </c>
      <c r="K9" s="772">
        <f t="shared" si="2"/>
        <v>7</v>
      </c>
      <c r="L9" s="485">
        <f t="shared" si="3"/>
        <v>1</v>
      </c>
      <c r="M9" s="775">
        <f t="shared" si="4"/>
        <v>7</v>
      </c>
      <c r="N9" s="486"/>
      <c r="O9" s="482"/>
      <c r="P9" s="482"/>
      <c r="Q9" s="482"/>
      <c r="R9" s="483"/>
      <c r="S9" s="482"/>
      <c r="T9" s="482"/>
      <c r="U9" s="482"/>
      <c r="V9" s="482"/>
      <c r="W9" s="473">
        <v>7</v>
      </c>
      <c r="X9" s="482"/>
      <c r="Y9" s="482"/>
      <c r="Z9" s="482"/>
      <c r="AA9" s="482"/>
      <c r="AB9" s="483"/>
      <c r="AC9" s="579"/>
      <c r="AD9" s="580"/>
      <c r="AE9" s="581"/>
      <c r="AF9" s="580"/>
      <c r="AG9" s="584"/>
      <c r="AH9" s="583"/>
      <c r="AI9" s="580"/>
      <c r="AJ9" s="580"/>
      <c r="AK9" s="580"/>
      <c r="AL9" s="760">
        <v>0.76736111111111116</v>
      </c>
      <c r="AM9" s="604"/>
      <c r="AN9" s="580"/>
      <c r="AO9" s="580"/>
      <c r="AP9" s="580"/>
      <c r="AQ9" s="871"/>
      <c r="AR9" s="457"/>
      <c r="AT9" s="477"/>
    </row>
    <row r="10" spans="1:46" ht="13.5" customHeight="1" x14ac:dyDescent="0.3">
      <c r="A10" s="758">
        <v>9</v>
      </c>
      <c r="B10" s="997"/>
      <c r="C10" s="44" t="s">
        <v>306</v>
      </c>
      <c r="D10" s="844">
        <v>1993</v>
      </c>
      <c r="E10" s="845">
        <f t="shared" si="0"/>
        <v>29</v>
      </c>
      <c r="F10" s="249" t="s">
        <v>28</v>
      </c>
      <c r="G10" s="64" t="s">
        <v>15</v>
      </c>
      <c r="H10" s="146"/>
      <c r="I10" s="949">
        <v>12</v>
      </c>
      <c r="J10" s="479">
        <f t="shared" si="1"/>
        <v>0.79236111111111107</v>
      </c>
      <c r="K10" s="772">
        <f t="shared" si="2"/>
        <v>7</v>
      </c>
      <c r="L10" s="485">
        <f t="shared" si="3"/>
        <v>1</v>
      </c>
      <c r="M10" s="775">
        <f t="shared" si="4"/>
        <v>7</v>
      </c>
      <c r="N10" s="486"/>
      <c r="O10" s="482"/>
      <c r="P10" s="482"/>
      <c r="Q10" s="482"/>
      <c r="R10" s="483"/>
      <c r="S10" s="473">
        <v>7</v>
      </c>
      <c r="T10" s="482"/>
      <c r="U10" s="482"/>
      <c r="V10" s="482"/>
      <c r="W10" s="482"/>
      <c r="X10" s="482"/>
      <c r="Y10" s="482"/>
      <c r="Z10" s="482"/>
      <c r="AA10" s="482"/>
      <c r="AB10" s="483"/>
      <c r="AC10" s="579"/>
      <c r="AD10" s="580"/>
      <c r="AE10" s="581"/>
      <c r="AF10" s="580"/>
      <c r="AG10" s="584"/>
      <c r="AH10" s="583">
        <v>0.79236111111111107</v>
      </c>
      <c r="AI10" s="580"/>
      <c r="AJ10" s="580"/>
      <c r="AK10" s="580"/>
      <c r="AL10" s="760"/>
      <c r="AM10" s="604"/>
      <c r="AN10" s="580"/>
      <c r="AO10" s="580"/>
      <c r="AP10" s="580"/>
      <c r="AQ10" s="871"/>
      <c r="AR10" s="457"/>
      <c r="AT10" s="477"/>
    </row>
    <row r="11" spans="1:46" ht="13.5" customHeight="1" x14ac:dyDescent="0.3">
      <c r="A11" s="758">
        <v>10</v>
      </c>
      <c r="B11" s="997"/>
      <c r="C11" s="49" t="s">
        <v>462</v>
      </c>
      <c r="D11" s="847">
        <v>1993</v>
      </c>
      <c r="E11" s="845">
        <f t="shared" si="0"/>
        <v>29</v>
      </c>
      <c r="F11" s="848" t="s">
        <v>28</v>
      </c>
      <c r="G11" s="64" t="s">
        <v>15</v>
      </c>
      <c r="H11" s="968" t="s">
        <v>27</v>
      </c>
      <c r="I11" s="949">
        <v>16</v>
      </c>
      <c r="J11" s="488" t="s">
        <v>350</v>
      </c>
      <c r="K11" s="772">
        <f t="shared" si="2"/>
        <v>7</v>
      </c>
      <c r="L11" s="485">
        <f t="shared" si="3"/>
        <v>1</v>
      </c>
      <c r="M11" s="775">
        <f t="shared" si="4"/>
        <v>7</v>
      </c>
      <c r="N11" s="480">
        <v>7</v>
      </c>
      <c r="O11" s="482"/>
      <c r="P11" s="482"/>
      <c r="Q11" s="482"/>
      <c r="R11" s="483"/>
      <c r="S11" s="482"/>
      <c r="T11" s="482"/>
      <c r="U11" s="482"/>
      <c r="V11" s="482"/>
      <c r="W11" s="482"/>
      <c r="X11" s="482"/>
      <c r="Y11" s="482"/>
      <c r="Z11" s="482"/>
      <c r="AA11" s="482"/>
      <c r="AB11" s="483"/>
      <c r="AC11" s="585" t="s">
        <v>350</v>
      </c>
      <c r="AD11" s="580"/>
      <c r="AE11" s="581"/>
      <c r="AF11" s="580"/>
      <c r="AG11" s="584"/>
      <c r="AH11" s="583"/>
      <c r="AI11" s="580"/>
      <c r="AJ11" s="580"/>
      <c r="AK11" s="580"/>
      <c r="AL11" s="760"/>
      <c r="AM11" s="604"/>
      <c r="AN11" s="580"/>
      <c r="AO11" s="580"/>
      <c r="AP11" s="580"/>
      <c r="AQ11" s="871"/>
      <c r="AR11" s="457"/>
      <c r="AT11" s="477"/>
    </row>
    <row r="12" spans="1:46" ht="13.5" customHeight="1" x14ac:dyDescent="0.3">
      <c r="A12" s="758">
        <v>11</v>
      </c>
      <c r="B12" s="997"/>
      <c r="C12" s="44" t="s">
        <v>563</v>
      </c>
      <c r="D12" s="844">
        <v>2007</v>
      </c>
      <c r="E12" s="845">
        <f t="shared" si="0"/>
        <v>15</v>
      </c>
      <c r="F12" s="249" t="s">
        <v>565</v>
      </c>
      <c r="G12" s="64" t="s">
        <v>15</v>
      </c>
      <c r="H12" s="968" t="s">
        <v>571</v>
      </c>
      <c r="I12" s="949">
        <v>9</v>
      </c>
      <c r="J12" s="479">
        <f t="shared" ref="J12:J17" si="5">MIN(AC12:AQ12)</f>
        <v>0.7680555555555556</v>
      </c>
      <c r="K12" s="772">
        <f t="shared" si="2"/>
        <v>6</v>
      </c>
      <c r="L12" s="485">
        <f t="shared" si="3"/>
        <v>1</v>
      </c>
      <c r="M12" s="775">
        <f t="shared" si="4"/>
        <v>6</v>
      </c>
      <c r="N12" s="486"/>
      <c r="O12" s="482"/>
      <c r="P12" s="482"/>
      <c r="Q12" s="482"/>
      <c r="R12" s="483"/>
      <c r="S12" s="482"/>
      <c r="T12" s="482"/>
      <c r="U12" s="482"/>
      <c r="V12" s="482"/>
      <c r="W12" s="473">
        <v>6</v>
      </c>
      <c r="X12" s="482"/>
      <c r="Y12" s="482"/>
      <c r="Z12" s="482"/>
      <c r="AA12" s="482"/>
      <c r="AB12" s="483"/>
      <c r="AC12" s="579"/>
      <c r="AD12" s="580"/>
      <c r="AE12" s="581"/>
      <c r="AF12" s="580"/>
      <c r="AG12" s="584"/>
      <c r="AH12" s="583"/>
      <c r="AI12" s="580"/>
      <c r="AJ12" s="580"/>
      <c r="AK12" s="580"/>
      <c r="AL12" s="760">
        <v>0.7680555555555556</v>
      </c>
      <c r="AM12" s="604"/>
      <c r="AN12" s="580"/>
      <c r="AO12" s="580"/>
      <c r="AP12" s="580"/>
      <c r="AQ12" s="871"/>
      <c r="AR12" s="457"/>
      <c r="AT12" s="477"/>
    </row>
    <row r="13" spans="1:46" ht="13.5" customHeight="1" x14ac:dyDescent="0.3">
      <c r="A13" s="758">
        <v>12</v>
      </c>
      <c r="B13" s="997"/>
      <c r="C13" s="44" t="s">
        <v>381</v>
      </c>
      <c r="D13" s="844">
        <v>2006</v>
      </c>
      <c r="E13" s="845">
        <f t="shared" si="0"/>
        <v>16</v>
      </c>
      <c r="F13" s="249" t="s">
        <v>565</v>
      </c>
      <c r="G13" s="65" t="s">
        <v>15</v>
      </c>
      <c r="H13" s="146"/>
      <c r="I13" s="949">
        <v>10</v>
      </c>
      <c r="J13" s="479">
        <f t="shared" si="5"/>
        <v>0.7715277777777777</v>
      </c>
      <c r="K13" s="772">
        <f t="shared" si="2"/>
        <v>5</v>
      </c>
      <c r="L13" s="485">
        <f t="shared" si="3"/>
        <v>1</v>
      </c>
      <c r="M13" s="775">
        <f t="shared" si="4"/>
        <v>5</v>
      </c>
      <c r="N13" s="486"/>
      <c r="O13" s="482"/>
      <c r="P13" s="482"/>
      <c r="Q13" s="482"/>
      <c r="R13" s="483"/>
      <c r="S13" s="483"/>
      <c r="T13" s="482"/>
      <c r="U13" s="482"/>
      <c r="V13" s="482"/>
      <c r="W13" s="473">
        <v>5</v>
      </c>
      <c r="X13" s="482"/>
      <c r="Y13" s="482"/>
      <c r="Z13" s="482"/>
      <c r="AA13" s="482"/>
      <c r="AB13" s="483"/>
      <c r="AC13" s="579"/>
      <c r="AD13" s="580"/>
      <c r="AE13" s="581"/>
      <c r="AF13" s="580"/>
      <c r="AG13" s="584"/>
      <c r="AH13" s="583"/>
      <c r="AI13" s="580"/>
      <c r="AJ13" s="580"/>
      <c r="AK13" s="580"/>
      <c r="AL13" s="760">
        <v>0.7715277777777777</v>
      </c>
      <c r="AM13" s="604"/>
      <c r="AN13" s="580"/>
      <c r="AO13" s="580"/>
      <c r="AP13" s="580"/>
      <c r="AQ13" s="871"/>
      <c r="AR13" s="457"/>
      <c r="AT13" s="477"/>
    </row>
    <row r="14" spans="1:46" ht="13.5" customHeight="1" x14ac:dyDescent="0.3">
      <c r="A14" s="758">
        <v>13</v>
      </c>
      <c r="B14" s="997"/>
      <c r="C14" s="44" t="s">
        <v>559</v>
      </c>
      <c r="D14" s="844">
        <v>2007</v>
      </c>
      <c r="E14" s="845">
        <f t="shared" si="0"/>
        <v>15</v>
      </c>
      <c r="F14" s="249" t="s">
        <v>565</v>
      </c>
      <c r="G14" s="220" t="s">
        <v>15</v>
      </c>
      <c r="H14" s="968" t="s">
        <v>571</v>
      </c>
      <c r="I14" s="949">
        <v>11</v>
      </c>
      <c r="J14" s="479">
        <f t="shared" si="5"/>
        <v>0.77569444444444446</v>
      </c>
      <c r="K14" s="772">
        <f t="shared" si="2"/>
        <v>4</v>
      </c>
      <c r="L14" s="485">
        <f t="shared" si="3"/>
        <v>1</v>
      </c>
      <c r="M14" s="775">
        <f t="shared" si="4"/>
        <v>4</v>
      </c>
      <c r="N14" s="486"/>
      <c r="O14" s="482"/>
      <c r="P14" s="482"/>
      <c r="Q14" s="482"/>
      <c r="R14" s="483"/>
      <c r="S14" s="483"/>
      <c r="T14" s="482"/>
      <c r="U14" s="482"/>
      <c r="V14" s="482"/>
      <c r="W14" s="473">
        <v>4</v>
      </c>
      <c r="X14" s="482"/>
      <c r="Y14" s="482"/>
      <c r="Z14" s="482"/>
      <c r="AA14" s="482"/>
      <c r="AB14" s="483"/>
      <c r="AC14" s="579"/>
      <c r="AD14" s="580"/>
      <c r="AE14" s="581"/>
      <c r="AF14" s="580"/>
      <c r="AG14" s="584"/>
      <c r="AH14" s="583"/>
      <c r="AI14" s="580"/>
      <c r="AJ14" s="580"/>
      <c r="AK14" s="580"/>
      <c r="AL14" s="760">
        <v>0.77569444444444446</v>
      </c>
      <c r="AM14" s="604"/>
      <c r="AN14" s="580"/>
      <c r="AO14" s="580"/>
      <c r="AP14" s="580"/>
      <c r="AQ14" s="871"/>
      <c r="AR14" s="457"/>
      <c r="AT14" s="477"/>
    </row>
    <row r="15" spans="1:46" ht="13.5" customHeight="1" x14ac:dyDescent="0.3">
      <c r="A15" s="758">
        <v>14</v>
      </c>
      <c r="B15" s="997"/>
      <c r="C15" s="44" t="s">
        <v>557</v>
      </c>
      <c r="D15" s="844">
        <v>2007</v>
      </c>
      <c r="E15" s="845">
        <f t="shared" si="0"/>
        <v>15</v>
      </c>
      <c r="F15" s="249" t="s">
        <v>565</v>
      </c>
      <c r="G15" s="152" t="s">
        <v>15</v>
      </c>
      <c r="H15" s="968" t="s">
        <v>571</v>
      </c>
      <c r="I15" s="949">
        <v>13</v>
      </c>
      <c r="J15" s="479">
        <f t="shared" si="5"/>
        <v>0.79722222222222217</v>
      </c>
      <c r="K15" s="772">
        <f t="shared" si="2"/>
        <v>3</v>
      </c>
      <c r="L15" s="485">
        <f t="shared" si="3"/>
        <v>1</v>
      </c>
      <c r="M15" s="775">
        <f t="shared" si="4"/>
        <v>3</v>
      </c>
      <c r="N15" s="486"/>
      <c r="O15" s="482"/>
      <c r="P15" s="482"/>
      <c r="Q15" s="482"/>
      <c r="R15" s="483"/>
      <c r="S15" s="483"/>
      <c r="T15" s="490"/>
      <c r="U15" s="490"/>
      <c r="V15" s="490"/>
      <c r="W15" s="473">
        <v>3</v>
      </c>
      <c r="X15" s="482"/>
      <c r="Y15" s="482"/>
      <c r="Z15" s="482"/>
      <c r="AA15" s="482"/>
      <c r="AB15" s="483"/>
      <c r="AC15" s="579"/>
      <c r="AD15" s="580"/>
      <c r="AE15" s="581"/>
      <c r="AF15" s="580"/>
      <c r="AG15" s="584"/>
      <c r="AH15" s="583"/>
      <c r="AI15" s="580"/>
      <c r="AJ15" s="580"/>
      <c r="AK15" s="580"/>
      <c r="AL15" s="760">
        <v>0.79722222222222217</v>
      </c>
      <c r="AM15" s="604"/>
      <c r="AN15" s="580"/>
      <c r="AO15" s="580"/>
      <c r="AP15" s="580"/>
      <c r="AQ15" s="871"/>
      <c r="AR15" s="457"/>
      <c r="AT15" s="477"/>
    </row>
    <row r="16" spans="1:46" ht="13.5" customHeight="1" x14ac:dyDescent="0.3">
      <c r="A16" s="758">
        <v>15</v>
      </c>
      <c r="B16" s="997"/>
      <c r="C16" s="44" t="s">
        <v>564</v>
      </c>
      <c r="D16" s="844">
        <v>2006</v>
      </c>
      <c r="E16" s="845">
        <f t="shared" si="0"/>
        <v>16</v>
      </c>
      <c r="F16" s="249" t="s">
        <v>565</v>
      </c>
      <c r="G16" s="220" t="s">
        <v>15</v>
      </c>
      <c r="H16" s="968" t="s">
        <v>571</v>
      </c>
      <c r="I16" s="949">
        <v>14</v>
      </c>
      <c r="J16" s="479">
        <f t="shared" si="5"/>
        <v>0.81666666666666676</v>
      </c>
      <c r="K16" s="772">
        <f t="shared" si="2"/>
        <v>2</v>
      </c>
      <c r="L16" s="485">
        <f t="shared" si="3"/>
        <v>1</v>
      </c>
      <c r="M16" s="775">
        <f t="shared" si="4"/>
        <v>2</v>
      </c>
      <c r="N16" s="486"/>
      <c r="O16" s="482"/>
      <c r="P16" s="482"/>
      <c r="Q16" s="482"/>
      <c r="R16" s="483"/>
      <c r="S16" s="483"/>
      <c r="T16" s="490"/>
      <c r="U16" s="490"/>
      <c r="V16" s="490"/>
      <c r="W16" s="522">
        <v>2</v>
      </c>
      <c r="X16" s="482"/>
      <c r="Y16" s="482"/>
      <c r="Z16" s="482"/>
      <c r="AA16" s="482"/>
      <c r="AB16" s="483"/>
      <c r="AC16" s="579"/>
      <c r="AD16" s="580"/>
      <c r="AE16" s="581"/>
      <c r="AF16" s="580"/>
      <c r="AG16" s="584"/>
      <c r="AH16" s="583"/>
      <c r="AI16" s="580"/>
      <c r="AJ16" s="580"/>
      <c r="AK16" s="580"/>
      <c r="AL16" s="760">
        <v>0.81666666666666676</v>
      </c>
      <c r="AM16" s="604"/>
      <c r="AN16" s="580"/>
      <c r="AO16" s="580"/>
      <c r="AP16" s="580"/>
      <c r="AQ16" s="871"/>
      <c r="AR16" s="457"/>
      <c r="AT16" s="477"/>
    </row>
    <row r="17" spans="1:46" ht="13.5" customHeight="1" x14ac:dyDescent="0.3">
      <c r="A17" s="758">
        <v>16</v>
      </c>
      <c r="B17" s="997"/>
      <c r="C17" s="44" t="s">
        <v>562</v>
      </c>
      <c r="D17" s="844">
        <v>2007</v>
      </c>
      <c r="E17" s="845">
        <f t="shared" si="0"/>
        <v>15</v>
      </c>
      <c r="F17" s="249" t="s">
        <v>565</v>
      </c>
      <c r="G17" s="65" t="s">
        <v>15</v>
      </c>
      <c r="H17" s="968" t="s">
        <v>571</v>
      </c>
      <c r="I17" s="949">
        <v>15</v>
      </c>
      <c r="J17" s="479">
        <f t="shared" si="5"/>
        <v>0.83958333333333324</v>
      </c>
      <c r="K17" s="772">
        <f t="shared" si="2"/>
        <v>1</v>
      </c>
      <c r="L17" s="485">
        <f t="shared" si="3"/>
        <v>1</v>
      </c>
      <c r="M17" s="775">
        <f t="shared" si="4"/>
        <v>1</v>
      </c>
      <c r="N17" s="486"/>
      <c r="O17" s="482"/>
      <c r="P17" s="482"/>
      <c r="Q17" s="482"/>
      <c r="R17" s="483"/>
      <c r="S17" s="482"/>
      <c r="T17" s="482"/>
      <c r="U17" s="482"/>
      <c r="V17" s="482"/>
      <c r="W17" s="473">
        <v>1</v>
      </c>
      <c r="X17" s="482"/>
      <c r="Y17" s="482"/>
      <c r="Z17" s="482"/>
      <c r="AA17" s="482"/>
      <c r="AB17" s="483"/>
      <c r="AC17" s="579"/>
      <c r="AD17" s="580"/>
      <c r="AE17" s="581"/>
      <c r="AF17" s="580"/>
      <c r="AG17" s="584"/>
      <c r="AH17" s="583"/>
      <c r="AI17" s="580"/>
      <c r="AJ17" s="580"/>
      <c r="AK17" s="580"/>
      <c r="AL17" s="760">
        <v>0.83958333333333324</v>
      </c>
      <c r="AM17" s="604"/>
      <c r="AN17" s="580"/>
      <c r="AO17" s="580"/>
      <c r="AP17" s="580"/>
      <c r="AQ17" s="871"/>
      <c r="AR17" s="457"/>
      <c r="AT17" s="477"/>
    </row>
    <row r="18" spans="1:46" ht="13.5" customHeight="1" thickBot="1" x14ac:dyDescent="0.35">
      <c r="A18" s="731">
        <v>16</v>
      </c>
      <c r="B18" s="491" t="s">
        <v>15</v>
      </c>
      <c r="C18" s="833" t="s">
        <v>20</v>
      </c>
      <c r="D18" s="849"/>
      <c r="E18" s="849"/>
      <c r="F18" s="850"/>
      <c r="G18" s="66" t="s">
        <v>15</v>
      </c>
      <c r="H18" s="567"/>
      <c r="I18" s="950"/>
      <c r="J18" s="492"/>
      <c r="K18" s="348" t="s">
        <v>26</v>
      </c>
      <c r="L18" s="493"/>
      <c r="M18" s="776"/>
      <c r="N18" s="494">
        <f t="shared" ref="N18:AB18" si="6">COUNTIF(N2:N17,"&gt;-1")</f>
        <v>4</v>
      </c>
      <c r="O18" s="495">
        <f t="shared" si="6"/>
        <v>3</v>
      </c>
      <c r="P18" s="496">
        <f t="shared" si="6"/>
        <v>4</v>
      </c>
      <c r="Q18" s="496">
        <f t="shared" si="6"/>
        <v>3</v>
      </c>
      <c r="R18" s="497">
        <f t="shared" si="6"/>
        <v>3</v>
      </c>
      <c r="S18" s="498">
        <f t="shared" si="6"/>
        <v>4</v>
      </c>
      <c r="T18" s="498">
        <f t="shared" si="6"/>
        <v>3</v>
      </c>
      <c r="U18" s="498">
        <f t="shared" si="6"/>
        <v>3</v>
      </c>
      <c r="V18" s="498">
        <f t="shared" si="6"/>
        <v>3</v>
      </c>
      <c r="W18" s="498">
        <f t="shared" si="6"/>
        <v>10</v>
      </c>
      <c r="X18" s="498">
        <f t="shared" si="6"/>
        <v>2</v>
      </c>
      <c r="Y18" s="498">
        <f t="shared" si="6"/>
        <v>1</v>
      </c>
      <c r="Z18" s="498">
        <f t="shared" si="6"/>
        <v>3</v>
      </c>
      <c r="AA18" s="498">
        <f t="shared" si="6"/>
        <v>1</v>
      </c>
      <c r="AB18" s="498">
        <f t="shared" si="6"/>
        <v>0</v>
      </c>
      <c r="AC18" s="586"/>
      <c r="AD18" s="587"/>
      <c r="AE18" s="587"/>
      <c r="AF18" s="587"/>
      <c r="AG18" s="588"/>
      <c r="AH18" s="589"/>
      <c r="AI18" s="587"/>
      <c r="AJ18" s="587"/>
      <c r="AK18" s="587"/>
      <c r="AL18" s="761"/>
      <c r="AM18" s="618"/>
      <c r="AN18" s="587"/>
      <c r="AO18" s="587"/>
      <c r="AP18" s="587"/>
      <c r="AQ18" s="872"/>
      <c r="AR18" s="457"/>
      <c r="AT18" s="832"/>
    </row>
    <row r="19" spans="1:46" ht="13.5" customHeight="1" thickBot="1" x14ac:dyDescent="0.3">
      <c r="A19" s="728" t="s">
        <v>0</v>
      </c>
      <c r="B19" s="459" t="s">
        <v>1</v>
      </c>
      <c r="C19" s="459" t="s">
        <v>2</v>
      </c>
      <c r="D19" s="839" t="s">
        <v>3</v>
      </c>
      <c r="E19" s="839" t="s">
        <v>447</v>
      </c>
      <c r="F19" s="840" t="s">
        <v>4</v>
      </c>
      <c r="G19" s="76" t="s">
        <v>1</v>
      </c>
      <c r="H19" s="254" t="s">
        <v>5</v>
      </c>
      <c r="I19" s="947" t="s">
        <v>457</v>
      </c>
      <c r="J19" s="460" t="s">
        <v>6</v>
      </c>
      <c r="K19" s="461" t="s">
        <v>453</v>
      </c>
      <c r="L19" s="462" t="s">
        <v>7</v>
      </c>
      <c r="M19" s="773" t="s">
        <v>8</v>
      </c>
      <c r="N19" s="463">
        <v>1</v>
      </c>
      <c r="O19" s="464">
        <v>2</v>
      </c>
      <c r="P19" s="465">
        <v>3</v>
      </c>
      <c r="Q19" s="465">
        <v>4</v>
      </c>
      <c r="R19" s="463">
        <v>5</v>
      </c>
      <c r="S19" s="464">
        <v>6</v>
      </c>
      <c r="T19" s="465">
        <v>7</v>
      </c>
      <c r="U19" s="465">
        <v>8</v>
      </c>
      <c r="V19" s="466">
        <v>9</v>
      </c>
      <c r="W19" s="467">
        <v>10</v>
      </c>
      <c r="X19" s="468">
        <v>11</v>
      </c>
      <c r="Y19" s="468">
        <v>12</v>
      </c>
      <c r="Z19" s="466">
        <v>13</v>
      </c>
      <c r="AA19" s="467">
        <v>14</v>
      </c>
      <c r="AB19" s="466">
        <v>15</v>
      </c>
      <c r="AC19" s="779" t="s">
        <v>10</v>
      </c>
      <c r="AD19" s="780" t="s">
        <v>11</v>
      </c>
      <c r="AE19" s="780" t="s">
        <v>12</v>
      </c>
      <c r="AF19" s="780" t="s">
        <v>13</v>
      </c>
      <c r="AG19" s="781" t="s">
        <v>14</v>
      </c>
      <c r="AH19" s="782" t="s">
        <v>432</v>
      </c>
      <c r="AI19" s="780" t="s">
        <v>387</v>
      </c>
      <c r="AJ19" s="780" t="s">
        <v>388</v>
      </c>
      <c r="AK19" s="780" t="s">
        <v>389</v>
      </c>
      <c r="AL19" s="783" t="s">
        <v>390</v>
      </c>
      <c r="AM19" s="866" t="s">
        <v>391</v>
      </c>
      <c r="AN19" s="867" t="s">
        <v>392</v>
      </c>
      <c r="AO19" s="867" t="s">
        <v>454</v>
      </c>
      <c r="AP19" s="867" t="s">
        <v>455</v>
      </c>
      <c r="AQ19" s="868" t="s">
        <v>456</v>
      </c>
      <c r="AR19" s="457"/>
      <c r="AS19" s="469"/>
      <c r="AT19" s="832"/>
    </row>
    <row r="20" spans="1:46" ht="13.5" customHeight="1" x14ac:dyDescent="0.3">
      <c r="A20" s="730">
        <v>1</v>
      </c>
      <c r="B20" s="996" t="s">
        <v>21</v>
      </c>
      <c r="C20" s="884" t="s">
        <v>489</v>
      </c>
      <c r="D20" s="847">
        <v>1987</v>
      </c>
      <c r="E20" s="845">
        <f t="shared" ref="E20:E29" si="7">SUM(2022-D20)</f>
        <v>35</v>
      </c>
      <c r="F20" s="851" t="s">
        <v>490</v>
      </c>
      <c r="G20" s="64" t="s">
        <v>21</v>
      </c>
      <c r="H20" s="968" t="s">
        <v>406</v>
      </c>
      <c r="I20" s="949">
        <v>7</v>
      </c>
      <c r="J20" s="479">
        <f t="shared" ref="J20:J28" si="8">MIN(AC20:AQ20)</f>
        <v>0.93680555555555556</v>
      </c>
      <c r="K20" s="772">
        <f t="shared" ref="K20:K29" si="9">IF(COUNTIF(N20:AB20,"&gt;=0")&lt;11,SUM(N20:AB20),SUM(LARGE(N20:AB20,1),LARGE(N20:AB20,2),LARGE(N20:AB20,3),LARGE(N20:AB20,4),LARGE(N20:AB20,5),LARGE(N20:AB20,6),LARGE(N20:AB20,7),LARGE(N20:AB20,8),LARGE(N20:AB20,9),LARGE(N20:AB20,10)))</f>
        <v>67</v>
      </c>
      <c r="L20" s="485">
        <f t="shared" ref="L20:L29" si="10">SUM(COUNTIF(N20:AB20,"&gt;-1"))</f>
        <v>8</v>
      </c>
      <c r="M20" s="775">
        <f t="shared" ref="M20:M29" si="11">SUM(N20:AB20)</f>
        <v>67</v>
      </c>
      <c r="N20" s="486"/>
      <c r="O20" s="501"/>
      <c r="P20" s="501"/>
      <c r="Q20" s="532">
        <v>8</v>
      </c>
      <c r="R20" s="532">
        <v>9</v>
      </c>
      <c r="S20" s="501"/>
      <c r="T20" s="770">
        <v>9</v>
      </c>
      <c r="U20" s="501"/>
      <c r="V20" s="473">
        <v>8</v>
      </c>
      <c r="W20" s="473">
        <v>9</v>
      </c>
      <c r="X20" s="482"/>
      <c r="Y20" s="473">
        <v>8</v>
      </c>
      <c r="Z20" s="931">
        <v>8</v>
      </c>
      <c r="AA20" s="931">
        <v>8</v>
      </c>
      <c r="AB20" s="483"/>
      <c r="AC20" s="592"/>
      <c r="AD20" s="581"/>
      <c r="AE20" s="581"/>
      <c r="AF20" s="580">
        <v>0.94861111111111107</v>
      </c>
      <c r="AG20" s="584">
        <v>0.97499999999999998</v>
      </c>
      <c r="AH20" s="591"/>
      <c r="AI20" s="580">
        <v>0.94236111111111109</v>
      </c>
      <c r="AJ20" s="581"/>
      <c r="AK20" s="581">
        <v>0.9868055555555556</v>
      </c>
      <c r="AL20" s="762">
        <v>0.97569444444444453</v>
      </c>
      <c r="AM20" s="604"/>
      <c r="AN20" s="580">
        <v>0.95000000000000007</v>
      </c>
      <c r="AO20" s="601" t="s">
        <v>307</v>
      </c>
      <c r="AP20" s="581">
        <v>0.93680555555555556</v>
      </c>
      <c r="AQ20" s="873"/>
      <c r="AR20" s="457"/>
      <c r="AT20" s="832"/>
    </row>
    <row r="21" spans="1:46" ht="13.5" customHeight="1" x14ac:dyDescent="0.3">
      <c r="A21" s="730">
        <v>2</v>
      </c>
      <c r="B21" s="997"/>
      <c r="C21" s="908" t="s">
        <v>379</v>
      </c>
      <c r="D21" s="847">
        <v>1990</v>
      </c>
      <c r="E21" s="845">
        <f t="shared" si="7"/>
        <v>32</v>
      </c>
      <c r="F21" s="204" t="s">
        <v>64</v>
      </c>
      <c r="G21" s="64" t="s">
        <v>21</v>
      </c>
      <c r="H21" s="146"/>
      <c r="I21" s="951">
        <v>1</v>
      </c>
      <c r="J21" s="479">
        <f t="shared" si="8"/>
        <v>0.67986111111111114</v>
      </c>
      <c r="K21" s="772">
        <f t="shared" si="9"/>
        <v>50</v>
      </c>
      <c r="L21" s="485">
        <f t="shared" si="10"/>
        <v>5</v>
      </c>
      <c r="M21" s="775">
        <f t="shared" si="11"/>
        <v>50</v>
      </c>
      <c r="N21" s="500">
        <v>10</v>
      </c>
      <c r="O21" s="481">
        <v>10</v>
      </c>
      <c r="P21" s="482"/>
      <c r="Q21" s="481">
        <v>10</v>
      </c>
      <c r="R21" s="482"/>
      <c r="S21" s="482"/>
      <c r="T21" s="482"/>
      <c r="U21" s="482"/>
      <c r="V21" s="481">
        <v>10</v>
      </c>
      <c r="W21" s="481">
        <v>10</v>
      </c>
      <c r="X21" s="482"/>
      <c r="Y21" s="482"/>
      <c r="Z21" s="482"/>
      <c r="AA21" s="482"/>
      <c r="AB21" s="483"/>
      <c r="AC21" s="590">
        <v>0.69166666666666676</v>
      </c>
      <c r="AD21" s="581">
        <v>0.70486111111111116</v>
      </c>
      <c r="AE21" s="581"/>
      <c r="AF21" s="580">
        <v>0.69444444444444453</v>
      </c>
      <c r="AG21" s="582"/>
      <c r="AH21" s="591"/>
      <c r="AI21" s="580"/>
      <c r="AJ21" s="580"/>
      <c r="AK21" s="580">
        <v>0.68472222222222223</v>
      </c>
      <c r="AL21" s="760">
        <v>0.67986111111111114</v>
      </c>
      <c r="AM21" s="604"/>
      <c r="AN21" s="580"/>
      <c r="AO21" s="580"/>
      <c r="AP21" s="580"/>
      <c r="AQ21" s="871"/>
      <c r="AR21" s="457"/>
      <c r="AT21" s="832"/>
    </row>
    <row r="22" spans="1:46" ht="13.5" customHeight="1" x14ac:dyDescent="0.3">
      <c r="A22" s="730">
        <v>3</v>
      </c>
      <c r="B22" s="997"/>
      <c r="C22" s="907" t="s">
        <v>23</v>
      </c>
      <c r="D22" s="844">
        <v>1986</v>
      </c>
      <c r="E22" s="845">
        <f t="shared" si="7"/>
        <v>36</v>
      </c>
      <c r="F22" s="852" t="s">
        <v>24</v>
      </c>
      <c r="G22" s="64" t="s">
        <v>21</v>
      </c>
      <c r="H22" s="146"/>
      <c r="I22" s="949">
        <v>3</v>
      </c>
      <c r="J22" s="479">
        <f t="shared" si="8"/>
        <v>0.76041666666666663</v>
      </c>
      <c r="K22" s="772">
        <f t="shared" si="9"/>
        <v>49</v>
      </c>
      <c r="L22" s="485">
        <f t="shared" si="10"/>
        <v>5</v>
      </c>
      <c r="M22" s="775">
        <f t="shared" si="11"/>
        <v>49</v>
      </c>
      <c r="N22" s="480">
        <v>9</v>
      </c>
      <c r="O22" s="482"/>
      <c r="P22" s="482"/>
      <c r="Q22" s="482"/>
      <c r="R22" s="483"/>
      <c r="S22" s="489"/>
      <c r="T22" s="482"/>
      <c r="U22" s="490"/>
      <c r="V22" s="482"/>
      <c r="W22" s="482"/>
      <c r="X22" s="481">
        <v>10</v>
      </c>
      <c r="Y22" s="481">
        <v>10</v>
      </c>
      <c r="Z22" s="481">
        <v>10</v>
      </c>
      <c r="AA22" s="481">
        <v>10</v>
      </c>
      <c r="AB22" s="483"/>
      <c r="AC22" s="592">
        <v>0.78402777777777777</v>
      </c>
      <c r="AD22" s="581"/>
      <c r="AE22" s="581"/>
      <c r="AF22" s="580"/>
      <c r="AG22" s="584"/>
      <c r="AH22" s="583"/>
      <c r="AI22" s="581"/>
      <c r="AJ22" s="581"/>
      <c r="AK22" s="581"/>
      <c r="AL22" s="762"/>
      <c r="AM22" s="604">
        <v>0.76874999999999993</v>
      </c>
      <c r="AN22" s="580">
        <v>0.76041666666666663</v>
      </c>
      <c r="AO22" s="580">
        <v>0.77430555555555547</v>
      </c>
      <c r="AP22" s="580">
        <v>0.77916666666666667</v>
      </c>
      <c r="AQ22" s="874"/>
      <c r="AR22" s="457"/>
      <c r="AT22" s="832"/>
    </row>
    <row r="23" spans="1:46" ht="13.5" customHeight="1" x14ac:dyDescent="0.3">
      <c r="A23" s="732">
        <v>4</v>
      </c>
      <c r="B23" s="997"/>
      <c r="C23" s="44" t="s">
        <v>314</v>
      </c>
      <c r="D23" s="844">
        <v>1987</v>
      </c>
      <c r="E23" s="845">
        <f t="shared" si="7"/>
        <v>35</v>
      </c>
      <c r="F23" s="848" t="s">
        <v>437</v>
      </c>
      <c r="G23" s="64" t="s">
        <v>21</v>
      </c>
      <c r="H23" s="146"/>
      <c r="I23" s="949">
        <v>5</v>
      </c>
      <c r="J23" s="479">
        <f t="shared" si="8"/>
        <v>0.84305555555555556</v>
      </c>
      <c r="K23" s="772">
        <f t="shared" si="9"/>
        <v>19</v>
      </c>
      <c r="L23" s="485">
        <f t="shared" si="10"/>
        <v>2</v>
      </c>
      <c r="M23" s="775">
        <f t="shared" si="11"/>
        <v>19</v>
      </c>
      <c r="N23" s="486"/>
      <c r="O23" s="482"/>
      <c r="P23" s="482"/>
      <c r="Q23" s="473">
        <v>9</v>
      </c>
      <c r="R23" s="481">
        <v>10</v>
      </c>
      <c r="S23" s="489"/>
      <c r="T23" s="490"/>
      <c r="U23" s="490"/>
      <c r="V23" s="490"/>
      <c r="W23" s="482"/>
      <c r="X23" s="482"/>
      <c r="Y23" s="482"/>
      <c r="Z23" s="482"/>
      <c r="AA23" s="482"/>
      <c r="AB23" s="483"/>
      <c r="AC23" s="592"/>
      <c r="AD23" s="581"/>
      <c r="AE23" s="581"/>
      <c r="AF23" s="581">
        <v>0.84722222222222221</v>
      </c>
      <c r="AG23" s="582">
        <v>0.84305555555555556</v>
      </c>
      <c r="AH23" s="591"/>
      <c r="AI23" s="581"/>
      <c r="AJ23" s="580"/>
      <c r="AK23" s="580"/>
      <c r="AL23" s="760"/>
      <c r="AM23" s="604"/>
      <c r="AN23" s="580"/>
      <c r="AO23" s="580"/>
      <c r="AP23" s="580"/>
      <c r="AQ23" s="874"/>
      <c r="AR23" s="457"/>
      <c r="AT23" s="832"/>
    </row>
    <row r="24" spans="1:46" ht="13.5" customHeight="1" x14ac:dyDescent="0.3">
      <c r="A24" s="732">
        <v>5</v>
      </c>
      <c r="B24" s="997"/>
      <c r="C24" s="49" t="s">
        <v>595</v>
      </c>
      <c r="D24" s="847">
        <v>1984</v>
      </c>
      <c r="E24" s="845">
        <f t="shared" si="7"/>
        <v>38</v>
      </c>
      <c r="F24" s="848" t="s">
        <v>601</v>
      </c>
      <c r="G24" s="64" t="s">
        <v>21</v>
      </c>
      <c r="H24" s="968" t="s">
        <v>596</v>
      </c>
      <c r="I24" s="949">
        <v>6</v>
      </c>
      <c r="J24" s="479">
        <f t="shared" si="8"/>
        <v>0.83750000000000002</v>
      </c>
      <c r="K24" s="772">
        <f t="shared" si="9"/>
        <v>18</v>
      </c>
      <c r="L24" s="485">
        <f t="shared" si="10"/>
        <v>2</v>
      </c>
      <c r="M24" s="775">
        <f t="shared" si="11"/>
        <v>18</v>
      </c>
      <c r="N24" s="486"/>
      <c r="O24" s="482"/>
      <c r="P24" s="482"/>
      <c r="Q24" s="482"/>
      <c r="R24" s="482"/>
      <c r="S24" s="482"/>
      <c r="T24" s="482"/>
      <c r="U24" s="490"/>
      <c r="V24" s="490"/>
      <c r="W24" s="482"/>
      <c r="X24" s="482"/>
      <c r="Y24" s="482"/>
      <c r="Z24" s="473">
        <v>9</v>
      </c>
      <c r="AA24" s="473">
        <v>9</v>
      </c>
      <c r="AB24" s="483"/>
      <c r="AC24" s="592"/>
      <c r="AD24" s="581"/>
      <c r="AE24" s="581"/>
      <c r="AF24" s="580"/>
      <c r="AG24" s="584"/>
      <c r="AH24" s="583"/>
      <c r="AI24" s="581"/>
      <c r="AJ24" s="581"/>
      <c r="AK24" s="581"/>
      <c r="AL24" s="762"/>
      <c r="AM24" s="604"/>
      <c r="AN24" s="580"/>
      <c r="AO24" s="580">
        <v>0.86041666666666661</v>
      </c>
      <c r="AP24" s="580">
        <v>0.83750000000000002</v>
      </c>
      <c r="AQ24" s="874"/>
      <c r="AR24" s="457"/>
      <c r="AT24" s="832"/>
    </row>
    <row r="25" spans="1:46" ht="13.5" customHeight="1" x14ac:dyDescent="0.3">
      <c r="A25" s="732">
        <v>6</v>
      </c>
      <c r="B25" s="997"/>
      <c r="C25" s="49" t="s">
        <v>25</v>
      </c>
      <c r="D25" s="847">
        <v>1983</v>
      </c>
      <c r="E25" s="845">
        <f t="shared" si="7"/>
        <v>39</v>
      </c>
      <c r="F25" s="848" t="s">
        <v>28</v>
      </c>
      <c r="G25" s="64" t="s">
        <v>21</v>
      </c>
      <c r="H25" s="146"/>
      <c r="I25" s="949">
        <v>2</v>
      </c>
      <c r="J25" s="479">
        <f t="shared" si="8"/>
        <v>0.75208333333333333</v>
      </c>
      <c r="K25" s="772">
        <f t="shared" si="9"/>
        <v>10</v>
      </c>
      <c r="L25" s="485">
        <f t="shared" si="10"/>
        <v>1</v>
      </c>
      <c r="M25" s="775">
        <f t="shared" si="11"/>
        <v>10</v>
      </c>
      <c r="N25" s="486"/>
      <c r="O25" s="482"/>
      <c r="P25" s="482"/>
      <c r="Q25" s="482"/>
      <c r="R25" s="482"/>
      <c r="S25" s="490"/>
      <c r="T25" s="986">
        <v>10</v>
      </c>
      <c r="U25" s="490"/>
      <c r="V25" s="490"/>
      <c r="W25" s="482"/>
      <c r="X25" s="482"/>
      <c r="Y25" s="482"/>
      <c r="Z25" s="482"/>
      <c r="AA25" s="482"/>
      <c r="AB25" s="483"/>
      <c r="AC25" s="592"/>
      <c r="AD25" s="581"/>
      <c r="AE25" s="581"/>
      <c r="AF25" s="580"/>
      <c r="AG25" s="584"/>
      <c r="AH25" s="583"/>
      <c r="AI25" s="581">
        <v>0.75208333333333333</v>
      </c>
      <c r="AJ25" s="581"/>
      <c r="AK25" s="581"/>
      <c r="AL25" s="762"/>
      <c r="AM25" s="604"/>
      <c r="AN25" s="580"/>
      <c r="AO25" s="580"/>
      <c r="AP25" s="580"/>
      <c r="AQ25" s="874"/>
      <c r="AR25" s="457"/>
      <c r="AT25" s="832"/>
    </row>
    <row r="26" spans="1:46" ht="13.5" customHeight="1" x14ac:dyDescent="0.3">
      <c r="A26" s="732">
        <v>7</v>
      </c>
      <c r="B26" s="997"/>
      <c r="C26" s="49" t="s">
        <v>308</v>
      </c>
      <c r="D26" s="847">
        <v>1985</v>
      </c>
      <c r="E26" s="845">
        <f t="shared" si="7"/>
        <v>37</v>
      </c>
      <c r="F26" s="848" t="s">
        <v>393</v>
      </c>
      <c r="G26" s="64" t="s">
        <v>21</v>
      </c>
      <c r="H26" s="968" t="s">
        <v>586</v>
      </c>
      <c r="I26" s="949">
        <v>4</v>
      </c>
      <c r="J26" s="479">
        <f t="shared" si="8"/>
        <v>0.80069444444444438</v>
      </c>
      <c r="K26" s="772">
        <f t="shared" si="9"/>
        <v>9</v>
      </c>
      <c r="L26" s="485">
        <f t="shared" si="10"/>
        <v>1</v>
      </c>
      <c r="M26" s="775">
        <f t="shared" si="11"/>
        <v>9</v>
      </c>
      <c r="N26" s="486"/>
      <c r="O26" s="482"/>
      <c r="P26" s="482"/>
      <c r="Q26" s="482"/>
      <c r="R26" s="482"/>
      <c r="S26" s="490"/>
      <c r="T26" s="490"/>
      <c r="U26" s="490"/>
      <c r="V26" s="490"/>
      <c r="W26" s="482"/>
      <c r="X26" s="482"/>
      <c r="Y26" s="473">
        <v>9</v>
      </c>
      <c r="Z26" s="482"/>
      <c r="AA26" s="482"/>
      <c r="AB26" s="483"/>
      <c r="AC26" s="592"/>
      <c r="AD26" s="581"/>
      <c r="AE26" s="581"/>
      <c r="AF26" s="580"/>
      <c r="AG26" s="584"/>
      <c r="AH26" s="583"/>
      <c r="AI26" s="581"/>
      <c r="AJ26" s="581"/>
      <c r="AK26" s="581"/>
      <c r="AL26" s="762"/>
      <c r="AM26" s="604"/>
      <c r="AN26" s="580">
        <v>0.80069444444444438</v>
      </c>
      <c r="AO26" s="580"/>
      <c r="AP26" s="580"/>
      <c r="AQ26" s="874"/>
      <c r="AR26" s="457"/>
      <c r="AT26" s="832"/>
    </row>
    <row r="27" spans="1:46" ht="13.5" customHeight="1" x14ac:dyDescent="0.3">
      <c r="A27" s="732">
        <v>8</v>
      </c>
      <c r="B27" s="997"/>
      <c r="C27" s="49" t="s">
        <v>545</v>
      </c>
      <c r="D27" s="847">
        <v>1988</v>
      </c>
      <c r="E27" s="845">
        <f t="shared" si="7"/>
        <v>34</v>
      </c>
      <c r="F27" s="848" t="s">
        <v>28</v>
      </c>
      <c r="G27" s="64" t="s">
        <v>21</v>
      </c>
      <c r="H27" s="968" t="s">
        <v>546</v>
      </c>
      <c r="I27" s="949">
        <v>8</v>
      </c>
      <c r="J27" s="479">
        <f t="shared" si="8"/>
        <v>0.94930555555555562</v>
      </c>
      <c r="K27" s="772">
        <f t="shared" si="9"/>
        <v>9</v>
      </c>
      <c r="L27" s="485">
        <f t="shared" si="10"/>
        <v>1</v>
      </c>
      <c r="M27" s="775">
        <f t="shared" si="11"/>
        <v>9</v>
      </c>
      <c r="N27" s="486"/>
      <c r="O27" s="482"/>
      <c r="P27" s="482"/>
      <c r="Q27" s="482"/>
      <c r="R27" s="482"/>
      <c r="S27" s="490"/>
      <c r="T27" s="490"/>
      <c r="U27" s="490"/>
      <c r="V27" s="522">
        <v>9</v>
      </c>
      <c r="W27" s="482"/>
      <c r="X27" s="482"/>
      <c r="Y27" s="482"/>
      <c r="Z27" s="482"/>
      <c r="AA27" s="482"/>
      <c r="AB27" s="483"/>
      <c r="AC27" s="592"/>
      <c r="AD27" s="581"/>
      <c r="AE27" s="581"/>
      <c r="AF27" s="580"/>
      <c r="AG27" s="584"/>
      <c r="AH27" s="583"/>
      <c r="AI27" s="581"/>
      <c r="AJ27" s="581"/>
      <c r="AK27" s="581">
        <v>0.94930555555555562</v>
      </c>
      <c r="AL27" s="762"/>
      <c r="AM27" s="604"/>
      <c r="AN27" s="580"/>
      <c r="AO27" s="580"/>
      <c r="AP27" s="580"/>
      <c r="AQ27" s="874"/>
      <c r="AR27" s="457"/>
      <c r="AT27" s="832"/>
    </row>
    <row r="28" spans="1:46" ht="13.5" customHeight="1" x14ac:dyDescent="0.3">
      <c r="A28" s="732">
        <v>9</v>
      </c>
      <c r="B28" s="997"/>
      <c r="C28" s="49" t="s">
        <v>602</v>
      </c>
      <c r="D28" s="847">
        <v>1983</v>
      </c>
      <c r="E28" s="845">
        <f t="shared" si="7"/>
        <v>39</v>
      </c>
      <c r="F28" s="848" t="s">
        <v>603</v>
      </c>
      <c r="G28" s="64" t="s">
        <v>21</v>
      </c>
      <c r="H28" s="962" t="s">
        <v>604</v>
      </c>
      <c r="I28" s="949">
        <v>9</v>
      </c>
      <c r="J28" s="479">
        <f t="shared" si="8"/>
        <v>0.99375000000000002</v>
      </c>
      <c r="K28" s="772">
        <f t="shared" si="9"/>
        <v>7</v>
      </c>
      <c r="L28" s="485">
        <f t="shared" si="10"/>
        <v>1</v>
      </c>
      <c r="M28" s="775">
        <f t="shared" si="11"/>
        <v>7</v>
      </c>
      <c r="N28" s="486"/>
      <c r="O28" s="482"/>
      <c r="P28" s="482"/>
      <c r="Q28" s="482"/>
      <c r="R28" s="482"/>
      <c r="S28" s="489"/>
      <c r="T28" s="482"/>
      <c r="U28" s="490"/>
      <c r="V28" s="490"/>
      <c r="W28" s="482"/>
      <c r="X28" s="482"/>
      <c r="Y28" s="482"/>
      <c r="Z28" s="482"/>
      <c r="AA28" s="473">
        <v>7</v>
      </c>
      <c r="AB28" s="483"/>
      <c r="AC28" s="592"/>
      <c r="AD28" s="581"/>
      <c r="AE28" s="581"/>
      <c r="AF28" s="580"/>
      <c r="AG28" s="584"/>
      <c r="AH28" s="583"/>
      <c r="AI28" s="581"/>
      <c r="AJ28" s="581"/>
      <c r="AK28" s="581"/>
      <c r="AL28" s="762"/>
      <c r="AM28" s="604"/>
      <c r="AN28" s="580"/>
      <c r="AO28" s="580"/>
      <c r="AP28" s="580">
        <v>0.99375000000000002</v>
      </c>
      <c r="AQ28" s="874"/>
      <c r="AR28" s="457"/>
      <c r="AT28" s="832"/>
    </row>
    <row r="29" spans="1:46" ht="13.5" customHeight="1" x14ac:dyDescent="0.3">
      <c r="A29" s="732">
        <v>10</v>
      </c>
      <c r="B29" s="997"/>
      <c r="C29" s="44" t="s">
        <v>31</v>
      </c>
      <c r="D29" s="844">
        <v>1983</v>
      </c>
      <c r="E29" s="845">
        <f t="shared" si="7"/>
        <v>39</v>
      </c>
      <c r="F29" s="197" t="s">
        <v>32</v>
      </c>
      <c r="G29" s="64" t="s">
        <v>21</v>
      </c>
      <c r="H29" s="146"/>
      <c r="I29" s="949">
        <v>10</v>
      </c>
      <c r="J29" s="506" t="s">
        <v>274</v>
      </c>
      <c r="K29" s="772">
        <f t="shared" si="9"/>
        <v>0</v>
      </c>
      <c r="L29" s="485">
        <f t="shared" si="10"/>
        <v>1</v>
      </c>
      <c r="M29" s="775">
        <f t="shared" si="11"/>
        <v>0</v>
      </c>
      <c r="N29" s="507">
        <v>0</v>
      </c>
      <c r="O29" s="482"/>
      <c r="P29" s="482"/>
      <c r="Q29" s="482"/>
      <c r="R29" s="482"/>
      <c r="S29" s="489"/>
      <c r="T29" s="490"/>
      <c r="U29" s="490"/>
      <c r="V29" s="490"/>
      <c r="W29" s="482"/>
      <c r="X29" s="482"/>
      <c r="Y29" s="482"/>
      <c r="Z29" s="482"/>
      <c r="AA29" s="482"/>
      <c r="AB29" s="483"/>
      <c r="AC29" s="592" t="s">
        <v>274</v>
      </c>
      <c r="AD29" s="581"/>
      <c r="AE29" s="581"/>
      <c r="AF29" s="581"/>
      <c r="AG29" s="582"/>
      <c r="AH29" s="591"/>
      <c r="AI29" s="581"/>
      <c r="AJ29" s="581"/>
      <c r="AK29" s="581"/>
      <c r="AL29" s="762"/>
      <c r="AM29" s="604"/>
      <c r="AN29" s="580"/>
      <c r="AO29" s="580"/>
      <c r="AP29" s="581"/>
      <c r="AQ29" s="871"/>
      <c r="AR29" s="457"/>
      <c r="AT29" s="832"/>
    </row>
    <row r="30" spans="1:46" ht="13.5" customHeight="1" thickBot="1" x14ac:dyDescent="0.35">
      <c r="A30" s="733">
        <v>10</v>
      </c>
      <c r="B30" s="508" t="s">
        <v>21</v>
      </c>
      <c r="C30" s="834" t="s">
        <v>36</v>
      </c>
      <c r="D30" s="853"/>
      <c r="E30" s="853"/>
      <c r="F30" s="854"/>
      <c r="G30" s="67" t="s">
        <v>21</v>
      </c>
      <c r="H30" s="568"/>
      <c r="I30" s="952"/>
      <c r="J30" s="509"/>
      <c r="K30" s="349" t="s">
        <v>26</v>
      </c>
      <c r="L30" s="510"/>
      <c r="M30" s="777"/>
      <c r="N30" s="511">
        <f t="shared" ref="N30:AB30" si="12">COUNTIF(N20:N29,"&gt;-1")</f>
        <v>3</v>
      </c>
      <c r="O30" s="512">
        <f t="shared" si="12"/>
        <v>1</v>
      </c>
      <c r="P30" s="513">
        <f t="shared" si="12"/>
        <v>0</v>
      </c>
      <c r="Q30" s="514">
        <f t="shared" si="12"/>
        <v>3</v>
      </c>
      <c r="R30" s="515">
        <f t="shared" si="12"/>
        <v>2</v>
      </c>
      <c r="S30" s="516">
        <f t="shared" si="12"/>
        <v>0</v>
      </c>
      <c r="T30" s="517">
        <f t="shared" si="12"/>
        <v>2</v>
      </c>
      <c r="U30" s="517">
        <f t="shared" si="12"/>
        <v>0</v>
      </c>
      <c r="V30" s="517">
        <f t="shared" si="12"/>
        <v>3</v>
      </c>
      <c r="W30" s="517">
        <f t="shared" si="12"/>
        <v>2</v>
      </c>
      <c r="X30" s="517">
        <f t="shared" si="12"/>
        <v>1</v>
      </c>
      <c r="Y30" s="517">
        <f t="shared" si="12"/>
        <v>3</v>
      </c>
      <c r="Z30" s="517">
        <f t="shared" si="12"/>
        <v>3</v>
      </c>
      <c r="AA30" s="517">
        <f t="shared" si="12"/>
        <v>4</v>
      </c>
      <c r="AB30" s="517">
        <f t="shared" si="12"/>
        <v>0</v>
      </c>
      <c r="AC30" s="593"/>
      <c r="AD30" s="594"/>
      <c r="AE30" s="595"/>
      <c r="AF30" s="595"/>
      <c r="AG30" s="596"/>
      <c r="AH30" s="597"/>
      <c r="AI30" s="595"/>
      <c r="AJ30" s="595"/>
      <c r="AK30" s="595"/>
      <c r="AL30" s="763"/>
      <c r="AM30" s="875"/>
      <c r="AN30" s="595"/>
      <c r="AO30" s="595"/>
      <c r="AP30" s="595"/>
      <c r="AQ30" s="876"/>
      <c r="AR30" s="457"/>
      <c r="AT30" s="832"/>
    </row>
    <row r="31" spans="1:46" ht="13.5" customHeight="1" thickBot="1" x14ac:dyDescent="0.3">
      <c r="A31" s="728" t="s">
        <v>0</v>
      </c>
      <c r="B31" s="459" t="s">
        <v>1</v>
      </c>
      <c r="C31" s="459" t="s">
        <v>2</v>
      </c>
      <c r="D31" s="839" t="s">
        <v>3</v>
      </c>
      <c r="E31" s="839" t="s">
        <v>447</v>
      </c>
      <c r="F31" s="840" t="s">
        <v>4</v>
      </c>
      <c r="G31" s="76" t="s">
        <v>1</v>
      </c>
      <c r="H31" s="254" t="s">
        <v>5</v>
      </c>
      <c r="I31" s="947" t="s">
        <v>457</v>
      </c>
      <c r="J31" s="460" t="s">
        <v>6</v>
      </c>
      <c r="K31" s="461" t="s">
        <v>453</v>
      </c>
      <c r="L31" s="462" t="s">
        <v>7</v>
      </c>
      <c r="M31" s="773" t="s">
        <v>8</v>
      </c>
      <c r="N31" s="463">
        <v>1</v>
      </c>
      <c r="O31" s="464">
        <v>2</v>
      </c>
      <c r="P31" s="465">
        <v>3</v>
      </c>
      <c r="Q31" s="465">
        <v>4</v>
      </c>
      <c r="R31" s="463">
        <v>5</v>
      </c>
      <c r="S31" s="464">
        <v>6</v>
      </c>
      <c r="T31" s="465">
        <v>7</v>
      </c>
      <c r="U31" s="465">
        <v>8</v>
      </c>
      <c r="V31" s="466">
        <v>9</v>
      </c>
      <c r="W31" s="467">
        <v>10</v>
      </c>
      <c r="X31" s="468">
        <v>11</v>
      </c>
      <c r="Y31" s="468">
        <v>12</v>
      </c>
      <c r="Z31" s="466">
        <v>13</v>
      </c>
      <c r="AA31" s="467">
        <v>14</v>
      </c>
      <c r="AB31" s="466">
        <v>15</v>
      </c>
      <c r="AC31" s="779" t="s">
        <v>10</v>
      </c>
      <c r="AD31" s="780" t="s">
        <v>11</v>
      </c>
      <c r="AE31" s="780" t="s">
        <v>12</v>
      </c>
      <c r="AF31" s="780" t="s">
        <v>13</v>
      </c>
      <c r="AG31" s="781" t="s">
        <v>14</v>
      </c>
      <c r="AH31" s="782" t="s">
        <v>432</v>
      </c>
      <c r="AI31" s="780" t="s">
        <v>387</v>
      </c>
      <c r="AJ31" s="780" t="s">
        <v>388</v>
      </c>
      <c r="AK31" s="780" t="s">
        <v>389</v>
      </c>
      <c r="AL31" s="783" t="s">
        <v>390</v>
      </c>
      <c r="AM31" s="866" t="s">
        <v>391</v>
      </c>
      <c r="AN31" s="867" t="s">
        <v>392</v>
      </c>
      <c r="AO31" s="867" t="s">
        <v>454</v>
      </c>
      <c r="AP31" s="867" t="s">
        <v>455</v>
      </c>
      <c r="AQ31" s="868" t="s">
        <v>456</v>
      </c>
      <c r="AR31" s="457"/>
      <c r="AT31" s="832"/>
    </row>
    <row r="32" spans="1:46" ht="13.5" customHeight="1" x14ac:dyDescent="0.3">
      <c r="A32" s="730">
        <v>1</v>
      </c>
      <c r="B32" s="996" t="s">
        <v>37</v>
      </c>
      <c r="C32" s="911" t="s">
        <v>41</v>
      </c>
      <c r="D32" s="855">
        <v>1977</v>
      </c>
      <c r="E32" s="845">
        <f t="shared" ref="E32:E53" si="13">SUM(2022-D32)</f>
        <v>45</v>
      </c>
      <c r="F32" s="856" t="s">
        <v>30</v>
      </c>
      <c r="G32" s="64" t="s">
        <v>37</v>
      </c>
      <c r="H32" s="146"/>
      <c r="I32" s="953">
        <v>2</v>
      </c>
      <c r="J32" s="479">
        <f t="shared" ref="J32:J50" si="14">MIN(AC32:AQ32)</f>
        <v>0.70000000000000007</v>
      </c>
      <c r="K32" s="772">
        <f t="shared" ref="K32:K53" si="15">IF(COUNTIF(N32:AB32,"&gt;=0")&lt;11,SUM(N32:AB32),SUM(LARGE(N32:AB32,1),LARGE(N32:AB32,2),LARGE(N32:AB32,3),LARGE(N32:AB32,4),LARGE(N32:AB32,5),LARGE(N32:AB32,6),LARGE(N32:AB32,7),LARGE(N32:AB32,8),LARGE(N32:AB32,9),LARGE(N32:AB32,10)))</f>
        <v>97</v>
      </c>
      <c r="L32" s="485">
        <f t="shared" ref="L32:L53" si="16">SUM(COUNTIF(N32:AB32,"&gt;-1"))</f>
        <v>13</v>
      </c>
      <c r="M32" s="775">
        <f t="shared" ref="M32:M53" si="17">SUM(N32:AB32)</f>
        <v>124</v>
      </c>
      <c r="N32" s="946">
        <v>9</v>
      </c>
      <c r="O32" s="481">
        <v>10</v>
      </c>
      <c r="P32" s="945">
        <v>9</v>
      </c>
      <c r="Q32" s="474">
        <v>10</v>
      </c>
      <c r="R32" s="474">
        <v>10</v>
      </c>
      <c r="S32" s="473">
        <v>9</v>
      </c>
      <c r="T32" s="473">
        <v>9</v>
      </c>
      <c r="U32" s="473">
        <v>9</v>
      </c>
      <c r="V32" s="481">
        <v>10</v>
      </c>
      <c r="W32" s="481">
        <v>10</v>
      </c>
      <c r="X32" s="482"/>
      <c r="Y32" s="473">
        <v>9</v>
      </c>
      <c r="Z32" s="474">
        <v>10</v>
      </c>
      <c r="AA32" s="474">
        <v>10</v>
      </c>
      <c r="AB32" s="483"/>
      <c r="AC32" s="590">
        <v>0.70486111111111116</v>
      </c>
      <c r="AD32" s="580">
        <v>0.70972222222222225</v>
      </c>
      <c r="AE32" s="580">
        <v>0.70208333333333339</v>
      </c>
      <c r="AF32" s="580">
        <v>0.70763888888888893</v>
      </c>
      <c r="AG32" s="584">
        <v>0.70972222222222225</v>
      </c>
      <c r="AH32" s="591">
        <v>0.72152777777777777</v>
      </c>
      <c r="AI32" s="580">
        <v>0.7284722222222223</v>
      </c>
      <c r="AJ32" s="580">
        <v>0.70347222222222217</v>
      </c>
      <c r="AK32" s="580">
        <v>0.7090277777777777</v>
      </c>
      <c r="AL32" s="760">
        <v>0.70000000000000007</v>
      </c>
      <c r="AM32" s="604"/>
      <c r="AN32" s="580">
        <v>0.72291666666666676</v>
      </c>
      <c r="AO32" s="580">
        <v>0.72986111111111107</v>
      </c>
      <c r="AP32" s="580">
        <v>0.71388888888888891</v>
      </c>
      <c r="AQ32" s="871"/>
      <c r="AR32" s="457"/>
      <c r="AT32" s="477"/>
    </row>
    <row r="33" spans="1:46" ht="13.5" customHeight="1" x14ac:dyDescent="0.3">
      <c r="A33" s="730">
        <v>2</v>
      </c>
      <c r="B33" s="997"/>
      <c r="C33" s="884" t="s">
        <v>40</v>
      </c>
      <c r="D33" s="847">
        <v>1980</v>
      </c>
      <c r="E33" s="845">
        <f t="shared" si="13"/>
        <v>42</v>
      </c>
      <c r="F33" s="194" t="s">
        <v>18</v>
      </c>
      <c r="G33" s="65" t="s">
        <v>37</v>
      </c>
      <c r="H33" s="146"/>
      <c r="I33" s="953">
        <v>6</v>
      </c>
      <c r="J33" s="479">
        <f t="shared" si="14"/>
        <v>0.72222222222222221</v>
      </c>
      <c r="K33" s="772">
        <f t="shared" si="15"/>
        <v>83</v>
      </c>
      <c r="L33" s="485">
        <f t="shared" si="16"/>
        <v>11</v>
      </c>
      <c r="M33" s="775">
        <f t="shared" si="17"/>
        <v>89</v>
      </c>
      <c r="N33" s="480">
        <v>8</v>
      </c>
      <c r="O33" s="482"/>
      <c r="P33" s="482"/>
      <c r="Q33" s="482"/>
      <c r="R33" s="473">
        <v>7</v>
      </c>
      <c r="S33" s="473">
        <v>8</v>
      </c>
      <c r="T33" s="473">
        <v>7</v>
      </c>
      <c r="U33" s="473">
        <v>6</v>
      </c>
      <c r="V33" s="473">
        <v>8</v>
      </c>
      <c r="W33" s="473">
        <v>8</v>
      </c>
      <c r="X33" s="473">
        <v>9</v>
      </c>
      <c r="Y33" s="481">
        <v>10</v>
      </c>
      <c r="Z33" s="473">
        <v>9</v>
      </c>
      <c r="AA33" s="473">
        <v>9</v>
      </c>
      <c r="AB33" s="483"/>
      <c r="AC33" s="590">
        <v>0.73472222222222217</v>
      </c>
      <c r="AD33" s="580"/>
      <c r="AE33" s="580"/>
      <c r="AF33" s="580"/>
      <c r="AG33" s="584">
        <v>0.75763888888888886</v>
      </c>
      <c r="AH33" s="591">
        <v>0.75416666666666676</v>
      </c>
      <c r="AI33" s="580">
        <v>0.74791666666666667</v>
      </c>
      <c r="AJ33" s="580">
        <v>0.73888888888888893</v>
      </c>
      <c r="AK33" s="580">
        <v>0.73749999999999993</v>
      </c>
      <c r="AL33" s="760">
        <v>0.73263888888888884</v>
      </c>
      <c r="AM33" s="604">
        <v>0.73749999999999993</v>
      </c>
      <c r="AN33" s="580">
        <v>0.72222222222222221</v>
      </c>
      <c r="AO33" s="580">
        <v>0.74930555555555556</v>
      </c>
      <c r="AP33" s="581">
        <v>0.74097222222222225</v>
      </c>
      <c r="AQ33" s="871"/>
      <c r="AR33" s="457"/>
      <c r="AT33" s="458"/>
    </row>
    <row r="34" spans="1:46" ht="13.5" customHeight="1" x14ac:dyDescent="0.3">
      <c r="A34" s="730">
        <v>3</v>
      </c>
      <c r="B34" s="997"/>
      <c r="C34" s="885" t="s">
        <v>438</v>
      </c>
      <c r="D34" s="844">
        <v>1973</v>
      </c>
      <c r="E34" s="845">
        <f t="shared" si="13"/>
        <v>49</v>
      </c>
      <c r="F34" s="192" t="s">
        <v>396</v>
      </c>
      <c r="G34" s="65" t="s">
        <v>37</v>
      </c>
      <c r="H34" s="146"/>
      <c r="I34" s="953">
        <v>7</v>
      </c>
      <c r="J34" s="479">
        <f t="shared" si="14"/>
        <v>0.73263888888888884</v>
      </c>
      <c r="K34" s="772">
        <f t="shared" si="15"/>
        <v>77</v>
      </c>
      <c r="L34" s="485">
        <f t="shared" si="16"/>
        <v>10</v>
      </c>
      <c r="M34" s="775">
        <f t="shared" si="17"/>
        <v>77</v>
      </c>
      <c r="N34" s="480">
        <v>7</v>
      </c>
      <c r="O34" s="473">
        <v>9</v>
      </c>
      <c r="P34" s="473">
        <v>7</v>
      </c>
      <c r="Q34" s="473">
        <v>9</v>
      </c>
      <c r="R34" s="473">
        <v>8</v>
      </c>
      <c r="S34" s="473">
        <v>7</v>
      </c>
      <c r="T34" s="473">
        <v>8</v>
      </c>
      <c r="U34" s="473">
        <v>8</v>
      </c>
      <c r="V34" s="473">
        <v>7</v>
      </c>
      <c r="W34" s="473">
        <v>7</v>
      </c>
      <c r="X34" s="482"/>
      <c r="Y34" s="482"/>
      <c r="Z34" s="482"/>
      <c r="AA34" s="482"/>
      <c r="AB34" s="483"/>
      <c r="AC34" s="590">
        <v>0.74236111111111114</v>
      </c>
      <c r="AD34" s="580">
        <v>0.7583333333333333</v>
      </c>
      <c r="AE34" s="580">
        <v>0.76111111111111107</v>
      </c>
      <c r="AF34" s="580">
        <v>0.74930555555555556</v>
      </c>
      <c r="AG34" s="584">
        <v>0.7402777777777777</v>
      </c>
      <c r="AH34" s="591">
        <v>0.76180555555555562</v>
      </c>
      <c r="AI34" s="580">
        <v>0.73888888888888893</v>
      </c>
      <c r="AJ34" s="580">
        <v>0.73263888888888884</v>
      </c>
      <c r="AK34" s="580">
        <v>0.74444444444444446</v>
      </c>
      <c r="AL34" s="760">
        <v>0.76111111111111107</v>
      </c>
      <c r="AM34" s="604"/>
      <c r="AN34" s="580"/>
      <c r="AO34" s="580"/>
      <c r="AP34" s="580"/>
      <c r="AQ34" s="871"/>
      <c r="AR34" s="457"/>
      <c r="AT34" s="477"/>
    </row>
    <row r="35" spans="1:46" ht="13.5" customHeight="1" x14ac:dyDescent="0.3">
      <c r="A35" s="734">
        <v>4</v>
      </c>
      <c r="B35" s="997"/>
      <c r="C35" s="56" t="s">
        <v>53</v>
      </c>
      <c r="D35" s="847">
        <v>1977</v>
      </c>
      <c r="E35" s="845">
        <f t="shared" si="13"/>
        <v>45</v>
      </c>
      <c r="F35" s="194" t="s">
        <v>18</v>
      </c>
      <c r="G35" s="65" t="s">
        <v>37</v>
      </c>
      <c r="H35" s="146"/>
      <c r="I35" s="953">
        <v>10</v>
      </c>
      <c r="J35" s="479">
        <f t="shared" si="14"/>
        <v>0.75902777777777775</v>
      </c>
      <c r="K35" s="772">
        <f t="shared" si="15"/>
        <v>65</v>
      </c>
      <c r="L35" s="485">
        <f t="shared" si="16"/>
        <v>10</v>
      </c>
      <c r="M35" s="775">
        <f t="shared" si="17"/>
        <v>65</v>
      </c>
      <c r="N35" s="480">
        <v>4</v>
      </c>
      <c r="O35" s="473">
        <v>8</v>
      </c>
      <c r="P35" s="473">
        <v>6</v>
      </c>
      <c r="Q35" s="473">
        <v>8</v>
      </c>
      <c r="R35" s="473">
        <v>6</v>
      </c>
      <c r="S35" s="473">
        <v>6</v>
      </c>
      <c r="T35" s="473">
        <v>6</v>
      </c>
      <c r="U35" s="482"/>
      <c r="V35" s="482"/>
      <c r="W35" s="482"/>
      <c r="X35" s="482"/>
      <c r="Y35" s="473">
        <v>6</v>
      </c>
      <c r="Z35" s="473">
        <v>7</v>
      </c>
      <c r="AA35" s="473">
        <v>8</v>
      </c>
      <c r="AB35" s="483"/>
      <c r="AC35" s="590">
        <v>0.79375000000000007</v>
      </c>
      <c r="AD35" s="581">
        <v>0.80902777777777779</v>
      </c>
      <c r="AE35" s="580">
        <v>0.81180555555555556</v>
      </c>
      <c r="AF35" s="580">
        <v>0.77361111111111114</v>
      </c>
      <c r="AG35" s="584">
        <v>0.76874999999999993</v>
      </c>
      <c r="AH35" s="583">
        <v>0.77500000000000002</v>
      </c>
      <c r="AI35" s="580">
        <v>0.75902777777777775</v>
      </c>
      <c r="AJ35" s="580"/>
      <c r="AK35" s="580"/>
      <c r="AL35" s="760"/>
      <c r="AM35" s="604"/>
      <c r="AN35" s="581">
        <v>0.7729166666666667</v>
      </c>
      <c r="AO35" s="581">
        <v>0.82291666666666663</v>
      </c>
      <c r="AP35" s="581">
        <v>0.78611111111111109</v>
      </c>
      <c r="AQ35" s="871"/>
      <c r="AR35" s="457"/>
      <c r="AT35" s="477"/>
    </row>
    <row r="36" spans="1:46" ht="13.5" customHeight="1" x14ac:dyDescent="0.3">
      <c r="A36" s="732">
        <v>5</v>
      </c>
      <c r="B36" s="997"/>
      <c r="C36" s="57" t="s">
        <v>372</v>
      </c>
      <c r="D36" s="845">
        <v>1975</v>
      </c>
      <c r="E36" s="845">
        <f t="shared" si="13"/>
        <v>47</v>
      </c>
      <c r="F36" s="846" t="s">
        <v>47</v>
      </c>
      <c r="G36" s="65" t="s">
        <v>37</v>
      </c>
      <c r="H36" s="146"/>
      <c r="I36" s="953">
        <v>8</v>
      </c>
      <c r="J36" s="479">
        <f t="shared" si="14"/>
        <v>0.73749999999999993</v>
      </c>
      <c r="K36" s="772">
        <f t="shared" si="15"/>
        <v>59</v>
      </c>
      <c r="L36" s="485">
        <f t="shared" si="16"/>
        <v>8</v>
      </c>
      <c r="M36" s="775">
        <f t="shared" si="17"/>
        <v>59</v>
      </c>
      <c r="N36" s="480">
        <v>6</v>
      </c>
      <c r="O36" s="482"/>
      <c r="P36" s="473">
        <v>8</v>
      </c>
      <c r="Q36" s="473">
        <v>6</v>
      </c>
      <c r="R36" s="473">
        <v>9</v>
      </c>
      <c r="S36" s="482"/>
      <c r="T36" s="482"/>
      <c r="U36" s="473">
        <v>7</v>
      </c>
      <c r="V36" s="482"/>
      <c r="W36" s="482"/>
      <c r="X36" s="473">
        <v>8</v>
      </c>
      <c r="Y36" s="473">
        <v>7</v>
      </c>
      <c r="Z36" s="473">
        <v>8</v>
      </c>
      <c r="AA36" s="482"/>
      <c r="AB36" s="483"/>
      <c r="AC36" s="590">
        <v>0.74652777777777779</v>
      </c>
      <c r="AD36" s="581"/>
      <c r="AE36" s="580">
        <v>0.74444444444444446</v>
      </c>
      <c r="AF36" s="580">
        <v>0.80972222222222223</v>
      </c>
      <c r="AG36" s="584">
        <v>0.73819444444444438</v>
      </c>
      <c r="AH36" s="583"/>
      <c r="AI36" s="580"/>
      <c r="AJ36" s="580">
        <v>0.73749999999999993</v>
      </c>
      <c r="AK36" s="580"/>
      <c r="AL36" s="760"/>
      <c r="AM36" s="605">
        <v>0.77916666666666667</v>
      </c>
      <c r="AN36" s="581">
        <v>0.76666666666666661</v>
      </c>
      <c r="AO36" s="580">
        <v>0.81111111111111101</v>
      </c>
      <c r="AP36" s="581"/>
      <c r="AQ36" s="871"/>
      <c r="AR36" s="457"/>
      <c r="AT36" s="477"/>
    </row>
    <row r="37" spans="1:46" ht="13.5" customHeight="1" x14ac:dyDescent="0.3">
      <c r="A37" s="732">
        <v>6</v>
      </c>
      <c r="B37" s="997"/>
      <c r="C37" s="58" t="s">
        <v>374</v>
      </c>
      <c r="D37" s="844">
        <v>1975</v>
      </c>
      <c r="E37" s="845">
        <f t="shared" si="13"/>
        <v>47</v>
      </c>
      <c r="F37" s="192" t="s">
        <v>439</v>
      </c>
      <c r="G37" s="65" t="s">
        <v>37</v>
      </c>
      <c r="H37" s="146"/>
      <c r="I37" s="953">
        <v>11</v>
      </c>
      <c r="J37" s="479">
        <f t="shared" si="14"/>
        <v>0.77638888888888891</v>
      </c>
      <c r="K37" s="772">
        <f t="shared" si="15"/>
        <v>56</v>
      </c>
      <c r="L37" s="485">
        <f t="shared" si="16"/>
        <v>12</v>
      </c>
      <c r="M37" s="775">
        <f t="shared" si="17"/>
        <v>64</v>
      </c>
      <c r="N37" s="480">
        <v>5</v>
      </c>
      <c r="O37" s="473">
        <v>6</v>
      </c>
      <c r="P37" s="473">
        <v>5</v>
      </c>
      <c r="Q37" s="945">
        <v>4</v>
      </c>
      <c r="R37" s="519"/>
      <c r="S37" s="473">
        <v>4</v>
      </c>
      <c r="T37" s="473">
        <v>4</v>
      </c>
      <c r="U37" s="473">
        <v>5</v>
      </c>
      <c r="V37" s="473">
        <v>6</v>
      </c>
      <c r="W37" s="482"/>
      <c r="X37" s="473">
        <v>7</v>
      </c>
      <c r="Y37" s="473">
        <v>5</v>
      </c>
      <c r="Z37" s="473">
        <v>6</v>
      </c>
      <c r="AA37" s="473">
        <v>7</v>
      </c>
      <c r="AB37" s="483"/>
      <c r="AC37" s="590">
        <v>0.7895833333333333</v>
      </c>
      <c r="AD37" s="581">
        <v>0.82500000000000007</v>
      </c>
      <c r="AE37" s="580">
        <v>0.82291666666666663</v>
      </c>
      <c r="AF37" s="580">
        <v>0.85277777777777775</v>
      </c>
      <c r="AG37" s="584"/>
      <c r="AH37" s="591">
        <v>0.84305555555555556</v>
      </c>
      <c r="AI37" s="580">
        <v>0.80763888888888891</v>
      </c>
      <c r="AJ37" s="580">
        <v>0.77638888888888891</v>
      </c>
      <c r="AK37" s="580">
        <v>0.79583333333333339</v>
      </c>
      <c r="AL37" s="760"/>
      <c r="AM37" s="605">
        <v>0.8222222222222223</v>
      </c>
      <c r="AN37" s="580">
        <v>0.80833333333333324</v>
      </c>
      <c r="AO37" s="580">
        <v>0.84791666666666676</v>
      </c>
      <c r="AP37" s="580">
        <v>0.7944444444444444</v>
      </c>
      <c r="AQ37" s="871"/>
      <c r="AR37" s="457"/>
      <c r="AT37" s="477"/>
    </row>
    <row r="38" spans="1:46" ht="13.5" customHeight="1" x14ac:dyDescent="0.3">
      <c r="A38" s="734">
        <v>7</v>
      </c>
      <c r="B38" s="997"/>
      <c r="C38" s="44" t="s">
        <v>52</v>
      </c>
      <c r="D38" s="844">
        <v>1978</v>
      </c>
      <c r="E38" s="845">
        <f t="shared" si="13"/>
        <v>44</v>
      </c>
      <c r="F38" s="192" t="s">
        <v>398</v>
      </c>
      <c r="G38" s="65" t="s">
        <v>37</v>
      </c>
      <c r="H38" s="146"/>
      <c r="I38" s="953">
        <v>3</v>
      </c>
      <c r="J38" s="479">
        <f t="shared" si="14"/>
        <v>0.7006944444444444</v>
      </c>
      <c r="K38" s="772">
        <f t="shared" si="15"/>
        <v>48</v>
      </c>
      <c r="L38" s="485">
        <f t="shared" si="16"/>
        <v>5</v>
      </c>
      <c r="M38" s="775">
        <f t="shared" si="17"/>
        <v>48</v>
      </c>
      <c r="N38" s="486"/>
      <c r="O38" s="482"/>
      <c r="P38" s="482"/>
      <c r="Q38" s="482"/>
      <c r="R38" s="482"/>
      <c r="S38" s="481">
        <v>10</v>
      </c>
      <c r="T38" s="481">
        <v>10</v>
      </c>
      <c r="U38" s="481">
        <v>10</v>
      </c>
      <c r="V38" s="473">
        <v>9</v>
      </c>
      <c r="W38" s="473">
        <v>9</v>
      </c>
      <c r="X38" s="482"/>
      <c r="Y38" s="482"/>
      <c r="Z38" s="482"/>
      <c r="AA38" s="482"/>
      <c r="AB38" s="483"/>
      <c r="AC38" s="590"/>
      <c r="AD38" s="580"/>
      <c r="AE38" s="580"/>
      <c r="AF38" s="580"/>
      <c r="AG38" s="598"/>
      <c r="AH38" s="583">
        <v>0.72083333333333333</v>
      </c>
      <c r="AI38" s="580">
        <v>0.71319444444444446</v>
      </c>
      <c r="AJ38" s="580">
        <v>0.7006944444444444</v>
      </c>
      <c r="AK38" s="580">
        <v>0.72013888888888899</v>
      </c>
      <c r="AL38" s="760">
        <v>0.7090277777777777</v>
      </c>
      <c r="AM38" s="604"/>
      <c r="AN38" s="580"/>
      <c r="AO38" s="581"/>
      <c r="AP38" s="580"/>
      <c r="AQ38" s="871"/>
      <c r="AR38" s="457"/>
      <c r="AT38" s="477"/>
    </row>
    <row r="39" spans="1:46" ht="13.5" customHeight="1" x14ac:dyDescent="0.3">
      <c r="A39" s="732">
        <v>8</v>
      </c>
      <c r="B39" s="997"/>
      <c r="C39" s="55" t="s">
        <v>42</v>
      </c>
      <c r="D39" s="847">
        <v>1974</v>
      </c>
      <c r="E39" s="845">
        <f t="shared" si="13"/>
        <v>48</v>
      </c>
      <c r="F39" s="195" t="s">
        <v>28</v>
      </c>
      <c r="G39" s="64" t="s">
        <v>37</v>
      </c>
      <c r="H39" s="146"/>
      <c r="I39" s="953">
        <v>9</v>
      </c>
      <c r="J39" s="479">
        <f t="shared" si="14"/>
        <v>0.75486111111111109</v>
      </c>
      <c r="K39" s="772">
        <f t="shared" si="15"/>
        <v>39</v>
      </c>
      <c r="L39" s="485">
        <f t="shared" si="16"/>
        <v>10</v>
      </c>
      <c r="M39" s="775">
        <f t="shared" si="17"/>
        <v>39</v>
      </c>
      <c r="N39" s="480">
        <v>1</v>
      </c>
      <c r="O39" s="473">
        <v>7</v>
      </c>
      <c r="P39" s="473">
        <v>1</v>
      </c>
      <c r="Q39" s="473">
        <v>5</v>
      </c>
      <c r="R39" s="473">
        <v>1</v>
      </c>
      <c r="S39" s="482"/>
      <c r="T39" s="482"/>
      <c r="U39" s="473">
        <v>3</v>
      </c>
      <c r="V39" s="482"/>
      <c r="W39" s="482"/>
      <c r="X39" s="473">
        <v>6</v>
      </c>
      <c r="Y39" s="473">
        <v>8</v>
      </c>
      <c r="Z39" s="473">
        <v>2</v>
      </c>
      <c r="AA39" s="473">
        <v>5</v>
      </c>
      <c r="AB39" s="483"/>
      <c r="AC39" s="585" t="s">
        <v>440</v>
      </c>
      <c r="AD39" s="580">
        <v>0.8125</v>
      </c>
      <c r="AE39" s="599" t="s">
        <v>480</v>
      </c>
      <c r="AF39" s="580">
        <v>0.81180555555555556</v>
      </c>
      <c r="AG39" s="584">
        <v>0.86319444444444438</v>
      </c>
      <c r="AH39" s="591"/>
      <c r="AI39" s="580"/>
      <c r="AJ39" s="580">
        <v>0.83611111111111114</v>
      </c>
      <c r="AK39" s="580"/>
      <c r="AL39" s="760"/>
      <c r="AM39" s="605">
        <v>0.83333333333333337</v>
      </c>
      <c r="AN39" s="581">
        <v>0.75486111111111109</v>
      </c>
      <c r="AO39" s="581">
        <v>0.97291666666666676</v>
      </c>
      <c r="AP39" s="580">
        <v>0.82500000000000007</v>
      </c>
      <c r="AQ39" s="873"/>
      <c r="AR39" s="457"/>
      <c r="AT39" s="477"/>
    </row>
    <row r="40" spans="1:46" ht="13.5" customHeight="1" x14ac:dyDescent="0.3">
      <c r="A40" s="734">
        <v>9</v>
      </c>
      <c r="B40" s="997"/>
      <c r="C40" s="912" t="s">
        <v>44</v>
      </c>
      <c r="D40" s="847">
        <v>1973</v>
      </c>
      <c r="E40" s="845">
        <f t="shared" si="13"/>
        <v>49</v>
      </c>
      <c r="F40" s="856" t="s">
        <v>30</v>
      </c>
      <c r="G40" s="65" t="s">
        <v>37</v>
      </c>
      <c r="H40" s="146"/>
      <c r="I40" s="953">
        <v>14</v>
      </c>
      <c r="J40" s="901">
        <f t="shared" si="14"/>
        <v>0.8222222222222223</v>
      </c>
      <c r="K40" s="772">
        <f t="shared" si="15"/>
        <v>32</v>
      </c>
      <c r="L40" s="485">
        <f t="shared" si="16"/>
        <v>11</v>
      </c>
      <c r="M40" s="775">
        <f t="shared" si="17"/>
        <v>33</v>
      </c>
      <c r="N40" s="480">
        <v>1</v>
      </c>
      <c r="O40" s="473">
        <v>1</v>
      </c>
      <c r="P40" s="473">
        <v>1</v>
      </c>
      <c r="Q40" s="482"/>
      <c r="R40" s="473">
        <v>1</v>
      </c>
      <c r="S40" s="473">
        <v>2</v>
      </c>
      <c r="T40" s="473">
        <v>3</v>
      </c>
      <c r="U40" s="482"/>
      <c r="V40" s="522">
        <v>5</v>
      </c>
      <c r="W40" s="473">
        <v>6</v>
      </c>
      <c r="X40" s="482"/>
      <c r="Y40" s="473">
        <v>4</v>
      </c>
      <c r="Z40" s="473">
        <v>3</v>
      </c>
      <c r="AA40" s="473">
        <v>6</v>
      </c>
      <c r="AB40" s="483"/>
      <c r="AC40" s="585" t="s">
        <v>440</v>
      </c>
      <c r="AD40" s="599" t="s">
        <v>299</v>
      </c>
      <c r="AE40" s="599" t="s">
        <v>480</v>
      </c>
      <c r="AF40" s="580"/>
      <c r="AG40" s="601" t="s">
        <v>272</v>
      </c>
      <c r="AH40" s="591">
        <v>0.87638888888888899</v>
      </c>
      <c r="AI40" s="580">
        <v>0.84513888888888899</v>
      </c>
      <c r="AJ40" s="580"/>
      <c r="AK40" s="580">
        <v>0.84930555555555554</v>
      </c>
      <c r="AL40" s="760">
        <v>0.90416666666666667</v>
      </c>
      <c r="AM40" s="605"/>
      <c r="AN40" s="581">
        <v>0.83888888888888891</v>
      </c>
      <c r="AO40" s="580">
        <v>0.97291666666666676</v>
      </c>
      <c r="AP40" s="580">
        <v>0.8222222222222223</v>
      </c>
      <c r="AQ40" s="873"/>
      <c r="AR40" s="457"/>
      <c r="AT40" s="477"/>
    </row>
    <row r="41" spans="1:46" ht="13.5" customHeight="1" x14ac:dyDescent="0.3">
      <c r="A41" s="732">
        <v>10</v>
      </c>
      <c r="B41" s="997"/>
      <c r="C41" s="44" t="s">
        <v>29</v>
      </c>
      <c r="D41" s="844">
        <v>1981</v>
      </c>
      <c r="E41" s="845">
        <f t="shared" si="13"/>
        <v>41</v>
      </c>
      <c r="F41" s="193" t="s">
        <v>30</v>
      </c>
      <c r="G41" s="65" t="s">
        <v>37</v>
      </c>
      <c r="H41" s="569"/>
      <c r="I41" s="953">
        <v>16</v>
      </c>
      <c r="J41" s="479">
        <f t="shared" si="14"/>
        <v>0.84722222222222221</v>
      </c>
      <c r="K41" s="772">
        <f t="shared" si="15"/>
        <v>32</v>
      </c>
      <c r="L41" s="485">
        <f t="shared" si="16"/>
        <v>13</v>
      </c>
      <c r="M41" s="775">
        <f t="shared" si="17"/>
        <v>36</v>
      </c>
      <c r="N41" s="946">
        <v>1</v>
      </c>
      <c r="O41" s="473">
        <v>3</v>
      </c>
      <c r="P41" s="473">
        <v>3</v>
      </c>
      <c r="Q41" s="473">
        <v>3</v>
      </c>
      <c r="R41" s="473">
        <v>2</v>
      </c>
      <c r="S41" s="945">
        <v>1</v>
      </c>
      <c r="T41" s="473">
        <v>2</v>
      </c>
      <c r="U41" s="473">
        <v>2</v>
      </c>
      <c r="V41" s="522">
        <v>3</v>
      </c>
      <c r="W41" s="482"/>
      <c r="X41" s="473">
        <v>5</v>
      </c>
      <c r="Y41" s="473">
        <v>3</v>
      </c>
      <c r="Z41" s="473">
        <v>5</v>
      </c>
      <c r="AA41" s="473">
        <v>3</v>
      </c>
      <c r="AB41" s="483"/>
      <c r="AC41" s="590">
        <v>0.92083333333333339</v>
      </c>
      <c r="AD41" s="580">
        <v>0.89444444444444438</v>
      </c>
      <c r="AE41" s="580">
        <v>0.8930555555555556</v>
      </c>
      <c r="AF41" s="580">
        <v>0.87638888888888899</v>
      </c>
      <c r="AG41" s="582">
        <v>0.86249999999999993</v>
      </c>
      <c r="AH41" s="591">
        <v>0.88124999999999998</v>
      </c>
      <c r="AI41" s="580">
        <v>0.84861111111111109</v>
      </c>
      <c r="AJ41" s="580">
        <v>0.87638888888888899</v>
      </c>
      <c r="AK41" s="580">
        <v>0.87708333333333333</v>
      </c>
      <c r="AL41" s="760"/>
      <c r="AM41" s="605">
        <v>0.875</v>
      </c>
      <c r="AN41" s="581">
        <v>0.85277777777777775</v>
      </c>
      <c r="AO41" s="581">
        <v>0.87152777777777779</v>
      </c>
      <c r="AP41" s="580">
        <v>0.84722222222222221</v>
      </c>
      <c r="AQ41" s="873"/>
      <c r="AR41" s="457"/>
      <c r="AT41" s="477"/>
    </row>
    <row r="42" spans="1:46" s="355" customFormat="1" ht="13.5" customHeight="1" x14ac:dyDescent="0.3">
      <c r="A42" s="732">
        <v>11</v>
      </c>
      <c r="B42" s="997"/>
      <c r="C42" s="44" t="s">
        <v>55</v>
      </c>
      <c r="D42" s="844">
        <v>1978</v>
      </c>
      <c r="E42" s="845">
        <f t="shared" si="13"/>
        <v>44</v>
      </c>
      <c r="F42" s="192" t="s">
        <v>399</v>
      </c>
      <c r="G42" s="65" t="s">
        <v>37</v>
      </c>
      <c r="H42" s="569"/>
      <c r="I42" s="953">
        <v>12</v>
      </c>
      <c r="J42" s="479">
        <f t="shared" si="14"/>
        <v>0.7895833333333333</v>
      </c>
      <c r="K42" s="772">
        <f t="shared" si="15"/>
        <v>27</v>
      </c>
      <c r="L42" s="485">
        <f t="shared" si="16"/>
        <v>6</v>
      </c>
      <c r="M42" s="775">
        <f t="shared" si="17"/>
        <v>27</v>
      </c>
      <c r="N42" s="486"/>
      <c r="O42" s="482"/>
      <c r="P42" s="482"/>
      <c r="Q42" s="482"/>
      <c r="R42" s="473">
        <v>5</v>
      </c>
      <c r="S42" s="521">
        <v>5</v>
      </c>
      <c r="T42" s="522">
        <v>5</v>
      </c>
      <c r="U42" s="522">
        <v>4</v>
      </c>
      <c r="V42" s="490"/>
      <c r="W42" s="473">
        <v>4</v>
      </c>
      <c r="X42" s="482"/>
      <c r="Y42" s="482"/>
      <c r="Z42" s="482"/>
      <c r="AA42" s="473">
        <v>4</v>
      </c>
      <c r="AB42" s="483"/>
      <c r="AC42" s="590"/>
      <c r="AD42" s="580"/>
      <c r="AE42" s="580"/>
      <c r="AF42" s="580"/>
      <c r="AG42" s="584">
        <v>0.8208333333333333</v>
      </c>
      <c r="AH42" s="583">
        <v>0.81666666666666676</v>
      </c>
      <c r="AI42" s="580">
        <v>0.7895833333333333</v>
      </c>
      <c r="AJ42" s="580">
        <v>0.8027777777777777</v>
      </c>
      <c r="AK42" s="580"/>
      <c r="AL42" s="760">
        <v>0.93055555555555547</v>
      </c>
      <c r="AM42" s="604"/>
      <c r="AN42" s="581"/>
      <c r="AO42" s="581"/>
      <c r="AP42" s="580">
        <v>0.84583333333333333</v>
      </c>
      <c r="AQ42" s="873"/>
      <c r="AR42" s="457"/>
      <c r="AT42" s="477"/>
    </row>
    <row r="43" spans="1:46" ht="13.5" customHeight="1" x14ac:dyDescent="0.3">
      <c r="A43" s="734">
        <v>12</v>
      </c>
      <c r="B43" s="997"/>
      <c r="C43" s="44" t="s">
        <v>43</v>
      </c>
      <c r="D43" s="844">
        <v>1980</v>
      </c>
      <c r="E43" s="845">
        <f t="shared" si="13"/>
        <v>42</v>
      </c>
      <c r="F43" s="193" t="s">
        <v>30</v>
      </c>
      <c r="G43" s="65" t="s">
        <v>37</v>
      </c>
      <c r="H43" s="569"/>
      <c r="I43" s="953">
        <v>15</v>
      </c>
      <c r="J43" s="479">
        <f t="shared" si="14"/>
        <v>0.84652777777777777</v>
      </c>
      <c r="K43" s="772">
        <f t="shared" si="15"/>
        <v>25</v>
      </c>
      <c r="L43" s="485">
        <f t="shared" si="16"/>
        <v>8</v>
      </c>
      <c r="M43" s="775">
        <f t="shared" si="17"/>
        <v>25</v>
      </c>
      <c r="N43" s="480">
        <v>2</v>
      </c>
      <c r="O43" s="473">
        <v>5</v>
      </c>
      <c r="P43" s="473">
        <v>4</v>
      </c>
      <c r="Q43" s="473">
        <v>2</v>
      </c>
      <c r="R43" s="473">
        <v>4</v>
      </c>
      <c r="S43" s="521">
        <v>3</v>
      </c>
      <c r="T43" s="522">
        <v>1</v>
      </c>
      <c r="U43" s="490"/>
      <c r="V43" s="522">
        <v>4</v>
      </c>
      <c r="W43" s="482"/>
      <c r="X43" s="482"/>
      <c r="Y43" s="482"/>
      <c r="Z43" s="482"/>
      <c r="AA43" s="482"/>
      <c r="AB43" s="483"/>
      <c r="AC43" s="590">
        <v>0.87152777777777779</v>
      </c>
      <c r="AD43" s="580">
        <v>0.8520833333333333</v>
      </c>
      <c r="AE43" s="580">
        <v>0.85486111111111107</v>
      </c>
      <c r="AF43" s="599" t="s">
        <v>320</v>
      </c>
      <c r="AG43" s="584">
        <v>0.84652777777777777</v>
      </c>
      <c r="AH43" s="591">
        <v>0.86875000000000002</v>
      </c>
      <c r="AI43" s="580">
        <v>0.84861111111111109</v>
      </c>
      <c r="AJ43" s="580"/>
      <c r="AK43" s="580">
        <v>0.8618055555555556</v>
      </c>
      <c r="AL43" s="760"/>
      <c r="AM43" s="605"/>
      <c r="AN43" s="580"/>
      <c r="AO43" s="581"/>
      <c r="AP43" s="580"/>
      <c r="AQ43" s="873"/>
      <c r="AR43" s="457"/>
      <c r="AT43" s="477"/>
    </row>
    <row r="44" spans="1:46" ht="13.5" customHeight="1" x14ac:dyDescent="0.3">
      <c r="A44" s="732">
        <v>13</v>
      </c>
      <c r="B44" s="997"/>
      <c r="C44" s="56" t="s">
        <v>49</v>
      </c>
      <c r="D44" s="847">
        <v>1973</v>
      </c>
      <c r="E44" s="845">
        <f t="shared" si="13"/>
        <v>49</v>
      </c>
      <c r="F44" s="194" t="s">
        <v>18</v>
      </c>
      <c r="G44" s="65" t="s">
        <v>37</v>
      </c>
      <c r="H44" s="146"/>
      <c r="I44" s="953">
        <v>13</v>
      </c>
      <c r="J44" s="479">
        <f t="shared" si="14"/>
        <v>0.80069444444444438</v>
      </c>
      <c r="K44" s="772">
        <f t="shared" si="15"/>
        <v>18</v>
      </c>
      <c r="L44" s="485">
        <f t="shared" si="16"/>
        <v>7</v>
      </c>
      <c r="M44" s="775">
        <f t="shared" si="17"/>
        <v>18</v>
      </c>
      <c r="N44" s="480">
        <v>3</v>
      </c>
      <c r="O44" s="482"/>
      <c r="P44" s="473">
        <v>1</v>
      </c>
      <c r="Q44" s="473">
        <v>7</v>
      </c>
      <c r="R44" s="473">
        <v>1</v>
      </c>
      <c r="S44" s="489"/>
      <c r="T44" s="490"/>
      <c r="U44" s="769">
        <v>0</v>
      </c>
      <c r="V44" s="490"/>
      <c r="W44" s="473">
        <v>5</v>
      </c>
      <c r="X44" s="482"/>
      <c r="Y44" s="482"/>
      <c r="Z44" s="482"/>
      <c r="AA44" s="473">
        <v>1</v>
      </c>
      <c r="AB44" s="483"/>
      <c r="AC44" s="600">
        <v>0.81944444444444453</v>
      </c>
      <c r="AD44" s="580"/>
      <c r="AE44" s="580">
        <v>0.96527777777777779</v>
      </c>
      <c r="AF44" s="581">
        <v>0.80069444444444438</v>
      </c>
      <c r="AG44" s="584">
        <v>0.9</v>
      </c>
      <c r="AH44" s="583"/>
      <c r="AI44" s="580"/>
      <c r="AJ44" s="580" t="s">
        <v>274</v>
      </c>
      <c r="AK44" s="580"/>
      <c r="AL44" s="760">
        <v>0.93055555555555547</v>
      </c>
      <c r="AM44" s="605"/>
      <c r="AN44" s="581"/>
      <c r="AO44" s="603"/>
      <c r="AP44" s="580">
        <v>0.93333333333333324</v>
      </c>
      <c r="AQ44" s="874"/>
      <c r="AR44" s="457"/>
      <c r="AT44" s="477"/>
    </row>
    <row r="45" spans="1:46" ht="13.5" customHeight="1" x14ac:dyDescent="0.3">
      <c r="A45" s="734">
        <v>14</v>
      </c>
      <c r="B45" s="997"/>
      <c r="C45" s="44" t="s">
        <v>304</v>
      </c>
      <c r="D45" s="844">
        <v>1977</v>
      </c>
      <c r="E45" s="845">
        <f t="shared" si="13"/>
        <v>45</v>
      </c>
      <c r="F45" s="199" t="s">
        <v>33</v>
      </c>
      <c r="G45" s="65" t="s">
        <v>37</v>
      </c>
      <c r="H45" s="146"/>
      <c r="I45" s="953">
        <v>19</v>
      </c>
      <c r="J45" s="479">
        <f t="shared" si="14"/>
        <v>0.88750000000000007</v>
      </c>
      <c r="K45" s="772">
        <f t="shared" si="15"/>
        <v>16</v>
      </c>
      <c r="L45" s="485">
        <f t="shared" si="16"/>
        <v>7</v>
      </c>
      <c r="M45" s="775">
        <f t="shared" si="17"/>
        <v>16</v>
      </c>
      <c r="N45" s="480">
        <v>1</v>
      </c>
      <c r="O45" s="473">
        <v>2</v>
      </c>
      <c r="P45" s="473">
        <v>2</v>
      </c>
      <c r="Q45" s="482"/>
      <c r="R45" s="523">
        <v>1</v>
      </c>
      <c r="S45" s="489"/>
      <c r="T45" s="490"/>
      <c r="U45" s="490"/>
      <c r="V45" s="490"/>
      <c r="W45" s="482"/>
      <c r="X45" s="473">
        <v>4</v>
      </c>
      <c r="Y45" s="482"/>
      <c r="Z45" s="473">
        <v>4</v>
      </c>
      <c r="AA45" s="473">
        <v>2</v>
      </c>
      <c r="AB45" s="483"/>
      <c r="AC45" s="600">
        <v>0.91041666666666676</v>
      </c>
      <c r="AD45" s="580">
        <v>0.92152777777777783</v>
      </c>
      <c r="AE45" s="580">
        <v>0.89722222222222225</v>
      </c>
      <c r="AF45" s="580"/>
      <c r="AG45" s="598" t="s">
        <v>499</v>
      </c>
      <c r="AH45" s="602"/>
      <c r="AI45" s="580"/>
      <c r="AJ45" s="580"/>
      <c r="AK45" s="580"/>
      <c r="AL45" s="760"/>
      <c r="AM45" s="605">
        <v>0.88750000000000007</v>
      </c>
      <c r="AN45" s="581"/>
      <c r="AO45" s="581">
        <v>0.91319444444444453</v>
      </c>
      <c r="AP45" s="581">
        <v>0.90555555555555556</v>
      </c>
      <c r="AQ45" s="874"/>
      <c r="AR45" s="457"/>
      <c r="AT45" s="477"/>
    </row>
    <row r="46" spans="1:46" ht="13.5" customHeight="1" x14ac:dyDescent="0.3">
      <c r="A46" s="732">
        <v>15</v>
      </c>
      <c r="B46" s="997"/>
      <c r="C46" s="58" t="s">
        <v>56</v>
      </c>
      <c r="D46" s="847">
        <v>1973</v>
      </c>
      <c r="E46" s="845">
        <f t="shared" si="13"/>
        <v>49</v>
      </c>
      <c r="F46" s="199" t="s">
        <v>57</v>
      </c>
      <c r="G46" s="65" t="s">
        <v>37</v>
      </c>
      <c r="H46" s="146"/>
      <c r="I46" s="951">
        <v>1</v>
      </c>
      <c r="J46" s="479">
        <f t="shared" si="14"/>
        <v>0.68958333333333333</v>
      </c>
      <c r="K46" s="772">
        <f t="shared" si="15"/>
        <v>10</v>
      </c>
      <c r="L46" s="485">
        <f t="shared" si="16"/>
        <v>1</v>
      </c>
      <c r="M46" s="775">
        <f t="shared" si="17"/>
        <v>10</v>
      </c>
      <c r="N46" s="500">
        <v>10</v>
      </c>
      <c r="O46" s="482"/>
      <c r="P46" s="482"/>
      <c r="Q46" s="482"/>
      <c r="R46" s="483"/>
      <c r="S46" s="489"/>
      <c r="T46" s="490"/>
      <c r="U46" s="490"/>
      <c r="V46" s="490"/>
      <c r="W46" s="482"/>
      <c r="X46" s="482"/>
      <c r="Y46" s="482"/>
      <c r="Z46" s="482"/>
      <c r="AA46" s="482"/>
      <c r="AB46" s="483"/>
      <c r="AC46" s="600">
        <v>0.68958333333333333</v>
      </c>
      <c r="AD46" s="580"/>
      <c r="AE46" s="580"/>
      <c r="AF46" s="580"/>
      <c r="AG46" s="584"/>
      <c r="AH46" s="591"/>
      <c r="AI46" s="580"/>
      <c r="AJ46" s="580"/>
      <c r="AK46" s="580"/>
      <c r="AL46" s="760"/>
      <c r="AM46" s="605"/>
      <c r="AN46" s="581"/>
      <c r="AO46" s="603"/>
      <c r="AP46" s="603"/>
      <c r="AQ46" s="874"/>
      <c r="AR46" s="457"/>
      <c r="AT46" s="477"/>
    </row>
    <row r="47" spans="1:46" ht="13.5" customHeight="1" x14ac:dyDescent="0.3">
      <c r="A47" s="734">
        <v>16</v>
      </c>
      <c r="B47" s="997"/>
      <c r="C47" s="58" t="s">
        <v>277</v>
      </c>
      <c r="D47" s="844">
        <v>1982</v>
      </c>
      <c r="E47" s="845">
        <f t="shared" si="13"/>
        <v>40</v>
      </c>
      <c r="F47" s="199" t="s">
        <v>35</v>
      </c>
      <c r="G47" s="65" t="s">
        <v>37</v>
      </c>
      <c r="H47" s="146"/>
      <c r="I47" s="953">
        <v>4</v>
      </c>
      <c r="J47" s="479">
        <f t="shared" si="14"/>
        <v>0.70138888888888884</v>
      </c>
      <c r="K47" s="772">
        <f t="shared" si="15"/>
        <v>10</v>
      </c>
      <c r="L47" s="485">
        <f t="shared" si="16"/>
        <v>1</v>
      </c>
      <c r="M47" s="775">
        <f t="shared" si="17"/>
        <v>10</v>
      </c>
      <c r="N47" s="486"/>
      <c r="O47" s="482"/>
      <c r="P47" s="481">
        <v>10</v>
      </c>
      <c r="Q47" s="482"/>
      <c r="R47" s="483"/>
      <c r="S47" s="489"/>
      <c r="T47" s="490"/>
      <c r="U47" s="490"/>
      <c r="V47" s="490"/>
      <c r="W47" s="482"/>
      <c r="X47" s="482"/>
      <c r="Y47" s="482"/>
      <c r="Z47" s="482"/>
      <c r="AA47" s="482"/>
      <c r="AB47" s="483"/>
      <c r="AC47" s="736"/>
      <c r="AD47" s="580"/>
      <c r="AE47" s="580">
        <v>0.70138888888888884</v>
      </c>
      <c r="AF47" s="580"/>
      <c r="AG47" s="584"/>
      <c r="AH47" s="591"/>
      <c r="AI47" s="580"/>
      <c r="AJ47" s="580"/>
      <c r="AK47" s="580"/>
      <c r="AL47" s="760"/>
      <c r="AM47" s="605"/>
      <c r="AN47" s="581"/>
      <c r="AO47" s="603"/>
      <c r="AP47" s="603"/>
      <c r="AQ47" s="874"/>
      <c r="AR47" s="457"/>
      <c r="AT47" s="477"/>
    </row>
    <row r="48" spans="1:46" ht="13.5" customHeight="1" x14ac:dyDescent="0.3">
      <c r="A48" s="732">
        <v>17</v>
      </c>
      <c r="B48" s="997"/>
      <c r="C48" s="44" t="s">
        <v>576</v>
      </c>
      <c r="D48" s="844">
        <v>1982</v>
      </c>
      <c r="E48" s="845">
        <f t="shared" si="13"/>
        <v>40</v>
      </c>
      <c r="F48" s="199" t="s">
        <v>577</v>
      </c>
      <c r="G48" s="65" t="s">
        <v>37</v>
      </c>
      <c r="H48" s="968" t="s">
        <v>445</v>
      </c>
      <c r="I48" s="953">
        <v>5</v>
      </c>
      <c r="J48" s="479">
        <f t="shared" si="14"/>
        <v>0.71944444444444444</v>
      </c>
      <c r="K48" s="772">
        <f t="shared" si="15"/>
        <v>10</v>
      </c>
      <c r="L48" s="485">
        <f t="shared" si="16"/>
        <v>1</v>
      </c>
      <c r="M48" s="775">
        <f t="shared" si="17"/>
        <v>10</v>
      </c>
      <c r="N48" s="524"/>
      <c r="O48" s="525"/>
      <c r="P48" s="525"/>
      <c r="Q48" s="525"/>
      <c r="R48" s="526"/>
      <c r="S48" s="527"/>
      <c r="T48" s="490"/>
      <c r="U48" s="490"/>
      <c r="V48" s="490"/>
      <c r="W48" s="482"/>
      <c r="X48" s="481">
        <v>10</v>
      </c>
      <c r="Y48" s="482"/>
      <c r="Z48" s="482"/>
      <c r="AA48" s="482"/>
      <c r="AB48" s="483"/>
      <c r="AC48" s="600"/>
      <c r="AD48" s="580"/>
      <c r="AE48" s="580"/>
      <c r="AF48" s="580"/>
      <c r="AG48" s="598"/>
      <c r="AH48" s="602"/>
      <c r="AI48" s="580"/>
      <c r="AJ48" s="601"/>
      <c r="AK48" s="580"/>
      <c r="AL48" s="760"/>
      <c r="AM48" s="605">
        <v>0.71944444444444444</v>
      </c>
      <c r="AN48" s="581"/>
      <c r="AO48" s="603"/>
      <c r="AP48" s="603"/>
      <c r="AQ48" s="874"/>
      <c r="AR48" s="457"/>
      <c r="AT48" s="477"/>
    </row>
    <row r="49" spans="1:46" ht="13.5" customHeight="1" x14ac:dyDescent="0.3">
      <c r="A49" s="734">
        <v>18</v>
      </c>
      <c r="B49" s="997"/>
      <c r="C49" s="57" t="s">
        <v>48</v>
      </c>
      <c r="D49" s="847">
        <v>1976</v>
      </c>
      <c r="E49" s="845">
        <f t="shared" si="13"/>
        <v>46</v>
      </c>
      <c r="F49" s="857" t="s">
        <v>30</v>
      </c>
      <c r="G49" s="65" t="s">
        <v>37</v>
      </c>
      <c r="H49" s="146"/>
      <c r="I49" s="953">
        <v>18</v>
      </c>
      <c r="J49" s="479">
        <f t="shared" si="14"/>
        <v>0.87083333333333324</v>
      </c>
      <c r="K49" s="772">
        <f t="shared" si="15"/>
        <v>4</v>
      </c>
      <c r="L49" s="485">
        <f t="shared" si="16"/>
        <v>1</v>
      </c>
      <c r="M49" s="775">
        <f t="shared" si="17"/>
        <v>4</v>
      </c>
      <c r="N49" s="486"/>
      <c r="O49" s="473">
        <v>4</v>
      </c>
      <c r="P49" s="482"/>
      <c r="Q49" s="482"/>
      <c r="R49" s="483"/>
      <c r="S49" s="489"/>
      <c r="T49" s="490"/>
      <c r="U49" s="490"/>
      <c r="V49" s="490"/>
      <c r="W49" s="482"/>
      <c r="X49" s="482"/>
      <c r="Y49" s="482"/>
      <c r="Z49" s="482"/>
      <c r="AA49" s="482"/>
      <c r="AB49" s="483"/>
      <c r="AC49" s="590"/>
      <c r="AD49" s="580">
        <v>0.87083333333333324</v>
      </c>
      <c r="AE49" s="580"/>
      <c r="AF49" s="603"/>
      <c r="AG49" s="584"/>
      <c r="AH49" s="583"/>
      <c r="AI49" s="580"/>
      <c r="AJ49" s="580"/>
      <c r="AK49" s="580"/>
      <c r="AL49" s="760"/>
      <c r="AM49" s="605"/>
      <c r="AN49" s="581"/>
      <c r="AO49" s="581"/>
      <c r="AP49" s="580"/>
      <c r="AQ49" s="873"/>
      <c r="AR49" s="457"/>
      <c r="AT49" s="477"/>
    </row>
    <row r="50" spans="1:46" ht="13.5" customHeight="1" x14ac:dyDescent="0.3">
      <c r="A50" s="732">
        <v>19</v>
      </c>
      <c r="B50" s="997"/>
      <c r="C50" s="44" t="s">
        <v>512</v>
      </c>
      <c r="D50" s="844">
        <v>1973</v>
      </c>
      <c r="E50" s="845">
        <f t="shared" si="13"/>
        <v>49</v>
      </c>
      <c r="F50" s="195" t="s">
        <v>513</v>
      </c>
      <c r="G50" s="65" t="s">
        <v>37</v>
      </c>
      <c r="H50" s="968" t="s">
        <v>498</v>
      </c>
      <c r="I50" s="953">
        <v>17</v>
      </c>
      <c r="J50" s="479">
        <f t="shared" si="14"/>
        <v>0.85486111111111107</v>
      </c>
      <c r="K50" s="772">
        <f t="shared" si="15"/>
        <v>3</v>
      </c>
      <c r="L50" s="485">
        <f t="shared" si="16"/>
        <v>1</v>
      </c>
      <c r="M50" s="775">
        <f t="shared" si="17"/>
        <v>3</v>
      </c>
      <c r="N50" s="486"/>
      <c r="O50" s="482"/>
      <c r="P50" s="482"/>
      <c r="Q50" s="482"/>
      <c r="R50" s="523">
        <v>3</v>
      </c>
      <c r="S50" s="489"/>
      <c r="T50" s="490"/>
      <c r="U50" s="490"/>
      <c r="V50" s="490"/>
      <c r="W50" s="482"/>
      <c r="X50" s="482"/>
      <c r="Y50" s="482"/>
      <c r="Z50" s="482"/>
      <c r="AA50" s="482"/>
      <c r="AB50" s="483"/>
      <c r="AC50" s="590"/>
      <c r="AD50" s="580"/>
      <c r="AE50" s="580"/>
      <c r="AF50" s="580"/>
      <c r="AG50" s="584">
        <v>0.85486111111111107</v>
      </c>
      <c r="AH50" s="591"/>
      <c r="AI50" s="580"/>
      <c r="AJ50" s="580"/>
      <c r="AK50" s="580"/>
      <c r="AL50" s="760"/>
      <c r="AM50" s="605"/>
      <c r="AN50" s="581"/>
      <c r="AO50" s="581"/>
      <c r="AP50" s="580"/>
      <c r="AQ50" s="873"/>
      <c r="AR50" s="457"/>
      <c r="AT50" s="477"/>
    </row>
    <row r="51" spans="1:46" ht="13.5" customHeight="1" x14ac:dyDescent="0.3">
      <c r="A51" s="734">
        <v>20</v>
      </c>
      <c r="B51" s="997"/>
      <c r="C51" s="44" t="s">
        <v>400</v>
      </c>
      <c r="D51" s="844">
        <v>1977</v>
      </c>
      <c r="E51" s="845">
        <f t="shared" si="13"/>
        <v>45</v>
      </c>
      <c r="F51" s="195" t="s">
        <v>395</v>
      </c>
      <c r="G51" s="65" t="s">
        <v>37</v>
      </c>
      <c r="H51" s="146"/>
      <c r="I51" s="953">
        <v>22</v>
      </c>
      <c r="J51" s="488" t="s">
        <v>587</v>
      </c>
      <c r="K51" s="772">
        <f t="shared" si="15"/>
        <v>2</v>
      </c>
      <c r="L51" s="485">
        <f t="shared" si="16"/>
        <v>1</v>
      </c>
      <c r="M51" s="775">
        <f t="shared" si="17"/>
        <v>2</v>
      </c>
      <c r="N51" s="486"/>
      <c r="O51" s="482"/>
      <c r="P51" s="482"/>
      <c r="Q51" s="482"/>
      <c r="R51" s="483"/>
      <c r="S51" s="489"/>
      <c r="T51" s="490"/>
      <c r="U51" s="490"/>
      <c r="V51" s="490"/>
      <c r="W51" s="482"/>
      <c r="X51" s="482"/>
      <c r="Y51" s="473">
        <v>2</v>
      </c>
      <c r="Z51" s="482"/>
      <c r="AA51" s="482"/>
      <c r="AB51" s="483"/>
      <c r="AC51" s="590"/>
      <c r="AD51" s="580"/>
      <c r="AE51" s="580"/>
      <c r="AF51" s="580"/>
      <c r="AG51" s="584"/>
      <c r="AH51" s="591"/>
      <c r="AI51" s="580"/>
      <c r="AJ51" s="580"/>
      <c r="AK51" s="580"/>
      <c r="AL51" s="760"/>
      <c r="AM51" s="605"/>
      <c r="AN51" s="601" t="s">
        <v>587</v>
      </c>
      <c r="AO51" s="581"/>
      <c r="AP51" s="580"/>
      <c r="AQ51" s="873"/>
      <c r="AR51" s="457"/>
      <c r="AT51" s="477"/>
    </row>
    <row r="52" spans="1:46" ht="13.5" customHeight="1" x14ac:dyDescent="0.3">
      <c r="A52" s="732">
        <v>21</v>
      </c>
      <c r="B52" s="997"/>
      <c r="C52" s="44" t="s">
        <v>59</v>
      </c>
      <c r="D52" s="844">
        <v>1979</v>
      </c>
      <c r="E52" s="845">
        <f t="shared" si="13"/>
        <v>43</v>
      </c>
      <c r="F52" s="192" t="s">
        <v>401</v>
      </c>
      <c r="G52" s="65" t="s">
        <v>37</v>
      </c>
      <c r="H52" s="146"/>
      <c r="I52" s="953">
        <v>20</v>
      </c>
      <c r="J52" s="488" t="s">
        <v>332</v>
      </c>
      <c r="K52" s="772">
        <f t="shared" si="15"/>
        <v>1</v>
      </c>
      <c r="L52" s="485">
        <f t="shared" si="16"/>
        <v>1</v>
      </c>
      <c r="M52" s="775">
        <f t="shared" si="17"/>
        <v>1</v>
      </c>
      <c r="N52" s="524"/>
      <c r="O52" s="525"/>
      <c r="P52" s="525"/>
      <c r="Q52" s="525"/>
      <c r="R52" s="526"/>
      <c r="S52" s="527"/>
      <c r="T52" s="490"/>
      <c r="U52" s="522">
        <v>1</v>
      </c>
      <c r="V52" s="490"/>
      <c r="W52" s="482"/>
      <c r="X52" s="482"/>
      <c r="Y52" s="482"/>
      <c r="Z52" s="482"/>
      <c r="AA52" s="482"/>
      <c r="AB52" s="483"/>
      <c r="AC52" s="590"/>
      <c r="AD52" s="580"/>
      <c r="AE52" s="580"/>
      <c r="AF52" s="580"/>
      <c r="AG52" s="598"/>
      <c r="AH52" s="602"/>
      <c r="AI52" s="580"/>
      <c r="AJ52" s="599" t="s">
        <v>332</v>
      </c>
      <c r="AK52" s="580"/>
      <c r="AL52" s="760"/>
      <c r="AM52" s="605"/>
      <c r="AN52" s="581"/>
      <c r="AO52" s="581"/>
      <c r="AP52" s="580"/>
      <c r="AQ52" s="873"/>
      <c r="AR52" s="457"/>
      <c r="AT52" s="477"/>
    </row>
    <row r="53" spans="1:46" ht="13.5" customHeight="1" x14ac:dyDescent="0.3">
      <c r="A53" s="734">
        <v>22</v>
      </c>
      <c r="B53" s="997"/>
      <c r="C53" s="56" t="s">
        <v>50</v>
      </c>
      <c r="D53" s="847">
        <v>1976</v>
      </c>
      <c r="E53" s="845">
        <f t="shared" si="13"/>
        <v>46</v>
      </c>
      <c r="F53" s="195" t="s">
        <v>51</v>
      </c>
      <c r="G53" s="65" t="s">
        <v>37</v>
      </c>
      <c r="H53" s="146"/>
      <c r="I53" s="953">
        <v>21</v>
      </c>
      <c r="J53" s="488" t="s">
        <v>335</v>
      </c>
      <c r="K53" s="772">
        <f t="shared" si="15"/>
        <v>1</v>
      </c>
      <c r="L53" s="485">
        <f t="shared" si="16"/>
        <v>1</v>
      </c>
      <c r="M53" s="775">
        <f t="shared" si="17"/>
        <v>1</v>
      </c>
      <c r="N53" s="480">
        <v>1</v>
      </c>
      <c r="O53" s="482"/>
      <c r="P53" s="482"/>
      <c r="Q53" s="482"/>
      <c r="R53" s="483"/>
      <c r="S53" s="489"/>
      <c r="T53" s="490"/>
      <c r="U53" s="490"/>
      <c r="V53" s="490"/>
      <c r="W53" s="482"/>
      <c r="X53" s="482"/>
      <c r="Y53" s="482"/>
      <c r="Z53" s="482"/>
      <c r="AA53" s="482"/>
      <c r="AB53" s="483"/>
      <c r="AC53" s="585" t="s">
        <v>335</v>
      </c>
      <c r="AD53" s="580"/>
      <c r="AE53" s="580"/>
      <c r="AF53" s="580"/>
      <c r="AG53" s="584"/>
      <c r="AH53" s="591"/>
      <c r="AI53" s="580"/>
      <c r="AJ53" s="580"/>
      <c r="AK53" s="580"/>
      <c r="AL53" s="760"/>
      <c r="AM53" s="617"/>
      <c r="AN53" s="599"/>
      <c r="AO53" s="599"/>
      <c r="AP53" s="599"/>
      <c r="AQ53" s="873"/>
      <c r="AR53" s="457"/>
      <c r="AT53" s="477"/>
    </row>
    <row r="54" spans="1:46" ht="13.5" customHeight="1" thickBot="1" x14ac:dyDescent="0.35">
      <c r="A54" s="731">
        <v>22</v>
      </c>
      <c r="B54" s="528" t="s">
        <v>37</v>
      </c>
      <c r="C54" s="833" t="s">
        <v>60</v>
      </c>
      <c r="D54" s="849"/>
      <c r="E54" s="849"/>
      <c r="F54" s="850"/>
      <c r="G54" s="68" t="s">
        <v>37</v>
      </c>
      <c r="H54" s="567"/>
      <c r="I54" s="954"/>
      <c r="J54" s="492"/>
      <c r="K54" s="348" t="s">
        <v>26</v>
      </c>
      <c r="L54" s="493"/>
      <c r="M54" s="776"/>
      <c r="N54" s="529">
        <f t="shared" ref="N54:AB54" si="18">COUNTIF(N32:N53,"&gt;-1")</f>
        <v>14</v>
      </c>
      <c r="O54" s="530">
        <f t="shared" si="18"/>
        <v>10</v>
      </c>
      <c r="P54" s="530">
        <f t="shared" si="18"/>
        <v>12</v>
      </c>
      <c r="Q54" s="530">
        <f t="shared" si="18"/>
        <v>9</v>
      </c>
      <c r="R54" s="530">
        <f t="shared" si="18"/>
        <v>13</v>
      </c>
      <c r="S54" s="530">
        <f t="shared" si="18"/>
        <v>10</v>
      </c>
      <c r="T54" s="530">
        <f t="shared" si="18"/>
        <v>10</v>
      </c>
      <c r="U54" s="530">
        <f t="shared" si="18"/>
        <v>11</v>
      </c>
      <c r="V54" s="530">
        <f t="shared" si="18"/>
        <v>8</v>
      </c>
      <c r="W54" s="530">
        <f t="shared" si="18"/>
        <v>7</v>
      </c>
      <c r="X54" s="530">
        <f t="shared" si="18"/>
        <v>7</v>
      </c>
      <c r="Y54" s="530">
        <f t="shared" si="18"/>
        <v>9</v>
      </c>
      <c r="Z54" s="530">
        <f t="shared" si="18"/>
        <v>9</v>
      </c>
      <c r="AA54" s="530">
        <f t="shared" si="18"/>
        <v>10</v>
      </c>
      <c r="AB54" s="531">
        <f t="shared" si="18"/>
        <v>0</v>
      </c>
      <c r="AC54" s="586"/>
      <c r="AD54" s="587"/>
      <c r="AE54" s="587"/>
      <c r="AF54" s="587"/>
      <c r="AG54" s="588"/>
      <c r="AH54" s="589"/>
      <c r="AI54" s="587"/>
      <c r="AJ54" s="587"/>
      <c r="AK54" s="587"/>
      <c r="AL54" s="761"/>
      <c r="AM54" s="618"/>
      <c r="AN54" s="587"/>
      <c r="AO54" s="587"/>
      <c r="AP54" s="587"/>
      <c r="AQ54" s="872"/>
      <c r="AR54" s="457"/>
      <c r="AT54" s="477"/>
    </row>
    <row r="55" spans="1:46" ht="13.5" customHeight="1" thickBot="1" x14ac:dyDescent="0.3">
      <c r="A55" s="728" t="s">
        <v>0</v>
      </c>
      <c r="B55" s="459" t="s">
        <v>1</v>
      </c>
      <c r="C55" s="459" t="s">
        <v>2</v>
      </c>
      <c r="D55" s="839" t="s">
        <v>3</v>
      </c>
      <c r="E55" s="839" t="s">
        <v>447</v>
      </c>
      <c r="F55" s="840" t="s">
        <v>4</v>
      </c>
      <c r="G55" s="76" t="s">
        <v>1</v>
      </c>
      <c r="H55" s="254" t="s">
        <v>5</v>
      </c>
      <c r="I55" s="947" t="s">
        <v>457</v>
      </c>
      <c r="J55" s="460" t="s">
        <v>6</v>
      </c>
      <c r="K55" s="461" t="s">
        <v>453</v>
      </c>
      <c r="L55" s="462" t="s">
        <v>7</v>
      </c>
      <c r="M55" s="773" t="s">
        <v>8</v>
      </c>
      <c r="N55" s="463">
        <v>1</v>
      </c>
      <c r="O55" s="464">
        <v>2</v>
      </c>
      <c r="P55" s="465">
        <v>3</v>
      </c>
      <c r="Q55" s="465">
        <v>4</v>
      </c>
      <c r="R55" s="463">
        <v>5</v>
      </c>
      <c r="S55" s="464">
        <v>6</v>
      </c>
      <c r="T55" s="465">
        <v>7</v>
      </c>
      <c r="U55" s="465">
        <v>8</v>
      </c>
      <c r="V55" s="466">
        <v>9</v>
      </c>
      <c r="W55" s="467">
        <v>10</v>
      </c>
      <c r="X55" s="468">
        <v>11</v>
      </c>
      <c r="Y55" s="468">
        <v>12</v>
      </c>
      <c r="Z55" s="466">
        <v>13</v>
      </c>
      <c r="AA55" s="467">
        <v>14</v>
      </c>
      <c r="AB55" s="466">
        <v>15</v>
      </c>
      <c r="AC55" s="779" t="s">
        <v>10</v>
      </c>
      <c r="AD55" s="780" t="s">
        <v>11</v>
      </c>
      <c r="AE55" s="780" t="s">
        <v>12</v>
      </c>
      <c r="AF55" s="780" t="s">
        <v>13</v>
      </c>
      <c r="AG55" s="781" t="s">
        <v>14</v>
      </c>
      <c r="AH55" s="782" t="s">
        <v>432</v>
      </c>
      <c r="AI55" s="780" t="s">
        <v>387</v>
      </c>
      <c r="AJ55" s="780" t="s">
        <v>388</v>
      </c>
      <c r="AK55" s="780" t="s">
        <v>389</v>
      </c>
      <c r="AL55" s="783" t="s">
        <v>390</v>
      </c>
      <c r="AM55" s="866" t="s">
        <v>391</v>
      </c>
      <c r="AN55" s="867" t="s">
        <v>392</v>
      </c>
      <c r="AO55" s="867" t="s">
        <v>454</v>
      </c>
      <c r="AP55" s="867" t="s">
        <v>455</v>
      </c>
      <c r="AQ55" s="868" t="s">
        <v>456</v>
      </c>
      <c r="AR55" s="457"/>
      <c r="AT55" s="477"/>
    </row>
    <row r="56" spans="1:46" ht="13.5" customHeight="1" x14ac:dyDescent="0.3">
      <c r="A56" s="730">
        <v>1</v>
      </c>
      <c r="B56" s="996" t="s">
        <v>61</v>
      </c>
      <c r="C56" s="886" t="s">
        <v>39</v>
      </c>
      <c r="D56" s="845">
        <v>1972</v>
      </c>
      <c r="E56" s="845">
        <f t="shared" ref="E56:E69" si="19">SUM(2022-D56)</f>
        <v>50</v>
      </c>
      <c r="F56" s="193" t="s">
        <v>30</v>
      </c>
      <c r="G56" s="65" t="s">
        <v>61</v>
      </c>
      <c r="H56" s="146"/>
      <c r="I56" s="955">
        <v>1</v>
      </c>
      <c r="J56" s="479">
        <f t="shared" ref="J56:J61" si="20">MIN(AC56:AQ56)</f>
        <v>0.72499999999999998</v>
      </c>
      <c r="K56" s="987">
        <f t="shared" ref="K56:K69" si="21">IF(COUNTIF(N56:AB56,"&gt;=0")&lt;11,SUM(N56:AB56),SUM(LARGE(N56:AB56,1),LARGE(N56:AB56,2),LARGE(N56:AB56,3),LARGE(N56:AB56,4),LARGE(N56:AB56,5),LARGE(N56:AB56,6),LARGE(N56:AB56,7),LARGE(N56:AB56,8),LARGE(N56:AB56,9),LARGE(N56:AB56,10)))</f>
        <v>100</v>
      </c>
      <c r="L56" s="485">
        <f t="shared" ref="L56:L69" si="22">SUM(COUNTIF(N56:AB56,"&gt;-1"))</f>
        <v>12</v>
      </c>
      <c r="M56" s="775">
        <f t="shared" ref="M56:M69" si="23">SUM(N56:AB56)</f>
        <v>118</v>
      </c>
      <c r="N56" s="946">
        <v>9</v>
      </c>
      <c r="O56" s="481">
        <v>10</v>
      </c>
      <c r="P56" s="481">
        <v>10</v>
      </c>
      <c r="Q56" s="970">
        <v>9</v>
      </c>
      <c r="R56" s="474">
        <v>10</v>
      </c>
      <c r="S56" s="481">
        <v>10</v>
      </c>
      <c r="T56" s="481">
        <v>10</v>
      </c>
      <c r="U56" s="481">
        <v>10</v>
      </c>
      <c r="V56" s="481">
        <v>10</v>
      </c>
      <c r="W56" s="474">
        <v>10</v>
      </c>
      <c r="X56" s="483"/>
      <c r="Y56" s="481">
        <v>10</v>
      </c>
      <c r="Z56" s="474">
        <v>10</v>
      </c>
      <c r="AA56" s="482"/>
      <c r="AB56" s="483"/>
      <c r="AC56" s="592">
        <v>0.75624999999999998</v>
      </c>
      <c r="AD56" s="580">
        <v>0.75624999999999998</v>
      </c>
      <c r="AE56" s="580">
        <v>0.75694444444444453</v>
      </c>
      <c r="AF56" s="580">
        <v>0.74861111111111101</v>
      </c>
      <c r="AG56" s="582">
        <v>0.73888888888888893</v>
      </c>
      <c r="AH56" s="583">
        <v>0.7368055555555556</v>
      </c>
      <c r="AI56" s="581">
        <v>0.73402777777777783</v>
      </c>
      <c r="AJ56" s="581">
        <v>0.7319444444444444</v>
      </c>
      <c r="AK56" s="581">
        <v>0.72499999999999998</v>
      </c>
      <c r="AL56" s="762">
        <v>0.72986111111111107</v>
      </c>
      <c r="AM56" s="605"/>
      <c r="AN56" s="581">
        <v>0.73958333333333337</v>
      </c>
      <c r="AO56" s="581">
        <v>0.77083333333333337</v>
      </c>
      <c r="AP56" s="581"/>
      <c r="AQ56" s="873"/>
      <c r="AR56" s="457"/>
      <c r="AT56" s="477"/>
    </row>
    <row r="57" spans="1:46" ht="13.5" customHeight="1" x14ac:dyDescent="0.3">
      <c r="A57" s="730">
        <v>2</v>
      </c>
      <c r="B57" s="997"/>
      <c r="C57" s="885" t="s">
        <v>62</v>
      </c>
      <c r="D57" s="844">
        <v>1966</v>
      </c>
      <c r="E57" s="845">
        <f t="shared" si="19"/>
        <v>56</v>
      </c>
      <c r="F57" s="195" t="s">
        <v>57</v>
      </c>
      <c r="G57" s="64" t="s">
        <v>61</v>
      </c>
      <c r="H57" s="146"/>
      <c r="I57" s="956">
        <v>2</v>
      </c>
      <c r="J57" s="479">
        <f t="shared" si="20"/>
        <v>0.73541666666666661</v>
      </c>
      <c r="K57" s="772">
        <f t="shared" si="21"/>
        <v>93</v>
      </c>
      <c r="L57" s="485">
        <f t="shared" si="22"/>
        <v>10</v>
      </c>
      <c r="M57" s="775">
        <f t="shared" si="23"/>
        <v>93</v>
      </c>
      <c r="N57" s="500">
        <v>10</v>
      </c>
      <c r="O57" s="473">
        <v>9</v>
      </c>
      <c r="P57" s="482"/>
      <c r="Q57" s="481">
        <v>10</v>
      </c>
      <c r="R57" s="473">
        <v>9</v>
      </c>
      <c r="S57" s="482"/>
      <c r="T57" s="473">
        <v>9</v>
      </c>
      <c r="U57" s="473">
        <v>9</v>
      </c>
      <c r="V57" s="473">
        <v>9</v>
      </c>
      <c r="W57" s="473">
        <v>9</v>
      </c>
      <c r="X57" s="482"/>
      <c r="Y57" s="482"/>
      <c r="Z57" s="473">
        <v>9</v>
      </c>
      <c r="AA57" s="481">
        <v>10</v>
      </c>
      <c r="AB57" s="483"/>
      <c r="AC57" s="590">
        <v>0.74722222222222223</v>
      </c>
      <c r="AD57" s="580">
        <v>0.77222222222222225</v>
      </c>
      <c r="AE57" s="581"/>
      <c r="AF57" s="580">
        <v>0.74305555555555547</v>
      </c>
      <c r="AG57" s="582">
        <v>0.76666666666666661</v>
      </c>
      <c r="AH57" s="583"/>
      <c r="AI57" s="581">
        <v>0.7944444444444444</v>
      </c>
      <c r="AJ57" s="581">
        <v>0.74722222222222223</v>
      </c>
      <c r="AK57" s="581">
        <v>0.74930555555555556</v>
      </c>
      <c r="AL57" s="762">
        <v>0.73541666666666661</v>
      </c>
      <c r="AM57" s="604"/>
      <c r="AN57" s="580"/>
      <c r="AO57" s="580">
        <v>0.80763888888888891</v>
      </c>
      <c r="AP57" s="580">
        <v>0.76874999999999993</v>
      </c>
      <c r="AQ57" s="877"/>
      <c r="AR57" s="457"/>
      <c r="AT57" s="477"/>
    </row>
    <row r="58" spans="1:46" ht="13.5" customHeight="1" x14ac:dyDescent="0.3">
      <c r="A58" s="730">
        <v>3</v>
      </c>
      <c r="B58" s="997"/>
      <c r="C58" s="44" t="s">
        <v>46</v>
      </c>
      <c r="D58" s="844">
        <v>1972</v>
      </c>
      <c r="E58" s="845">
        <f t="shared" si="19"/>
        <v>50</v>
      </c>
      <c r="F58" s="858" t="s">
        <v>47</v>
      </c>
      <c r="G58" s="65" t="s">
        <v>61</v>
      </c>
      <c r="H58" s="146"/>
      <c r="I58" s="956">
        <v>9</v>
      </c>
      <c r="J58" s="479">
        <f t="shared" si="20"/>
        <v>0.85138888888888886</v>
      </c>
      <c r="K58" s="772">
        <f t="shared" si="21"/>
        <v>57</v>
      </c>
      <c r="L58" s="485">
        <f t="shared" si="22"/>
        <v>8</v>
      </c>
      <c r="M58" s="775">
        <f t="shared" si="23"/>
        <v>57</v>
      </c>
      <c r="N58" s="486"/>
      <c r="O58" s="482"/>
      <c r="P58" s="482"/>
      <c r="Q58" s="482"/>
      <c r="R58" s="473">
        <v>7</v>
      </c>
      <c r="S58" s="473">
        <v>8</v>
      </c>
      <c r="T58" s="473">
        <v>8</v>
      </c>
      <c r="U58" s="473">
        <v>8</v>
      </c>
      <c r="V58" s="473">
        <v>6</v>
      </c>
      <c r="W58" s="473">
        <v>6</v>
      </c>
      <c r="X58" s="482"/>
      <c r="Y58" s="473">
        <v>7</v>
      </c>
      <c r="Z58" s="473">
        <v>7</v>
      </c>
      <c r="AA58" s="482"/>
      <c r="AB58" s="483"/>
      <c r="AC58" s="590"/>
      <c r="AD58" s="581"/>
      <c r="AE58" s="617"/>
      <c r="AF58" s="604"/>
      <c r="AG58" s="606">
        <v>0.85138888888888886</v>
      </c>
      <c r="AH58" s="583">
        <v>0.8652777777777777</v>
      </c>
      <c r="AI58" s="605">
        <v>0.85625000000000007</v>
      </c>
      <c r="AJ58" s="605">
        <v>0.8569444444444444</v>
      </c>
      <c r="AK58" s="605">
        <v>0.85277777777777775</v>
      </c>
      <c r="AL58" s="764">
        <v>0.8652777777777777</v>
      </c>
      <c r="AM58" s="605"/>
      <c r="AN58" s="580">
        <v>0.87083333333333324</v>
      </c>
      <c r="AO58" s="581">
        <v>0.8930555555555556</v>
      </c>
      <c r="AP58" s="580"/>
      <c r="AQ58" s="871"/>
      <c r="AR58" s="457"/>
      <c r="AT58" s="477"/>
    </row>
    <row r="59" spans="1:46" ht="13.5" customHeight="1" x14ac:dyDescent="0.3">
      <c r="A59" s="730">
        <v>4</v>
      </c>
      <c r="B59" s="997"/>
      <c r="C59" s="44" t="s">
        <v>183</v>
      </c>
      <c r="D59" s="844">
        <v>1964</v>
      </c>
      <c r="E59" s="845">
        <f t="shared" si="19"/>
        <v>58</v>
      </c>
      <c r="F59" s="194" t="s">
        <v>18</v>
      </c>
      <c r="G59" s="64" t="s">
        <v>61</v>
      </c>
      <c r="H59" s="146"/>
      <c r="I59" s="956">
        <v>7</v>
      </c>
      <c r="J59" s="479">
        <f t="shared" si="20"/>
        <v>0.84444444444444444</v>
      </c>
      <c r="K59" s="772">
        <f t="shared" si="21"/>
        <v>56</v>
      </c>
      <c r="L59" s="485">
        <f t="shared" si="22"/>
        <v>8</v>
      </c>
      <c r="M59" s="775">
        <f t="shared" si="23"/>
        <v>56</v>
      </c>
      <c r="N59" s="486"/>
      <c r="O59" s="482"/>
      <c r="P59" s="473">
        <v>8</v>
      </c>
      <c r="Q59" s="473">
        <v>4</v>
      </c>
      <c r="R59" s="482"/>
      <c r="S59" s="482"/>
      <c r="T59" s="482"/>
      <c r="U59" s="482"/>
      <c r="V59" s="473">
        <v>4</v>
      </c>
      <c r="W59" s="473">
        <v>5</v>
      </c>
      <c r="X59" s="481">
        <v>10</v>
      </c>
      <c r="Y59" s="473">
        <v>8</v>
      </c>
      <c r="Z59" s="473">
        <v>8</v>
      </c>
      <c r="AA59" s="473">
        <v>9</v>
      </c>
      <c r="AB59" s="483"/>
      <c r="AC59" s="607"/>
      <c r="AD59" s="581"/>
      <c r="AE59" s="610" t="s">
        <v>346</v>
      </c>
      <c r="AF59" s="904" t="s">
        <v>337</v>
      </c>
      <c r="AG59" s="606"/>
      <c r="AH59" s="583"/>
      <c r="AI59" s="581"/>
      <c r="AJ59" s="581"/>
      <c r="AK59" s="581">
        <v>0.88055555555555554</v>
      </c>
      <c r="AL59" s="762">
        <v>0.87083333333333324</v>
      </c>
      <c r="AM59" s="605">
        <v>0.86111111111111116</v>
      </c>
      <c r="AN59" s="580">
        <v>0.84444444444444444</v>
      </c>
      <c r="AO59" s="581">
        <v>0.88958333333333339</v>
      </c>
      <c r="AP59" s="580">
        <v>0.85277777777777775</v>
      </c>
      <c r="AQ59" s="871"/>
      <c r="AR59" s="457"/>
      <c r="AT59" s="477"/>
    </row>
    <row r="60" spans="1:46" ht="13.5" customHeight="1" x14ac:dyDescent="0.3">
      <c r="A60" s="732">
        <v>5</v>
      </c>
      <c r="B60" s="997"/>
      <c r="C60" s="44" t="s">
        <v>71</v>
      </c>
      <c r="D60" s="844">
        <v>1970</v>
      </c>
      <c r="E60" s="845">
        <f t="shared" si="19"/>
        <v>52</v>
      </c>
      <c r="F60" s="204" t="s">
        <v>64</v>
      </c>
      <c r="G60" s="65" t="s">
        <v>61</v>
      </c>
      <c r="H60" s="146"/>
      <c r="I60" s="956">
        <v>4</v>
      </c>
      <c r="J60" s="479">
        <f t="shared" si="20"/>
        <v>0.81805555555555554</v>
      </c>
      <c r="K60" s="772">
        <f t="shared" si="21"/>
        <v>45</v>
      </c>
      <c r="L60" s="485">
        <f t="shared" si="22"/>
        <v>6</v>
      </c>
      <c r="M60" s="775">
        <f t="shared" si="23"/>
        <v>45</v>
      </c>
      <c r="N60" s="480">
        <v>7</v>
      </c>
      <c r="O60" s="473">
        <v>7</v>
      </c>
      <c r="P60" s="473">
        <v>9</v>
      </c>
      <c r="Q60" s="473">
        <v>7</v>
      </c>
      <c r="R60" s="473">
        <v>8</v>
      </c>
      <c r="S60" s="489"/>
      <c r="T60" s="482"/>
      <c r="U60" s="490"/>
      <c r="V60" s="473">
        <v>7</v>
      </c>
      <c r="W60" s="482"/>
      <c r="X60" s="475"/>
      <c r="Y60" s="482"/>
      <c r="Z60" s="482"/>
      <c r="AA60" s="482"/>
      <c r="AB60" s="483"/>
      <c r="AC60" s="590">
        <v>0.85902777777777783</v>
      </c>
      <c r="AD60" s="580">
        <v>0.84791666666666676</v>
      </c>
      <c r="AE60" s="580">
        <v>0.83124999999999993</v>
      </c>
      <c r="AF60" s="605">
        <v>0.82986111111111116</v>
      </c>
      <c r="AG60" s="606">
        <v>0.81805555555555554</v>
      </c>
      <c r="AH60" s="591"/>
      <c r="AI60" s="581"/>
      <c r="AJ60" s="581"/>
      <c r="AK60" s="581">
        <v>0.84236111111111101</v>
      </c>
      <c r="AL60" s="762"/>
      <c r="AM60" s="605"/>
      <c r="AN60" s="591"/>
      <c r="AO60" s="581"/>
      <c r="AP60" s="580"/>
      <c r="AQ60" s="871"/>
      <c r="AR60" s="457"/>
      <c r="AT60" s="477"/>
    </row>
    <row r="61" spans="1:46" ht="13.5" customHeight="1" x14ac:dyDescent="0.3">
      <c r="A61" s="732">
        <v>6</v>
      </c>
      <c r="B61" s="997"/>
      <c r="C61" s="44" t="s">
        <v>65</v>
      </c>
      <c r="D61" s="844">
        <v>1970</v>
      </c>
      <c r="E61" s="845">
        <f t="shared" si="19"/>
        <v>52</v>
      </c>
      <c r="F61" s="192" t="s">
        <v>66</v>
      </c>
      <c r="G61" s="64" t="s">
        <v>61</v>
      </c>
      <c r="H61" s="146"/>
      <c r="I61" s="956">
        <v>8</v>
      </c>
      <c r="J61" s="479">
        <f t="shared" si="20"/>
        <v>0.84722222222222221</v>
      </c>
      <c r="K61" s="772">
        <f t="shared" si="21"/>
        <v>44</v>
      </c>
      <c r="L61" s="485">
        <f t="shared" si="22"/>
        <v>7</v>
      </c>
      <c r="M61" s="775">
        <f t="shared" si="23"/>
        <v>44</v>
      </c>
      <c r="N61" s="480">
        <v>6</v>
      </c>
      <c r="O61" s="473">
        <v>6</v>
      </c>
      <c r="P61" s="482"/>
      <c r="Q61" s="473">
        <v>6</v>
      </c>
      <c r="R61" s="473">
        <v>6</v>
      </c>
      <c r="S61" s="489"/>
      <c r="T61" s="522">
        <v>7</v>
      </c>
      <c r="U61" s="490"/>
      <c r="V61" s="473">
        <v>5</v>
      </c>
      <c r="W61" s="473">
        <v>8</v>
      </c>
      <c r="X61" s="475"/>
      <c r="Y61" s="482"/>
      <c r="Z61" s="482"/>
      <c r="AA61" s="482"/>
      <c r="AB61" s="483"/>
      <c r="AC61" s="590">
        <v>0.8652777777777777</v>
      </c>
      <c r="AD61" s="580">
        <v>0.8666666666666667</v>
      </c>
      <c r="AE61" s="599"/>
      <c r="AF61" s="604">
        <v>0.86944444444444446</v>
      </c>
      <c r="AG61" s="606">
        <v>0.85625000000000007</v>
      </c>
      <c r="AH61" s="583"/>
      <c r="AI61" s="581">
        <v>0.86319444444444438</v>
      </c>
      <c r="AJ61" s="581"/>
      <c r="AK61" s="581">
        <v>0.85763888888888884</v>
      </c>
      <c r="AL61" s="762">
        <v>0.84722222222222221</v>
      </c>
      <c r="AM61" s="605"/>
      <c r="AN61" s="599"/>
      <c r="AO61" s="581"/>
      <c r="AP61" s="580"/>
      <c r="AQ61" s="871"/>
      <c r="AR61" s="457"/>
      <c r="AT61" s="477"/>
    </row>
    <row r="62" spans="1:46" ht="13.5" customHeight="1" x14ac:dyDescent="0.3">
      <c r="A62" s="732">
        <v>7</v>
      </c>
      <c r="B62" s="997"/>
      <c r="C62" s="58" t="s">
        <v>68</v>
      </c>
      <c r="D62" s="844">
        <v>1968</v>
      </c>
      <c r="E62" s="845">
        <f t="shared" si="19"/>
        <v>54</v>
      </c>
      <c r="F62" s="200" t="s">
        <v>18</v>
      </c>
      <c r="G62" s="64" t="s">
        <v>61</v>
      </c>
      <c r="H62" s="146"/>
      <c r="I62" s="956">
        <v>12</v>
      </c>
      <c r="J62" s="488" t="s">
        <v>321</v>
      </c>
      <c r="K62" s="772">
        <f t="shared" si="21"/>
        <v>35</v>
      </c>
      <c r="L62" s="485">
        <f t="shared" si="22"/>
        <v>6</v>
      </c>
      <c r="M62" s="775">
        <f t="shared" si="23"/>
        <v>35</v>
      </c>
      <c r="N62" s="486"/>
      <c r="O62" s="482"/>
      <c r="P62" s="473">
        <v>7</v>
      </c>
      <c r="Q62" s="482"/>
      <c r="R62" s="473">
        <v>4</v>
      </c>
      <c r="S62" s="521">
        <v>7</v>
      </c>
      <c r="T62" s="490"/>
      <c r="U62" s="522">
        <v>7</v>
      </c>
      <c r="V62" s="482"/>
      <c r="W62" s="473">
        <v>4</v>
      </c>
      <c r="X62" s="903"/>
      <c r="Y62" s="482"/>
      <c r="Z62" s="473">
        <v>6</v>
      </c>
      <c r="AA62" s="482"/>
      <c r="AB62" s="483"/>
      <c r="AC62" s="607"/>
      <c r="AD62" s="581"/>
      <c r="AE62" s="599" t="s">
        <v>481</v>
      </c>
      <c r="AF62" s="581"/>
      <c r="AG62" s="608" t="s">
        <v>326</v>
      </c>
      <c r="AH62" s="609" t="s">
        <v>284</v>
      </c>
      <c r="AI62" s="581"/>
      <c r="AJ62" s="599" t="s">
        <v>321</v>
      </c>
      <c r="AK62" s="581"/>
      <c r="AL62" s="599" t="s">
        <v>331</v>
      </c>
      <c r="AM62" s="605"/>
      <c r="AN62" s="609"/>
      <c r="AO62" s="599" t="s">
        <v>295</v>
      </c>
      <c r="AP62" s="580"/>
      <c r="AQ62" s="871"/>
      <c r="AR62" s="457"/>
      <c r="AT62" s="477"/>
    </row>
    <row r="63" spans="1:46" ht="13.5" customHeight="1" x14ac:dyDescent="0.3">
      <c r="A63" s="732">
        <v>8</v>
      </c>
      <c r="B63" s="997"/>
      <c r="C63" s="44" t="s">
        <v>63</v>
      </c>
      <c r="D63" s="844">
        <v>1963</v>
      </c>
      <c r="E63" s="845">
        <f t="shared" si="19"/>
        <v>59</v>
      </c>
      <c r="F63" s="902" t="s">
        <v>64</v>
      </c>
      <c r="G63" s="65" t="s">
        <v>61</v>
      </c>
      <c r="H63" s="146"/>
      <c r="I63" s="956">
        <v>3</v>
      </c>
      <c r="J63" s="479">
        <f>MIN(AC63:AQ63)</f>
        <v>0.7715277777777777</v>
      </c>
      <c r="K63" s="772">
        <f t="shared" si="21"/>
        <v>33</v>
      </c>
      <c r="L63" s="485">
        <f t="shared" si="22"/>
        <v>4</v>
      </c>
      <c r="M63" s="775">
        <f t="shared" si="23"/>
        <v>33</v>
      </c>
      <c r="N63" s="480">
        <v>8</v>
      </c>
      <c r="O63" s="482"/>
      <c r="P63" s="482"/>
      <c r="Q63" s="473">
        <v>8</v>
      </c>
      <c r="R63" s="483"/>
      <c r="S63" s="521">
        <v>9</v>
      </c>
      <c r="T63" s="490"/>
      <c r="U63" s="490"/>
      <c r="V63" s="473">
        <v>8</v>
      </c>
      <c r="W63" s="482"/>
      <c r="X63" s="482"/>
      <c r="Y63" s="482"/>
      <c r="Z63" s="482"/>
      <c r="AA63" s="482"/>
      <c r="AB63" s="483"/>
      <c r="AC63" s="590">
        <v>0.7715277777777777</v>
      </c>
      <c r="AD63" s="580"/>
      <c r="AE63" s="599"/>
      <c r="AF63" s="604">
        <v>0.77569444444444446</v>
      </c>
      <c r="AG63" s="606"/>
      <c r="AH63" s="583">
        <v>0.78541666666666676</v>
      </c>
      <c r="AI63" s="581"/>
      <c r="AJ63" s="581"/>
      <c r="AK63" s="581">
        <v>0.7909722222222223</v>
      </c>
      <c r="AL63" s="762"/>
      <c r="AM63" s="605"/>
      <c r="AN63" s="599"/>
      <c r="AO63" s="581"/>
      <c r="AP63" s="580"/>
      <c r="AQ63" s="871"/>
      <c r="AR63" s="457"/>
      <c r="AT63" s="477"/>
    </row>
    <row r="64" spans="1:46" ht="13.5" customHeight="1" x14ac:dyDescent="0.3">
      <c r="A64" s="732">
        <v>9</v>
      </c>
      <c r="B64" s="997"/>
      <c r="C64" s="44" t="s">
        <v>45</v>
      </c>
      <c r="D64" s="844">
        <v>1972</v>
      </c>
      <c r="E64" s="845">
        <f t="shared" si="19"/>
        <v>50</v>
      </c>
      <c r="F64" s="859" t="s">
        <v>28</v>
      </c>
      <c r="G64" s="65" t="s">
        <v>61</v>
      </c>
      <c r="H64" s="146"/>
      <c r="I64" s="956">
        <v>5</v>
      </c>
      <c r="J64" s="479">
        <f>MIN(AC64:AQ64)</f>
        <v>0.82986111111111116</v>
      </c>
      <c r="K64" s="772">
        <f t="shared" si="21"/>
        <v>32</v>
      </c>
      <c r="L64" s="485">
        <f t="shared" si="22"/>
        <v>5</v>
      </c>
      <c r="M64" s="775">
        <f t="shared" si="23"/>
        <v>32</v>
      </c>
      <c r="N64" s="486"/>
      <c r="O64" s="482"/>
      <c r="P64" s="482"/>
      <c r="Q64" s="482"/>
      <c r="R64" s="523">
        <v>5</v>
      </c>
      <c r="S64" s="489"/>
      <c r="T64" s="522">
        <v>6</v>
      </c>
      <c r="U64" s="490"/>
      <c r="V64" s="522">
        <v>3</v>
      </c>
      <c r="W64" s="482"/>
      <c r="X64" s="473">
        <v>9</v>
      </c>
      <c r="Y64" s="473">
        <v>9</v>
      </c>
      <c r="Z64" s="482"/>
      <c r="AA64" s="482"/>
      <c r="AB64" s="483"/>
      <c r="AC64" s="590"/>
      <c r="AD64" s="581"/>
      <c r="AE64" s="599"/>
      <c r="AF64" s="604"/>
      <c r="AG64" s="601" t="s">
        <v>272</v>
      </c>
      <c r="AH64" s="602"/>
      <c r="AI64" s="581">
        <v>0.88958333333333339</v>
      </c>
      <c r="AJ64" s="581"/>
      <c r="AK64" s="581">
        <v>0.90902777777777777</v>
      </c>
      <c r="AL64" s="762"/>
      <c r="AM64" s="605">
        <v>0.875</v>
      </c>
      <c r="AN64" s="583">
        <v>0.82986111111111116</v>
      </c>
      <c r="AO64" s="582"/>
      <c r="AP64" s="580"/>
      <c r="AQ64" s="871"/>
      <c r="AR64" s="457"/>
      <c r="AT64" s="477"/>
    </row>
    <row r="65" spans="1:46" ht="13.5" customHeight="1" x14ac:dyDescent="0.3">
      <c r="A65" s="732">
        <v>10</v>
      </c>
      <c r="B65" s="997"/>
      <c r="C65" s="44" t="s">
        <v>472</v>
      </c>
      <c r="D65" s="844">
        <v>1963</v>
      </c>
      <c r="E65" s="845">
        <f t="shared" si="19"/>
        <v>59</v>
      </c>
      <c r="F65" s="859" t="s">
        <v>473</v>
      </c>
      <c r="G65" s="64" t="s">
        <v>61</v>
      </c>
      <c r="H65" s="968" t="s">
        <v>373</v>
      </c>
      <c r="I65" s="956">
        <v>6</v>
      </c>
      <c r="J65" s="479">
        <f>MIN(AC65:AQ65)</f>
        <v>0.83124999999999993</v>
      </c>
      <c r="K65" s="772">
        <f t="shared" si="21"/>
        <v>8</v>
      </c>
      <c r="L65" s="485">
        <f t="shared" si="22"/>
        <v>1</v>
      </c>
      <c r="M65" s="775">
        <f t="shared" si="23"/>
        <v>8</v>
      </c>
      <c r="N65" s="486"/>
      <c r="O65" s="473">
        <v>8</v>
      </c>
      <c r="P65" s="482"/>
      <c r="Q65" s="482"/>
      <c r="R65" s="482"/>
      <c r="S65" s="482"/>
      <c r="T65" s="482"/>
      <c r="U65" s="482"/>
      <c r="V65" s="482"/>
      <c r="W65" s="482"/>
      <c r="X65" s="475"/>
      <c r="Y65" s="482"/>
      <c r="Z65" s="482"/>
      <c r="AA65" s="482"/>
      <c r="AB65" s="483"/>
      <c r="AC65" s="590"/>
      <c r="AD65" s="581">
        <v>0.83124999999999993</v>
      </c>
      <c r="AE65" s="599"/>
      <c r="AF65" s="604"/>
      <c r="AG65" s="582"/>
      <c r="AH65" s="583"/>
      <c r="AI65" s="581"/>
      <c r="AJ65" s="581"/>
      <c r="AK65" s="581"/>
      <c r="AL65" s="581"/>
      <c r="AM65" s="605"/>
      <c r="AN65" s="599"/>
      <c r="AO65" s="581"/>
      <c r="AP65" s="580"/>
      <c r="AQ65" s="871"/>
      <c r="AR65" s="457"/>
      <c r="AT65" s="477"/>
    </row>
    <row r="66" spans="1:46" ht="13.5" customHeight="1" x14ac:dyDescent="0.3">
      <c r="A66" s="732">
        <v>11</v>
      </c>
      <c r="B66" s="997"/>
      <c r="C66" s="44" t="s">
        <v>305</v>
      </c>
      <c r="D66" s="844">
        <v>1969</v>
      </c>
      <c r="E66" s="845">
        <f t="shared" si="19"/>
        <v>53</v>
      </c>
      <c r="F66" s="859" t="s">
        <v>100</v>
      </c>
      <c r="G66" s="64" t="s">
        <v>61</v>
      </c>
      <c r="H66" s="146"/>
      <c r="I66" s="956">
        <v>10</v>
      </c>
      <c r="J66" s="479">
        <f>MIN(AC66:AQ66)</f>
        <v>0.86041666666666661</v>
      </c>
      <c r="K66" s="772">
        <f t="shared" si="21"/>
        <v>7</v>
      </c>
      <c r="L66" s="485">
        <f t="shared" si="22"/>
        <v>1</v>
      </c>
      <c r="M66" s="775">
        <f t="shared" si="23"/>
        <v>7</v>
      </c>
      <c r="N66" s="486"/>
      <c r="O66" s="482"/>
      <c r="P66" s="482"/>
      <c r="Q66" s="482"/>
      <c r="R66" s="482"/>
      <c r="S66" s="482"/>
      <c r="T66" s="482"/>
      <c r="U66" s="482"/>
      <c r="V66" s="482"/>
      <c r="W66" s="473">
        <v>7</v>
      </c>
      <c r="X66" s="475"/>
      <c r="Y66" s="482"/>
      <c r="Z66" s="482"/>
      <c r="AA66" s="482"/>
      <c r="AB66" s="483"/>
      <c r="AC66" s="590"/>
      <c r="AD66" s="581"/>
      <c r="AE66" s="599"/>
      <c r="AF66" s="604"/>
      <c r="AG66" s="601"/>
      <c r="AH66" s="602"/>
      <c r="AI66" s="581"/>
      <c r="AJ66" s="581"/>
      <c r="AK66" s="581"/>
      <c r="AL66" s="762">
        <v>0.86041666666666661</v>
      </c>
      <c r="AM66" s="605"/>
      <c r="AN66" s="599"/>
      <c r="AO66" s="581"/>
      <c r="AP66" s="580"/>
      <c r="AQ66" s="871"/>
      <c r="AR66" s="457"/>
      <c r="AT66" s="477"/>
    </row>
    <row r="67" spans="1:46" ht="13.5" customHeight="1" x14ac:dyDescent="0.3">
      <c r="A67" s="732">
        <v>12</v>
      </c>
      <c r="B67" s="997"/>
      <c r="C67" s="836" t="s">
        <v>296</v>
      </c>
      <c r="D67" s="844">
        <v>1965</v>
      </c>
      <c r="E67" s="845">
        <f t="shared" si="19"/>
        <v>57</v>
      </c>
      <c r="F67" s="201" t="s">
        <v>93</v>
      </c>
      <c r="G67" s="64" t="s">
        <v>61</v>
      </c>
      <c r="H67" s="146"/>
      <c r="I67" s="956">
        <v>11</v>
      </c>
      <c r="J67" s="479">
        <f>MIN(AC67:AQ67)</f>
        <v>0.87916666666666676</v>
      </c>
      <c r="K67" s="772">
        <f t="shared" si="21"/>
        <v>5</v>
      </c>
      <c r="L67" s="485">
        <f t="shared" si="22"/>
        <v>1</v>
      </c>
      <c r="M67" s="775">
        <f t="shared" si="23"/>
        <v>5</v>
      </c>
      <c r="N67" s="486"/>
      <c r="O67" s="482"/>
      <c r="P67" s="482"/>
      <c r="Q67" s="473">
        <v>5</v>
      </c>
      <c r="R67" s="483"/>
      <c r="S67" s="489"/>
      <c r="T67" s="490"/>
      <c r="U67" s="490"/>
      <c r="V67" s="490"/>
      <c r="W67" s="482"/>
      <c r="X67" s="501"/>
      <c r="Y67" s="482"/>
      <c r="Z67" s="482"/>
      <c r="AA67" s="482"/>
      <c r="AB67" s="483"/>
      <c r="AC67" s="592"/>
      <c r="AD67" s="581"/>
      <c r="AE67" s="599"/>
      <c r="AF67" s="605">
        <v>0.87916666666666676</v>
      </c>
      <c r="AG67" s="601"/>
      <c r="AH67" s="583"/>
      <c r="AI67" s="581"/>
      <c r="AJ67" s="581"/>
      <c r="AK67" s="581"/>
      <c r="AL67" s="762"/>
      <c r="AM67" s="605"/>
      <c r="AN67" s="581"/>
      <c r="AO67" s="581"/>
      <c r="AP67" s="580"/>
      <c r="AQ67" s="871"/>
      <c r="AR67" s="457"/>
      <c r="AT67" s="477"/>
    </row>
    <row r="68" spans="1:46" ht="13.5" customHeight="1" x14ac:dyDescent="0.3">
      <c r="A68" s="732">
        <v>13</v>
      </c>
      <c r="B68" s="997"/>
      <c r="C68" s="44" t="s">
        <v>402</v>
      </c>
      <c r="D68" s="844">
        <v>1967</v>
      </c>
      <c r="E68" s="845">
        <f t="shared" si="19"/>
        <v>55</v>
      </c>
      <c r="F68" s="860" t="s">
        <v>30</v>
      </c>
      <c r="G68" s="64" t="s">
        <v>61</v>
      </c>
      <c r="H68" s="146"/>
      <c r="I68" s="956">
        <v>13</v>
      </c>
      <c r="J68" s="488" t="s">
        <v>463</v>
      </c>
      <c r="K68" s="772">
        <f t="shared" si="21"/>
        <v>5</v>
      </c>
      <c r="L68" s="485">
        <f t="shared" si="22"/>
        <v>1</v>
      </c>
      <c r="M68" s="775">
        <f t="shared" si="23"/>
        <v>5</v>
      </c>
      <c r="N68" s="480">
        <v>5</v>
      </c>
      <c r="O68" s="482"/>
      <c r="P68" s="482"/>
      <c r="Q68" s="482"/>
      <c r="R68" s="482"/>
      <c r="S68" s="489"/>
      <c r="T68" s="490"/>
      <c r="U68" s="490"/>
      <c r="V68" s="490"/>
      <c r="W68" s="482"/>
      <c r="X68" s="475"/>
      <c r="Y68" s="482"/>
      <c r="Z68" s="482"/>
      <c r="AA68" s="482"/>
      <c r="AB68" s="483"/>
      <c r="AC68" s="585" t="s">
        <v>463</v>
      </c>
      <c r="AD68" s="580"/>
      <c r="AE68" s="599"/>
      <c r="AF68" s="604"/>
      <c r="AG68" s="606"/>
      <c r="AH68" s="583"/>
      <c r="AI68" s="581"/>
      <c r="AJ68" s="581"/>
      <c r="AK68" s="581"/>
      <c r="AL68" s="762"/>
      <c r="AM68" s="878"/>
      <c r="AN68" s="581"/>
      <c r="AO68" s="581"/>
      <c r="AP68" s="580"/>
      <c r="AQ68" s="874"/>
      <c r="AR68" s="457"/>
      <c r="AT68" s="477"/>
    </row>
    <row r="69" spans="1:46" ht="13.5" customHeight="1" x14ac:dyDescent="0.3">
      <c r="A69" s="732">
        <v>14</v>
      </c>
      <c r="B69" s="997"/>
      <c r="C69" s="44" t="s">
        <v>434</v>
      </c>
      <c r="D69" s="844">
        <v>1968</v>
      </c>
      <c r="E69" s="845">
        <f t="shared" si="19"/>
        <v>54</v>
      </c>
      <c r="F69" s="193" t="s">
        <v>30</v>
      </c>
      <c r="G69" s="64" t="s">
        <v>61</v>
      </c>
      <c r="H69" s="146"/>
      <c r="I69" s="956">
        <v>14</v>
      </c>
      <c r="J69" s="488" t="s">
        <v>566</v>
      </c>
      <c r="K69" s="772">
        <f t="shared" si="21"/>
        <v>3</v>
      </c>
      <c r="L69" s="485">
        <f t="shared" si="22"/>
        <v>1</v>
      </c>
      <c r="M69" s="775">
        <f t="shared" si="23"/>
        <v>3</v>
      </c>
      <c r="N69" s="486"/>
      <c r="O69" s="482"/>
      <c r="P69" s="482"/>
      <c r="Q69" s="482"/>
      <c r="R69" s="482"/>
      <c r="S69" s="489"/>
      <c r="T69" s="490"/>
      <c r="U69" s="490"/>
      <c r="V69" s="490"/>
      <c r="W69" s="473">
        <v>3</v>
      </c>
      <c r="X69" s="482"/>
      <c r="Y69" s="482"/>
      <c r="Z69" s="482"/>
      <c r="AA69" s="482"/>
      <c r="AB69" s="483"/>
      <c r="AC69" s="590"/>
      <c r="AD69" s="581"/>
      <c r="AE69" s="599"/>
      <c r="AF69" s="604"/>
      <c r="AG69" s="608"/>
      <c r="AH69" s="602"/>
      <c r="AI69" s="581"/>
      <c r="AJ69" s="581"/>
      <c r="AK69" s="581"/>
      <c r="AL69" s="765" t="s">
        <v>566</v>
      </c>
      <c r="AM69" s="605"/>
      <c r="AN69" s="581"/>
      <c r="AO69" s="581"/>
      <c r="AP69" s="580"/>
      <c r="AQ69" s="871"/>
      <c r="AR69" s="457"/>
      <c r="AT69" s="477"/>
    </row>
    <row r="70" spans="1:46" ht="13.5" customHeight="1" thickBot="1" x14ac:dyDescent="0.35">
      <c r="A70" s="733">
        <v>14</v>
      </c>
      <c r="B70" s="508" t="s">
        <v>61</v>
      </c>
      <c r="C70" s="834" t="s">
        <v>72</v>
      </c>
      <c r="D70" s="853"/>
      <c r="E70" s="853"/>
      <c r="F70" s="854"/>
      <c r="G70" s="67" t="s">
        <v>61</v>
      </c>
      <c r="H70" s="568"/>
      <c r="I70" s="952"/>
      <c r="J70" s="509"/>
      <c r="K70" s="349" t="s">
        <v>26</v>
      </c>
      <c r="L70" s="510"/>
      <c r="M70" s="777"/>
      <c r="N70" s="511">
        <f t="shared" ref="N70:AB70" si="24">COUNTIF(N56:N69,"&gt;-1")</f>
        <v>6</v>
      </c>
      <c r="O70" s="512">
        <f t="shared" si="24"/>
        <v>5</v>
      </c>
      <c r="P70" s="514">
        <f t="shared" si="24"/>
        <v>4</v>
      </c>
      <c r="Q70" s="514">
        <f t="shared" si="24"/>
        <v>7</v>
      </c>
      <c r="R70" s="515">
        <f t="shared" si="24"/>
        <v>7</v>
      </c>
      <c r="S70" s="517">
        <f t="shared" si="24"/>
        <v>4</v>
      </c>
      <c r="T70" s="517">
        <f t="shared" si="24"/>
        <v>5</v>
      </c>
      <c r="U70" s="517">
        <f t="shared" si="24"/>
        <v>4</v>
      </c>
      <c r="V70" s="517">
        <f t="shared" si="24"/>
        <v>8</v>
      </c>
      <c r="W70" s="514">
        <f t="shared" si="24"/>
        <v>8</v>
      </c>
      <c r="X70" s="514">
        <f t="shared" si="24"/>
        <v>2</v>
      </c>
      <c r="Y70" s="514">
        <f t="shared" si="24"/>
        <v>4</v>
      </c>
      <c r="Z70" s="514">
        <f t="shared" si="24"/>
        <v>5</v>
      </c>
      <c r="AA70" s="514">
        <f t="shared" si="24"/>
        <v>2</v>
      </c>
      <c r="AB70" s="515">
        <f t="shared" si="24"/>
        <v>0</v>
      </c>
      <c r="AC70" s="593"/>
      <c r="AD70" s="595"/>
      <c r="AE70" s="595"/>
      <c r="AF70" s="595"/>
      <c r="AG70" s="596"/>
      <c r="AH70" s="597"/>
      <c r="AI70" s="595"/>
      <c r="AJ70" s="595"/>
      <c r="AK70" s="595"/>
      <c r="AL70" s="763"/>
      <c r="AM70" s="875"/>
      <c r="AN70" s="595"/>
      <c r="AO70" s="595"/>
      <c r="AP70" s="595"/>
      <c r="AQ70" s="876"/>
      <c r="AR70" s="457"/>
      <c r="AT70" s="477"/>
    </row>
    <row r="71" spans="1:46" ht="13.5" customHeight="1" thickBot="1" x14ac:dyDescent="0.3">
      <c r="A71" s="728" t="s">
        <v>0</v>
      </c>
      <c r="B71" s="459" t="s">
        <v>1</v>
      </c>
      <c r="C71" s="459" t="s">
        <v>2</v>
      </c>
      <c r="D71" s="839" t="s">
        <v>3</v>
      </c>
      <c r="E71" s="839" t="s">
        <v>447</v>
      </c>
      <c r="F71" s="840" t="s">
        <v>4</v>
      </c>
      <c r="G71" s="76" t="s">
        <v>1</v>
      </c>
      <c r="H71" s="254" t="s">
        <v>5</v>
      </c>
      <c r="I71" s="947" t="s">
        <v>457</v>
      </c>
      <c r="J71" s="460" t="s">
        <v>6</v>
      </c>
      <c r="K71" s="461" t="s">
        <v>453</v>
      </c>
      <c r="L71" s="462" t="s">
        <v>7</v>
      </c>
      <c r="M71" s="773" t="s">
        <v>8</v>
      </c>
      <c r="N71" s="463">
        <v>1</v>
      </c>
      <c r="O71" s="464">
        <v>2</v>
      </c>
      <c r="P71" s="465">
        <v>3</v>
      </c>
      <c r="Q71" s="465">
        <v>4</v>
      </c>
      <c r="R71" s="463">
        <v>5</v>
      </c>
      <c r="S71" s="464">
        <v>6</v>
      </c>
      <c r="T71" s="465">
        <v>7</v>
      </c>
      <c r="U71" s="465">
        <v>8</v>
      </c>
      <c r="V71" s="466">
        <v>9</v>
      </c>
      <c r="W71" s="467">
        <v>10</v>
      </c>
      <c r="X71" s="468">
        <v>11</v>
      </c>
      <c r="Y71" s="468">
        <v>12</v>
      </c>
      <c r="Z71" s="466">
        <v>13</v>
      </c>
      <c r="AA71" s="467">
        <v>14</v>
      </c>
      <c r="AB71" s="466">
        <v>15</v>
      </c>
      <c r="AC71" s="779" t="s">
        <v>10</v>
      </c>
      <c r="AD71" s="780" t="s">
        <v>11</v>
      </c>
      <c r="AE71" s="780" t="s">
        <v>12</v>
      </c>
      <c r="AF71" s="780" t="s">
        <v>13</v>
      </c>
      <c r="AG71" s="781" t="s">
        <v>14</v>
      </c>
      <c r="AH71" s="782" t="s">
        <v>432</v>
      </c>
      <c r="AI71" s="780" t="s">
        <v>387</v>
      </c>
      <c r="AJ71" s="780" t="s">
        <v>388</v>
      </c>
      <c r="AK71" s="780" t="s">
        <v>389</v>
      </c>
      <c r="AL71" s="783" t="s">
        <v>390</v>
      </c>
      <c r="AM71" s="866" t="s">
        <v>391</v>
      </c>
      <c r="AN71" s="867" t="s">
        <v>392</v>
      </c>
      <c r="AO71" s="867" t="s">
        <v>454</v>
      </c>
      <c r="AP71" s="867" t="s">
        <v>455</v>
      </c>
      <c r="AQ71" s="868" t="s">
        <v>456</v>
      </c>
      <c r="AR71" s="457"/>
      <c r="AT71" s="477"/>
    </row>
    <row r="72" spans="1:46" ht="13.5" customHeight="1" x14ac:dyDescent="0.3">
      <c r="A72" s="730">
        <v>1</v>
      </c>
      <c r="B72" s="996" t="s">
        <v>73</v>
      </c>
      <c r="C72" s="884" t="s">
        <v>74</v>
      </c>
      <c r="D72" s="847">
        <v>1958</v>
      </c>
      <c r="E72" s="845">
        <f>SUM(2022-D72)</f>
        <v>64</v>
      </c>
      <c r="F72" s="195" t="s">
        <v>32</v>
      </c>
      <c r="G72" s="64" t="s">
        <v>73</v>
      </c>
      <c r="H72" s="146"/>
      <c r="I72" s="951">
        <v>1</v>
      </c>
      <c r="J72" s="479">
        <f>MIN(AC72:AQ72)</f>
        <v>0.90694444444444444</v>
      </c>
      <c r="K72" s="772">
        <f t="shared" ref="K72:K76" si="25">IF(COUNTIF(N72:AB72,"&gt;=0")&lt;11,SUM(N72:AB72),SUM(LARGE(N72:AB72,1),LARGE(N72:AB72,2),LARGE(N72:AB72,3),LARGE(N72:AB72,4),LARGE(N72:AB72,5),LARGE(N72:AB72,6),LARGE(N72:AB72,7),LARGE(N72:AB72,8),LARGE(N72:AB72,9),LARGE(N72:AB72,10)))</f>
        <v>99</v>
      </c>
      <c r="L72" s="485">
        <f>SUM(COUNTIF(N72:AB72,"&gt;-1"))</f>
        <v>10</v>
      </c>
      <c r="M72" s="775">
        <f>SUM(N72:AB72)</f>
        <v>99</v>
      </c>
      <c r="N72" s="500">
        <v>10</v>
      </c>
      <c r="O72" s="473">
        <v>9</v>
      </c>
      <c r="P72" s="481">
        <v>10</v>
      </c>
      <c r="Q72" s="481">
        <v>10</v>
      </c>
      <c r="R72" s="474">
        <v>10</v>
      </c>
      <c r="S72" s="481">
        <v>10</v>
      </c>
      <c r="T72" s="481">
        <v>10</v>
      </c>
      <c r="U72" s="474">
        <v>10</v>
      </c>
      <c r="V72" s="474">
        <v>10</v>
      </c>
      <c r="W72" s="474">
        <v>10</v>
      </c>
      <c r="X72" s="482"/>
      <c r="Y72" s="482"/>
      <c r="Z72" s="482"/>
      <c r="AA72" s="482"/>
      <c r="AB72" s="483"/>
      <c r="AC72" s="592">
        <v>0.95486111111111116</v>
      </c>
      <c r="AD72" s="580">
        <v>0.97638888888888886</v>
      </c>
      <c r="AE72" s="580">
        <v>0.92083333333333339</v>
      </c>
      <c r="AF72" s="581">
        <v>0.93125000000000002</v>
      </c>
      <c r="AG72" s="582">
        <v>0.92499999999999993</v>
      </c>
      <c r="AH72" s="591">
        <v>0.92291666666666661</v>
      </c>
      <c r="AI72" s="581">
        <v>0.90763888888888899</v>
      </c>
      <c r="AJ72" s="581">
        <v>0.90694444444444444</v>
      </c>
      <c r="AK72" s="581">
        <v>0.93055555555555547</v>
      </c>
      <c r="AL72" s="762">
        <v>0.91875000000000007</v>
      </c>
      <c r="AM72" s="605"/>
      <c r="AN72" s="581"/>
      <c r="AO72" s="581"/>
      <c r="AP72" s="581"/>
      <c r="AQ72" s="873"/>
      <c r="AR72" s="457"/>
      <c r="AT72" s="477"/>
    </row>
    <row r="73" spans="1:46" ht="13.5" customHeight="1" x14ac:dyDescent="0.3">
      <c r="A73" s="730">
        <v>2</v>
      </c>
      <c r="B73" s="997"/>
      <c r="C73" s="885" t="s">
        <v>67</v>
      </c>
      <c r="D73" s="844">
        <v>1962</v>
      </c>
      <c r="E73" s="845">
        <f>SUM(2022-D73)</f>
        <v>60</v>
      </c>
      <c r="F73" s="860" t="s">
        <v>30</v>
      </c>
      <c r="G73" s="64" t="s">
        <v>73</v>
      </c>
      <c r="H73" s="146"/>
      <c r="I73" s="949">
        <v>3</v>
      </c>
      <c r="J73" s="479">
        <f>MIN(AC73:AQ73)</f>
        <v>0.94305555555555554</v>
      </c>
      <c r="K73" s="772">
        <f t="shared" si="25"/>
        <v>95</v>
      </c>
      <c r="L73" s="910">
        <f>SUM(COUNTIF(N73:AB73,"&gt;-1"))</f>
        <v>14</v>
      </c>
      <c r="M73" s="775">
        <f>SUM(N73:AB73)</f>
        <v>129</v>
      </c>
      <c r="N73" s="946">
        <v>9</v>
      </c>
      <c r="O73" s="481">
        <v>10</v>
      </c>
      <c r="P73" s="945">
        <v>9</v>
      </c>
      <c r="Q73" s="473">
        <v>9</v>
      </c>
      <c r="R73" s="945">
        <v>8</v>
      </c>
      <c r="S73" s="473">
        <v>9</v>
      </c>
      <c r="T73" s="945">
        <v>8</v>
      </c>
      <c r="U73" s="473">
        <v>9</v>
      </c>
      <c r="V73" s="473">
        <v>9</v>
      </c>
      <c r="W73" s="473">
        <v>9</v>
      </c>
      <c r="X73" s="481">
        <v>10</v>
      </c>
      <c r="Y73" s="481">
        <v>10</v>
      </c>
      <c r="Z73" s="481">
        <v>10</v>
      </c>
      <c r="AA73" s="481">
        <v>10</v>
      </c>
      <c r="AB73" s="483"/>
      <c r="AC73" s="592">
        <v>0.98958333333333337</v>
      </c>
      <c r="AD73" s="580">
        <v>0.9555555555555556</v>
      </c>
      <c r="AE73" s="580">
        <v>0.94305555555555554</v>
      </c>
      <c r="AF73" s="581">
        <v>0.95277777777777783</v>
      </c>
      <c r="AG73" s="582">
        <v>0.95277777777777783</v>
      </c>
      <c r="AH73" s="611">
        <v>0.97569444444444453</v>
      </c>
      <c r="AI73" s="581">
        <v>0.95000000000000007</v>
      </c>
      <c r="AJ73" s="581">
        <v>0.96388888888888891</v>
      </c>
      <c r="AK73" s="599" t="s">
        <v>499</v>
      </c>
      <c r="AL73" s="765" t="s">
        <v>567</v>
      </c>
      <c r="AM73" s="605">
        <v>0.96319444444444446</v>
      </c>
      <c r="AN73" s="581">
        <v>0.94513888888888886</v>
      </c>
      <c r="AO73" s="581">
        <v>0.97986111111111107</v>
      </c>
      <c r="AP73" s="581">
        <v>0.98472222222222217</v>
      </c>
      <c r="AQ73" s="873"/>
      <c r="AR73" s="457"/>
      <c r="AT73" s="477"/>
    </row>
    <row r="74" spans="1:46" ht="13.5" customHeight="1" x14ac:dyDescent="0.3">
      <c r="A74" s="730">
        <v>3</v>
      </c>
      <c r="B74" s="997"/>
      <c r="C74" s="884" t="s">
        <v>75</v>
      </c>
      <c r="D74" s="847">
        <v>1955</v>
      </c>
      <c r="E74" s="845">
        <f>SUM(2022-D74)</f>
        <v>67</v>
      </c>
      <c r="F74" s="195" t="s">
        <v>58</v>
      </c>
      <c r="G74" s="64" t="s">
        <v>73</v>
      </c>
      <c r="H74" s="146"/>
      <c r="I74" s="956">
        <v>4</v>
      </c>
      <c r="J74" s="479">
        <f>MIN(AC74:AQ74)</f>
        <v>0.97499999999999998</v>
      </c>
      <c r="K74" s="772">
        <f t="shared" si="25"/>
        <v>72</v>
      </c>
      <c r="L74" s="485">
        <f>SUM(COUNTIF(N74:AB74,"&gt;-1"))</f>
        <v>9</v>
      </c>
      <c r="M74" s="775">
        <f>SUM(N74:AB74)</f>
        <v>72</v>
      </c>
      <c r="N74" s="480">
        <v>8</v>
      </c>
      <c r="O74" s="473">
        <v>8</v>
      </c>
      <c r="P74" s="473">
        <v>8</v>
      </c>
      <c r="Q74" s="473">
        <v>8</v>
      </c>
      <c r="R74" s="473">
        <v>7</v>
      </c>
      <c r="S74" s="473">
        <v>8</v>
      </c>
      <c r="T74" s="482"/>
      <c r="U74" s="473">
        <v>8</v>
      </c>
      <c r="V74" s="473">
        <v>8</v>
      </c>
      <c r="W74" s="482"/>
      <c r="X74" s="473">
        <v>9</v>
      </c>
      <c r="Y74" s="482"/>
      <c r="Z74" s="482"/>
      <c r="AA74" s="482"/>
      <c r="AB74" s="483"/>
      <c r="AC74" s="585" t="s">
        <v>244</v>
      </c>
      <c r="AD74" s="599" t="s">
        <v>291</v>
      </c>
      <c r="AE74" s="599" t="s">
        <v>309</v>
      </c>
      <c r="AF74" s="599" t="s">
        <v>294</v>
      </c>
      <c r="AG74" s="601" t="s">
        <v>233</v>
      </c>
      <c r="AH74" s="612" t="s">
        <v>322</v>
      </c>
      <c r="AI74" s="599"/>
      <c r="AJ74" s="581">
        <v>0.97499999999999998</v>
      </c>
      <c r="AK74" s="601" t="s">
        <v>317</v>
      </c>
      <c r="AL74" s="765"/>
      <c r="AM74" s="617" t="s">
        <v>288</v>
      </c>
      <c r="AN74" s="581"/>
      <c r="AO74" s="581"/>
      <c r="AP74" s="581"/>
      <c r="AQ74" s="873"/>
      <c r="AR74" s="457"/>
      <c r="AT74" s="477"/>
    </row>
    <row r="75" spans="1:46" ht="13.5" customHeight="1" x14ac:dyDescent="0.3">
      <c r="A75" s="732">
        <v>4</v>
      </c>
      <c r="B75" s="997"/>
      <c r="C75" s="58" t="s">
        <v>500</v>
      </c>
      <c r="D75" s="844">
        <v>1960</v>
      </c>
      <c r="E75" s="845">
        <f>SUM(2022-D75)</f>
        <v>62</v>
      </c>
      <c r="F75" s="195" t="s">
        <v>502</v>
      </c>
      <c r="G75" s="64" t="s">
        <v>73</v>
      </c>
      <c r="H75" s="146"/>
      <c r="I75" s="949">
        <v>2</v>
      </c>
      <c r="J75" s="479">
        <f>MIN(AC75:AQ75)</f>
        <v>0.93402777777777779</v>
      </c>
      <c r="K75" s="772">
        <f t="shared" si="25"/>
        <v>18</v>
      </c>
      <c r="L75" s="485">
        <f>SUM(COUNTIF(N75:AB75,"&gt;-1"))</f>
        <v>2</v>
      </c>
      <c r="M75" s="775">
        <f>SUM(N75:AB75)</f>
        <v>18</v>
      </c>
      <c r="N75" s="486"/>
      <c r="O75" s="482"/>
      <c r="P75" s="482"/>
      <c r="Q75" s="482"/>
      <c r="R75" s="473">
        <v>9</v>
      </c>
      <c r="S75" s="482"/>
      <c r="T75" s="473">
        <v>9</v>
      </c>
      <c r="U75" s="482"/>
      <c r="V75" s="482"/>
      <c r="W75" s="482"/>
      <c r="X75" s="482"/>
      <c r="Y75" s="482"/>
      <c r="Z75" s="482"/>
      <c r="AA75" s="482"/>
      <c r="AB75" s="483"/>
      <c r="AC75" s="592"/>
      <c r="AD75" s="580"/>
      <c r="AE75" s="580"/>
      <c r="AF75" s="581"/>
      <c r="AG75" s="582">
        <v>0.93402777777777779</v>
      </c>
      <c r="AH75" s="609"/>
      <c r="AI75" s="581">
        <v>0.93680555555555556</v>
      </c>
      <c r="AJ75" s="599"/>
      <c r="AK75" s="599"/>
      <c r="AL75" s="765"/>
      <c r="AM75" s="605"/>
      <c r="AN75" s="581"/>
      <c r="AO75" s="581"/>
      <c r="AP75" s="581"/>
      <c r="AQ75" s="873"/>
      <c r="AR75" s="457"/>
      <c r="AT75" s="477"/>
    </row>
    <row r="76" spans="1:46" ht="13.5" customHeight="1" x14ac:dyDescent="0.3">
      <c r="A76" s="732">
        <v>5</v>
      </c>
      <c r="B76" s="997"/>
      <c r="C76" s="58" t="s">
        <v>504</v>
      </c>
      <c r="D76" s="844">
        <v>1955</v>
      </c>
      <c r="E76" s="845">
        <f>SUM(2022-D76)</f>
        <v>67</v>
      </c>
      <c r="F76" s="192" t="s">
        <v>35</v>
      </c>
      <c r="G76" s="64" t="s">
        <v>73</v>
      </c>
      <c r="H76" s="146"/>
      <c r="I76" s="949">
        <v>5</v>
      </c>
      <c r="J76" s="488" t="s">
        <v>505</v>
      </c>
      <c r="K76" s="772">
        <f t="shared" si="25"/>
        <v>13</v>
      </c>
      <c r="L76" s="485">
        <f>SUM(COUNTIF(N76:AB76,"&gt;-1"))</f>
        <v>2</v>
      </c>
      <c r="M76" s="775">
        <f>SUM(N76:AB76)</f>
        <v>13</v>
      </c>
      <c r="N76" s="486"/>
      <c r="O76" s="482"/>
      <c r="P76" s="482"/>
      <c r="Q76" s="482"/>
      <c r="R76" s="473">
        <v>6</v>
      </c>
      <c r="S76" s="473">
        <v>7</v>
      </c>
      <c r="T76" s="482"/>
      <c r="U76" s="482"/>
      <c r="V76" s="482"/>
      <c r="W76" s="482"/>
      <c r="X76" s="482"/>
      <c r="Y76" s="482"/>
      <c r="Z76" s="482"/>
      <c r="AA76" s="482"/>
      <c r="AB76" s="483"/>
      <c r="AC76" s="592"/>
      <c r="AD76" s="580"/>
      <c r="AE76" s="580"/>
      <c r="AF76" s="581"/>
      <c r="AG76" s="601" t="s">
        <v>505</v>
      </c>
      <c r="AH76" s="609" t="s">
        <v>514</v>
      </c>
      <c r="AI76" s="599"/>
      <c r="AJ76" s="599"/>
      <c r="AK76" s="599"/>
      <c r="AL76" s="765"/>
      <c r="AM76" s="605"/>
      <c r="AN76" s="599"/>
      <c r="AO76" s="599"/>
      <c r="AP76" s="581"/>
      <c r="AQ76" s="877"/>
      <c r="AR76" s="457"/>
      <c r="AT76" s="477"/>
    </row>
    <row r="77" spans="1:46" ht="13.5" customHeight="1" thickBot="1" x14ac:dyDescent="0.35">
      <c r="A77" s="733">
        <v>5</v>
      </c>
      <c r="B77" s="537" t="s">
        <v>73</v>
      </c>
      <c r="C77" s="834" t="s">
        <v>80</v>
      </c>
      <c r="D77" s="853"/>
      <c r="E77" s="853"/>
      <c r="F77" s="854"/>
      <c r="G77" s="69" t="s">
        <v>73</v>
      </c>
      <c r="H77" s="568"/>
      <c r="I77" s="952"/>
      <c r="J77" s="509"/>
      <c r="K77" s="349" t="s">
        <v>26</v>
      </c>
      <c r="L77" s="510"/>
      <c r="M77" s="777"/>
      <c r="N77" s="511">
        <f t="shared" ref="N77:AB77" si="26">COUNTIF(N72:N76,"&gt;-1")</f>
        <v>3</v>
      </c>
      <c r="O77" s="512">
        <f t="shared" si="26"/>
        <v>3</v>
      </c>
      <c r="P77" s="514">
        <f t="shared" si="26"/>
        <v>3</v>
      </c>
      <c r="Q77" s="514">
        <f t="shared" si="26"/>
        <v>3</v>
      </c>
      <c r="R77" s="515">
        <f t="shared" si="26"/>
        <v>5</v>
      </c>
      <c r="S77" s="517">
        <f t="shared" si="26"/>
        <v>4</v>
      </c>
      <c r="T77" s="517">
        <f t="shared" si="26"/>
        <v>3</v>
      </c>
      <c r="U77" s="517">
        <f t="shared" si="26"/>
        <v>3</v>
      </c>
      <c r="V77" s="517">
        <f t="shared" si="26"/>
        <v>3</v>
      </c>
      <c r="W77" s="517">
        <f t="shared" si="26"/>
        <v>2</v>
      </c>
      <c r="X77" s="514">
        <f t="shared" si="26"/>
        <v>2</v>
      </c>
      <c r="Y77" s="514">
        <f t="shared" si="26"/>
        <v>1</v>
      </c>
      <c r="Z77" s="514">
        <f t="shared" si="26"/>
        <v>1</v>
      </c>
      <c r="AA77" s="514">
        <f t="shared" si="26"/>
        <v>1</v>
      </c>
      <c r="AB77" s="515">
        <f t="shared" si="26"/>
        <v>0</v>
      </c>
      <c r="AC77" s="593"/>
      <c r="AD77" s="595"/>
      <c r="AE77" s="595"/>
      <c r="AF77" s="595"/>
      <c r="AG77" s="596"/>
      <c r="AH77" s="597"/>
      <c r="AI77" s="595"/>
      <c r="AJ77" s="595"/>
      <c r="AK77" s="595"/>
      <c r="AL77" s="763"/>
      <c r="AM77" s="875"/>
      <c r="AN77" s="595"/>
      <c r="AO77" s="595"/>
      <c r="AP77" s="595"/>
      <c r="AQ77" s="876"/>
      <c r="AR77" s="457"/>
      <c r="AT77" s="477"/>
    </row>
    <row r="78" spans="1:46" ht="13.5" customHeight="1" thickBot="1" x14ac:dyDescent="0.3">
      <c r="A78" s="728" t="s">
        <v>0</v>
      </c>
      <c r="B78" s="459" t="s">
        <v>1</v>
      </c>
      <c r="C78" s="459" t="s">
        <v>2</v>
      </c>
      <c r="D78" s="839" t="s">
        <v>3</v>
      </c>
      <c r="E78" s="839" t="s">
        <v>447</v>
      </c>
      <c r="F78" s="840" t="s">
        <v>4</v>
      </c>
      <c r="G78" s="76" t="s">
        <v>1</v>
      </c>
      <c r="H78" s="254" t="s">
        <v>5</v>
      </c>
      <c r="I78" s="947" t="s">
        <v>457</v>
      </c>
      <c r="J78" s="460" t="s">
        <v>6</v>
      </c>
      <c r="K78" s="461" t="s">
        <v>453</v>
      </c>
      <c r="L78" s="462" t="s">
        <v>7</v>
      </c>
      <c r="M78" s="773" t="s">
        <v>8</v>
      </c>
      <c r="N78" s="463">
        <v>1</v>
      </c>
      <c r="O78" s="464">
        <v>2</v>
      </c>
      <c r="P78" s="465">
        <v>3</v>
      </c>
      <c r="Q78" s="465">
        <v>4</v>
      </c>
      <c r="R78" s="463">
        <v>5</v>
      </c>
      <c r="S78" s="464">
        <v>6</v>
      </c>
      <c r="T78" s="465">
        <v>7</v>
      </c>
      <c r="U78" s="465">
        <v>8</v>
      </c>
      <c r="V78" s="466">
        <v>9</v>
      </c>
      <c r="W78" s="467">
        <v>10</v>
      </c>
      <c r="X78" s="468">
        <v>11</v>
      </c>
      <c r="Y78" s="468">
        <v>12</v>
      </c>
      <c r="Z78" s="466">
        <v>13</v>
      </c>
      <c r="AA78" s="467">
        <v>14</v>
      </c>
      <c r="AB78" s="466">
        <v>15</v>
      </c>
      <c r="AC78" s="779" t="s">
        <v>10</v>
      </c>
      <c r="AD78" s="780" t="s">
        <v>11</v>
      </c>
      <c r="AE78" s="780" t="s">
        <v>12</v>
      </c>
      <c r="AF78" s="780" t="s">
        <v>13</v>
      </c>
      <c r="AG78" s="781" t="s">
        <v>14</v>
      </c>
      <c r="AH78" s="782" t="s">
        <v>432</v>
      </c>
      <c r="AI78" s="780" t="s">
        <v>387</v>
      </c>
      <c r="AJ78" s="780" t="s">
        <v>388</v>
      </c>
      <c r="AK78" s="780" t="s">
        <v>389</v>
      </c>
      <c r="AL78" s="783" t="s">
        <v>390</v>
      </c>
      <c r="AM78" s="866" t="s">
        <v>391</v>
      </c>
      <c r="AN78" s="867" t="s">
        <v>392</v>
      </c>
      <c r="AO78" s="867" t="s">
        <v>454</v>
      </c>
      <c r="AP78" s="867" t="s">
        <v>455</v>
      </c>
      <c r="AQ78" s="868" t="s">
        <v>456</v>
      </c>
      <c r="AR78" s="457"/>
      <c r="AT78" s="477"/>
    </row>
    <row r="79" spans="1:46" ht="13.5" customHeight="1" x14ac:dyDescent="0.3">
      <c r="A79" s="730">
        <v>1</v>
      </c>
      <c r="B79" s="996" t="s">
        <v>81</v>
      </c>
      <c r="C79" s="886" t="s">
        <v>375</v>
      </c>
      <c r="D79" s="845">
        <v>1950</v>
      </c>
      <c r="E79" s="845">
        <f t="shared" ref="E79:E85" si="27">SUM(2022-D79)</f>
        <v>72</v>
      </c>
      <c r="F79" s="139" t="s">
        <v>82</v>
      </c>
      <c r="G79" s="64" t="s">
        <v>81</v>
      </c>
      <c r="H79" s="146"/>
      <c r="I79" s="951">
        <v>1</v>
      </c>
      <c r="J79" s="479">
        <f>MIN(AC79:AQ79)</f>
        <v>0.86249999999999993</v>
      </c>
      <c r="K79" s="987">
        <f t="shared" ref="K79:K85" si="28">IF(COUNTIF(N79:AB79,"&gt;=0")&lt;11,SUM(N79:AB79),SUM(LARGE(N79:AB79,1),LARGE(N79:AB79,2),LARGE(N79:AB79,3),LARGE(N79:AB79,4),LARGE(N79:AB79,5),LARGE(N79:AB79,6),LARGE(N79:AB79,7),LARGE(N79:AB79,8),LARGE(N79:AB79,9),LARGE(N79:AB79,10)))</f>
        <v>100</v>
      </c>
      <c r="L79" s="910">
        <f t="shared" ref="L79:L85" si="29">SUM(COUNTIF(N79:AB79,"&gt;-1"))</f>
        <v>14</v>
      </c>
      <c r="M79" s="775">
        <f t="shared" ref="M79:M85" si="30">SUM(N79:AB79)</f>
        <v>140</v>
      </c>
      <c r="N79" s="500">
        <v>10</v>
      </c>
      <c r="O79" s="474">
        <v>10</v>
      </c>
      <c r="P79" s="474">
        <v>10</v>
      </c>
      <c r="Q79" s="474">
        <v>10</v>
      </c>
      <c r="R79" s="474">
        <v>10</v>
      </c>
      <c r="S79" s="474">
        <v>10</v>
      </c>
      <c r="T79" s="474">
        <v>10</v>
      </c>
      <c r="U79" s="474">
        <v>10</v>
      </c>
      <c r="V79" s="474">
        <v>10</v>
      </c>
      <c r="W79" s="474">
        <v>10</v>
      </c>
      <c r="X79" s="474">
        <v>10</v>
      </c>
      <c r="Y79" s="474">
        <v>10</v>
      </c>
      <c r="Z79" s="474">
        <v>10</v>
      </c>
      <c r="AA79" s="481">
        <v>10</v>
      </c>
      <c r="AB79" s="483"/>
      <c r="AC79" s="592">
        <v>0.89166666666666661</v>
      </c>
      <c r="AD79" s="580">
        <v>0.94166666666666676</v>
      </c>
      <c r="AE79" s="580">
        <v>0.90763888888888899</v>
      </c>
      <c r="AF79" s="580">
        <v>0.91180555555555554</v>
      </c>
      <c r="AG79" s="582">
        <v>0.9145833333333333</v>
      </c>
      <c r="AH79" s="611">
        <v>0.89930555555555547</v>
      </c>
      <c r="AI79" s="613">
        <v>0.86944444444444446</v>
      </c>
      <c r="AJ79" s="613">
        <v>0.86805555555555547</v>
      </c>
      <c r="AK79" s="613">
        <v>0.8965277777777777</v>
      </c>
      <c r="AL79" s="613">
        <v>0.87569444444444444</v>
      </c>
      <c r="AM79" s="613">
        <v>0.89374999999999993</v>
      </c>
      <c r="AN79" s="581">
        <v>0.86249999999999993</v>
      </c>
      <c r="AO79" s="581">
        <v>0.8666666666666667</v>
      </c>
      <c r="AP79" s="581">
        <v>0.91180555555555554</v>
      </c>
      <c r="AQ79" s="879"/>
      <c r="AR79" s="457"/>
      <c r="AT79" s="477"/>
    </row>
    <row r="80" spans="1:46" ht="13.5" customHeight="1" x14ac:dyDescent="0.3">
      <c r="A80" s="730">
        <v>2</v>
      </c>
      <c r="B80" s="997"/>
      <c r="C80" s="884" t="s">
        <v>84</v>
      </c>
      <c r="D80" s="847">
        <v>1949</v>
      </c>
      <c r="E80" s="845">
        <f t="shared" si="27"/>
        <v>73</v>
      </c>
      <c r="F80" s="195" t="s">
        <v>58</v>
      </c>
      <c r="G80" s="64" t="s">
        <v>81</v>
      </c>
      <c r="H80" s="146"/>
      <c r="I80" s="949">
        <v>2</v>
      </c>
      <c r="J80" s="479">
        <f>MIN(AC80:AQ80)</f>
        <v>0.97222222222222221</v>
      </c>
      <c r="K80" s="772">
        <f t="shared" si="28"/>
        <v>90</v>
      </c>
      <c r="L80" s="485">
        <f t="shared" si="29"/>
        <v>11</v>
      </c>
      <c r="M80" s="775">
        <f t="shared" si="30"/>
        <v>99</v>
      </c>
      <c r="N80" s="946">
        <v>9</v>
      </c>
      <c r="O80" s="473">
        <v>9</v>
      </c>
      <c r="P80" s="473">
        <v>9</v>
      </c>
      <c r="Q80" s="482"/>
      <c r="R80" s="473">
        <v>9</v>
      </c>
      <c r="S80" s="473">
        <v>9</v>
      </c>
      <c r="T80" s="473">
        <v>9</v>
      </c>
      <c r="U80" s="473">
        <v>9</v>
      </c>
      <c r="V80" s="482"/>
      <c r="W80" s="473">
        <v>9</v>
      </c>
      <c r="X80" s="473">
        <v>9</v>
      </c>
      <c r="Y80" s="473">
        <v>9</v>
      </c>
      <c r="Z80" s="473">
        <v>9</v>
      </c>
      <c r="AA80" s="482"/>
      <c r="AB80" s="483"/>
      <c r="AC80" s="585" t="s">
        <v>336</v>
      </c>
      <c r="AD80" s="599" t="s">
        <v>285</v>
      </c>
      <c r="AE80" s="580">
        <v>0.99861111111111101</v>
      </c>
      <c r="AF80" s="599"/>
      <c r="AG80" s="601" t="s">
        <v>290</v>
      </c>
      <c r="AH80" s="583">
        <v>0.99930555555555556</v>
      </c>
      <c r="AI80" s="580">
        <v>0.9868055555555556</v>
      </c>
      <c r="AJ80" s="580">
        <v>0.97222222222222221</v>
      </c>
      <c r="AK80" s="599"/>
      <c r="AL80" s="599" t="s">
        <v>325</v>
      </c>
      <c r="AM80" s="613">
        <v>0.9819444444444444</v>
      </c>
      <c r="AN80" s="581">
        <v>0.97986111111111107</v>
      </c>
      <c r="AO80" s="601" t="s">
        <v>292</v>
      </c>
      <c r="AP80" s="599"/>
      <c r="AQ80" s="877"/>
      <c r="AR80" s="457"/>
      <c r="AT80" s="477"/>
    </row>
    <row r="81" spans="1:46" ht="13.5" customHeight="1" x14ac:dyDescent="0.3">
      <c r="A81" s="730">
        <v>3</v>
      </c>
      <c r="B81" s="997"/>
      <c r="C81" s="886" t="s">
        <v>83</v>
      </c>
      <c r="D81" s="845">
        <v>1945</v>
      </c>
      <c r="E81" s="845">
        <f t="shared" si="27"/>
        <v>77</v>
      </c>
      <c r="F81" s="202" t="s">
        <v>64</v>
      </c>
      <c r="G81" s="64" t="s">
        <v>81</v>
      </c>
      <c r="H81" s="146"/>
      <c r="I81" s="949">
        <v>4</v>
      </c>
      <c r="J81" s="488" t="s">
        <v>474</v>
      </c>
      <c r="K81" s="772">
        <f t="shared" si="28"/>
        <v>70</v>
      </c>
      <c r="L81" s="485">
        <f t="shared" si="29"/>
        <v>9</v>
      </c>
      <c r="M81" s="775">
        <f t="shared" si="30"/>
        <v>70</v>
      </c>
      <c r="N81" s="480">
        <v>8</v>
      </c>
      <c r="O81" s="473">
        <v>8</v>
      </c>
      <c r="P81" s="473">
        <v>8</v>
      </c>
      <c r="Q81" s="482"/>
      <c r="R81" s="473">
        <v>7</v>
      </c>
      <c r="S81" s="482"/>
      <c r="T81" s="473">
        <v>8</v>
      </c>
      <c r="U81" s="473">
        <v>8</v>
      </c>
      <c r="V81" s="473">
        <v>8</v>
      </c>
      <c r="W81" s="482"/>
      <c r="X81" s="473">
        <v>8</v>
      </c>
      <c r="Y81" s="482"/>
      <c r="Z81" s="482"/>
      <c r="AA81" s="473">
        <v>7</v>
      </c>
      <c r="AB81" s="538"/>
      <c r="AC81" s="614" t="s">
        <v>464</v>
      </c>
      <c r="AD81" s="599" t="s">
        <v>474</v>
      </c>
      <c r="AE81" s="599" t="s">
        <v>369</v>
      </c>
      <c r="AF81" s="599"/>
      <c r="AG81" s="615" t="s">
        <v>368</v>
      </c>
      <c r="AH81" s="609"/>
      <c r="AI81" s="599"/>
      <c r="AJ81" s="610" t="s">
        <v>539</v>
      </c>
      <c r="AK81" s="615" t="s">
        <v>548</v>
      </c>
      <c r="AL81" s="599"/>
      <c r="AM81" s="599" t="s">
        <v>578</v>
      </c>
      <c r="AN81" s="599"/>
      <c r="AO81" s="617"/>
      <c r="AP81" s="610" t="s">
        <v>310</v>
      </c>
      <c r="AQ81" s="879"/>
      <c r="AR81" s="457"/>
      <c r="AT81" s="477"/>
    </row>
    <row r="82" spans="1:46" ht="13.5" customHeight="1" x14ac:dyDescent="0.3">
      <c r="A82" s="732">
        <v>4</v>
      </c>
      <c r="B82" s="997"/>
      <c r="C82" s="56" t="s">
        <v>86</v>
      </c>
      <c r="D82" s="845">
        <v>1945</v>
      </c>
      <c r="E82" s="845">
        <f t="shared" si="27"/>
        <v>77</v>
      </c>
      <c r="F82" s="194" t="s">
        <v>18</v>
      </c>
      <c r="G82" s="64" t="s">
        <v>81</v>
      </c>
      <c r="H82" s="146"/>
      <c r="I82" s="949">
        <v>3</v>
      </c>
      <c r="J82" s="488" t="s">
        <v>280</v>
      </c>
      <c r="K82" s="772">
        <f t="shared" si="28"/>
        <v>41</v>
      </c>
      <c r="L82" s="485">
        <f t="shared" si="29"/>
        <v>5</v>
      </c>
      <c r="M82" s="775">
        <f t="shared" si="30"/>
        <v>41</v>
      </c>
      <c r="N82" s="486"/>
      <c r="O82" s="482"/>
      <c r="P82" s="482"/>
      <c r="Q82" s="482"/>
      <c r="R82" s="473">
        <v>8</v>
      </c>
      <c r="S82" s="482"/>
      <c r="T82" s="482"/>
      <c r="U82" s="482"/>
      <c r="V82" s="473">
        <v>9</v>
      </c>
      <c r="W82" s="473">
        <v>8</v>
      </c>
      <c r="X82" s="482"/>
      <c r="Y82" s="473">
        <v>8</v>
      </c>
      <c r="Z82" s="482"/>
      <c r="AA82" s="473">
        <v>8</v>
      </c>
      <c r="AB82" s="538"/>
      <c r="AC82" s="614"/>
      <c r="AD82" s="599"/>
      <c r="AE82" s="599"/>
      <c r="AF82" s="599"/>
      <c r="AG82" s="608" t="s">
        <v>443</v>
      </c>
      <c r="AH82" s="609"/>
      <c r="AI82" s="617"/>
      <c r="AJ82" s="617"/>
      <c r="AK82" s="617" t="s">
        <v>443</v>
      </c>
      <c r="AL82" s="766" t="s">
        <v>385</v>
      </c>
      <c r="AM82" s="617"/>
      <c r="AN82" s="599" t="s">
        <v>359</v>
      </c>
      <c r="AO82" s="617"/>
      <c r="AP82" s="617" t="s">
        <v>280</v>
      </c>
      <c r="AQ82" s="879"/>
      <c r="AR82" s="457"/>
      <c r="AT82" s="477"/>
    </row>
    <row r="83" spans="1:46" ht="13.5" customHeight="1" x14ac:dyDescent="0.3">
      <c r="A83" s="732">
        <v>5</v>
      </c>
      <c r="B83" s="997"/>
      <c r="C83" s="55" t="s">
        <v>208</v>
      </c>
      <c r="D83" s="847">
        <v>1948</v>
      </c>
      <c r="E83" s="845">
        <f t="shared" si="27"/>
        <v>74</v>
      </c>
      <c r="F83" s="202" t="s">
        <v>64</v>
      </c>
      <c r="G83" s="64" t="s">
        <v>81</v>
      </c>
      <c r="H83" s="146"/>
      <c r="I83" s="949">
        <v>6</v>
      </c>
      <c r="J83" s="488" t="s">
        <v>491</v>
      </c>
      <c r="K83" s="772">
        <f t="shared" si="28"/>
        <v>29</v>
      </c>
      <c r="L83" s="485">
        <f t="shared" si="29"/>
        <v>4</v>
      </c>
      <c r="M83" s="775">
        <f t="shared" si="30"/>
        <v>29</v>
      </c>
      <c r="N83" s="486"/>
      <c r="O83" s="482"/>
      <c r="P83" s="473">
        <v>7</v>
      </c>
      <c r="Q83" s="473">
        <v>9</v>
      </c>
      <c r="R83" s="473">
        <v>6</v>
      </c>
      <c r="S83" s="482"/>
      <c r="T83" s="482"/>
      <c r="U83" s="482"/>
      <c r="V83" s="482"/>
      <c r="W83" s="482"/>
      <c r="X83" s="482"/>
      <c r="Y83" s="473">
        <v>7</v>
      </c>
      <c r="Z83" s="482"/>
      <c r="AA83" s="482"/>
      <c r="AB83" s="483"/>
      <c r="AC83" s="607"/>
      <c r="AD83" s="599"/>
      <c r="AE83" s="610" t="s">
        <v>482</v>
      </c>
      <c r="AF83" s="610" t="s">
        <v>491</v>
      </c>
      <c r="AG83" s="616" t="s">
        <v>79</v>
      </c>
      <c r="AH83" s="609"/>
      <c r="AI83" s="617"/>
      <c r="AJ83" s="617"/>
      <c r="AK83" s="617"/>
      <c r="AL83" s="608"/>
      <c r="AM83" s="617"/>
      <c r="AN83" s="610" t="s">
        <v>588</v>
      </c>
      <c r="AO83" s="617"/>
      <c r="AP83" s="599"/>
      <c r="AQ83" s="879"/>
      <c r="AR83" s="457"/>
      <c r="AT83" s="477"/>
    </row>
    <row r="84" spans="1:46" ht="13.5" customHeight="1" x14ac:dyDescent="0.3">
      <c r="A84" s="732">
        <v>6</v>
      </c>
      <c r="B84" s="997"/>
      <c r="C84" s="56" t="s">
        <v>199</v>
      </c>
      <c r="D84" s="845">
        <v>1950</v>
      </c>
      <c r="E84" s="845">
        <f t="shared" si="27"/>
        <v>72</v>
      </c>
      <c r="F84" s="202" t="s">
        <v>64</v>
      </c>
      <c r="G84" s="64" t="s">
        <v>81</v>
      </c>
      <c r="H84" s="146"/>
      <c r="I84" s="949">
        <v>3</v>
      </c>
      <c r="J84" s="488" t="s">
        <v>324</v>
      </c>
      <c r="K84" s="772">
        <f t="shared" si="28"/>
        <v>9</v>
      </c>
      <c r="L84" s="485">
        <f t="shared" si="29"/>
        <v>1</v>
      </c>
      <c r="M84" s="775">
        <f t="shared" si="30"/>
        <v>9</v>
      </c>
      <c r="N84" s="486"/>
      <c r="O84" s="482"/>
      <c r="P84" s="482"/>
      <c r="Q84" s="482"/>
      <c r="R84" s="482"/>
      <c r="S84" s="482"/>
      <c r="T84" s="482"/>
      <c r="U84" s="482"/>
      <c r="V84" s="482"/>
      <c r="W84" s="482"/>
      <c r="X84" s="482"/>
      <c r="Y84" s="482"/>
      <c r="Z84" s="482"/>
      <c r="AA84" s="473">
        <v>9</v>
      </c>
      <c r="AB84" s="538"/>
      <c r="AC84" s="614"/>
      <c r="AD84" s="599"/>
      <c r="AE84" s="599"/>
      <c r="AF84" s="599"/>
      <c r="AG84" s="608"/>
      <c r="AH84" s="609"/>
      <c r="AI84" s="617"/>
      <c r="AJ84" s="617"/>
      <c r="AK84" s="617"/>
      <c r="AL84" s="599"/>
      <c r="AM84" s="617"/>
      <c r="AN84" s="599"/>
      <c r="AO84" s="617"/>
      <c r="AP84" s="617" t="s">
        <v>324</v>
      </c>
      <c r="AQ84" s="879"/>
      <c r="AR84" s="457"/>
      <c r="AT84" s="477"/>
    </row>
    <row r="85" spans="1:46" ht="13.5" customHeight="1" x14ac:dyDescent="0.3">
      <c r="A85" s="732">
        <v>7</v>
      </c>
      <c r="B85" s="997"/>
      <c r="C85" s="55" t="s">
        <v>85</v>
      </c>
      <c r="D85" s="847">
        <v>1947</v>
      </c>
      <c r="E85" s="845">
        <f t="shared" si="27"/>
        <v>75</v>
      </c>
      <c r="F85" s="194" t="s">
        <v>18</v>
      </c>
      <c r="G85" s="64" t="s">
        <v>81</v>
      </c>
      <c r="H85" s="146"/>
      <c r="I85" s="949">
        <v>5</v>
      </c>
      <c r="J85" s="488" t="s">
        <v>568</v>
      </c>
      <c r="K85" s="772">
        <f t="shared" si="28"/>
        <v>7</v>
      </c>
      <c r="L85" s="485">
        <f t="shared" si="29"/>
        <v>1</v>
      </c>
      <c r="M85" s="775">
        <f t="shared" si="30"/>
        <v>7</v>
      </c>
      <c r="N85" s="486"/>
      <c r="O85" s="482"/>
      <c r="P85" s="482"/>
      <c r="Q85" s="482"/>
      <c r="R85" s="482"/>
      <c r="S85" s="482"/>
      <c r="T85" s="482"/>
      <c r="U85" s="482"/>
      <c r="V85" s="482"/>
      <c r="W85" s="473">
        <v>7</v>
      </c>
      <c r="X85" s="482"/>
      <c r="Y85" s="482"/>
      <c r="Z85" s="482"/>
      <c r="AA85" s="482"/>
      <c r="AB85" s="483"/>
      <c r="AC85" s="607"/>
      <c r="AD85" s="599"/>
      <c r="AE85" s="610"/>
      <c r="AF85" s="610"/>
      <c r="AG85" s="615"/>
      <c r="AH85" s="609"/>
      <c r="AI85" s="617"/>
      <c r="AJ85" s="617"/>
      <c r="AK85" s="601"/>
      <c r="AL85" s="771" t="s">
        <v>568</v>
      </c>
      <c r="AM85" s="617"/>
      <c r="AN85" s="599"/>
      <c r="AO85" s="617"/>
      <c r="AP85" s="617"/>
      <c r="AQ85" s="879"/>
      <c r="AR85" s="457"/>
      <c r="AT85" s="477"/>
    </row>
    <row r="86" spans="1:46" ht="13.5" customHeight="1" thickBot="1" x14ac:dyDescent="0.35">
      <c r="A86" s="731">
        <v>8</v>
      </c>
      <c r="B86" s="998"/>
      <c r="C86" s="833" t="s">
        <v>88</v>
      </c>
      <c r="D86" s="849"/>
      <c r="E86" s="849"/>
      <c r="F86" s="850"/>
      <c r="G86" s="68" t="s">
        <v>81</v>
      </c>
      <c r="H86" s="567"/>
      <c r="I86" s="954"/>
      <c r="J86" s="492"/>
      <c r="K86" s="348" t="s">
        <v>26</v>
      </c>
      <c r="L86" s="493"/>
      <c r="M86" s="776"/>
      <c r="N86" s="494">
        <f t="shared" ref="N86:AB86" si="31">COUNTIF(N79:N85,"&gt;-1")</f>
        <v>3</v>
      </c>
      <c r="O86" s="495">
        <f t="shared" si="31"/>
        <v>3</v>
      </c>
      <c r="P86" s="496">
        <f t="shared" si="31"/>
        <v>4</v>
      </c>
      <c r="Q86" s="496">
        <f t="shared" si="31"/>
        <v>2</v>
      </c>
      <c r="R86" s="497">
        <f t="shared" si="31"/>
        <v>5</v>
      </c>
      <c r="S86" s="498">
        <f t="shared" si="31"/>
        <v>2</v>
      </c>
      <c r="T86" s="498">
        <f t="shared" si="31"/>
        <v>3</v>
      </c>
      <c r="U86" s="498">
        <f t="shared" si="31"/>
        <v>3</v>
      </c>
      <c r="V86" s="498">
        <f t="shared" si="31"/>
        <v>3</v>
      </c>
      <c r="W86" s="498">
        <f t="shared" si="31"/>
        <v>4</v>
      </c>
      <c r="X86" s="496">
        <f t="shared" si="31"/>
        <v>3</v>
      </c>
      <c r="Y86" s="496">
        <f t="shared" si="31"/>
        <v>4</v>
      </c>
      <c r="Z86" s="496">
        <f t="shared" si="31"/>
        <v>2</v>
      </c>
      <c r="AA86" s="496">
        <f t="shared" si="31"/>
        <v>4</v>
      </c>
      <c r="AB86" s="497">
        <f t="shared" si="31"/>
        <v>0</v>
      </c>
      <c r="AC86" s="586"/>
      <c r="AD86" s="587"/>
      <c r="AE86" s="587"/>
      <c r="AF86" s="587"/>
      <c r="AG86" s="588"/>
      <c r="AH86" s="589"/>
      <c r="AI86" s="618"/>
      <c r="AJ86" s="618"/>
      <c r="AK86" s="618"/>
      <c r="AL86" s="767"/>
      <c r="AM86" s="618"/>
      <c r="AN86" s="588"/>
      <c r="AO86" s="588"/>
      <c r="AP86" s="588"/>
      <c r="AQ86" s="872"/>
      <c r="AR86" s="457"/>
      <c r="AT86" s="477"/>
    </row>
    <row r="87" spans="1:46" ht="13.5" customHeight="1" thickBot="1" x14ac:dyDescent="0.3">
      <c r="A87" s="728" t="s">
        <v>0</v>
      </c>
      <c r="B87" s="459" t="s">
        <v>1</v>
      </c>
      <c r="C87" s="459" t="s">
        <v>2</v>
      </c>
      <c r="D87" s="839" t="s">
        <v>3</v>
      </c>
      <c r="E87" s="839" t="s">
        <v>447</v>
      </c>
      <c r="F87" s="840" t="s">
        <v>4</v>
      </c>
      <c r="G87" s="76" t="s">
        <v>1</v>
      </c>
      <c r="H87" s="254" t="s">
        <v>5</v>
      </c>
      <c r="I87" s="947" t="s">
        <v>457</v>
      </c>
      <c r="J87" s="460" t="s">
        <v>6</v>
      </c>
      <c r="K87" s="461" t="s">
        <v>453</v>
      </c>
      <c r="L87" s="462" t="s">
        <v>7</v>
      </c>
      <c r="M87" s="773" t="s">
        <v>8</v>
      </c>
      <c r="N87" s="463">
        <v>1</v>
      </c>
      <c r="O87" s="464">
        <v>2</v>
      </c>
      <c r="P87" s="465">
        <v>3</v>
      </c>
      <c r="Q87" s="465">
        <v>4</v>
      </c>
      <c r="R87" s="463">
        <v>5</v>
      </c>
      <c r="S87" s="464">
        <v>6</v>
      </c>
      <c r="T87" s="465">
        <v>7</v>
      </c>
      <c r="U87" s="465">
        <v>8</v>
      </c>
      <c r="V87" s="466">
        <v>9</v>
      </c>
      <c r="W87" s="467">
        <v>10</v>
      </c>
      <c r="X87" s="468">
        <v>11</v>
      </c>
      <c r="Y87" s="468">
        <v>12</v>
      </c>
      <c r="Z87" s="466">
        <v>13</v>
      </c>
      <c r="AA87" s="467">
        <v>14</v>
      </c>
      <c r="AB87" s="466">
        <v>15</v>
      </c>
      <c r="AC87" s="779" t="s">
        <v>10</v>
      </c>
      <c r="AD87" s="780" t="s">
        <v>11</v>
      </c>
      <c r="AE87" s="780" t="s">
        <v>12</v>
      </c>
      <c r="AF87" s="780" t="s">
        <v>13</v>
      </c>
      <c r="AG87" s="781" t="s">
        <v>14</v>
      </c>
      <c r="AH87" s="782" t="s">
        <v>432</v>
      </c>
      <c r="AI87" s="780" t="s">
        <v>387</v>
      </c>
      <c r="AJ87" s="780" t="s">
        <v>388</v>
      </c>
      <c r="AK87" s="780" t="s">
        <v>389</v>
      </c>
      <c r="AL87" s="783" t="s">
        <v>390</v>
      </c>
      <c r="AM87" s="866" t="s">
        <v>391</v>
      </c>
      <c r="AN87" s="867" t="s">
        <v>392</v>
      </c>
      <c r="AO87" s="867" t="s">
        <v>454</v>
      </c>
      <c r="AP87" s="867" t="s">
        <v>455</v>
      </c>
      <c r="AQ87" s="868" t="s">
        <v>456</v>
      </c>
      <c r="AR87" s="457"/>
      <c r="AT87" s="477"/>
    </row>
    <row r="88" spans="1:46" ht="13.5" customHeight="1" x14ac:dyDescent="0.3">
      <c r="A88" s="730">
        <v>1</v>
      </c>
      <c r="B88" s="996" t="s">
        <v>89</v>
      </c>
      <c r="C88" s="908" t="s">
        <v>376</v>
      </c>
      <c r="D88" s="847">
        <v>1993</v>
      </c>
      <c r="E88" s="845">
        <f t="shared" ref="E88:E100" si="32">SUM(2022-D88)</f>
        <v>29</v>
      </c>
      <c r="F88" s="197" t="s">
        <v>93</v>
      </c>
      <c r="G88" s="64" t="s">
        <v>89</v>
      </c>
      <c r="H88" s="146"/>
      <c r="I88" s="953">
        <v>11</v>
      </c>
      <c r="J88" s="488" t="s">
        <v>360</v>
      </c>
      <c r="K88" s="772">
        <f t="shared" ref="K88:K100" si="33">IF(COUNTIF(N88:AB88,"&gt;=0")&lt;11,SUM(N88:AB88),SUM(LARGE(N88:AB88,1),LARGE(N88:AB88,2),LARGE(N88:AB88,3),LARGE(N88:AB88,4),LARGE(N88:AB88,5),LARGE(N88:AB88,6),LARGE(N88:AB88,7),LARGE(N88:AB88,8),LARGE(N88:AB88,9),LARGE(N88:AB88,10)))</f>
        <v>62</v>
      </c>
      <c r="L88" s="485">
        <f t="shared" ref="L88:L100" si="34">SUM(COUNTIF(N88:AB88,"&gt;-1"))</f>
        <v>7</v>
      </c>
      <c r="M88" s="775">
        <f t="shared" ref="M88:M100" si="35">SUM(N88:AB88)</f>
        <v>62</v>
      </c>
      <c r="N88" s="480">
        <v>9</v>
      </c>
      <c r="O88" s="482"/>
      <c r="P88" s="770">
        <v>8</v>
      </c>
      <c r="Q88" s="770">
        <v>9</v>
      </c>
      <c r="R88" s="502"/>
      <c r="S88" s="473">
        <v>9</v>
      </c>
      <c r="T88" s="473">
        <v>8</v>
      </c>
      <c r="U88" s="481">
        <v>10</v>
      </c>
      <c r="V88" s="532">
        <v>9</v>
      </c>
      <c r="W88" s="502"/>
      <c r="X88" s="501"/>
      <c r="Y88" s="502"/>
      <c r="Z88" s="501"/>
      <c r="AA88" s="482"/>
      <c r="AB88" s="483"/>
      <c r="AC88" s="585" t="s">
        <v>280</v>
      </c>
      <c r="AD88" s="619"/>
      <c r="AE88" s="599" t="s">
        <v>271</v>
      </c>
      <c r="AF88" s="599" t="s">
        <v>362</v>
      </c>
      <c r="AG88" s="601"/>
      <c r="AH88" s="609" t="s">
        <v>361</v>
      </c>
      <c r="AI88" s="617" t="s">
        <v>339</v>
      </c>
      <c r="AJ88" s="617" t="s">
        <v>360</v>
      </c>
      <c r="AK88" s="617" t="s">
        <v>551</v>
      </c>
      <c r="AL88" s="766"/>
      <c r="AM88" s="617"/>
      <c r="AN88" s="617"/>
      <c r="AO88" s="617"/>
      <c r="AP88" s="617"/>
      <c r="AQ88" s="879"/>
      <c r="AR88" s="457"/>
      <c r="AT88" s="477"/>
    </row>
    <row r="89" spans="1:46" ht="13.5" customHeight="1" x14ac:dyDescent="0.3">
      <c r="A89" s="730">
        <v>2</v>
      </c>
      <c r="B89" s="997"/>
      <c r="C89" s="908" t="s">
        <v>216</v>
      </c>
      <c r="D89" s="847">
        <v>1988</v>
      </c>
      <c r="E89" s="845">
        <f t="shared" si="32"/>
        <v>34</v>
      </c>
      <c r="F89" s="193" t="s">
        <v>30</v>
      </c>
      <c r="G89" s="64" t="s">
        <v>89</v>
      </c>
      <c r="H89" s="146"/>
      <c r="I89" s="953">
        <v>2</v>
      </c>
      <c r="J89" s="479">
        <f>MIN(AC89:AQ89)</f>
        <v>0.82430555555555562</v>
      </c>
      <c r="K89" s="772">
        <f t="shared" si="33"/>
        <v>60</v>
      </c>
      <c r="L89" s="485">
        <f t="shared" si="34"/>
        <v>6</v>
      </c>
      <c r="M89" s="775">
        <f t="shared" si="35"/>
        <v>60</v>
      </c>
      <c r="N89" s="486"/>
      <c r="O89" s="483"/>
      <c r="P89" s="481">
        <v>10</v>
      </c>
      <c r="Q89" s="482"/>
      <c r="R89" s="481">
        <v>10</v>
      </c>
      <c r="S89" s="481">
        <v>10</v>
      </c>
      <c r="T89" s="481">
        <v>10</v>
      </c>
      <c r="U89" s="482"/>
      <c r="V89" s="482"/>
      <c r="W89" s="482"/>
      <c r="X89" s="482"/>
      <c r="Y89" s="482"/>
      <c r="Z89" s="481">
        <v>10</v>
      </c>
      <c r="AA89" s="481">
        <v>10</v>
      </c>
      <c r="AB89" s="483"/>
      <c r="AC89" s="590"/>
      <c r="AD89" s="599"/>
      <c r="AE89" s="619">
        <v>0.89583333333333337</v>
      </c>
      <c r="AF89" s="619"/>
      <c r="AG89" s="620">
        <v>0.84861111111111109</v>
      </c>
      <c r="AH89" s="621">
        <v>0.85555555555555562</v>
      </c>
      <c r="AI89" s="619">
        <v>0.83194444444444438</v>
      </c>
      <c r="AJ89" s="619"/>
      <c r="AK89" s="619"/>
      <c r="AL89" s="768"/>
      <c r="AM89" s="617"/>
      <c r="AN89" s="599"/>
      <c r="AO89" s="619">
        <v>0.87222222222222223</v>
      </c>
      <c r="AP89" s="619">
        <v>0.82430555555555562</v>
      </c>
      <c r="AQ89" s="881"/>
      <c r="AR89" s="457"/>
      <c r="AT89" s="477"/>
    </row>
    <row r="90" spans="1:46" ht="13.5" customHeight="1" x14ac:dyDescent="0.3">
      <c r="A90" s="730">
        <v>3</v>
      </c>
      <c r="B90" s="997"/>
      <c r="C90" s="908" t="s">
        <v>92</v>
      </c>
      <c r="D90" s="847">
        <v>2001</v>
      </c>
      <c r="E90" s="845">
        <f t="shared" si="32"/>
        <v>21</v>
      </c>
      <c r="F90" s="194" t="s">
        <v>18</v>
      </c>
      <c r="G90" s="64" t="s">
        <v>89</v>
      </c>
      <c r="H90" s="146"/>
      <c r="I90" s="957">
        <v>12</v>
      </c>
      <c r="J90" s="488" t="s">
        <v>293</v>
      </c>
      <c r="K90" s="772">
        <f t="shared" si="33"/>
        <v>57</v>
      </c>
      <c r="L90" s="485">
        <f t="shared" si="34"/>
        <v>7</v>
      </c>
      <c r="M90" s="775">
        <f t="shared" si="35"/>
        <v>57</v>
      </c>
      <c r="N90" s="486"/>
      <c r="O90" s="483"/>
      <c r="P90" s="473">
        <v>9</v>
      </c>
      <c r="Q90" s="481">
        <v>10</v>
      </c>
      <c r="R90" s="473">
        <v>9</v>
      </c>
      <c r="S90" s="482"/>
      <c r="T90" s="482"/>
      <c r="U90" s="482"/>
      <c r="V90" s="473">
        <v>8</v>
      </c>
      <c r="W90" s="473">
        <v>5</v>
      </c>
      <c r="X90" s="482"/>
      <c r="Y90" s="473">
        <v>7</v>
      </c>
      <c r="Z90" s="482"/>
      <c r="AA90" s="473">
        <v>9</v>
      </c>
      <c r="AB90" s="483"/>
      <c r="AC90" s="585"/>
      <c r="AD90" s="599"/>
      <c r="AE90" s="599" t="s">
        <v>483</v>
      </c>
      <c r="AF90" s="599" t="s">
        <v>293</v>
      </c>
      <c r="AG90" s="608" t="s">
        <v>382</v>
      </c>
      <c r="AH90" s="609"/>
      <c r="AI90" s="619"/>
      <c r="AJ90" s="619"/>
      <c r="AK90" s="599" t="s">
        <v>552</v>
      </c>
      <c r="AL90" s="599" t="s">
        <v>518</v>
      </c>
      <c r="AM90" s="617"/>
      <c r="AN90" s="599" t="s">
        <v>442</v>
      </c>
      <c r="AO90" s="619"/>
      <c r="AP90" s="599" t="s">
        <v>347</v>
      </c>
      <c r="AQ90" s="881"/>
      <c r="AR90" s="457"/>
      <c r="AT90" s="477"/>
    </row>
    <row r="91" spans="1:46" ht="13.5" customHeight="1" x14ac:dyDescent="0.3">
      <c r="A91" s="732">
        <v>4</v>
      </c>
      <c r="B91" s="997"/>
      <c r="C91" s="55" t="s">
        <v>90</v>
      </c>
      <c r="D91" s="847">
        <v>2004</v>
      </c>
      <c r="E91" s="845">
        <f t="shared" si="32"/>
        <v>18</v>
      </c>
      <c r="F91" s="194" t="s">
        <v>18</v>
      </c>
      <c r="G91" s="64" t="s">
        <v>89</v>
      </c>
      <c r="H91" s="146"/>
      <c r="I91" s="958">
        <v>1</v>
      </c>
      <c r="J91" s="479">
        <f>MIN(AC91:AQ91)</f>
        <v>0.82291666666666663</v>
      </c>
      <c r="K91" s="772">
        <f t="shared" si="33"/>
        <v>30</v>
      </c>
      <c r="L91" s="485">
        <f t="shared" si="34"/>
        <v>3</v>
      </c>
      <c r="M91" s="775">
        <f t="shared" si="35"/>
        <v>30</v>
      </c>
      <c r="N91" s="500">
        <v>10</v>
      </c>
      <c r="O91" s="483"/>
      <c r="P91" s="482"/>
      <c r="Q91" s="482"/>
      <c r="R91" s="482"/>
      <c r="S91" s="482"/>
      <c r="T91" s="482"/>
      <c r="U91" s="482"/>
      <c r="V91" s="482"/>
      <c r="W91" s="481">
        <v>10</v>
      </c>
      <c r="X91" s="481">
        <v>10</v>
      </c>
      <c r="Y91" s="482"/>
      <c r="Z91" s="482"/>
      <c r="AA91" s="482"/>
      <c r="AB91" s="483"/>
      <c r="AC91" s="590">
        <v>0.82291666666666663</v>
      </c>
      <c r="AD91" s="599"/>
      <c r="AE91" s="599"/>
      <c r="AF91" s="619"/>
      <c r="AG91" s="608"/>
      <c r="AH91" s="621"/>
      <c r="AI91" s="619"/>
      <c r="AJ91" s="619"/>
      <c r="AK91" s="619"/>
      <c r="AL91" s="768">
        <v>0.83750000000000002</v>
      </c>
      <c r="AM91" s="905">
        <v>0.83611111111111114</v>
      </c>
      <c r="AN91" s="599"/>
      <c r="AO91" s="619"/>
      <c r="AP91" s="880"/>
      <c r="AQ91" s="881"/>
      <c r="AR91" s="457"/>
      <c r="AT91" s="477"/>
    </row>
    <row r="92" spans="1:46" ht="13.5" customHeight="1" x14ac:dyDescent="0.3">
      <c r="A92" s="732">
        <v>5</v>
      </c>
      <c r="B92" s="997"/>
      <c r="C92" s="55" t="s">
        <v>585</v>
      </c>
      <c r="D92" s="847">
        <v>1997</v>
      </c>
      <c r="E92" s="845">
        <f t="shared" si="32"/>
        <v>25</v>
      </c>
      <c r="F92" s="197" t="s">
        <v>28</v>
      </c>
      <c r="G92" s="64" t="s">
        <v>89</v>
      </c>
      <c r="H92" s="968" t="s">
        <v>445</v>
      </c>
      <c r="I92" s="957">
        <v>7</v>
      </c>
      <c r="J92" s="488" t="s">
        <v>329</v>
      </c>
      <c r="K92" s="772">
        <f t="shared" si="33"/>
        <v>26</v>
      </c>
      <c r="L92" s="485">
        <f t="shared" si="34"/>
        <v>3</v>
      </c>
      <c r="M92" s="775">
        <f t="shared" si="35"/>
        <v>26</v>
      </c>
      <c r="N92" s="486"/>
      <c r="O92" s="483"/>
      <c r="P92" s="482"/>
      <c r="Q92" s="482"/>
      <c r="R92" s="482"/>
      <c r="S92" s="482"/>
      <c r="T92" s="482"/>
      <c r="U92" s="482"/>
      <c r="V92" s="482"/>
      <c r="W92" s="482"/>
      <c r="X92" s="473">
        <v>9</v>
      </c>
      <c r="Y92" s="473">
        <v>8</v>
      </c>
      <c r="Z92" s="473">
        <v>9</v>
      </c>
      <c r="AA92" s="482"/>
      <c r="AB92" s="483"/>
      <c r="AC92" s="585"/>
      <c r="AD92" s="619"/>
      <c r="AE92" s="599"/>
      <c r="AF92" s="599"/>
      <c r="AG92" s="608"/>
      <c r="AH92" s="609"/>
      <c r="AI92" s="882"/>
      <c r="AJ92" s="619"/>
      <c r="AK92" s="619"/>
      <c r="AL92" s="768"/>
      <c r="AM92" s="617" t="s">
        <v>580</v>
      </c>
      <c r="AN92" s="599" t="s">
        <v>329</v>
      </c>
      <c r="AO92" s="599" t="s">
        <v>242</v>
      </c>
      <c r="AP92" s="880"/>
      <c r="AQ92" s="881"/>
      <c r="AR92" s="457"/>
      <c r="AT92" s="477"/>
    </row>
    <row r="93" spans="1:46" ht="13.5" customHeight="1" x14ac:dyDescent="0.3">
      <c r="A93" s="732">
        <v>6</v>
      </c>
      <c r="B93" s="997"/>
      <c r="C93" s="55" t="s">
        <v>549</v>
      </c>
      <c r="D93" s="847">
        <v>2007</v>
      </c>
      <c r="E93" s="845">
        <f t="shared" si="32"/>
        <v>15</v>
      </c>
      <c r="F93" s="195" t="s">
        <v>550</v>
      </c>
      <c r="G93" s="64" t="s">
        <v>89</v>
      </c>
      <c r="H93" s="968" t="s">
        <v>546</v>
      </c>
      <c r="I93" s="957">
        <v>3</v>
      </c>
      <c r="J93" s="479">
        <f>MIN(AC93:AQ93)</f>
        <v>0.8569444444444444</v>
      </c>
      <c r="K93" s="772">
        <f t="shared" si="33"/>
        <v>20</v>
      </c>
      <c r="L93" s="485">
        <f t="shared" si="34"/>
        <v>2</v>
      </c>
      <c r="M93" s="775">
        <f t="shared" si="35"/>
        <v>20</v>
      </c>
      <c r="N93" s="486"/>
      <c r="O93" s="483"/>
      <c r="P93" s="482"/>
      <c r="Q93" s="482"/>
      <c r="R93" s="482"/>
      <c r="S93" s="482"/>
      <c r="T93" s="482"/>
      <c r="U93" s="482"/>
      <c r="V93" s="481">
        <v>10</v>
      </c>
      <c r="W93" s="482"/>
      <c r="X93" s="482"/>
      <c r="Y93" s="481">
        <v>10</v>
      </c>
      <c r="Z93" s="482"/>
      <c r="AA93" s="482"/>
      <c r="AB93" s="483"/>
      <c r="AC93" s="590"/>
      <c r="AD93" s="599"/>
      <c r="AE93" s="599"/>
      <c r="AF93" s="619"/>
      <c r="AG93" s="608"/>
      <c r="AH93" s="621"/>
      <c r="AI93" s="617"/>
      <c r="AJ93" s="619"/>
      <c r="AK93" s="619">
        <v>0.86249999999999993</v>
      </c>
      <c r="AL93" s="768"/>
      <c r="AM93" s="617"/>
      <c r="AN93" s="581">
        <v>0.8569444444444444</v>
      </c>
      <c r="AO93" s="619"/>
      <c r="AP93" s="880"/>
      <c r="AQ93" s="881"/>
      <c r="AR93" s="457"/>
      <c r="AT93" s="477"/>
    </row>
    <row r="94" spans="1:46" ht="13.5" customHeight="1" x14ac:dyDescent="0.3">
      <c r="A94" s="732">
        <v>7</v>
      </c>
      <c r="B94" s="997"/>
      <c r="C94" s="55" t="s">
        <v>560</v>
      </c>
      <c r="D94" s="847">
        <v>2006</v>
      </c>
      <c r="E94" s="845">
        <f t="shared" si="32"/>
        <v>16</v>
      </c>
      <c r="F94" s="249" t="s">
        <v>565</v>
      </c>
      <c r="G94" s="64" t="s">
        <v>89</v>
      </c>
      <c r="H94" s="968" t="s">
        <v>571</v>
      </c>
      <c r="I94" s="957">
        <v>4</v>
      </c>
      <c r="J94" s="479">
        <f>MIN(AC94:AQ94)</f>
        <v>0.90486111111111101</v>
      </c>
      <c r="K94" s="772">
        <f t="shared" si="33"/>
        <v>9</v>
      </c>
      <c r="L94" s="485">
        <f t="shared" si="34"/>
        <v>1</v>
      </c>
      <c r="M94" s="775">
        <f t="shared" si="35"/>
        <v>9</v>
      </c>
      <c r="N94" s="486"/>
      <c r="O94" s="483"/>
      <c r="P94" s="482"/>
      <c r="Q94" s="482"/>
      <c r="R94" s="482"/>
      <c r="S94" s="482"/>
      <c r="T94" s="482"/>
      <c r="U94" s="482"/>
      <c r="V94" s="482"/>
      <c r="W94" s="473">
        <v>9</v>
      </c>
      <c r="X94" s="482"/>
      <c r="Y94" s="482"/>
      <c r="Z94" s="482"/>
      <c r="AA94" s="482"/>
      <c r="AB94" s="483"/>
      <c r="AC94" s="590"/>
      <c r="AD94" s="599"/>
      <c r="AE94" s="599"/>
      <c r="AF94" s="619"/>
      <c r="AG94" s="608"/>
      <c r="AH94" s="621"/>
      <c r="AI94" s="617"/>
      <c r="AJ94" s="619"/>
      <c r="AK94" s="619"/>
      <c r="AL94" s="620">
        <v>0.90486111111111101</v>
      </c>
      <c r="AM94" s="617"/>
      <c r="AN94" s="617"/>
      <c r="AO94" s="619"/>
      <c r="AP94" s="880"/>
      <c r="AQ94" s="881"/>
      <c r="AR94" s="457"/>
      <c r="AT94" s="477"/>
    </row>
    <row r="95" spans="1:46" ht="13.5" customHeight="1" x14ac:dyDescent="0.3">
      <c r="A95" s="732">
        <v>8</v>
      </c>
      <c r="B95" s="997"/>
      <c r="C95" s="55" t="s">
        <v>523</v>
      </c>
      <c r="D95" s="847">
        <v>2005</v>
      </c>
      <c r="E95" s="845">
        <f t="shared" si="32"/>
        <v>17</v>
      </c>
      <c r="F95" s="195" t="s">
        <v>28</v>
      </c>
      <c r="G95" s="64" t="s">
        <v>89</v>
      </c>
      <c r="H95" s="968" t="s">
        <v>394</v>
      </c>
      <c r="I95" s="953">
        <v>8</v>
      </c>
      <c r="J95" s="488" t="s">
        <v>357</v>
      </c>
      <c r="K95" s="772">
        <f t="shared" si="33"/>
        <v>9</v>
      </c>
      <c r="L95" s="485">
        <f t="shared" si="34"/>
        <v>1</v>
      </c>
      <c r="M95" s="775">
        <f t="shared" si="35"/>
        <v>9</v>
      </c>
      <c r="N95" s="486"/>
      <c r="O95" s="483"/>
      <c r="P95" s="482"/>
      <c r="Q95" s="482"/>
      <c r="R95" s="482"/>
      <c r="S95" s="482"/>
      <c r="T95" s="473">
        <v>9</v>
      </c>
      <c r="U95" s="482"/>
      <c r="V95" s="482"/>
      <c r="W95" s="482"/>
      <c r="X95" s="482"/>
      <c r="Y95" s="482"/>
      <c r="Z95" s="482"/>
      <c r="AA95" s="482"/>
      <c r="AB95" s="483"/>
      <c r="AC95" s="590"/>
      <c r="AD95" s="599"/>
      <c r="AE95" s="599"/>
      <c r="AF95" s="619"/>
      <c r="AG95" s="608"/>
      <c r="AH95" s="621"/>
      <c r="AI95" s="617" t="s">
        <v>357</v>
      </c>
      <c r="AJ95" s="619"/>
      <c r="AK95" s="619"/>
      <c r="AL95" s="620"/>
      <c r="AM95" s="617"/>
      <c r="AN95" s="599"/>
      <c r="AO95" s="619"/>
      <c r="AP95" s="880"/>
      <c r="AQ95" s="881"/>
      <c r="AR95" s="457"/>
      <c r="AT95" s="477"/>
    </row>
    <row r="96" spans="1:46" ht="13.5" customHeight="1" x14ac:dyDescent="0.3">
      <c r="A96" s="732">
        <v>9</v>
      </c>
      <c r="B96" s="997"/>
      <c r="C96" s="55" t="s">
        <v>315</v>
      </c>
      <c r="D96" s="847">
        <v>2003</v>
      </c>
      <c r="E96" s="845">
        <f t="shared" si="32"/>
        <v>19</v>
      </c>
      <c r="F96" s="249" t="s">
        <v>565</v>
      </c>
      <c r="G96" s="64" t="s">
        <v>89</v>
      </c>
      <c r="H96" s="146"/>
      <c r="I96" s="957">
        <v>6</v>
      </c>
      <c r="J96" s="488" t="s">
        <v>302</v>
      </c>
      <c r="K96" s="772">
        <f t="shared" si="33"/>
        <v>8</v>
      </c>
      <c r="L96" s="485">
        <f t="shared" si="34"/>
        <v>1</v>
      </c>
      <c r="M96" s="775">
        <f t="shared" si="35"/>
        <v>8</v>
      </c>
      <c r="N96" s="486"/>
      <c r="O96" s="483"/>
      <c r="P96" s="482"/>
      <c r="Q96" s="482"/>
      <c r="R96" s="482"/>
      <c r="S96" s="482"/>
      <c r="T96" s="482"/>
      <c r="U96" s="482"/>
      <c r="V96" s="482"/>
      <c r="W96" s="473">
        <v>8</v>
      </c>
      <c r="X96" s="482"/>
      <c r="Y96" s="482"/>
      <c r="Z96" s="482"/>
      <c r="AA96" s="482"/>
      <c r="AB96" s="483"/>
      <c r="AC96" s="590"/>
      <c r="AD96" s="599"/>
      <c r="AE96" s="599"/>
      <c r="AF96" s="619"/>
      <c r="AG96" s="608"/>
      <c r="AH96" s="621"/>
      <c r="AI96" s="617"/>
      <c r="AJ96" s="619"/>
      <c r="AK96" s="619"/>
      <c r="AL96" s="765" t="s">
        <v>302</v>
      </c>
      <c r="AM96" s="617"/>
      <c r="AN96" s="599"/>
      <c r="AO96" s="619"/>
      <c r="AP96" s="880"/>
      <c r="AQ96" s="881"/>
      <c r="AR96" s="457"/>
      <c r="AT96" s="477"/>
    </row>
    <row r="97" spans="1:46" ht="13.5" customHeight="1" x14ac:dyDescent="0.3">
      <c r="A97" s="732">
        <v>10</v>
      </c>
      <c r="B97" s="997"/>
      <c r="C97" s="55" t="s">
        <v>345</v>
      </c>
      <c r="D97" s="847">
        <v>2002</v>
      </c>
      <c r="E97" s="845">
        <f t="shared" si="32"/>
        <v>20</v>
      </c>
      <c r="F97" s="197" t="s">
        <v>435</v>
      </c>
      <c r="G97" s="64" t="s">
        <v>89</v>
      </c>
      <c r="H97" s="146"/>
      <c r="I97" s="957">
        <v>13</v>
      </c>
      <c r="J97" s="488" t="s">
        <v>516</v>
      </c>
      <c r="K97" s="772">
        <f t="shared" si="33"/>
        <v>8</v>
      </c>
      <c r="L97" s="485">
        <f t="shared" si="34"/>
        <v>1</v>
      </c>
      <c r="M97" s="775">
        <f t="shared" si="35"/>
        <v>8</v>
      </c>
      <c r="N97" s="486"/>
      <c r="O97" s="482"/>
      <c r="P97" s="482"/>
      <c r="Q97" s="482"/>
      <c r="R97" s="482"/>
      <c r="S97" s="473">
        <v>8</v>
      </c>
      <c r="T97" s="482"/>
      <c r="U97" s="482"/>
      <c r="V97" s="482"/>
      <c r="W97" s="482"/>
      <c r="X97" s="482"/>
      <c r="Y97" s="482"/>
      <c r="Z97" s="482"/>
      <c r="AA97" s="482"/>
      <c r="AB97" s="483"/>
      <c r="AC97" s="585"/>
      <c r="AD97" s="619"/>
      <c r="AE97" s="599"/>
      <c r="AF97" s="599"/>
      <c r="AG97" s="601"/>
      <c r="AH97" s="609" t="s">
        <v>516</v>
      </c>
      <c r="AI97" s="599"/>
      <c r="AJ97" s="599"/>
      <c r="AK97" s="599"/>
      <c r="AL97" s="765"/>
      <c r="AM97" s="617"/>
      <c r="AN97" s="599"/>
      <c r="AO97" s="619"/>
      <c r="AP97" s="619"/>
      <c r="AQ97" s="881"/>
      <c r="AR97" s="457"/>
      <c r="AT97" s="477"/>
    </row>
    <row r="98" spans="1:46" ht="13.5" customHeight="1" x14ac:dyDescent="0.3">
      <c r="A98" s="732">
        <v>11</v>
      </c>
      <c r="B98" s="997"/>
      <c r="C98" s="55" t="s">
        <v>569</v>
      </c>
      <c r="D98" s="847">
        <v>2007</v>
      </c>
      <c r="E98" s="845">
        <f t="shared" si="32"/>
        <v>15</v>
      </c>
      <c r="F98" s="249" t="s">
        <v>565</v>
      </c>
      <c r="G98" s="64" t="s">
        <v>89</v>
      </c>
      <c r="H98" s="968" t="s">
        <v>571</v>
      </c>
      <c r="I98" s="957">
        <v>9</v>
      </c>
      <c r="J98" s="488" t="s">
        <v>354</v>
      </c>
      <c r="K98" s="772">
        <f t="shared" si="33"/>
        <v>7</v>
      </c>
      <c r="L98" s="485">
        <f t="shared" si="34"/>
        <v>1</v>
      </c>
      <c r="M98" s="775">
        <f t="shared" si="35"/>
        <v>7</v>
      </c>
      <c r="N98" s="486"/>
      <c r="O98" s="482"/>
      <c r="P98" s="482"/>
      <c r="Q98" s="482"/>
      <c r="R98" s="482"/>
      <c r="S98" s="482"/>
      <c r="T98" s="482"/>
      <c r="U98" s="482"/>
      <c r="V98" s="482"/>
      <c r="W98" s="473">
        <v>7</v>
      </c>
      <c r="X98" s="482"/>
      <c r="Y98" s="482"/>
      <c r="Z98" s="482"/>
      <c r="AA98" s="482"/>
      <c r="AB98" s="483"/>
      <c r="AC98" s="590"/>
      <c r="AD98" s="599"/>
      <c r="AE98" s="599"/>
      <c r="AF98" s="619"/>
      <c r="AG98" s="601"/>
      <c r="AH98" s="621"/>
      <c r="AI98" s="599"/>
      <c r="AJ98" s="619"/>
      <c r="AK98" s="619"/>
      <c r="AL98" s="765" t="s">
        <v>354</v>
      </c>
      <c r="AM98" s="617"/>
      <c r="AN98" s="609"/>
      <c r="AO98" s="619"/>
      <c r="AP98" s="619"/>
      <c r="AQ98" s="881"/>
      <c r="AR98" s="457"/>
      <c r="AT98" s="477"/>
    </row>
    <row r="99" spans="1:46" ht="13.5" customHeight="1" x14ac:dyDescent="0.3">
      <c r="A99" s="732">
        <v>12</v>
      </c>
      <c r="B99" s="997"/>
      <c r="C99" s="55" t="s">
        <v>515</v>
      </c>
      <c r="D99" s="847">
        <v>2003</v>
      </c>
      <c r="E99" s="845">
        <f t="shared" si="32"/>
        <v>19</v>
      </c>
      <c r="F99" s="197" t="s">
        <v>435</v>
      </c>
      <c r="G99" s="64" t="s">
        <v>89</v>
      </c>
      <c r="H99" s="968" t="s">
        <v>446</v>
      </c>
      <c r="I99" s="953">
        <v>14</v>
      </c>
      <c r="J99" s="488" t="s">
        <v>517</v>
      </c>
      <c r="K99" s="772">
        <f t="shared" si="33"/>
        <v>7</v>
      </c>
      <c r="L99" s="485">
        <f t="shared" si="34"/>
        <v>1</v>
      </c>
      <c r="M99" s="775">
        <f t="shared" si="35"/>
        <v>7</v>
      </c>
      <c r="N99" s="486"/>
      <c r="O99" s="482"/>
      <c r="P99" s="482"/>
      <c r="Q99" s="482"/>
      <c r="R99" s="482"/>
      <c r="S99" s="473">
        <v>7</v>
      </c>
      <c r="T99" s="482"/>
      <c r="U99" s="482"/>
      <c r="V99" s="482"/>
      <c r="W99" s="482"/>
      <c r="X99" s="482"/>
      <c r="Y99" s="482"/>
      <c r="Z99" s="482"/>
      <c r="AA99" s="482"/>
      <c r="AB99" s="483"/>
      <c r="AC99" s="585"/>
      <c r="AD99" s="619"/>
      <c r="AE99" s="599"/>
      <c r="AF99" s="599"/>
      <c r="AG99" s="601"/>
      <c r="AH99" s="609" t="s">
        <v>517</v>
      </c>
      <c r="AI99" s="619"/>
      <c r="AJ99" s="619"/>
      <c r="AK99" s="619"/>
      <c r="AL99" s="768"/>
      <c r="AM99" s="619"/>
      <c r="AN99" s="599"/>
      <c r="AO99" s="619"/>
      <c r="AP99" s="619"/>
      <c r="AQ99" s="881"/>
      <c r="AR99" s="457"/>
      <c r="AT99" s="477"/>
    </row>
    <row r="100" spans="1:46" ht="13.5" customHeight="1" x14ac:dyDescent="0.3">
      <c r="A100" s="732">
        <v>13</v>
      </c>
      <c r="B100" s="997"/>
      <c r="C100" s="55" t="s">
        <v>570</v>
      </c>
      <c r="D100" s="847">
        <v>2007</v>
      </c>
      <c r="E100" s="845">
        <f t="shared" si="32"/>
        <v>15</v>
      </c>
      <c r="F100" s="249" t="s">
        <v>565</v>
      </c>
      <c r="G100" s="64" t="s">
        <v>89</v>
      </c>
      <c r="H100" s="968" t="s">
        <v>571</v>
      </c>
      <c r="I100" s="957">
        <v>10</v>
      </c>
      <c r="J100" s="488" t="s">
        <v>433</v>
      </c>
      <c r="K100" s="772">
        <f t="shared" si="33"/>
        <v>6</v>
      </c>
      <c r="L100" s="485">
        <f t="shared" si="34"/>
        <v>1</v>
      </c>
      <c r="M100" s="775">
        <f t="shared" si="35"/>
        <v>6</v>
      </c>
      <c r="N100" s="486"/>
      <c r="O100" s="482"/>
      <c r="P100" s="482"/>
      <c r="Q100" s="482"/>
      <c r="R100" s="482"/>
      <c r="S100" s="482"/>
      <c r="T100" s="482"/>
      <c r="U100" s="482"/>
      <c r="V100" s="482"/>
      <c r="W100" s="473">
        <v>6</v>
      </c>
      <c r="X100" s="482"/>
      <c r="Y100" s="482"/>
      <c r="Z100" s="482"/>
      <c r="AA100" s="482"/>
      <c r="AB100" s="483"/>
      <c r="AC100" s="590"/>
      <c r="AD100" s="599"/>
      <c r="AE100" s="599"/>
      <c r="AF100" s="619"/>
      <c r="AG100" s="601"/>
      <c r="AH100" s="621"/>
      <c r="AI100" s="599"/>
      <c r="AJ100" s="619"/>
      <c r="AK100" s="619"/>
      <c r="AL100" s="765" t="s">
        <v>433</v>
      </c>
      <c r="AM100" s="617"/>
      <c r="AN100" s="599"/>
      <c r="AO100" s="599"/>
      <c r="AP100" s="599"/>
      <c r="AQ100" s="877"/>
      <c r="AR100" s="457"/>
      <c r="AT100" s="477"/>
    </row>
    <row r="101" spans="1:46" ht="13.5" customHeight="1" thickBot="1" x14ac:dyDescent="0.35">
      <c r="A101" s="733">
        <v>13</v>
      </c>
      <c r="B101" s="537" t="s">
        <v>89</v>
      </c>
      <c r="C101" s="837" t="s">
        <v>95</v>
      </c>
      <c r="D101" s="853"/>
      <c r="E101" s="853"/>
      <c r="F101" s="854" t="s">
        <v>9</v>
      </c>
      <c r="G101" s="69" t="s">
        <v>89</v>
      </c>
      <c r="H101" s="568"/>
      <c r="I101" s="952"/>
      <c r="J101" s="509"/>
      <c r="K101" s="349" t="s">
        <v>26</v>
      </c>
      <c r="L101" s="510"/>
      <c r="M101" s="777"/>
      <c r="N101" s="511">
        <f t="shared" ref="N101:AB101" si="36">COUNTIF(N88:N100,"&gt;-1")</f>
        <v>2</v>
      </c>
      <c r="O101" s="512">
        <f t="shared" si="36"/>
        <v>0</v>
      </c>
      <c r="P101" s="514">
        <f t="shared" si="36"/>
        <v>3</v>
      </c>
      <c r="Q101" s="514">
        <f t="shared" si="36"/>
        <v>2</v>
      </c>
      <c r="R101" s="515">
        <f t="shared" si="36"/>
        <v>2</v>
      </c>
      <c r="S101" s="517">
        <f t="shared" si="36"/>
        <v>4</v>
      </c>
      <c r="T101" s="517">
        <f t="shared" si="36"/>
        <v>3</v>
      </c>
      <c r="U101" s="517">
        <f t="shared" si="36"/>
        <v>1</v>
      </c>
      <c r="V101" s="517">
        <f t="shared" si="36"/>
        <v>3</v>
      </c>
      <c r="W101" s="517">
        <f t="shared" si="36"/>
        <v>6</v>
      </c>
      <c r="X101" s="514">
        <f t="shared" si="36"/>
        <v>2</v>
      </c>
      <c r="Y101" s="514">
        <f t="shared" si="36"/>
        <v>3</v>
      </c>
      <c r="Z101" s="514">
        <f t="shared" si="36"/>
        <v>2</v>
      </c>
      <c r="AA101" s="514">
        <f t="shared" si="36"/>
        <v>2</v>
      </c>
      <c r="AB101" s="515">
        <f t="shared" si="36"/>
        <v>0</v>
      </c>
      <c r="AC101" s="593"/>
      <c r="AD101" s="595"/>
      <c r="AE101" s="595"/>
      <c r="AF101" s="595"/>
      <c r="AG101" s="596"/>
      <c r="AH101" s="597"/>
      <c r="AI101" s="595"/>
      <c r="AJ101" s="595"/>
      <c r="AK101" s="595"/>
      <c r="AL101" s="763"/>
      <c r="AM101" s="875"/>
      <c r="AN101" s="595"/>
      <c r="AO101" s="595"/>
      <c r="AP101" s="595"/>
      <c r="AQ101" s="876"/>
      <c r="AR101" s="457"/>
      <c r="AT101" s="477"/>
    </row>
    <row r="102" spans="1:46" ht="13.5" customHeight="1" thickBot="1" x14ac:dyDescent="0.3">
      <c r="A102" s="728" t="s">
        <v>0</v>
      </c>
      <c r="B102" s="459" t="s">
        <v>1</v>
      </c>
      <c r="C102" s="459" t="s">
        <v>2</v>
      </c>
      <c r="D102" s="839" t="s">
        <v>3</v>
      </c>
      <c r="E102" s="839" t="s">
        <v>447</v>
      </c>
      <c r="F102" s="840" t="s">
        <v>4</v>
      </c>
      <c r="G102" s="76" t="s">
        <v>1</v>
      </c>
      <c r="H102" s="254" t="s">
        <v>5</v>
      </c>
      <c r="I102" s="947" t="s">
        <v>457</v>
      </c>
      <c r="J102" s="460" t="s">
        <v>6</v>
      </c>
      <c r="K102" s="461" t="s">
        <v>453</v>
      </c>
      <c r="L102" s="462" t="s">
        <v>7</v>
      </c>
      <c r="M102" s="773" t="s">
        <v>8</v>
      </c>
      <c r="N102" s="463">
        <v>1</v>
      </c>
      <c r="O102" s="464">
        <v>2</v>
      </c>
      <c r="P102" s="465">
        <v>3</v>
      </c>
      <c r="Q102" s="465">
        <v>4</v>
      </c>
      <c r="R102" s="463">
        <v>5</v>
      </c>
      <c r="S102" s="464">
        <v>6</v>
      </c>
      <c r="T102" s="465">
        <v>7</v>
      </c>
      <c r="U102" s="465">
        <v>8</v>
      </c>
      <c r="V102" s="466">
        <v>9</v>
      </c>
      <c r="W102" s="467">
        <v>10</v>
      </c>
      <c r="X102" s="468">
        <v>11</v>
      </c>
      <c r="Y102" s="468">
        <v>12</v>
      </c>
      <c r="Z102" s="466">
        <v>13</v>
      </c>
      <c r="AA102" s="467">
        <v>14</v>
      </c>
      <c r="AB102" s="466">
        <v>15</v>
      </c>
      <c r="AC102" s="779" t="s">
        <v>10</v>
      </c>
      <c r="AD102" s="780" t="s">
        <v>11</v>
      </c>
      <c r="AE102" s="780" t="s">
        <v>12</v>
      </c>
      <c r="AF102" s="780" t="s">
        <v>13</v>
      </c>
      <c r="AG102" s="781" t="s">
        <v>14</v>
      </c>
      <c r="AH102" s="782" t="s">
        <v>432</v>
      </c>
      <c r="AI102" s="780" t="s">
        <v>387</v>
      </c>
      <c r="AJ102" s="780" t="s">
        <v>388</v>
      </c>
      <c r="AK102" s="780" t="s">
        <v>389</v>
      </c>
      <c r="AL102" s="783" t="s">
        <v>390</v>
      </c>
      <c r="AM102" s="866" t="s">
        <v>391</v>
      </c>
      <c r="AN102" s="867" t="s">
        <v>392</v>
      </c>
      <c r="AO102" s="867" t="s">
        <v>454</v>
      </c>
      <c r="AP102" s="867" t="s">
        <v>455</v>
      </c>
      <c r="AQ102" s="868" t="s">
        <v>456</v>
      </c>
      <c r="AR102" s="457"/>
      <c r="AT102" s="477"/>
    </row>
    <row r="103" spans="1:46" ht="13.5" customHeight="1" x14ac:dyDescent="0.3">
      <c r="A103" s="730">
        <v>1</v>
      </c>
      <c r="B103" s="996" t="s">
        <v>96</v>
      </c>
      <c r="C103" s="884" t="s">
        <v>97</v>
      </c>
      <c r="D103" s="847">
        <v>1979</v>
      </c>
      <c r="E103" s="845">
        <f t="shared" ref="E103:E117" si="37">SUM(2022-D103)</f>
        <v>43</v>
      </c>
      <c r="F103" s="193" t="s">
        <v>30</v>
      </c>
      <c r="G103" s="64" t="s">
        <v>96</v>
      </c>
      <c r="H103" s="146"/>
      <c r="I103" s="955">
        <v>1</v>
      </c>
      <c r="J103" s="479">
        <f t="shared" ref="J103:J109" si="38">MIN(AC103:AQ103)</f>
        <v>0.78888888888888886</v>
      </c>
      <c r="K103" s="987">
        <f t="shared" ref="K103:K117" si="39">IF(COUNTIF(N103:AB103,"&gt;=0")&lt;11,SUM(N103:AB103),SUM(LARGE(N103:AB103,1),LARGE(N103:AB103,2),LARGE(N103:AB103,3),LARGE(N103:AB103,4),LARGE(N103:AB103,5),LARGE(N103:AB103,6),LARGE(N103:AB103,7),LARGE(N103:AB103,8),LARGE(N103:AB103,9),LARGE(N103:AB103,10)))</f>
        <v>100</v>
      </c>
      <c r="L103" s="485">
        <f t="shared" ref="L103:L117" si="40">SUM(COUNTIF(N103:AB103,"&gt;-1"))</f>
        <v>13</v>
      </c>
      <c r="M103" s="775">
        <f t="shared" ref="M103:M117" si="41">SUM(N103:AB103)</f>
        <v>130</v>
      </c>
      <c r="N103" s="500">
        <v>10</v>
      </c>
      <c r="O103" s="474">
        <v>10</v>
      </c>
      <c r="P103" s="474">
        <v>10</v>
      </c>
      <c r="Q103" s="474">
        <v>10</v>
      </c>
      <c r="R103" s="474">
        <v>10</v>
      </c>
      <c r="S103" s="482"/>
      <c r="T103" s="481">
        <v>10</v>
      </c>
      <c r="U103" s="481">
        <v>10</v>
      </c>
      <c r="V103" s="481">
        <v>10</v>
      </c>
      <c r="W103" s="474">
        <v>10</v>
      </c>
      <c r="X103" s="474">
        <v>10</v>
      </c>
      <c r="Y103" s="481">
        <v>10</v>
      </c>
      <c r="Z103" s="481">
        <v>10</v>
      </c>
      <c r="AA103" s="481">
        <v>10</v>
      </c>
      <c r="AB103" s="483"/>
      <c r="AC103" s="590">
        <v>0.79722222222222217</v>
      </c>
      <c r="AD103" s="581">
        <v>0.81041666666666667</v>
      </c>
      <c r="AE103" s="581">
        <v>0.7993055555555556</v>
      </c>
      <c r="AF103" s="581">
        <v>0.81666666666666676</v>
      </c>
      <c r="AG103" s="584">
        <v>0.8027777777777777</v>
      </c>
      <c r="AH103" s="591"/>
      <c r="AI103" s="581">
        <v>0.82847222222222217</v>
      </c>
      <c r="AJ103" s="581">
        <v>0.80694444444444446</v>
      </c>
      <c r="AK103" s="581">
        <v>0.82013888888888886</v>
      </c>
      <c r="AL103" s="762">
        <v>0.7993055555555556</v>
      </c>
      <c r="AM103" s="604">
        <v>0.79722222222222217</v>
      </c>
      <c r="AN103" s="580">
        <v>0.78888888888888886</v>
      </c>
      <c r="AO103" s="580">
        <v>0.81388888888888899</v>
      </c>
      <c r="AP103" s="580">
        <v>0.79722222222222217</v>
      </c>
      <c r="AQ103" s="873"/>
      <c r="AR103" s="457"/>
      <c r="AT103" s="477"/>
    </row>
    <row r="104" spans="1:46" ht="13.5" customHeight="1" x14ac:dyDescent="0.3">
      <c r="A104" s="730">
        <v>2</v>
      </c>
      <c r="B104" s="997"/>
      <c r="C104" s="884" t="s">
        <v>258</v>
      </c>
      <c r="D104" s="847">
        <v>1977</v>
      </c>
      <c r="E104" s="845">
        <f t="shared" si="37"/>
        <v>45</v>
      </c>
      <c r="F104" s="201" t="s">
        <v>436</v>
      </c>
      <c r="G104" s="64" t="s">
        <v>96</v>
      </c>
      <c r="H104" s="146"/>
      <c r="I104" s="956">
        <v>2</v>
      </c>
      <c r="J104" s="479">
        <f t="shared" si="38"/>
        <v>0.85833333333333339</v>
      </c>
      <c r="K104" s="772">
        <f t="shared" si="39"/>
        <v>91</v>
      </c>
      <c r="L104" s="485">
        <f t="shared" si="40"/>
        <v>10</v>
      </c>
      <c r="M104" s="775">
        <f t="shared" si="41"/>
        <v>91</v>
      </c>
      <c r="N104" s="480">
        <v>9</v>
      </c>
      <c r="O104" s="473">
        <v>9</v>
      </c>
      <c r="P104" s="482"/>
      <c r="Q104" s="482"/>
      <c r="R104" s="473">
        <v>9</v>
      </c>
      <c r="S104" s="481">
        <v>10</v>
      </c>
      <c r="T104" s="473">
        <v>9</v>
      </c>
      <c r="U104" s="473">
        <v>9</v>
      </c>
      <c r="V104" s="473">
        <v>9</v>
      </c>
      <c r="W104" s="519"/>
      <c r="X104" s="519"/>
      <c r="Y104" s="473">
        <v>9</v>
      </c>
      <c r="Z104" s="473">
        <v>9</v>
      </c>
      <c r="AA104" s="473">
        <v>9</v>
      </c>
      <c r="AB104" s="538"/>
      <c r="AC104" s="590">
        <v>0.875</v>
      </c>
      <c r="AD104" s="580">
        <v>0.85833333333333339</v>
      </c>
      <c r="AE104" s="599"/>
      <c r="AF104" s="581"/>
      <c r="AG104" s="584">
        <v>0.89513888888888893</v>
      </c>
      <c r="AH104" s="583">
        <v>0.89166666666666661</v>
      </c>
      <c r="AI104" s="580">
        <v>0.87291666666666667</v>
      </c>
      <c r="AJ104" s="580">
        <v>0.87569444444444444</v>
      </c>
      <c r="AK104" s="580">
        <v>0.87013888888888891</v>
      </c>
      <c r="AL104" s="762"/>
      <c r="AM104" s="605"/>
      <c r="AN104" s="580">
        <v>0.8833333333333333</v>
      </c>
      <c r="AO104" s="580">
        <v>0.87916666666666676</v>
      </c>
      <c r="AP104" s="581">
        <v>0.86388888888888893</v>
      </c>
      <c r="AQ104" s="871"/>
      <c r="AR104" s="457"/>
      <c r="AT104" s="477"/>
    </row>
    <row r="105" spans="1:46" ht="13.5" customHeight="1" x14ac:dyDescent="0.3">
      <c r="A105" s="730">
        <v>3</v>
      </c>
      <c r="B105" s="997"/>
      <c r="C105" s="884" t="s">
        <v>98</v>
      </c>
      <c r="D105" s="847">
        <v>1975</v>
      </c>
      <c r="E105" s="845">
        <f t="shared" si="37"/>
        <v>47</v>
      </c>
      <c r="F105" s="194" t="s">
        <v>18</v>
      </c>
      <c r="G105" s="64" t="s">
        <v>96</v>
      </c>
      <c r="H105" s="146"/>
      <c r="I105" s="956">
        <v>4</v>
      </c>
      <c r="J105" s="479">
        <f t="shared" si="38"/>
        <v>0.90833333333333333</v>
      </c>
      <c r="K105" s="772">
        <f t="shared" si="39"/>
        <v>84</v>
      </c>
      <c r="L105" s="485">
        <f t="shared" si="40"/>
        <v>13</v>
      </c>
      <c r="M105" s="775">
        <f t="shared" si="41"/>
        <v>105</v>
      </c>
      <c r="N105" s="946">
        <v>7</v>
      </c>
      <c r="O105" s="473">
        <v>8</v>
      </c>
      <c r="P105" s="473">
        <v>9</v>
      </c>
      <c r="Q105" s="473">
        <v>9</v>
      </c>
      <c r="R105" s="945">
        <v>7</v>
      </c>
      <c r="S105" s="473">
        <v>9</v>
      </c>
      <c r="T105" s="473">
        <v>7</v>
      </c>
      <c r="U105" s="482"/>
      <c r="V105" s="473">
        <v>8</v>
      </c>
      <c r="W105" s="473">
        <v>9</v>
      </c>
      <c r="X105" s="473">
        <v>9</v>
      </c>
      <c r="Y105" s="473">
        <v>7</v>
      </c>
      <c r="Z105" s="473">
        <v>8</v>
      </c>
      <c r="AA105" s="473">
        <v>8</v>
      </c>
      <c r="AB105" s="483"/>
      <c r="AC105" s="590">
        <v>0.98611111111111116</v>
      </c>
      <c r="AD105" s="580">
        <v>0.95277777777777783</v>
      </c>
      <c r="AE105" s="580">
        <v>0.93819444444444444</v>
      </c>
      <c r="AF105" s="580">
        <v>0.92847222222222225</v>
      </c>
      <c r="AG105" s="582">
        <v>0.91041666666666676</v>
      </c>
      <c r="AH105" s="591">
        <v>0.94305555555555554</v>
      </c>
      <c r="AI105" s="581">
        <v>0.90833333333333333</v>
      </c>
      <c r="AJ105" s="581"/>
      <c r="AK105" s="581">
        <v>0.92708333333333337</v>
      </c>
      <c r="AL105" s="760">
        <v>0.9145833333333333</v>
      </c>
      <c r="AM105" s="605">
        <v>0.9277777777777777</v>
      </c>
      <c r="AN105" s="580">
        <v>0.92152777777777783</v>
      </c>
      <c r="AO105" s="581">
        <v>0.95347222222222217</v>
      </c>
      <c r="AP105" s="581">
        <v>0.91180555555555554</v>
      </c>
      <c r="AQ105" s="871"/>
      <c r="AR105" s="457"/>
      <c r="AT105" s="477"/>
    </row>
    <row r="106" spans="1:46" ht="13.5" customHeight="1" x14ac:dyDescent="0.3">
      <c r="A106" s="732">
        <v>4</v>
      </c>
      <c r="B106" s="997"/>
      <c r="C106" s="55" t="s">
        <v>340</v>
      </c>
      <c r="D106" s="847">
        <v>1980</v>
      </c>
      <c r="E106" s="845">
        <f t="shared" si="37"/>
        <v>42</v>
      </c>
      <c r="F106" s="195" t="s">
        <v>386</v>
      </c>
      <c r="G106" s="64" t="s">
        <v>96</v>
      </c>
      <c r="H106" s="146"/>
      <c r="I106" s="956">
        <v>6</v>
      </c>
      <c r="J106" s="479">
        <f t="shared" si="38"/>
        <v>0.93472222222222223</v>
      </c>
      <c r="K106" s="772">
        <f t="shared" si="39"/>
        <v>61</v>
      </c>
      <c r="L106" s="485">
        <f t="shared" si="40"/>
        <v>9</v>
      </c>
      <c r="M106" s="775">
        <f t="shared" si="41"/>
        <v>61</v>
      </c>
      <c r="N106" s="486"/>
      <c r="O106" s="482"/>
      <c r="P106" s="482"/>
      <c r="Q106" s="482"/>
      <c r="R106" s="473">
        <v>6</v>
      </c>
      <c r="S106" s="473">
        <v>8</v>
      </c>
      <c r="T106" s="473">
        <v>5</v>
      </c>
      <c r="U106" s="473">
        <v>8</v>
      </c>
      <c r="V106" s="482"/>
      <c r="W106" s="473">
        <v>8</v>
      </c>
      <c r="X106" s="473">
        <v>6</v>
      </c>
      <c r="Y106" s="473">
        <v>6</v>
      </c>
      <c r="Z106" s="473">
        <v>7</v>
      </c>
      <c r="AA106" s="473">
        <v>7</v>
      </c>
      <c r="AB106" s="483"/>
      <c r="AC106" s="585"/>
      <c r="AD106" s="580"/>
      <c r="AE106" s="599"/>
      <c r="AF106" s="599"/>
      <c r="AG106" s="584">
        <v>0.95833333333333337</v>
      </c>
      <c r="AH106" s="583">
        <v>0.96666666666666667</v>
      </c>
      <c r="AI106" s="581">
        <v>0.9604166666666667</v>
      </c>
      <c r="AJ106" s="581">
        <v>0.93472222222222223</v>
      </c>
      <c r="AK106" s="581"/>
      <c r="AL106" s="762">
        <v>0.94652777777777775</v>
      </c>
      <c r="AM106" s="760">
        <v>0.98958333333333337</v>
      </c>
      <c r="AN106" s="580">
        <v>0.95347222222222217</v>
      </c>
      <c r="AO106" s="580">
        <v>0.96111111111111114</v>
      </c>
      <c r="AP106" s="581">
        <v>0.94861111111111107</v>
      </c>
      <c r="AQ106" s="871"/>
      <c r="AR106" s="457"/>
      <c r="AT106" s="477"/>
    </row>
    <row r="107" spans="1:46" ht="13.5" customHeight="1" x14ac:dyDescent="0.3">
      <c r="A107" s="732">
        <v>5</v>
      </c>
      <c r="B107" s="997"/>
      <c r="C107" s="55" t="s">
        <v>99</v>
      </c>
      <c r="D107" s="845">
        <v>1979</v>
      </c>
      <c r="E107" s="845">
        <f t="shared" si="37"/>
        <v>43</v>
      </c>
      <c r="F107" s="197" t="s">
        <v>100</v>
      </c>
      <c r="G107" s="64" t="s">
        <v>96</v>
      </c>
      <c r="H107" s="146"/>
      <c r="I107" s="956">
        <v>7</v>
      </c>
      <c r="J107" s="479">
        <f t="shared" si="38"/>
        <v>0.95208333333333339</v>
      </c>
      <c r="K107" s="772">
        <f t="shared" si="39"/>
        <v>61</v>
      </c>
      <c r="L107" s="485">
        <f t="shared" si="40"/>
        <v>9</v>
      </c>
      <c r="M107" s="775">
        <f t="shared" si="41"/>
        <v>61</v>
      </c>
      <c r="N107" s="480">
        <v>8</v>
      </c>
      <c r="O107" s="482"/>
      <c r="P107" s="473">
        <v>8</v>
      </c>
      <c r="Q107" s="473">
        <v>8</v>
      </c>
      <c r="R107" s="473">
        <v>5</v>
      </c>
      <c r="S107" s="482"/>
      <c r="T107" s="473">
        <v>4</v>
      </c>
      <c r="U107" s="473">
        <v>7</v>
      </c>
      <c r="V107" s="473">
        <v>7</v>
      </c>
      <c r="W107" s="473">
        <v>7</v>
      </c>
      <c r="X107" s="473">
        <v>7</v>
      </c>
      <c r="Y107" s="482"/>
      <c r="Z107" s="482"/>
      <c r="AA107" s="482"/>
      <c r="AB107" s="483"/>
      <c r="AC107" s="590">
        <v>0.96250000000000002</v>
      </c>
      <c r="AD107" s="580"/>
      <c r="AE107" s="599" t="s">
        <v>484</v>
      </c>
      <c r="AF107" s="580">
        <v>0.95833333333333337</v>
      </c>
      <c r="AG107" s="584">
        <v>0.96388888888888891</v>
      </c>
      <c r="AH107" s="622"/>
      <c r="AI107" s="580">
        <v>0.96944444444444444</v>
      </c>
      <c r="AJ107" s="887">
        <v>0.95208333333333339</v>
      </c>
      <c r="AK107" s="887">
        <v>0.96666666666666667</v>
      </c>
      <c r="AL107" s="760">
        <v>0.95347222222222217</v>
      </c>
      <c r="AM107" s="887">
        <v>0.9770833333333333</v>
      </c>
      <c r="AN107" s="608"/>
      <c r="AO107" s="599"/>
      <c r="AP107" s="599"/>
      <c r="AQ107" s="877"/>
      <c r="AR107" s="457"/>
      <c r="AT107" s="477"/>
    </row>
    <row r="108" spans="1:46" ht="13.5" customHeight="1" x14ac:dyDescent="0.3">
      <c r="A108" s="732">
        <v>6</v>
      </c>
      <c r="B108" s="997"/>
      <c r="C108" s="56" t="s">
        <v>104</v>
      </c>
      <c r="D108" s="845">
        <v>1973</v>
      </c>
      <c r="E108" s="845">
        <f t="shared" si="37"/>
        <v>49</v>
      </c>
      <c r="F108" s="194" t="s">
        <v>18</v>
      </c>
      <c r="G108" s="64" t="s">
        <v>96</v>
      </c>
      <c r="H108" s="146"/>
      <c r="I108" s="956">
        <v>10</v>
      </c>
      <c r="J108" s="479">
        <f t="shared" si="38"/>
        <v>0.98749999999999993</v>
      </c>
      <c r="K108" s="772">
        <f t="shared" si="39"/>
        <v>53</v>
      </c>
      <c r="L108" s="485">
        <f t="shared" si="40"/>
        <v>11</v>
      </c>
      <c r="M108" s="775">
        <f t="shared" si="41"/>
        <v>56</v>
      </c>
      <c r="N108" s="480">
        <v>5</v>
      </c>
      <c r="O108" s="482"/>
      <c r="P108" s="473">
        <v>7</v>
      </c>
      <c r="Q108" s="473">
        <v>6</v>
      </c>
      <c r="R108" s="473">
        <v>3</v>
      </c>
      <c r="S108" s="473">
        <v>6</v>
      </c>
      <c r="T108" s="473">
        <v>3</v>
      </c>
      <c r="U108" s="473">
        <v>6</v>
      </c>
      <c r="V108" s="522">
        <v>6</v>
      </c>
      <c r="W108" s="482"/>
      <c r="X108" s="473">
        <v>5</v>
      </c>
      <c r="Y108" s="473">
        <v>4</v>
      </c>
      <c r="Z108" s="482"/>
      <c r="AA108" s="473">
        <v>5</v>
      </c>
      <c r="AB108" s="483"/>
      <c r="AC108" s="585" t="s">
        <v>346</v>
      </c>
      <c r="AD108" s="580"/>
      <c r="AE108" s="599" t="s">
        <v>349</v>
      </c>
      <c r="AF108" s="599" t="s">
        <v>300</v>
      </c>
      <c r="AG108" s="601" t="s">
        <v>313</v>
      </c>
      <c r="AH108" s="609" t="s">
        <v>301</v>
      </c>
      <c r="AI108" s="580">
        <v>0.98749999999999993</v>
      </c>
      <c r="AJ108" s="601" t="s">
        <v>328</v>
      </c>
      <c r="AK108" s="601" t="s">
        <v>342</v>
      </c>
      <c r="AL108" s="765"/>
      <c r="AM108" s="617" t="s">
        <v>300</v>
      </c>
      <c r="AN108" s="599" t="s">
        <v>283</v>
      </c>
      <c r="AO108" s="581"/>
      <c r="AP108" s="599" t="s">
        <v>316</v>
      </c>
      <c r="AQ108" s="877"/>
      <c r="AR108" s="457"/>
      <c r="AT108" s="477"/>
    </row>
    <row r="109" spans="1:46" ht="13.5" customHeight="1" x14ac:dyDescent="0.3">
      <c r="A109" s="732">
        <v>7</v>
      </c>
      <c r="B109" s="997"/>
      <c r="C109" s="55" t="s">
        <v>448</v>
      </c>
      <c r="D109" s="847">
        <v>1976</v>
      </c>
      <c r="E109" s="845">
        <f t="shared" si="37"/>
        <v>46</v>
      </c>
      <c r="F109" s="195" t="s">
        <v>501</v>
      </c>
      <c r="G109" s="64" t="s">
        <v>96</v>
      </c>
      <c r="H109" s="146"/>
      <c r="I109" s="956">
        <v>3</v>
      </c>
      <c r="J109" s="479">
        <f t="shared" si="38"/>
        <v>0.89097222222222217</v>
      </c>
      <c r="K109" s="772">
        <f t="shared" si="39"/>
        <v>32</v>
      </c>
      <c r="L109" s="485">
        <f t="shared" si="40"/>
        <v>4</v>
      </c>
      <c r="M109" s="775">
        <f t="shared" si="41"/>
        <v>32</v>
      </c>
      <c r="N109" s="486"/>
      <c r="O109" s="482"/>
      <c r="P109" s="482"/>
      <c r="Q109" s="482"/>
      <c r="R109" s="473">
        <v>8</v>
      </c>
      <c r="S109" s="482"/>
      <c r="T109" s="473">
        <v>8</v>
      </c>
      <c r="U109" s="490"/>
      <c r="V109" s="490"/>
      <c r="W109" s="482"/>
      <c r="X109" s="473">
        <v>8</v>
      </c>
      <c r="Y109" s="473">
        <v>8</v>
      </c>
      <c r="Z109" s="482"/>
      <c r="AA109" s="482"/>
      <c r="AB109" s="483"/>
      <c r="AC109" s="585"/>
      <c r="AD109" s="580"/>
      <c r="AE109" s="599"/>
      <c r="AF109" s="599"/>
      <c r="AG109" s="584">
        <v>0.90347222222222223</v>
      </c>
      <c r="AH109" s="583"/>
      <c r="AI109" s="582">
        <v>0.89097222222222217</v>
      </c>
      <c r="AJ109" s="582"/>
      <c r="AK109" s="582"/>
      <c r="AL109" s="762"/>
      <c r="AM109" s="604">
        <v>0.95763888888888893</v>
      </c>
      <c r="AN109" s="580">
        <v>0.90486111111111101</v>
      </c>
      <c r="AO109" s="580"/>
      <c r="AP109" s="599"/>
      <c r="AQ109" s="877"/>
      <c r="AR109" s="457"/>
      <c r="AT109" s="477"/>
    </row>
    <row r="110" spans="1:46" ht="13.5" customHeight="1" x14ac:dyDescent="0.3">
      <c r="A110" s="732">
        <v>8</v>
      </c>
      <c r="B110" s="997"/>
      <c r="C110" s="55" t="s">
        <v>107</v>
      </c>
      <c r="D110" s="845">
        <v>1973</v>
      </c>
      <c r="E110" s="845">
        <f t="shared" si="37"/>
        <v>49</v>
      </c>
      <c r="F110" s="193" t="s">
        <v>30</v>
      </c>
      <c r="G110" s="64" t="s">
        <v>96</v>
      </c>
      <c r="H110" s="146"/>
      <c r="I110" s="956">
        <v>14</v>
      </c>
      <c r="J110" s="488" t="s">
        <v>383</v>
      </c>
      <c r="K110" s="772">
        <f t="shared" si="39"/>
        <v>24</v>
      </c>
      <c r="L110" s="485">
        <f t="shared" si="40"/>
        <v>7</v>
      </c>
      <c r="M110" s="775">
        <f t="shared" si="41"/>
        <v>24</v>
      </c>
      <c r="N110" s="480">
        <v>4</v>
      </c>
      <c r="O110" s="482"/>
      <c r="P110" s="482"/>
      <c r="Q110" s="482"/>
      <c r="R110" s="473">
        <v>1</v>
      </c>
      <c r="S110" s="473">
        <v>5</v>
      </c>
      <c r="T110" s="473">
        <v>1</v>
      </c>
      <c r="U110" s="522">
        <v>5</v>
      </c>
      <c r="V110" s="490"/>
      <c r="W110" s="482"/>
      <c r="X110" s="473">
        <v>4</v>
      </c>
      <c r="Y110" s="482"/>
      <c r="Z110" s="482"/>
      <c r="AA110" s="473">
        <v>4</v>
      </c>
      <c r="AB110" s="483"/>
      <c r="AC110" s="585" t="s">
        <v>367</v>
      </c>
      <c r="AD110" s="599"/>
      <c r="AE110" s="580"/>
      <c r="AF110" s="581"/>
      <c r="AG110" s="601" t="s">
        <v>503</v>
      </c>
      <c r="AH110" s="612" t="s">
        <v>518</v>
      </c>
      <c r="AI110" s="601" t="s">
        <v>527</v>
      </c>
      <c r="AJ110" s="601" t="s">
        <v>286</v>
      </c>
      <c r="AK110" s="582"/>
      <c r="AL110" s="762"/>
      <c r="AM110" s="617" t="s">
        <v>581</v>
      </c>
      <c r="AN110" s="580"/>
      <c r="AO110" s="580"/>
      <c r="AP110" s="601" t="s">
        <v>383</v>
      </c>
      <c r="AQ110" s="877"/>
      <c r="AR110" s="457"/>
      <c r="AT110" s="477"/>
    </row>
    <row r="111" spans="1:46" ht="13.5" customHeight="1" x14ac:dyDescent="0.3">
      <c r="A111" s="732">
        <v>9</v>
      </c>
      <c r="B111" s="997"/>
      <c r="C111" s="55" t="s">
        <v>103</v>
      </c>
      <c r="D111" s="847">
        <v>1974</v>
      </c>
      <c r="E111" s="845">
        <f t="shared" si="37"/>
        <v>48</v>
      </c>
      <c r="F111" s="193" t="s">
        <v>30</v>
      </c>
      <c r="G111" s="64" t="s">
        <v>96</v>
      </c>
      <c r="H111" s="146"/>
      <c r="I111" s="956">
        <v>12</v>
      </c>
      <c r="J111" s="488" t="s">
        <v>299</v>
      </c>
      <c r="K111" s="772">
        <f t="shared" si="39"/>
        <v>18</v>
      </c>
      <c r="L111" s="485">
        <f t="shared" si="40"/>
        <v>4</v>
      </c>
      <c r="M111" s="775">
        <f t="shared" si="41"/>
        <v>18</v>
      </c>
      <c r="N111" s="486"/>
      <c r="O111" s="482"/>
      <c r="P111" s="482"/>
      <c r="Q111" s="473">
        <v>7</v>
      </c>
      <c r="R111" s="473">
        <v>2</v>
      </c>
      <c r="S111" s="473">
        <v>7</v>
      </c>
      <c r="T111" s="473">
        <v>2</v>
      </c>
      <c r="U111" s="490"/>
      <c r="V111" s="490"/>
      <c r="W111" s="482"/>
      <c r="X111" s="482"/>
      <c r="Y111" s="482"/>
      <c r="Z111" s="482"/>
      <c r="AA111" s="482"/>
      <c r="AB111" s="483"/>
      <c r="AC111" s="585"/>
      <c r="AD111" s="580"/>
      <c r="AE111" s="599"/>
      <c r="AF111" s="599" t="s">
        <v>320</v>
      </c>
      <c r="AG111" s="601" t="s">
        <v>279</v>
      </c>
      <c r="AH111" s="612" t="s">
        <v>348</v>
      </c>
      <c r="AI111" s="601" t="s">
        <v>299</v>
      </c>
      <c r="AJ111" s="582"/>
      <c r="AK111" s="582"/>
      <c r="AL111" s="762"/>
      <c r="AM111" s="887"/>
      <c r="AN111" s="580"/>
      <c r="AO111" s="580"/>
      <c r="AP111" s="599"/>
      <c r="AQ111" s="877"/>
      <c r="AR111" s="457"/>
      <c r="AT111" s="477"/>
    </row>
    <row r="112" spans="1:46" ht="13.5" customHeight="1" x14ac:dyDescent="0.3">
      <c r="A112" s="732">
        <v>10</v>
      </c>
      <c r="B112" s="997"/>
      <c r="C112" s="55" t="s">
        <v>589</v>
      </c>
      <c r="D112" s="847">
        <v>1978</v>
      </c>
      <c r="E112" s="845">
        <f t="shared" si="37"/>
        <v>44</v>
      </c>
      <c r="F112" s="858" t="s">
        <v>47</v>
      </c>
      <c r="G112" s="64" t="s">
        <v>96</v>
      </c>
      <c r="H112" s="968" t="s">
        <v>586</v>
      </c>
      <c r="I112" s="956">
        <v>8</v>
      </c>
      <c r="J112" s="479">
        <f>MIN(AC112:AQ112)</f>
        <v>0.97083333333333333</v>
      </c>
      <c r="K112" s="772">
        <f t="shared" si="39"/>
        <v>11</v>
      </c>
      <c r="L112" s="485">
        <f t="shared" si="40"/>
        <v>2</v>
      </c>
      <c r="M112" s="775">
        <f t="shared" si="41"/>
        <v>11</v>
      </c>
      <c r="N112" s="486"/>
      <c r="O112" s="482"/>
      <c r="P112" s="482"/>
      <c r="Q112" s="482"/>
      <c r="R112" s="482"/>
      <c r="S112" s="482"/>
      <c r="T112" s="482"/>
      <c r="U112" s="490"/>
      <c r="V112" s="490"/>
      <c r="W112" s="482"/>
      <c r="X112" s="482"/>
      <c r="Y112" s="473">
        <v>5</v>
      </c>
      <c r="Z112" s="473">
        <v>6</v>
      </c>
      <c r="AA112" s="482"/>
      <c r="AB112" s="483"/>
      <c r="AC112" s="585"/>
      <c r="AD112" s="580"/>
      <c r="AE112" s="599"/>
      <c r="AF112" s="599"/>
      <c r="AG112" s="584"/>
      <c r="AH112" s="622"/>
      <c r="AI112" s="582"/>
      <c r="AJ112" s="582"/>
      <c r="AK112" s="582"/>
      <c r="AL112" s="762"/>
      <c r="AM112" s="604"/>
      <c r="AN112" s="580">
        <v>0.97083333333333333</v>
      </c>
      <c r="AO112" s="599" t="s">
        <v>317</v>
      </c>
      <c r="AP112" s="599"/>
      <c r="AQ112" s="877"/>
      <c r="AR112" s="457"/>
      <c r="AT112" s="477"/>
    </row>
    <row r="113" spans="1:46" ht="13.5" customHeight="1" x14ac:dyDescent="0.3">
      <c r="A113" s="732"/>
      <c r="B113" s="997"/>
      <c r="C113" s="55" t="s">
        <v>101</v>
      </c>
      <c r="D113" s="847">
        <v>1986</v>
      </c>
      <c r="E113" s="845">
        <f t="shared" si="37"/>
        <v>36</v>
      </c>
      <c r="F113" s="852" t="s">
        <v>24</v>
      </c>
      <c r="G113" s="64" t="s">
        <v>96</v>
      </c>
      <c r="H113" s="146"/>
      <c r="I113" s="956">
        <v>11</v>
      </c>
      <c r="J113" s="488" t="s">
        <v>333</v>
      </c>
      <c r="K113" s="772">
        <f t="shared" si="39"/>
        <v>11</v>
      </c>
      <c r="L113" s="485">
        <f t="shared" si="40"/>
        <v>2</v>
      </c>
      <c r="M113" s="775">
        <f t="shared" si="41"/>
        <v>11</v>
      </c>
      <c r="N113" s="486"/>
      <c r="O113" s="482"/>
      <c r="P113" s="482"/>
      <c r="Q113" s="482"/>
      <c r="R113" s="482"/>
      <c r="S113" s="482"/>
      <c r="T113" s="482"/>
      <c r="U113" s="490"/>
      <c r="V113" s="490"/>
      <c r="W113" s="482"/>
      <c r="X113" s="482"/>
      <c r="Y113" s="482"/>
      <c r="Z113" s="473">
        <v>5</v>
      </c>
      <c r="AA113" s="473">
        <v>6</v>
      </c>
      <c r="AB113" s="483"/>
      <c r="AC113" s="590"/>
      <c r="AD113" s="581"/>
      <c r="AE113" s="581"/>
      <c r="AF113" s="580"/>
      <c r="AG113" s="584"/>
      <c r="AH113" s="612"/>
      <c r="AI113" s="582"/>
      <c r="AJ113" s="582"/>
      <c r="AK113" s="582"/>
      <c r="AL113" s="762"/>
      <c r="AM113" s="604"/>
      <c r="AN113" s="580"/>
      <c r="AO113" s="599" t="s">
        <v>303</v>
      </c>
      <c r="AP113" s="599" t="s">
        <v>333</v>
      </c>
      <c r="AQ113" s="877"/>
      <c r="AR113" s="457"/>
      <c r="AT113" s="477"/>
    </row>
    <row r="114" spans="1:46" ht="13.5" customHeight="1" x14ac:dyDescent="0.3">
      <c r="A114" s="732">
        <v>11</v>
      </c>
      <c r="B114" s="997"/>
      <c r="C114" s="55" t="s">
        <v>330</v>
      </c>
      <c r="D114" s="847">
        <v>1978</v>
      </c>
      <c r="E114" s="845">
        <f t="shared" si="37"/>
        <v>44</v>
      </c>
      <c r="F114" s="195" t="s">
        <v>513</v>
      </c>
      <c r="G114" s="64" t="s">
        <v>96</v>
      </c>
      <c r="H114" s="146"/>
      <c r="I114" s="956">
        <v>9</v>
      </c>
      <c r="J114" s="479">
        <f>MIN(AC114:AQ114)</f>
        <v>0.97569444444444453</v>
      </c>
      <c r="K114" s="772">
        <f t="shared" si="39"/>
        <v>10</v>
      </c>
      <c r="L114" s="485">
        <f t="shared" si="40"/>
        <v>2</v>
      </c>
      <c r="M114" s="775">
        <f t="shared" si="41"/>
        <v>10</v>
      </c>
      <c r="N114" s="480">
        <v>6</v>
      </c>
      <c r="O114" s="482"/>
      <c r="P114" s="482"/>
      <c r="Q114" s="482"/>
      <c r="R114" s="473">
        <v>4</v>
      </c>
      <c r="S114" s="482"/>
      <c r="T114" s="482"/>
      <c r="U114" s="490"/>
      <c r="V114" s="490"/>
      <c r="W114" s="482"/>
      <c r="X114" s="482"/>
      <c r="Y114" s="482"/>
      <c r="Z114" s="482"/>
      <c r="AA114" s="482"/>
      <c r="AB114" s="483"/>
      <c r="AC114" s="590">
        <v>0.99722222222222223</v>
      </c>
      <c r="AD114" s="581"/>
      <c r="AE114" s="581"/>
      <c r="AF114" s="580"/>
      <c r="AG114" s="584">
        <v>0.97569444444444453</v>
      </c>
      <c r="AH114" s="612"/>
      <c r="AI114" s="582"/>
      <c r="AJ114" s="582"/>
      <c r="AK114" s="582"/>
      <c r="AL114" s="762"/>
      <c r="AM114" s="604"/>
      <c r="AN114" s="580"/>
      <c r="AO114" s="580"/>
      <c r="AP114" s="599"/>
      <c r="AQ114" s="877"/>
      <c r="AR114" s="457"/>
      <c r="AT114" s="477"/>
    </row>
    <row r="115" spans="1:46" ht="13.5" customHeight="1" x14ac:dyDescent="0.3">
      <c r="A115" s="732">
        <v>12</v>
      </c>
      <c r="B115" s="997"/>
      <c r="C115" s="55" t="s">
        <v>524</v>
      </c>
      <c r="D115" s="847">
        <v>1984</v>
      </c>
      <c r="E115" s="845">
        <f t="shared" si="37"/>
        <v>38</v>
      </c>
      <c r="F115" s="195" t="s">
        <v>28</v>
      </c>
      <c r="G115" s="64" t="s">
        <v>96</v>
      </c>
      <c r="H115" s="146"/>
      <c r="I115" s="956">
        <v>5</v>
      </c>
      <c r="J115" s="479">
        <f>MIN(AC115:AQ115)</f>
        <v>0.91666666666666663</v>
      </c>
      <c r="K115" s="772">
        <f t="shared" si="39"/>
        <v>6</v>
      </c>
      <c r="L115" s="485">
        <f t="shared" si="40"/>
        <v>1</v>
      </c>
      <c r="M115" s="775">
        <f t="shared" si="41"/>
        <v>6</v>
      </c>
      <c r="N115" s="486"/>
      <c r="O115" s="482"/>
      <c r="P115" s="482"/>
      <c r="Q115" s="482"/>
      <c r="R115" s="482"/>
      <c r="S115" s="482"/>
      <c r="T115" s="473">
        <v>6</v>
      </c>
      <c r="U115" s="490"/>
      <c r="V115" s="490"/>
      <c r="W115" s="482"/>
      <c r="X115" s="482"/>
      <c r="Y115" s="482"/>
      <c r="Z115" s="482"/>
      <c r="AA115" s="482"/>
      <c r="AB115" s="483"/>
      <c r="AC115" s="585"/>
      <c r="AD115" s="580"/>
      <c r="AE115" s="599"/>
      <c r="AF115" s="599"/>
      <c r="AG115" s="584"/>
      <c r="AH115" s="622"/>
      <c r="AI115" s="582">
        <v>0.91666666666666663</v>
      </c>
      <c r="AJ115" s="582"/>
      <c r="AK115" s="582"/>
      <c r="AL115" s="762"/>
      <c r="AM115" s="604"/>
      <c r="AN115" s="580"/>
      <c r="AO115" s="580"/>
      <c r="AP115" s="599"/>
      <c r="AQ115" s="877"/>
      <c r="AR115" s="457"/>
      <c r="AT115" s="477"/>
    </row>
    <row r="116" spans="1:46" ht="13.5" customHeight="1" x14ac:dyDescent="0.3">
      <c r="A116" s="732">
        <v>13</v>
      </c>
      <c r="B116" s="997"/>
      <c r="C116" s="55" t="s">
        <v>108</v>
      </c>
      <c r="D116" s="847">
        <v>1976</v>
      </c>
      <c r="E116" s="845">
        <f t="shared" si="37"/>
        <v>46</v>
      </c>
      <c r="F116" s="195" t="s">
        <v>502</v>
      </c>
      <c r="G116" s="64" t="s">
        <v>96</v>
      </c>
      <c r="H116" s="146"/>
      <c r="I116" s="956">
        <v>13</v>
      </c>
      <c r="J116" s="488" t="s">
        <v>318</v>
      </c>
      <c r="K116" s="772">
        <f t="shared" si="39"/>
        <v>1</v>
      </c>
      <c r="L116" s="485">
        <f t="shared" si="40"/>
        <v>1</v>
      </c>
      <c r="M116" s="775">
        <f t="shared" si="41"/>
        <v>1</v>
      </c>
      <c r="N116" s="486"/>
      <c r="O116" s="482"/>
      <c r="P116" s="482"/>
      <c r="Q116" s="482"/>
      <c r="R116" s="473">
        <v>1</v>
      </c>
      <c r="S116" s="482"/>
      <c r="T116" s="490"/>
      <c r="U116" s="490"/>
      <c r="V116" s="490"/>
      <c r="W116" s="482"/>
      <c r="X116" s="482"/>
      <c r="Y116" s="482"/>
      <c r="Z116" s="482"/>
      <c r="AA116" s="482"/>
      <c r="AB116" s="483"/>
      <c r="AC116" s="585"/>
      <c r="AD116" s="580"/>
      <c r="AE116" s="599"/>
      <c r="AF116" s="599"/>
      <c r="AG116" s="601" t="s">
        <v>318</v>
      </c>
      <c r="AH116" s="623"/>
      <c r="AI116" s="601"/>
      <c r="AJ116" s="582"/>
      <c r="AK116" s="582"/>
      <c r="AL116" s="762"/>
      <c r="AM116" s="604"/>
      <c r="AN116" s="580"/>
      <c r="AO116" s="580"/>
      <c r="AP116" s="599"/>
      <c r="AQ116" s="877"/>
      <c r="AR116" s="457"/>
      <c r="AT116" s="477"/>
    </row>
    <row r="117" spans="1:46" ht="13.5" customHeight="1" x14ac:dyDescent="0.3">
      <c r="A117" s="732">
        <v>14</v>
      </c>
      <c r="B117" s="997"/>
      <c r="C117" s="55" t="s">
        <v>525</v>
      </c>
      <c r="D117" s="847">
        <v>1973</v>
      </c>
      <c r="E117" s="845">
        <f t="shared" si="37"/>
        <v>49</v>
      </c>
      <c r="F117" s="195" t="s">
        <v>526</v>
      </c>
      <c r="G117" s="64" t="s">
        <v>96</v>
      </c>
      <c r="H117" s="968" t="s">
        <v>394</v>
      </c>
      <c r="I117" s="956">
        <v>15</v>
      </c>
      <c r="J117" s="488" t="s">
        <v>529</v>
      </c>
      <c r="K117" s="772">
        <f t="shared" si="39"/>
        <v>1</v>
      </c>
      <c r="L117" s="485">
        <f t="shared" si="40"/>
        <v>1</v>
      </c>
      <c r="M117" s="775">
        <f t="shared" si="41"/>
        <v>1</v>
      </c>
      <c r="N117" s="486"/>
      <c r="O117" s="482"/>
      <c r="P117" s="482"/>
      <c r="Q117" s="482"/>
      <c r="R117" s="482"/>
      <c r="S117" s="482"/>
      <c r="T117" s="522">
        <v>1</v>
      </c>
      <c r="U117" s="490"/>
      <c r="V117" s="490"/>
      <c r="W117" s="482"/>
      <c r="X117" s="482"/>
      <c r="Y117" s="482"/>
      <c r="Z117" s="482"/>
      <c r="AA117" s="482"/>
      <c r="AB117" s="483"/>
      <c r="AC117" s="585"/>
      <c r="AD117" s="580"/>
      <c r="AE117" s="599"/>
      <c r="AF117" s="599"/>
      <c r="AG117" s="584"/>
      <c r="AH117" s="583"/>
      <c r="AI117" s="599" t="s">
        <v>529</v>
      </c>
      <c r="AJ117" s="599"/>
      <c r="AK117" s="599"/>
      <c r="AL117" s="765"/>
      <c r="AM117" s="617"/>
      <c r="AN117" s="581"/>
      <c r="AO117" s="581"/>
      <c r="AP117" s="581"/>
      <c r="AQ117" s="871"/>
      <c r="AR117" s="457"/>
      <c r="AT117" s="477"/>
    </row>
    <row r="118" spans="1:46" ht="13.5" customHeight="1" thickBot="1" x14ac:dyDescent="0.35">
      <c r="A118" s="731">
        <v>15</v>
      </c>
      <c r="B118" s="491" t="s">
        <v>96</v>
      </c>
      <c r="C118" s="838" t="s">
        <v>109</v>
      </c>
      <c r="D118" s="849"/>
      <c r="E118" s="849"/>
      <c r="F118" s="850"/>
      <c r="G118" s="66" t="s">
        <v>96</v>
      </c>
      <c r="H118" s="567"/>
      <c r="I118" s="954"/>
      <c r="J118" s="492"/>
      <c r="K118" s="348" t="s">
        <v>26</v>
      </c>
      <c r="L118" s="493"/>
      <c r="M118" s="776"/>
      <c r="N118" s="494">
        <f t="shared" ref="N118:AB118" si="42">COUNTIF(N103:N117,"&gt;-1")</f>
        <v>7</v>
      </c>
      <c r="O118" s="495">
        <f t="shared" si="42"/>
        <v>3</v>
      </c>
      <c r="P118" s="496">
        <f t="shared" si="42"/>
        <v>4</v>
      </c>
      <c r="Q118" s="496">
        <f t="shared" si="42"/>
        <v>5</v>
      </c>
      <c r="R118" s="497">
        <f t="shared" si="42"/>
        <v>11</v>
      </c>
      <c r="S118" s="498">
        <f t="shared" si="42"/>
        <v>6</v>
      </c>
      <c r="T118" s="498">
        <f t="shared" si="42"/>
        <v>11</v>
      </c>
      <c r="U118" s="498">
        <f t="shared" si="42"/>
        <v>6</v>
      </c>
      <c r="V118" s="498">
        <f t="shared" si="42"/>
        <v>5</v>
      </c>
      <c r="W118" s="498">
        <f t="shared" si="42"/>
        <v>4</v>
      </c>
      <c r="X118" s="498">
        <f t="shared" si="42"/>
        <v>7</v>
      </c>
      <c r="Y118" s="496">
        <f t="shared" si="42"/>
        <v>7</v>
      </c>
      <c r="Z118" s="496">
        <f t="shared" si="42"/>
        <v>6</v>
      </c>
      <c r="AA118" s="496">
        <f t="shared" si="42"/>
        <v>7</v>
      </c>
      <c r="AB118" s="497">
        <f t="shared" si="42"/>
        <v>0</v>
      </c>
      <c r="AC118" s="586"/>
      <c r="AD118" s="587"/>
      <c r="AE118" s="587"/>
      <c r="AF118" s="587"/>
      <c r="AG118" s="588"/>
      <c r="AH118" s="589"/>
      <c r="AI118" s="587"/>
      <c r="AJ118" s="587"/>
      <c r="AK118" s="587"/>
      <c r="AL118" s="761"/>
      <c r="AM118" s="618"/>
      <c r="AN118" s="587"/>
      <c r="AO118" s="587"/>
      <c r="AP118" s="587"/>
      <c r="AQ118" s="872"/>
      <c r="AR118" s="457"/>
      <c r="AT118" s="477"/>
    </row>
    <row r="119" spans="1:46" ht="13.5" customHeight="1" thickBot="1" x14ac:dyDescent="0.3">
      <c r="A119" s="728" t="s">
        <v>0</v>
      </c>
      <c r="B119" s="459" t="s">
        <v>1</v>
      </c>
      <c r="C119" s="459" t="s">
        <v>2</v>
      </c>
      <c r="D119" s="839" t="s">
        <v>3</v>
      </c>
      <c r="E119" s="839" t="s">
        <v>447</v>
      </c>
      <c r="F119" s="840" t="s">
        <v>4</v>
      </c>
      <c r="G119" s="76" t="s">
        <v>1</v>
      </c>
      <c r="H119" s="254" t="s">
        <v>5</v>
      </c>
      <c r="I119" s="947" t="s">
        <v>457</v>
      </c>
      <c r="J119" s="460" t="s">
        <v>6</v>
      </c>
      <c r="K119" s="461" t="s">
        <v>453</v>
      </c>
      <c r="L119" s="462" t="s">
        <v>7</v>
      </c>
      <c r="M119" s="773" t="s">
        <v>8</v>
      </c>
      <c r="N119" s="463">
        <v>1</v>
      </c>
      <c r="O119" s="464">
        <v>2</v>
      </c>
      <c r="P119" s="465">
        <v>3</v>
      </c>
      <c r="Q119" s="465">
        <v>4</v>
      </c>
      <c r="R119" s="463">
        <v>5</v>
      </c>
      <c r="S119" s="464">
        <v>6</v>
      </c>
      <c r="T119" s="465">
        <v>7</v>
      </c>
      <c r="U119" s="465">
        <v>8</v>
      </c>
      <c r="V119" s="466">
        <v>9</v>
      </c>
      <c r="W119" s="467">
        <v>10</v>
      </c>
      <c r="X119" s="468">
        <v>11</v>
      </c>
      <c r="Y119" s="468">
        <v>12</v>
      </c>
      <c r="Z119" s="466">
        <v>13</v>
      </c>
      <c r="AA119" s="467">
        <v>14</v>
      </c>
      <c r="AB119" s="466">
        <v>15</v>
      </c>
      <c r="AC119" s="779" t="s">
        <v>10</v>
      </c>
      <c r="AD119" s="780" t="s">
        <v>11</v>
      </c>
      <c r="AE119" s="780" t="s">
        <v>12</v>
      </c>
      <c r="AF119" s="780" t="s">
        <v>13</v>
      </c>
      <c r="AG119" s="781" t="s">
        <v>14</v>
      </c>
      <c r="AH119" s="782" t="s">
        <v>432</v>
      </c>
      <c r="AI119" s="780" t="s">
        <v>387</v>
      </c>
      <c r="AJ119" s="780" t="s">
        <v>388</v>
      </c>
      <c r="AK119" s="780" t="s">
        <v>389</v>
      </c>
      <c r="AL119" s="783" t="s">
        <v>390</v>
      </c>
      <c r="AM119" s="866" t="s">
        <v>391</v>
      </c>
      <c r="AN119" s="867" t="s">
        <v>392</v>
      </c>
      <c r="AO119" s="867" t="s">
        <v>454</v>
      </c>
      <c r="AP119" s="867" t="s">
        <v>455</v>
      </c>
      <c r="AQ119" s="868" t="s">
        <v>456</v>
      </c>
      <c r="AR119" s="457"/>
      <c r="AT119" s="477"/>
    </row>
    <row r="120" spans="1:46" ht="13.5" customHeight="1" x14ac:dyDescent="0.3">
      <c r="A120" s="735">
        <v>1</v>
      </c>
      <c r="B120" s="1015" t="s">
        <v>110</v>
      </c>
      <c r="C120" s="906" t="s">
        <v>102</v>
      </c>
      <c r="D120" s="861">
        <v>1972</v>
      </c>
      <c r="E120" s="862">
        <f>SUM(2022-D120)</f>
        <v>50</v>
      </c>
      <c r="F120" s="863" t="s">
        <v>28</v>
      </c>
      <c r="G120" s="244" t="s">
        <v>110</v>
      </c>
      <c r="H120" s="571"/>
      <c r="I120" s="959">
        <v>1</v>
      </c>
      <c r="J120" s="539">
        <f t="shared" ref="J120" si="43">MIN(AC120:AQ120)</f>
        <v>0.95347222222222217</v>
      </c>
      <c r="K120" s="987">
        <f t="shared" ref="K120:K122" si="44">IF(COUNTIF(N120:W120,"&gt;=0")&lt;11,SUM(N120:W120),SUM(LARGE(N120:W120,1),LARGE(N120:W120,2),LARGE(N120:W120,3),LARGE(N120:W120,4),LARGE(N120:W120,5),LARGE(N120:W120,6),LARGE(N120:W120,7),LARGE(N120:W120,8),LARGE(N120:W120,9),LARGE(N120:W120,10)))</f>
        <v>100</v>
      </c>
      <c r="L120" s="969">
        <f>SUM(COUNTIF(N120:AB120,"&gt;-1"))</f>
        <v>12</v>
      </c>
      <c r="M120" s="778">
        <f>SUM(N120:AB120)</f>
        <v>120</v>
      </c>
      <c r="N120" s="540">
        <v>10</v>
      </c>
      <c r="O120" s="541">
        <v>10</v>
      </c>
      <c r="P120" s="474">
        <v>10</v>
      </c>
      <c r="Q120" s="474">
        <v>10</v>
      </c>
      <c r="R120" s="474">
        <v>10</v>
      </c>
      <c r="S120" s="474">
        <v>10</v>
      </c>
      <c r="T120" s="474">
        <v>10</v>
      </c>
      <c r="U120" s="474">
        <v>10</v>
      </c>
      <c r="V120" s="474">
        <v>10</v>
      </c>
      <c r="W120" s="474">
        <v>10</v>
      </c>
      <c r="X120" s="474">
        <v>10</v>
      </c>
      <c r="Y120" s="474">
        <v>10</v>
      </c>
      <c r="Z120" s="502"/>
      <c r="AA120" s="502"/>
      <c r="AB120" s="542"/>
      <c r="AC120" s="624" t="s">
        <v>76</v>
      </c>
      <c r="AD120" s="625" t="s">
        <v>341</v>
      </c>
      <c r="AE120" s="625" t="s">
        <v>231</v>
      </c>
      <c r="AF120" s="626">
        <v>0.97222222222222221</v>
      </c>
      <c r="AG120" s="627">
        <v>0.96736111111111101</v>
      </c>
      <c r="AH120" s="628" t="s">
        <v>244</v>
      </c>
      <c r="AI120" s="584">
        <v>0.95347222222222217</v>
      </c>
      <c r="AJ120" s="584">
        <v>0.97916666666666663</v>
      </c>
      <c r="AK120" s="608" t="s">
        <v>319</v>
      </c>
      <c r="AL120" s="608" t="s">
        <v>334</v>
      </c>
      <c r="AM120" s="604">
        <v>0.97777777777777775</v>
      </c>
      <c r="AN120" s="604">
        <v>0.97430555555555554</v>
      </c>
      <c r="AO120" s="625"/>
      <c r="AP120" s="625"/>
      <c r="AQ120" s="883"/>
      <c r="AR120" s="457"/>
      <c r="AT120" s="477"/>
    </row>
    <row r="121" spans="1:46" ht="13.5" customHeight="1" x14ac:dyDescent="0.3">
      <c r="A121" s="730">
        <v>2</v>
      </c>
      <c r="B121" s="997"/>
      <c r="C121" s="884" t="s">
        <v>112</v>
      </c>
      <c r="D121" s="845">
        <v>1969</v>
      </c>
      <c r="E121" s="845">
        <f>SUM(2022-D121)</f>
        <v>53</v>
      </c>
      <c r="F121" s="201" t="s">
        <v>404</v>
      </c>
      <c r="G121" s="64" t="s">
        <v>110</v>
      </c>
      <c r="H121" s="146"/>
      <c r="I121" s="956">
        <v>3</v>
      </c>
      <c r="J121" s="488" t="s">
        <v>287</v>
      </c>
      <c r="K121" s="772">
        <f t="shared" si="44"/>
        <v>36</v>
      </c>
      <c r="L121" s="485">
        <f>SUM(COUNTIF(N121:AB121,"&gt;-1"))</f>
        <v>6</v>
      </c>
      <c r="M121" s="775">
        <f>SUM(N121:AB121)</f>
        <v>54</v>
      </c>
      <c r="N121" s="480">
        <v>9</v>
      </c>
      <c r="O121" s="483"/>
      <c r="P121" s="473">
        <v>9</v>
      </c>
      <c r="Q121" s="482"/>
      <c r="R121" s="473">
        <v>9</v>
      </c>
      <c r="S121" s="543"/>
      <c r="T121" s="543"/>
      <c r="U121" s="473">
        <v>9</v>
      </c>
      <c r="V121" s="543"/>
      <c r="W121" s="543"/>
      <c r="X121" s="473">
        <v>9</v>
      </c>
      <c r="Y121" s="473">
        <v>9</v>
      </c>
      <c r="Z121" s="482"/>
      <c r="AA121" s="482"/>
      <c r="AB121" s="483"/>
      <c r="AC121" s="585" t="s">
        <v>287</v>
      </c>
      <c r="AD121" s="599"/>
      <c r="AE121" s="599" t="s">
        <v>441</v>
      </c>
      <c r="AF121" s="599"/>
      <c r="AG121" s="601" t="s">
        <v>361</v>
      </c>
      <c r="AH121" s="609"/>
      <c r="AI121" s="599"/>
      <c r="AJ121" s="599" t="s">
        <v>538</v>
      </c>
      <c r="AK121" s="599"/>
      <c r="AL121" s="765"/>
      <c r="AM121" s="601" t="s">
        <v>276</v>
      </c>
      <c r="AN121" s="599" t="s">
        <v>311</v>
      </c>
      <c r="AO121" s="599"/>
      <c r="AP121" s="599"/>
      <c r="AQ121" s="877"/>
      <c r="AR121" s="457"/>
      <c r="AT121" s="477"/>
    </row>
    <row r="122" spans="1:46" ht="13.5" customHeight="1" x14ac:dyDescent="0.3">
      <c r="A122" s="730">
        <v>3</v>
      </c>
      <c r="B122" s="997"/>
      <c r="C122" s="885" t="s">
        <v>528</v>
      </c>
      <c r="D122" s="845">
        <v>1971</v>
      </c>
      <c r="E122" s="845">
        <f>SUM(2022-D122)</f>
        <v>51</v>
      </c>
      <c r="F122" s="201" t="s">
        <v>28</v>
      </c>
      <c r="G122" s="64" t="s">
        <v>110</v>
      </c>
      <c r="H122" s="968" t="s">
        <v>394</v>
      </c>
      <c r="I122" s="956">
        <v>2</v>
      </c>
      <c r="J122" s="488" t="s">
        <v>78</v>
      </c>
      <c r="K122" s="772">
        <f t="shared" si="44"/>
        <v>18</v>
      </c>
      <c r="L122" s="485">
        <f>SUM(COUNTIF(N122:AB122,"&gt;-1"))</f>
        <v>2</v>
      </c>
      <c r="M122" s="775">
        <f>SUM(N122:AB122)</f>
        <v>18</v>
      </c>
      <c r="N122" s="486"/>
      <c r="O122" s="482"/>
      <c r="P122" s="482"/>
      <c r="Q122" s="482"/>
      <c r="R122" s="483"/>
      <c r="S122" s="483"/>
      <c r="T122" s="473">
        <v>9</v>
      </c>
      <c r="U122" s="483"/>
      <c r="V122" s="473">
        <v>9</v>
      </c>
      <c r="W122" s="483"/>
      <c r="X122" s="483"/>
      <c r="Y122" s="482"/>
      <c r="Z122" s="482"/>
      <c r="AA122" s="482"/>
      <c r="AB122" s="483"/>
      <c r="AC122" s="585"/>
      <c r="AD122" s="599"/>
      <c r="AE122" s="599"/>
      <c r="AF122" s="599"/>
      <c r="AG122" s="601"/>
      <c r="AH122" s="609"/>
      <c r="AI122" s="601" t="s">
        <v>78</v>
      </c>
      <c r="AJ122" s="599"/>
      <c r="AK122" s="601" t="s">
        <v>297</v>
      </c>
      <c r="AL122" s="765"/>
      <c r="AM122" s="617"/>
      <c r="AN122" s="599"/>
      <c r="AO122" s="599"/>
      <c r="AP122" s="599"/>
      <c r="AQ122" s="877"/>
      <c r="AR122" s="457"/>
      <c r="AT122" s="477"/>
    </row>
    <row r="123" spans="1:46" ht="13.5" customHeight="1" thickBot="1" x14ac:dyDescent="0.35">
      <c r="A123" s="733">
        <v>3</v>
      </c>
      <c r="B123" s="508" t="s">
        <v>110</v>
      </c>
      <c r="C123" s="837" t="s">
        <v>114</v>
      </c>
      <c r="D123" s="853"/>
      <c r="E123" s="864"/>
      <c r="F123" s="854"/>
      <c r="G123" s="67" t="s">
        <v>110</v>
      </c>
      <c r="H123" s="568"/>
      <c r="I123" s="952"/>
      <c r="J123" s="509"/>
      <c r="K123" s="349" t="s">
        <v>26</v>
      </c>
      <c r="L123" s="510"/>
      <c r="M123" s="777"/>
      <c r="N123" s="511">
        <f t="shared" ref="N123:AB123" si="45">COUNTIF(N120:N122,"&gt;-1")</f>
        <v>2</v>
      </c>
      <c r="O123" s="511">
        <f t="shared" si="45"/>
        <v>1</v>
      </c>
      <c r="P123" s="514">
        <f t="shared" si="45"/>
        <v>2</v>
      </c>
      <c r="Q123" s="514">
        <f t="shared" si="45"/>
        <v>1</v>
      </c>
      <c r="R123" s="515">
        <f t="shared" si="45"/>
        <v>2</v>
      </c>
      <c r="S123" s="517">
        <f t="shared" si="45"/>
        <v>1</v>
      </c>
      <c r="T123" s="517">
        <f t="shared" si="45"/>
        <v>2</v>
      </c>
      <c r="U123" s="517">
        <f t="shared" si="45"/>
        <v>2</v>
      </c>
      <c r="V123" s="517">
        <f t="shared" si="45"/>
        <v>2</v>
      </c>
      <c r="W123" s="517">
        <f t="shared" si="45"/>
        <v>1</v>
      </c>
      <c r="X123" s="514">
        <f t="shared" si="45"/>
        <v>2</v>
      </c>
      <c r="Y123" s="514">
        <f t="shared" si="45"/>
        <v>2</v>
      </c>
      <c r="Z123" s="514">
        <f t="shared" si="45"/>
        <v>0</v>
      </c>
      <c r="AA123" s="514">
        <f t="shared" si="45"/>
        <v>0</v>
      </c>
      <c r="AB123" s="515">
        <f t="shared" si="45"/>
        <v>0</v>
      </c>
      <c r="AC123" s="593"/>
      <c r="AD123" s="595"/>
      <c r="AE123" s="595"/>
      <c r="AF123" s="595"/>
      <c r="AG123" s="596"/>
      <c r="AH123" s="597"/>
      <c r="AI123" s="595"/>
      <c r="AJ123" s="595"/>
      <c r="AK123" s="595"/>
      <c r="AL123" s="763"/>
      <c r="AM123" s="875"/>
      <c r="AN123" s="595"/>
      <c r="AO123" s="595"/>
      <c r="AP123" s="595"/>
      <c r="AQ123" s="876"/>
      <c r="AR123" s="457"/>
      <c r="AT123" s="477"/>
    </row>
    <row r="124" spans="1:46" ht="15" customHeight="1" thickBot="1" x14ac:dyDescent="0.35"/>
    <row r="125" spans="1:46" ht="15" customHeight="1" x14ac:dyDescent="0.3">
      <c r="A125" s="1001" t="s">
        <v>458</v>
      </c>
      <c r="B125" s="1002"/>
      <c r="C125" s="1002"/>
      <c r="D125" s="1002"/>
      <c r="E125" s="1002"/>
      <c r="F125" s="1003"/>
      <c r="G125" s="154"/>
      <c r="H125" s="573"/>
      <c r="I125" s="960"/>
      <c r="J125" s="1007"/>
      <c r="K125" s="1008"/>
      <c r="L125" s="1009" t="s">
        <v>115</v>
      </c>
      <c r="M125" s="1010"/>
      <c r="N125" s="547">
        <v>1</v>
      </c>
      <c r="O125" s="547">
        <v>2</v>
      </c>
      <c r="P125" s="547">
        <v>3</v>
      </c>
      <c r="Q125" s="547">
        <v>4</v>
      </c>
      <c r="R125" s="548">
        <v>5</v>
      </c>
      <c r="S125" s="548">
        <v>6</v>
      </c>
      <c r="T125" s="548">
        <v>7</v>
      </c>
      <c r="U125" s="548">
        <v>8</v>
      </c>
      <c r="V125" s="549">
        <v>9</v>
      </c>
      <c r="W125" s="549">
        <v>10</v>
      </c>
      <c r="X125" s="549">
        <v>11</v>
      </c>
      <c r="Y125" s="549">
        <v>12</v>
      </c>
      <c r="Z125" s="549">
        <v>13</v>
      </c>
      <c r="AA125" s="549">
        <v>14</v>
      </c>
      <c r="AB125" s="549">
        <v>15</v>
      </c>
      <c r="AD125" s="629"/>
      <c r="AE125" s="629"/>
      <c r="AF125" s="629"/>
      <c r="AG125" s="629"/>
      <c r="AH125" s="629"/>
      <c r="AI125" s="629"/>
      <c r="AJ125" s="629"/>
      <c r="AK125" s="629"/>
      <c r="AL125" s="629"/>
      <c r="AM125" s="629"/>
      <c r="AN125" s="629"/>
      <c r="AO125" s="629"/>
      <c r="AP125" s="629"/>
      <c r="AR125" s="356"/>
    </row>
    <row r="126" spans="1:46" ht="15" customHeight="1" thickBot="1" x14ac:dyDescent="0.35">
      <c r="A126" s="1004"/>
      <c r="B126" s="1005"/>
      <c r="C126" s="1005"/>
      <c r="D126" s="1005"/>
      <c r="E126" s="1005"/>
      <c r="F126" s="1006"/>
      <c r="G126" s="154"/>
      <c r="H126" s="74"/>
      <c r="I126" s="961">
        <f>SUM(N126:AB126)</f>
        <v>366</v>
      </c>
      <c r="J126" s="1011" t="s">
        <v>116</v>
      </c>
      <c r="K126" s="1012"/>
      <c r="L126" s="1013">
        <f>SUM(N126:AB126)/14</f>
        <v>26.142857142857142</v>
      </c>
      <c r="M126" s="1014"/>
      <c r="N126" s="550">
        <f t="shared" ref="N126:AB126" si="46">SUM(N18+N30+N54+N70+N77+N86)</f>
        <v>33</v>
      </c>
      <c r="O126" s="550">
        <f t="shared" si="46"/>
        <v>25</v>
      </c>
      <c r="P126" s="550">
        <f t="shared" si="46"/>
        <v>27</v>
      </c>
      <c r="Q126" s="550">
        <f t="shared" si="46"/>
        <v>27</v>
      </c>
      <c r="R126" s="550">
        <f t="shared" si="46"/>
        <v>35</v>
      </c>
      <c r="S126" s="550">
        <f t="shared" si="46"/>
        <v>24</v>
      </c>
      <c r="T126" s="550">
        <f t="shared" si="46"/>
        <v>26</v>
      </c>
      <c r="U126" s="550">
        <f t="shared" si="46"/>
        <v>24</v>
      </c>
      <c r="V126" s="550">
        <f t="shared" si="46"/>
        <v>28</v>
      </c>
      <c r="W126" s="550">
        <f t="shared" si="46"/>
        <v>33</v>
      </c>
      <c r="X126" s="550">
        <f t="shared" si="46"/>
        <v>17</v>
      </c>
      <c r="Y126" s="550">
        <f t="shared" si="46"/>
        <v>22</v>
      </c>
      <c r="Z126" s="550">
        <f t="shared" si="46"/>
        <v>23</v>
      </c>
      <c r="AA126" s="550">
        <f t="shared" si="46"/>
        <v>22</v>
      </c>
      <c r="AB126" s="550">
        <f t="shared" si="46"/>
        <v>0</v>
      </c>
      <c r="AD126" s="629"/>
      <c r="AE126" s="629"/>
      <c r="AF126" s="629"/>
      <c r="AG126" s="629"/>
      <c r="AH126" s="629"/>
      <c r="AI126" s="629"/>
      <c r="AJ126" s="629"/>
      <c r="AK126" s="629"/>
      <c r="AL126" s="629"/>
      <c r="AM126" s="629"/>
      <c r="AN126" s="629"/>
      <c r="AO126" s="629"/>
      <c r="AP126" s="629"/>
      <c r="AR126" s="356"/>
    </row>
    <row r="127" spans="1:46" ht="15" customHeight="1" x14ac:dyDescent="0.3">
      <c r="A127" s="1016" t="s">
        <v>605</v>
      </c>
      <c r="B127" s="1017"/>
      <c r="C127" s="1017"/>
      <c r="D127" s="1017"/>
      <c r="E127" s="1017"/>
      <c r="F127" s="1018"/>
      <c r="G127" s="566"/>
      <c r="H127" s="74"/>
      <c r="I127" s="961">
        <f t="shared" ref="I127:I128" si="47">SUM(N127:AB127)</f>
        <v>160</v>
      </c>
      <c r="J127" s="1011" t="s">
        <v>117</v>
      </c>
      <c r="K127" s="1012"/>
      <c r="L127" s="1013">
        <f t="shared" ref="L127:L128" si="48">SUM(N127:AB127)/14</f>
        <v>11.428571428571429</v>
      </c>
      <c r="M127" s="1014"/>
      <c r="N127" s="550">
        <f t="shared" ref="N127:AB127" si="49">SUM(N101+N118+N123)</f>
        <v>11</v>
      </c>
      <c r="O127" s="550">
        <f t="shared" si="49"/>
        <v>4</v>
      </c>
      <c r="P127" s="550">
        <f t="shared" si="49"/>
        <v>9</v>
      </c>
      <c r="Q127" s="550">
        <f>SUM(Q19+Q31+Q55+Q71+Q78+Q87)</f>
        <v>24</v>
      </c>
      <c r="R127" s="550">
        <f t="shared" si="49"/>
        <v>15</v>
      </c>
      <c r="S127" s="550">
        <f t="shared" si="49"/>
        <v>11</v>
      </c>
      <c r="T127" s="550">
        <f t="shared" si="49"/>
        <v>16</v>
      </c>
      <c r="U127" s="550">
        <f t="shared" si="49"/>
        <v>9</v>
      </c>
      <c r="V127" s="550">
        <f t="shared" si="49"/>
        <v>10</v>
      </c>
      <c r="W127" s="550">
        <f t="shared" si="49"/>
        <v>11</v>
      </c>
      <c r="X127" s="550">
        <f t="shared" si="49"/>
        <v>11</v>
      </c>
      <c r="Y127" s="550">
        <f t="shared" si="49"/>
        <v>12</v>
      </c>
      <c r="Z127" s="550">
        <f t="shared" si="49"/>
        <v>8</v>
      </c>
      <c r="AA127" s="550">
        <f t="shared" si="49"/>
        <v>9</v>
      </c>
      <c r="AB127" s="550">
        <f t="shared" si="49"/>
        <v>0</v>
      </c>
      <c r="AD127" s="629"/>
      <c r="AE127" s="629"/>
      <c r="AF127" s="629"/>
      <c r="AG127" s="629"/>
      <c r="AH127" s="629"/>
      <c r="AI127" s="629"/>
      <c r="AJ127" s="629"/>
      <c r="AK127" s="629"/>
      <c r="AL127" s="629"/>
      <c r="AM127" s="629"/>
      <c r="AN127" s="629"/>
      <c r="AO127" s="629"/>
      <c r="AR127" s="356"/>
    </row>
    <row r="128" spans="1:46" ht="15" customHeight="1" thickBot="1" x14ac:dyDescent="0.35">
      <c r="A128" s="1019"/>
      <c r="B128" s="1020"/>
      <c r="C128" s="1020"/>
      <c r="D128" s="1020"/>
      <c r="E128" s="1020"/>
      <c r="F128" s="1021"/>
      <c r="G128" s="566"/>
      <c r="H128" s="573"/>
      <c r="I128" s="961">
        <f t="shared" si="47"/>
        <v>526</v>
      </c>
      <c r="J128" s="1011" t="s">
        <v>118</v>
      </c>
      <c r="K128" s="1012"/>
      <c r="L128" s="1013">
        <f t="shared" si="48"/>
        <v>37.571428571428569</v>
      </c>
      <c r="M128" s="1014"/>
      <c r="N128" s="551">
        <f>SUM(N126:N127)</f>
        <v>44</v>
      </c>
      <c r="O128" s="551">
        <f t="shared" ref="O128:S128" si="50">SUM(O126:O127)</f>
        <v>29</v>
      </c>
      <c r="P128" s="551">
        <f t="shared" si="50"/>
        <v>36</v>
      </c>
      <c r="Q128" s="551">
        <f t="shared" si="50"/>
        <v>51</v>
      </c>
      <c r="R128" s="551">
        <f t="shared" si="50"/>
        <v>50</v>
      </c>
      <c r="S128" s="551">
        <f t="shared" si="50"/>
        <v>35</v>
      </c>
      <c r="T128" s="551">
        <f t="shared" ref="T128:AB128" si="51">SUM(T126:T127)</f>
        <v>42</v>
      </c>
      <c r="U128" s="551">
        <f t="shared" si="51"/>
        <v>33</v>
      </c>
      <c r="V128" s="551">
        <f t="shared" si="51"/>
        <v>38</v>
      </c>
      <c r="W128" s="551">
        <f t="shared" si="51"/>
        <v>44</v>
      </c>
      <c r="X128" s="551">
        <f t="shared" si="51"/>
        <v>28</v>
      </c>
      <c r="Y128" s="551">
        <f t="shared" si="51"/>
        <v>34</v>
      </c>
      <c r="Z128" s="551">
        <f t="shared" si="51"/>
        <v>31</v>
      </c>
      <c r="AA128" s="552">
        <f t="shared" si="51"/>
        <v>31</v>
      </c>
      <c r="AB128" s="552">
        <f t="shared" si="51"/>
        <v>0</v>
      </c>
      <c r="AD128" s="629"/>
      <c r="AE128" s="629"/>
      <c r="AF128" s="629"/>
      <c r="AG128" s="629"/>
      <c r="AH128" s="629"/>
      <c r="AI128" s="629"/>
      <c r="AJ128" s="629"/>
      <c r="AK128" s="629"/>
      <c r="AL128" s="629"/>
      <c r="AM128" s="629"/>
      <c r="AN128" s="629"/>
      <c r="AO128" s="629"/>
      <c r="AR128" s="356"/>
    </row>
    <row r="130" spans="14:27" ht="15" customHeight="1" x14ac:dyDescent="0.3">
      <c r="N130" s="888" t="s">
        <v>510</v>
      </c>
      <c r="O130" s="554" t="s">
        <v>15</v>
      </c>
      <c r="P130" s="555" t="s">
        <v>21</v>
      </c>
      <c r="Q130" s="556" t="s">
        <v>37</v>
      </c>
      <c r="R130" s="294" t="s">
        <v>61</v>
      </c>
      <c r="S130" s="294" t="s">
        <v>73</v>
      </c>
      <c r="T130" s="294" t="s">
        <v>81</v>
      </c>
      <c r="U130" s="557" t="s">
        <v>89</v>
      </c>
      <c r="V130" s="557" t="s">
        <v>96</v>
      </c>
      <c r="W130" s="557" t="s">
        <v>110</v>
      </c>
      <c r="X130" s="558" t="s">
        <v>119</v>
      </c>
      <c r="Y130" s="558" t="s">
        <v>120</v>
      </c>
      <c r="Z130" s="999" t="s">
        <v>522</v>
      </c>
      <c r="AA130" s="999"/>
    </row>
    <row r="131" spans="14:27" ht="15" customHeight="1" x14ac:dyDescent="0.3">
      <c r="N131" s="553" t="s">
        <v>8</v>
      </c>
      <c r="O131" s="550">
        <f>SUM(A18)</f>
        <v>16</v>
      </c>
      <c r="P131" s="558">
        <f>SUM(A30)</f>
        <v>10</v>
      </c>
      <c r="Q131" s="550">
        <f>SUM(A54)</f>
        <v>22</v>
      </c>
      <c r="R131" s="550">
        <f>SUM(A70)</f>
        <v>14</v>
      </c>
      <c r="S131" s="550">
        <f>SUM(A77)</f>
        <v>5</v>
      </c>
      <c r="T131" s="550">
        <f>SUM(A86)</f>
        <v>8</v>
      </c>
      <c r="U131" s="550">
        <f>SUM(A101)</f>
        <v>13</v>
      </c>
      <c r="V131" s="559">
        <f>SUM(A118)</f>
        <v>15</v>
      </c>
      <c r="W131" s="558">
        <f>SUM(A123)</f>
        <v>3</v>
      </c>
      <c r="X131" s="558">
        <f>SUM(O131+P131+Q131+R131+S131+T131)</f>
        <v>75</v>
      </c>
      <c r="Y131" s="558">
        <f>SUM(U131:W131)</f>
        <v>31</v>
      </c>
      <c r="Z131" s="1000">
        <f>SUM(X131:Y131)</f>
        <v>106</v>
      </c>
      <c r="AA131" s="1000"/>
    </row>
  </sheetData>
  <autoFilter ref="A1:AR123" xr:uid="{00000000-0009-0000-0000-000000000000}"/>
  <sortState xmlns:xlrd2="http://schemas.microsoft.com/office/spreadsheetml/2017/richdata2" ref="C79:AP85">
    <sortCondition descending="1" ref="K79:K85"/>
  </sortState>
  <mergeCells count="21">
    <mergeCell ref="B2:B17"/>
    <mergeCell ref="B20:B29"/>
    <mergeCell ref="B32:B53"/>
    <mergeCell ref="B56:B69"/>
    <mergeCell ref="B72:B76"/>
    <mergeCell ref="B79:B86"/>
    <mergeCell ref="B88:B100"/>
    <mergeCell ref="Z130:AA130"/>
    <mergeCell ref="Z131:AA131"/>
    <mergeCell ref="A125:F126"/>
    <mergeCell ref="J125:K125"/>
    <mergeCell ref="L125:M125"/>
    <mergeCell ref="J126:K126"/>
    <mergeCell ref="L126:M126"/>
    <mergeCell ref="L127:M127"/>
    <mergeCell ref="J128:K128"/>
    <mergeCell ref="L128:M128"/>
    <mergeCell ref="B103:B117"/>
    <mergeCell ref="B120:B122"/>
    <mergeCell ref="A127:F128"/>
    <mergeCell ref="J127:K127"/>
  </mergeCells>
  <pageMargins left="0.39370078740157483" right="0.39370078740157483" top="0.82677165354330717" bottom="0.39370078740157483" header="0.31496062992125984" footer="0.39370078740157483"/>
  <pageSetup paperSize="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39"/>
  <sheetViews>
    <sheetView zoomScaleNormal="100" workbookViewId="0">
      <selection activeCell="H1" sqref="H1:N39"/>
    </sheetView>
  </sheetViews>
  <sheetFormatPr defaultColWidth="9.109375" defaultRowHeight="20.100000000000001" customHeight="1" x14ac:dyDescent="0.25"/>
  <cols>
    <col min="1" max="1" width="4.6640625" style="694" customWidth="1"/>
    <col min="2" max="2" width="5.88671875" style="695" customWidth="1"/>
    <col min="3" max="3" width="24.33203125" style="694" customWidth="1"/>
    <col min="4" max="4" width="7.33203125" style="703" hidden="1" customWidth="1"/>
    <col min="5" max="5" width="4.6640625" style="703" customWidth="1"/>
    <col min="6" max="6" width="7.6640625" style="694" customWidth="1"/>
    <col min="7" max="7" width="5.6640625" style="355" customWidth="1"/>
    <col min="8" max="8" width="4.6640625" style="694" customWidth="1"/>
    <col min="9" max="9" width="5.88671875" style="695" customWidth="1"/>
    <col min="10" max="10" width="23.88671875" style="694" customWidth="1"/>
    <col min="11" max="11" width="5.88671875" style="703" hidden="1" customWidth="1"/>
    <col min="12" max="12" width="6" style="703" customWidth="1"/>
    <col min="13" max="13" width="7.6640625" style="694" customWidth="1"/>
    <col min="14" max="14" width="5.6640625" style="355" customWidth="1"/>
    <col min="15" max="15" width="4.6640625" style="73" customWidth="1"/>
    <col min="16" max="16" width="4.88671875" style="73" bestFit="1" customWidth="1"/>
    <col min="17" max="17" width="20.33203125" style="73" customWidth="1"/>
    <col min="18" max="18" width="6.44140625" style="92" hidden="1" customWidth="1"/>
    <col min="19" max="19" width="5.109375" style="92" customWidth="1"/>
    <col min="20" max="20" width="7.6640625" style="73" customWidth="1"/>
    <col min="21" max="21" width="5.6640625" style="356" customWidth="1"/>
    <col min="22" max="22" width="4.5546875" style="73" customWidth="1"/>
    <col min="23" max="23" width="4.109375" style="73" bestFit="1" customWidth="1"/>
    <col min="24" max="24" width="19.88671875" style="73" bestFit="1" customWidth="1"/>
    <col min="25" max="25" width="6.44140625" style="92" hidden="1" customWidth="1"/>
    <col min="26" max="26" width="5" style="92" customWidth="1"/>
    <col min="27" max="27" width="7.6640625" style="73" bestFit="1" customWidth="1"/>
    <col min="28" max="28" width="5.5546875" style="356" customWidth="1"/>
    <col min="29" max="16384" width="9.109375" style="73"/>
  </cols>
  <sheetData>
    <row r="1" spans="1:28" ht="20.100000000000001" customHeight="1" thickBot="1" x14ac:dyDescent="0.3">
      <c r="A1" s="631" t="s">
        <v>131</v>
      </c>
      <c r="B1" s="632" t="s">
        <v>407</v>
      </c>
      <c r="C1" s="632" t="s">
        <v>129</v>
      </c>
      <c r="D1" s="140" t="s">
        <v>269</v>
      </c>
      <c r="E1" s="140" t="s">
        <v>447</v>
      </c>
      <c r="F1" s="632" t="s">
        <v>121</v>
      </c>
      <c r="G1" s="710" t="s">
        <v>130</v>
      </c>
      <c r="H1" s="633" t="s">
        <v>131</v>
      </c>
      <c r="I1" s="634" t="s">
        <v>407</v>
      </c>
      <c r="J1" s="634" t="s">
        <v>129</v>
      </c>
      <c r="K1" s="141" t="s">
        <v>269</v>
      </c>
      <c r="L1" s="141" t="s">
        <v>447</v>
      </c>
      <c r="M1" s="634" t="s">
        <v>121</v>
      </c>
      <c r="N1" s="710" t="s">
        <v>130</v>
      </c>
      <c r="O1" s="631" t="s">
        <v>131</v>
      </c>
      <c r="P1" s="632" t="s">
        <v>407</v>
      </c>
      <c r="Q1" s="632" t="s">
        <v>129</v>
      </c>
      <c r="R1" s="140" t="s">
        <v>269</v>
      </c>
      <c r="S1" s="140" t="s">
        <v>447</v>
      </c>
      <c r="T1" s="632" t="s">
        <v>121</v>
      </c>
      <c r="U1" s="710" t="s">
        <v>130</v>
      </c>
      <c r="V1" s="633" t="s">
        <v>131</v>
      </c>
      <c r="W1" s="634" t="s">
        <v>407</v>
      </c>
      <c r="X1" s="634" t="s">
        <v>129</v>
      </c>
      <c r="Y1" s="141" t="s">
        <v>269</v>
      </c>
      <c r="Z1" s="141" t="s">
        <v>447</v>
      </c>
      <c r="AA1" s="635" t="s">
        <v>121</v>
      </c>
      <c r="AB1" s="710" t="s">
        <v>130</v>
      </c>
    </row>
    <row r="2" spans="1:28" ht="20.100000000000001" customHeight="1" x14ac:dyDescent="0.25">
      <c r="A2" s="636">
        <v>15</v>
      </c>
      <c r="B2" s="1022" t="s">
        <v>15</v>
      </c>
      <c r="C2" s="637" t="s">
        <v>136</v>
      </c>
      <c r="D2" s="696">
        <v>1986</v>
      </c>
      <c r="E2" s="696">
        <f>SUM(2022-D2)</f>
        <v>36</v>
      </c>
      <c r="F2" s="638">
        <v>0.6645833333333333</v>
      </c>
      <c r="G2" s="711" t="s">
        <v>408</v>
      </c>
      <c r="H2" s="636">
        <v>15</v>
      </c>
      <c r="I2" s="1022" t="s">
        <v>89</v>
      </c>
      <c r="J2" s="639" t="s">
        <v>200</v>
      </c>
      <c r="K2" s="696">
        <v>1982</v>
      </c>
      <c r="L2" s="696">
        <f>SUM(2022-K2)</f>
        <v>40</v>
      </c>
      <c r="M2" s="640">
        <v>0.78402777777777777</v>
      </c>
      <c r="N2" s="718">
        <v>1997</v>
      </c>
      <c r="O2" s="636">
        <v>50</v>
      </c>
      <c r="P2" s="1022" t="s">
        <v>61</v>
      </c>
      <c r="Q2" s="641" t="s">
        <v>172</v>
      </c>
      <c r="R2" s="708">
        <v>1955</v>
      </c>
      <c r="S2" s="696">
        <f t="shared" ref="S2:S9" si="0">SUM(2022-R2)</f>
        <v>67</v>
      </c>
      <c r="T2" s="642">
        <v>0.65902777777777777</v>
      </c>
      <c r="U2" s="718">
        <v>2005</v>
      </c>
      <c r="V2" s="636">
        <v>50</v>
      </c>
      <c r="W2" s="1022" t="s">
        <v>110</v>
      </c>
      <c r="X2" s="639" t="s">
        <v>424</v>
      </c>
      <c r="Y2" s="696">
        <v>1965</v>
      </c>
      <c r="Z2" s="696">
        <f>SUM(2022-Y2)</f>
        <v>57</v>
      </c>
      <c r="AA2" s="643">
        <v>0.8305555555555556</v>
      </c>
      <c r="AB2" s="718">
        <v>2015</v>
      </c>
    </row>
    <row r="3" spans="1:28" ht="20.100000000000001" customHeight="1" x14ac:dyDescent="0.25">
      <c r="A3" s="644">
        <v>16</v>
      </c>
      <c r="B3" s="1023"/>
      <c r="C3" s="645" t="s">
        <v>136</v>
      </c>
      <c r="D3" s="697">
        <v>1986</v>
      </c>
      <c r="E3" s="697">
        <f t="shared" ref="E3:E39" si="1">SUM(2022-D3)</f>
        <v>36</v>
      </c>
      <c r="F3" s="646">
        <v>0.64166666666666672</v>
      </c>
      <c r="G3" s="712">
        <v>2002</v>
      </c>
      <c r="H3" s="644">
        <v>16</v>
      </c>
      <c r="I3" s="1023"/>
      <c r="J3" s="647" t="s">
        <v>194</v>
      </c>
      <c r="K3" s="697">
        <v>1984</v>
      </c>
      <c r="L3" s="697">
        <f t="shared" ref="L3:L39" si="2">SUM(2022-K3)</f>
        <v>38</v>
      </c>
      <c r="M3" s="648">
        <v>0.74583333333333324</v>
      </c>
      <c r="N3" s="712">
        <v>2000</v>
      </c>
      <c r="O3" s="644">
        <v>51</v>
      </c>
      <c r="P3" s="1023"/>
      <c r="Q3" s="649" t="s">
        <v>69</v>
      </c>
      <c r="R3" s="697">
        <v>1961</v>
      </c>
      <c r="S3" s="697">
        <f t="shared" si="0"/>
        <v>61</v>
      </c>
      <c r="T3" s="646">
        <v>0.65694444444444444</v>
      </c>
      <c r="U3" s="504" t="s">
        <v>425</v>
      </c>
      <c r="V3" s="644">
        <v>51</v>
      </c>
      <c r="W3" s="1023"/>
      <c r="X3" s="647" t="s">
        <v>424</v>
      </c>
      <c r="Y3" s="697">
        <v>1965</v>
      </c>
      <c r="Z3" s="697">
        <f t="shared" ref="Z3:Z28" si="3">SUM(2022-Y3)</f>
        <v>57</v>
      </c>
      <c r="AA3" s="650" t="s">
        <v>426</v>
      </c>
      <c r="AB3" s="504" t="s">
        <v>412</v>
      </c>
    </row>
    <row r="4" spans="1:28" ht="20.100000000000001" customHeight="1" x14ac:dyDescent="0.25">
      <c r="A4" s="644">
        <v>17</v>
      </c>
      <c r="B4" s="1023"/>
      <c r="C4" s="647" t="s">
        <v>273</v>
      </c>
      <c r="D4" s="697">
        <v>1992</v>
      </c>
      <c r="E4" s="697">
        <f t="shared" si="1"/>
        <v>30</v>
      </c>
      <c r="F4" s="646">
        <v>0.62847222222222221</v>
      </c>
      <c r="G4" s="712">
        <v>2009</v>
      </c>
      <c r="H4" s="644">
        <v>17</v>
      </c>
      <c r="I4" s="1023"/>
      <c r="J4" s="647" t="s">
        <v>194</v>
      </c>
      <c r="K4" s="697">
        <v>1984</v>
      </c>
      <c r="L4" s="697">
        <f t="shared" si="2"/>
        <v>38</v>
      </c>
      <c r="M4" s="648">
        <v>0.74652777777777779</v>
      </c>
      <c r="N4" s="712">
        <v>2001</v>
      </c>
      <c r="O4" s="644">
        <v>52</v>
      </c>
      <c r="P4" s="1023"/>
      <c r="Q4" s="649" t="s">
        <v>69</v>
      </c>
      <c r="R4" s="697">
        <v>1961</v>
      </c>
      <c r="S4" s="697">
        <f t="shared" si="0"/>
        <v>61</v>
      </c>
      <c r="T4" s="646">
        <v>0.65138888888888891</v>
      </c>
      <c r="U4" s="712">
        <v>2013</v>
      </c>
      <c r="V4" s="644">
        <v>52</v>
      </c>
      <c r="W4" s="1023"/>
      <c r="X4" s="647" t="s">
        <v>424</v>
      </c>
      <c r="Y4" s="697">
        <v>1965</v>
      </c>
      <c r="Z4" s="697">
        <f t="shared" si="3"/>
        <v>57</v>
      </c>
      <c r="AA4" s="651" t="s">
        <v>427</v>
      </c>
      <c r="AB4" s="504" t="s">
        <v>428</v>
      </c>
    </row>
    <row r="5" spans="1:28" ht="20.100000000000001" customHeight="1" x14ac:dyDescent="0.25">
      <c r="A5" s="1026">
        <v>18</v>
      </c>
      <c r="B5" s="1023"/>
      <c r="C5" s="647" t="s">
        <v>140</v>
      </c>
      <c r="D5" s="697">
        <v>1985</v>
      </c>
      <c r="E5" s="697">
        <f t="shared" si="1"/>
        <v>37</v>
      </c>
      <c r="F5" s="1027">
        <v>0.61805555555555558</v>
      </c>
      <c r="G5" s="712">
        <v>2003</v>
      </c>
      <c r="H5" s="1026">
        <v>18</v>
      </c>
      <c r="I5" s="1023"/>
      <c r="J5" s="647" t="s">
        <v>200</v>
      </c>
      <c r="K5" s="697">
        <v>1982</v>
      </c>
      <c r="L5" s="697">
        <f t="shared" si="2"/>
        <v>40</v>
      </c>
      <c r="M5" s="648">
        <v>0.78541666666666676</v>
      </c>
      <c r="N5" s="712">
        <v>2000</v>
      </c>
      <c r="O5" s="644">
        <v>53</v>
      </c>
      <c r="P5" s="1023"/>
      <c r="Q5" s="647" t="s">
        <v>191</v>
      </c>
      <c r="R5" s="697">
        <v>1956</v>
      </c>
      <c r="S5" s="697">
        <f t="shared" si="0"/>
        <v>66</v>
      </c>
      <c r="T5" s="646">
        <v>0.65416666666666667</v>
      </c>
      <c r="U5" s="712">
        <v>2009</v>
      </c>
      <c r="V5" s="644">
        <v>53</v>
      </c>
      <c r="W5" s="1023"/>
      <c r="X5" s="647" t="s">
        <v>238</v>
      </c>
      <c r="Y5" s="697">
        <v>1949</v>
      </c>
      <c r="Z5" s="697">
        <f t="shared" si="3"/>
        <v>73</v>
      </c>
      <c r="AA5" s="651" t="s">
        <v>244</v>
      </c>
      <c r="AB5" s="504" t="s">
        <v>429</v>
      </c>
    </row>
    <row r="6" spans="1:28" ht="20.100000000000001" customHeight="1" x14ac:dyDescent="0.25">
      <c r="A6" s="1026"/>
      <c r="B6" s="1023"/>
      <c r="C6" s="647" t="s">
        <v>270</v>
      </c>
      <c r="D6" s="697">
        <v>1993</v>
      </c>
      <c r="E6" s="697">
        <f t="shared" si="1"/>
        <v>29</v>
      </c>
      <c r="F6" s="1027"/>
      <c r="G6" s="712">
        <v>2011</v>
      </c>
      <c r="H6" s="1026"/>
      <c r="I6" s="1023"/>
      <c r="J6" s="652"/>
      <c r="K6" s="698"/>
      <c r="L6" s="697"/>
      <c r="M6" s="648"/>
      <c r="N6" s="719"/>
      <c r="O6" s="644">
        <v>54</v>
      </c>
      <c r="P6" s="1023"/>
      <c r="Q6" s="647" t="s">
        <v>191</v>
      </c>
      <c r="R6" s="697">
        <v>1956</v>
      </c>
      <c r="S6" s="697">
        <f t="shared" si="0"/>
        <v>66</v>
      </c>
      <c r="T6" s="646">
        <v>0.66597222222222219</v>
      </c>
      <c r="U6" s="712">
        <v>2010</v>
      </c>
      <c r="V6" s="644">
        <v>54</v>
      </c>
      <c r="W6" s="1023"/>
      <c r="X6" s="647" t="s">
        <v>228</v>
      </c>
      <c r="Y6" s="697">
        <v>1954</v>
      </c>
      <c r="Z6" s="697">
        <f t="shared" si="3"/>
        <v>68</v>
      </c>
      <c r="AA6" s="653" t="s">
        <v>289</v>
      </c>
      <c r="AB6" s="712">
        <v>2008</v>
      </c>
    </row>
    <row r="7" spans="1:28" ht="20.100000000000001" customHeight="1" x14ac:dyDescent="0.25">
      <c r="A7" s="644">
        <v>19</v>
      </c>
      <c r="B7" s="1023"/>
      <c r="C7" s="645" t="s">
        <v>136</v>
      </c>
      <c r="D7" s="697">
        <v>1986</v>
      </c>
      <c r="E7" s="697">
        <f t="shared" si="1"/>
        <v>36</v>
      </c>
      <c r="F7" s="646">
        <v>0.6118055555555556</v>
      </c>
      <c r="G7" s="712">
        <v>2005</v>
      </c>
      <c r="H7" s="644">
        <v>19</v>
      </c>
      <c r="I7" s="1023"/>
      <c r="J7" s="647" t="s">
        <v>202</v>
      </c>
      <c r="K7" s="697">
        <v>1996</v>
      </c>
      <c r="L7" s="697">
        <f t="shared" si="2"/>
        <v>26</v>
      </c>
      <c r="M7" s="648">
        <v>0.78888888888888886</v>
      </c>
      <c r="N7" s="712">
        <v>2003</v>
      </c>
      <c r="O7" s="644">
        <v>55</v>
      </c>
      <c r="P7" s="1023"/>
      <c r="Q7" s="647" t="s">
        <v>191</v>
      </c>
      <c r="R7" s="697">
        <v>1956</v>
      </c>
      <c r="S7" s="697">
        <f t="shared" si="0"/>
        <v>66</v>
      </c>
      <c r="T7" s="646">
        <v>0.6958333333333333</v>
      </c>
      <c r="U7" s="712">
        <v>2011</v>
      </c>
      <c r="V7" s="644">
        <v>55</v>
      </c>
      <c r="W7" s="1023"/>
      <c r="X7" s="647" t="s">
        <v>424</v>
      </c>
      <c r="Y7" s="697">
        <v>1965</v>
      </c>
      <c r="Z7" s="697">
        <f t="shared" si="3"/>
        <v>57</v>
      </c>
      <c r="AA7" s="653">
        <v>0.95694444444444438</v>
      </c>
      <c r="AB7" s="712">
        <v>2020</v>
      </c>
    </row>
    <row r="8" spans="1:28" ht="20.100000000000001" customHeight="1" x14ac:dyDescent="0.25">
      <c r="A8" s="644">
        <v>20</v>
      </c>
      <c r="B8" s="1023"/>
      <c r="C8" s="645" t="s">
        <v>136</v>
      </c>
      <c r="D8" s="697">
        <v>1986</v>
      </c>
      <c r="E8" s="697">
        <f t="shared" si="1"/>
        <v>36</v>
      </c>
      <c r="F8" s="646">
        <v>0.61041666666666672</v>
      </c>
      <c r="G8" s="712">
        <v>2006</v>
      </c>
      <c r="H8" s="644">
        <v>20</v>
      </c>
      <c r="I8" s="1023"/>
      <c r="J8" s="647" t="s">
        <v>209</v>
      </c>
      <c r="K8" s="697">
        <v>1984</v>
      </c>
      <c r="L8" s="697">
        <f t="shared" si="2"/>
        <v>38</v>
      </c>
      <c r="M8" s="648">
        <v>0.82847222222222217</v>
      </c>
      <c r="N8" s="712">
        <v>2004</v>
      </c>
      <c r="O8" s="644">
        <v>56</v>
      </c>
      <c r="P8" s="1023"/>
      <c r="Q8" s="647" t="s">
        <v>191</v>
      </c>
      <c r="R8" s="697">
        <v>1956</v>
      </c>
      <c r="S8" s="697">
        <f t="shared" si="0"/>
        <v>66</v>
      </c>
      <c r="T8" s="646">
        <v>0.69097222222222221</v>
      </c>
      <c r="U8" s="712">
        <v>2012</v>
      </c>
      <c r="V8" s="644">
        <v>56</v>
      </c>
      <c r="W8" s="1023"/>
      <c r="X8" s="647" t="s">
        <v>430</v>
      </c>
      <c r="Y8" s="697">
        <v>1949</v>
      </c>
      <c r="Z8" s="697">
        <f t="shared" si="3"/>
        <v>73</v>
      </c>
      <c r="AA8" s="654" t="s">
        <v>344</v>
      </c>
      <c r="AB8" s="712">
        <v>2005</v>
      </c>
    </row>
    <row r="9" spans="1:28" ht="20.100000000000001" customHeight="1" x14ac:dyDescent="0.25">
      <c r="A9" s="644">
        <v>21</v>
      </c>
      <c r="B9" s="1023"/>
      <c r="C9" s="655" t="s">
        <v>409</v>
      </c>
      <c r="D9" s="704">
        <v>1993</v>
      </c>
      <c r="E9" s="697">
        <f t="shared" si="1"/>
        <v>29</v>
      </c>
      <c r="F9" s="656">
        <v>0.59375</v>
      </c>
      <c r="G9" s="713">
        <v>2014</v>
      </c>
      <c r="H9" s="644">
        <v>21</v>
      </c>
      <c r="I9" s="1023"/>
      <c r="J9" s="657" t="s">
        <v>281</v>
      </c>
      <c r="K9" s="699">
        <v>1998</v>
      </c>
      <c r="L9" s="697">
        <f t="shared" si="2"/>
        <v>24</v>
      </c>
      <c r="M9" s="648">
        <v>0.6972222222222223</v>
      </c>
      <c r="N9" s="720">
        <v>2019</v>
      </c>
      <c r="O9" s="644">
        <v>57</v>
      </c>
      <c r="P9" s="1023"/>
      <c r="Q9" s="649" t="s">
        <v>172</v>
      </c>
      <c r="R9" s="697">
        <v>1955</v>
      </c>
      <c r="S9" s="697">
        <f t="shared" si="0"/>
        <v>67</v>
      </c>
      <c r="T9" s="646">
        <v>0.72152777777777777</v>
      </c>
      <c r="U9" s="712">
        <v>2012</v>
      </c>
      <c r="V9" s="644">
        <v>57</v>
      </c>
      <c r="W9" s="1023"/>
      <c r="X9" s="647" t="s">
        <v>430</v>
      </c>
      <c r="Y9" s="697">
        <v>1949</v>
      </c>
      <c r="Z9" s="697">
        <f t="shared" si="3"/>
        <v>73</v>
      </c>
      <c r="AA9" s="651" t="s">
        <v>343</v>
      </c>
      <c r="AB9" s="712">
        <v>2006</v>
      </c>
    </row>
    <row r="10" spans="1:28" ht="20.100000000000001" customHeight="1" x14ac:dyDescent="0.25">
      <c r="A10" s="658">
        <v>22</v>
      </c>
      <c r="B10" s="1023"/>
      <c r="C10" s="647" t="s">
        <v>49</v>
      </c>
      <c r="D10" s="697">
        <v>1973</v>
      </c>
      <c r="E10" s="697">
        <f t="shared" si="1"/>
        <v>49</v>
      </c>
      <c r="F10" s="659">
        <v>0.61111111111111105</v>
      </c>
      <c r="G10" s="504" t="s">
        <v>410</v>
      </c>
      <c r="H10" s="658">
        <v>22</v>
      </c>
      <c r="I10" s="1023"/>
      <c r="J10" s="647" t="s">
        <v>197</v>
      </c>
      <c r="K10" s="700">
        <v>1992</v>
      </c>
      <c r="L10" s="697">
        <f t="shared" si="2"/>
        <v>30</v>
      </c>
      <c r="M10" s="648">
        <v>0.77430555555555547</v>
      </c>
      <c r="N10" s="720">
        <v>2014</v>
      </c>
      <c r="O10" s="644">
        <v>58</v>
      </c>
      <c r="P10" s="1023"/>
      <c r="Q10" s="647" t="s">
        <v>174</v>
      </c>
      <c r="R10" s="697">
        <v>1951</v>
      </c>
      <c r="S10" s="697" t="s">
        <v>26</v>
      </c>
      <c r="T10" s="646">
        <v>0.72013888888888899</v>
      </c>
      <c r="U10" s="712">
        <v>2009</v>
      </c>
      <c r="V10" s="644">
        <v>58</v>
      </c>
      <c r="W10" s="1023"/>
      <c r="X10" s="647" t="s">
        <v>243</v>
      </c>
      <c r="Y10" s="697">
        <v>1948</v>
      </c>
      <c r="Z10" s="697">
        <f t="shared" si="3"/>
        <v>74</v>
      </c>
      <c r="AA10" s="651" t="s">
        <v>356</v>
      </c>
      <c r="AB10" s="712">
        <v>2006</v>
      </c>
    </row>
    <row r="11" spans="1:28" ht="20.100000000000001" customHeight="1" thickBot="1" x14ac:dyDescent="0.3">
      <c r="A11" s="1026">
        <v>23</v>
      </c>
      <c r="B11" s="1023"/>
      <c r="C11" s="647" t="s">
        <v>49</v>
      </c>
      <c r="D11" s="697">
        <v>1973</v>
      </c>
      <c r="E11" s="697">
        <f t="shared" si="1"/>
        <v>49</v>
      </c>
      <c r="F11" s="1028">
        <v>0.62569444444444444</v>
      </c>
      <c r="G11" s="504" t="s">
        <v>411</v>
      </c>
      <c r="H11" s="644">
        <v>23</v>
      </c>
      <c r="I11" s="1023"/>
      <c r="J11" s="647" t="s">
        <v>209</v>
      </c>
      <c r="K11" s="697">
        <v>1984</v>
      </c>
      <c r="L11" s="697">
        <f t="shared" si="2"/>
        <v>38</v>
      </c>
      <c r="M11" s="648">
        <v>0.85486111111111107</v>
      </c>
      <c r="N11" s="712">
        <v>2007</v>
      </c>
      <c r="O11" s="660">
        <v>59</v>
      </c>
      <c r="P11" s="1025"/>
      <c r="Q11" s="661" t="s">
        <v>174</v>
      </c>
      <c r="R11" s="702">
        <v>1951</v>
      </c>
      <c r="S11" s="702" t="s">
        <v>26</v>
      </c>
      <c r="T11" s="662">
        <v>0.71597222222222223</v>
      </c>
      <c r="U11" s="717">
        <v>2010</v>
      </c>
      <c r="V11" s="644">
        <v>59</v>
      </c>
      <c r="W11" s="1023"/>
      <c r="X11" s="647" t="s">
        <v>243</v>
      </c>
      <c r="Y11" s="697">
        <v>1948</v>
      </c>
      <c r="Z11" s="697">
        <f t="shared" si="3"/>
        <v>74</v>
      </c>
      <c r="AA11" s="651" t="s">
        <v>355</v>
      </c>
      <c r="AB11" s="712">
        <v>2007</v>
      </c>
    </row>
    <row r="12" spans="1:28" ht="20.100000000000001" customHeight="1" x14ac:dyDescent="0.25">
      <c r="A12" s="1026"/>
      <c r="B12" s="1023"/>
      <c r="C12" s="647" t="s">
        <v>270</v>
      </c>
      <c r="D12" s="697">
        <v>1993</v>
      </c>
      <c r="E12" s="697">
        <f t="shared" si="1"/>
        <v>29</v>
      </c>
      <c r="F12" s="1028"/>
      <c r="G12" s="504" t="s">
        <v>412</v>
      </c>
      <c r="H12" s="644"/>
      <c r="I12" s="1023"/>
      <c r="J12" s="652"/>
      <c r="K12" s="698"/>
      <c r="L12" s="697"/>
      <c r="M12" s="648"/>
      <c r="N12" s="712"/>
      <c r="O12" s="663">
        <v>60</v>
      </c>
      <c r="P12" s="1030" t="s">
        <v>73</v>
      </c>
      <c r="Q12" s="664" t="s">
        <v>69</v>
      </c>
      <c r="R12" s="706">
        <v>1961</v>
      </c>
      <c r="S12" s="706">
        <f t="shared" ref="S12:S16" si="4">SUM(2022-R12)</f>
        <v>61</v>
      </c>
      <c r="T12" s="665">
        <v>0.69861111111111107</v>
      </c>
      <c r="U12" s="715">
        <v>2021</v>
      </c>
      <c r="V12" s="644">
        <v>60</v>
      </c>
      <c r="W12" s="1023"/>
      <c r="X12" s="647" t="s">
        <v>243</v>
      </c>
      <c r="Y12" s="697">
        <v>1948</v>
      </c>
      <c r="Z12" s="697">
        <f t="shared" si="3"/>
        <v>74</v>
      </c>
      <c r="AA12" s="653" t="s">
        <v>244</v>
      </c>
      <c r="AB12" s="712">
        <v>2008</v>
      </c>
    </row>
    <row r="13" spans="1:28" ht="20.100000000000001" customHeight="1" x14ac:dyDescent="0.25">
      <c r="A13" s="644">
        <v>24</v>
      </c>
      <c r="B13" s="1023"/>
      <c r="C13" s="647" t="s">
        <v>49</v>
      </c>
      <c r="D13" s="697">
        <v>1973</v>
      </c>
      <c r="E13" s="697">
        <f t="shared" si="1"/>
        <v>49</v>
      </c>
      <c r="F13" s="646">
        <v>0.60138888888888886</v>
      </c>
      <c r="G13" s="712">
        <v>1997</v>
      </c>
      <c r="H13" s="644">
        <v>24</v>
      </c>
      <c r="I13" s="1023"/>
      <c r="J13" s="647" t="s">
        <v>209</v>
      </c>
      <c r="K13" s="697">
        <v>1984</v>
      </c>
      <c r="L13" s="697">
        <f t="shared" si="2"/>
        <v>38</v>
      </c>
      <c r="M13" s="648">
        <v>0.85763888888888884</v>
      </c>
      <c r="N13" s="712">
        <v>2008</v>
      </c>
      <c r="O13" s="644">
        <v>61</v>
      </c>
      <c r="P13" s="1031"/>
      <c r="Q13" s="666" t="s">
        <v>191</v>
      </c>
      <c r="R13" s="697">
        <v>1956</v>
      </c>
      <c r="S13" s="697">
        <f t="shared" si="4"/>
        <v>66</v>
      </c>
      <c r="T13" s="646">
        <v>0.75208333333333333</v>
      </c>
      <c r="U13" s="712">
        <v>2017</v>
      </c>
      <c r="V13" s="644">
        <v>61</v>
      </c>
      <c r="W13" s="1023"/>
      <c r="X13" s="647" t="s">
        <v>243</v>
      </c>
      <c r="Y13" s="697">
        <v>1948</v>
      </c>
      <c r="Z13" s="697">
        <f t="shared" si="3"/>
        <v>74</v>
      </c>
      <c r="AA13" s="653" t="s">
        <v>318</v>
      </c>
      <c r="AB13" s="712">
        <v>2009</v>
      </c>
    </row>
    <row r="14" spans="1:28" ht="20.100000000000001" customHeight="1" x14ac:dyDescent="0.25">
      <c r="A14" s="644">
        <v>25</v>
      </c>
      <c r="B14" s="1023"/>
      <c r="C14" s="647" t="s">
        <v>49</v>
      </c>
      <c r="D14" s="697">
        <v>1973</v>
      </c>
      <c r="E14" s="697">
        <f t="shared" si="1"/>
        <v>49</v>
      </c>
      <c r="F14" s="659">
        <v>0.62291666666666667</v>
      </c>
      <c r="G14" s="504" t="s">
        <v>413</v>
      </c>
      <c r="H14" s="644">
        <v>25</v>
      </c>
      <c r="I14" s="1023"/>
      <c r="J14" s="647" t="s">
        <v>414</v>
      </c>
      <c r="K14" s="697">
        <v>1975</v>
      </c>
      <c r="L14" s="697">
        <f t="shared" si="2"/>
        <v>47</v>
      </c>
      <c r="M14" s="648">
        <v>0.83750000000000002</v>
      </c>
      <c r="N14" s="712">
        <v>2000</v>
      </c>
      <c r="O14" s="644">
        <v>62</v>
      </c>
      <c r="P14" s="1031"/>
      <c r="Q14" s="666" t="s">
        <v>191</v>
      </c>
      <c r="R14" s="697">
        <v>1956</v>
      </c>
      <c r="S14" s="697">
        <f t="shared" si="4"/>
        <v>66</v>
      </c>
      <c r="T14" s="646">
        <v>0.78680555555555554</v>
      </c>
      <c r="U14" s="712">
        <v>2018</v>
      </c>
      <c r="V14" s="644">
        <v>62</v>
      </c>
      <c r="W14" s="1023"/>
      <c r="X14" s="647" t="s">
        <v>243</v>
      </c>
      <c r="Y14" s="697">
        <v>1948</v>
      </c>
      <c r="Z14" s="697">
        <f t="shared" si="3"/>
        <v>74</v>
      </c>
      <c r="AA14" s="653" t="s">
        <v>354</v>
      </c>
      <c r="AB14" s="712">
        <v>2010</v>
      </c>
    </row>
    <row r="15" spans="1:28" ht="20.100000000000001" customHeight="1" x14ac:dyDescent="0.25">
      <c r="A15" s="644">
        <v>26</v>
      </c>
      <c r="B15" s="1023"/>
      <c r="C15" s="647" t="s">
        <v>134</v>
      </c>
      <c r="D15" s="697">
        <v>1971</v>
      </c>
      <c r="E15" s="697">
        <f t="shared" si="1"/>
        <v>51</v>
      </c>
      <c r="F15" s="646">
        <v>0.61111111111111105</v>
      </c>
      <c r="G15" s="712">
        <v>1997</v>
      </c>
      <c r="H15" s="644">
        <v>26</v>
      </c>
      <c r="I15" s="1023"/>
      <c r="J15" s="647" t="s">
        <v>212</v>
      </c>
      <c r="K15" s="697">
        <v>1991</v>
      </c>
      <c r="L15" s="697">
        <f t="shared" si="2"/>
        <v>31</v>
      </c>
      <c r="M15" s="648">
        <v>0.80347222222222225</v>
      </c>
      <c r="N15" s="712">
        <v>2017</v>
      </c>
      <c r="O15" s="644">
        <v>63</v>
      </c>
      <c r="P15" s="1031"/>
      <c r="Q15" s="666" t="s">
        <v>196</v>
      </c>
      <c r="R15" s="697">
        <v>1932</v>
      </c>
      <c r="S15" s="697" t="s">
        <v>26</v>
      </c>
      <c r="T15" s="646">
        <v>0.83333333333333337</v>
      </c>
      <c r="U15" s="712">
        <v>1995</v>
      </c>
      <c r="V15" s="644">
        <v>63</v>
      </c>
      <c r="W15" s="1023"/>
      <c r="X15" s="647" t="s">
        <v>243</v>
      </c>
      <c r="Y15" s="697">
        <v>1948</v>
      </c>
      <c r="Z15" s="697">
        <f t="shared" si="3"/>
        <v>74</v>
      </c>
      <c r="AA15" s="653" t="s">
        <v>353</v>
      </c>
      <c r="AB15" s="712">
        <v>2011</v>
      </c>
    </row>
    <row r="16" spans="1:28" ht="20.100000000000001" customHeight="1" x14ac:dyDescent="0.25">
      <c r="A16" s="644">
        <v>27</v>
      </c>
      <c r="B16" s="1023"/>
      <c r="C16" s="647" t="s">
        <v>49</v>
      </c>
      <c r="D16" s="697">
        <v>1973</v>
      </c>
      <c r="E16" s="697">
        <f t="shared" si="1"/>
        <v>49</v>
      </c>
      <c r="F16" s="646">
        <v>0.61249999999999993</v>
      </c>
      <c r="G16" s="712">
        <v>2000</v>
      </c>
      <c r="H16" s="644">
        <v>27</v>
      </c>
      <c r="I16" s="1023"/>
      <c r="J16" s="666" t="s">
        <v>91</v>
      </c>
      <c r="K16" s="697">
        <v>1992</v>
      </c>
      <c r="L16" s="697">
        <f t="shared" si="2"/>
        <v>30</v>
      </c>
      <c r="M16" s="648">
        <v>0.87777777777777777</v>
      </c>
      <c r="N16" s="712">
        <v>2019</v>
      </c>
      <c r="O16" s="644">
        <v>64</v>
      </c>
      <c r="P16" s="1031"/>
      <c r="Q16" s="666" t="s">
        <v>85</v>
      </c>
      <c r="R16" s="697">
        <v>1947</v>
      </c>
      <c r="S16" s="697">
        <f t="shared" si="4"/>
        <v>75</v>
      </c>
      <c r="T16" s="646">
        <v>0.84513888888888899</v>
      </c>
      <c r="U16" s="712">
        <v>2011</v>
      </c>
      <c r="V16" s="644">
        <v>64</v>
      </c>
      <c r="W16" s="1023"/>
      <c r="X16" s="647" t="s">
        <v>243</v>
      </c>
      <c r="Y16" s="697">
        <v>1948</v>
      </c>
      <c r="Z16" s="697">
        <f t="shared" si="3"/>
        <v>74</v>
      </c>
      <c r="AA16" s="651" t="s">
        <v>312</v>
      </c>
      <c r="AB16" s="712">
        <v>2012</v>
      </c>
    </row>
    <row r="17" spans="1:28" ht="20.100000000000001" customHeight="1" x14ac:dyDescent="0.25">
      <c r="A17" s="644">
        <v>28</v>
      </c>
      <c r="B17" s="1023"/>
      <c r="C17" s="647" t="s">
        <v>49</v>
      </c>
      <c r="D17" s="697">
        <v>1973</v>
      </c>
      <c r="E17" s="697">
        <f t="shared" si="1"/>
        <v>49</v>
      </c>
      <c r="F17" s="646">
        <v>0.62152777777777779</v>
      </c>
      <c r="G17" s="712">
        <v>2001</v>
      </c>
      <c r="H17" s="644">
        <v>28</v>
      </c>
      <c r="I17" s="1023"/>
      <c r="J17" s="647" t="s">
        <v>209</v>
      </c>
      <c r="K17" s="697">
        <v>1985</v>
      </c>
      <c r="L17" s="697">
        <f t="shared" si="2"/>
        <v>37</v>
      </c>
      <c r="M17" s="667">
        <v>0.8534722222222223</v>
      </c>
      <c r="N17" s="712">
        <v>2002</v>
      </c>
      <c r="O17" s="644">
        <v>65</v>
      </c>
      <c r="P17" s="1031"/>
      <c r="Q17" s="666" t="s">
        <v>196</v>
      </c>
      <c r="R17" s="697">
        <v>1932</v>
      </c>
      <c r="S17" s="697" t="s">
        <v>26</v>
      </c>
      <c r="T17" s="646">
        <v>0.83263888888888893</v>
      </c>
      <c r="U17" s="712">
        <v>1997</v>
      </c>
      <c r="V17" s="644">
        <v>65</v>
      </c>
      <c r="W17" s="1023"/>
      <c r="X17" s="647" t="s">
        <v>243</v>
      </c>
      <c r="Y17" s="697">
        <v>1948</v>
      </c>
      <c r="Z17" s="697">
        <f t="shared" si="3"/>
        <v>74</v>
      </c>
      <c r="AA17" s="651" t="s">
        <v>327</v>
      </c>
      <c r="AB17" s="712">
        <v>2013</v>
      </c>
    </row>
    <row r="18" spans="1:28" ht="20.100000000000001" customHeight="1" thickBot="1" x14ac:dyDescent="0.3">
      <c r="A18" s="668">
        <v>29</v>
      </c>
      <c r="B18" s="1024"/>
      <c r="C18" s="669" t="s">
        <v>134</v>
      </c>
      <c r="D18" s="705">
        <v>1971</v>
      </c>
      <c r="E18" s="697">
        <f t="shared" si="1"/>
        <v>51</v>
      </c>
      <c r="F18" s="670">
        <v>0.62152777777777779</v>
      </c>
      <c r="G18" s="714">
        <v>2000</v>
      </c>
      <c r="H18" s="644">
        <v>29</v>
      </c>
      <c r="I18" s="1023"/>
      <c r="J18" s="647" t="s">
        <v>192</v>
      </c>
      <c r="K18" s="697">
        <v>1977</v>
      </c>
      <c r="L18" s="697">
        <f t="shared" si="2"/>
        <v>45</v>
      </c>
      <c r="M18" s="648">
        <v>0.70833333333333337</v>
      </c>
      <c r="N18" s="712">
        <v>2006</v>
      </c>
      <c r="O18" s="644">
        <v>66</v>
      </c>
      <c r="P18" s="1031"/>
      <c r="Q18" s="666" t="s">
        <v>196</v>
      </c>
      <c r="R18" s="697">
        <v>1932</v>
      </c>
      <c r="S18" s="697" t="s">
        <v>26</v>
      </c>
      <c r="T18" s="646">
        <v>0.82847222222222217</v>
      </c>
      <c r="U18" s="712">
        <v>1998</v>
      </c>
      <c r="V18" s="644">
        <v>66</v>
      </c>
      <c r="W18" s="1023"/>
      <c r="X18" s="647" t="s">
        <v>243</v>
      </c>
      <c r="Y18" s="697">
        <v>1948</v>
      </c>
      <c r="Z18" s="697">
        <f t="shared" si="3"/>
        <v>74</v>
      </c>
      <c r="AA18" s="651" t="s">
        <v>282</v>
      </c>
      <c r="AB18" s="504" t="s">
        <v>431</v>
      </c>
    </row>
    <row r="19" spans="1:28" ht="20.100000000000001" customHeight="1" x14ac:dyDescent="0.25">
      <c r="A19" s="663">
        <v>30</v>
      </c>
      <c r="B19" s="1029" t="s">
        <v>21</v>
      </c>
      <c r="C19" s="671" t="s">
        <v>134</v>
      </c>
      <c r="D19" s="706">
        <v>1971</v>
      </c>
      <c r="E19" s="697">
        <f t="shared" si="1"/>
        <v>51</v>
      </c>
      <c r="F19" s="665">
        <v>0.62430555555555556</v>
      </c>
      <c r="G19" s="715">
        <v>2001</v>
      </c>
      <c r="H19" s="644">
        <v>30</v>
      </c>
      <c r="I19" s="1023"/>
      <c r="J19" s="647" t="s">
        <v>193</v>
      </c>
      <c r="K19" s="697">
        <v>1983</v>
      </c>
      <c r="L19" s="697">
        <f t="shared" si="2"/>
        <v>39</v>
      </c>
      <c r="M19" s="648">
        <v>0.82708333333333339</v>
      </c>
      <c r="N19" s="716">
        <v>2013</v>
      </c>
      <c r="O19" s="644">
        <v>67</v>
      </c>
      <c r="P19" s="1031"/>
      <c r="Q19" s="666" t="s">
        <v>206</v>
      </c>
      <c r="R19" s="697">
        <v>1940</v>
      </c>
      <c r="S19" s="697">
        <f t="shared" ref="S19:S29" si="5">SUM(2022-R19)</f>
        <v>82</v>
      </c>
      <c r="T19" s="659">
        <v>0.84930555555555554</v>
      </c>
      <c r="U19" s="712">
        <v>2007</v>
      </c>
      <c r="V19" s="644">
        <v>67</v>
      </c>
      <c r="W19" s="1023"/>
      <c r="X19" s="647" t="s">
        <v>243</v>
      </c>
      <c r="Y19" s="697">
        <v>1948</v>
      </c>
      <c r="Z19" s="697">
        <f t="shared" si="3"/>
        <v>74</v>
      </c>
      <c r="AA19" s="651" t="s">
        <v>326</v>
      </c>
      <c r="AB19" s="504" t="s">
        <v>417</v>
      </c>
    </row>
    <row r="20" spans="1:28" ht="20.100000000000001" customHeight="1" x14ac:dyDescent="0.25">
      <c r="A20" s="644">
        <v>31</v>
      </c>
      <c r="B20" s="1023"/>
      <c r="C20" s="666" t="s">
        <v>71</v>
      </c>
      <c r="D20" s="697">
        <v>1970</v>
      </c>
      <c r="E20" s="697">
        <f t="shared" si="1"/>
        <v>52</v>
      </c>
      <c r="F20" s="659">
        <v>0.65694444444444444</v>
      </c>
      <c r="G20" s="716">
        <v>2001</v>
      </c>
      <c r="H20" s="644">
        <v>31</v>
      </c>
      <c r="I20" s="1023"/>
      <c r="J20" s="565" t="s">
        <v>415</v>
      </c>
      <c r="K20" s="701">
        <v>1977</v>
      </c>
      <c r="L20" s="697">
        <f t="shared" si="2"/>
        <v>45</v>
      </c>
      <c r="M20" s="648">
        <v>0.69930555555555562</v>
      </c>
      <c r="N20" s="713">
        <v>2008</v>
      </c>
      <c r="O20" s="644">
        <v>68</v>
      </c>
      <c r="P20" s="1031"/>
      <c r="Q20" s="672" t="s">
        <v>206</v>
      </c>
      <c r="R20" s="697">
        <v>1940</v>
      </c>
      <c r="S20" s="697">
        <f t="shared" si="5"/>
        <v>82</v>
      </c>
      <c r="T20" s="646">
        <v>0.85486111111111107</v>
      </c>
      <c r="U20" s="712">
        <v>2008</v>
      </c>
      <c r="V20" s="644">
        <v>68</v>
      </c>
      <c r="W20" s="1023"/>
      <c r="X20" s="647" t="s">
        <v>243</v>
      </c>
      <c r="Y20" s="697">
        <v>1948</v>
      </c>
      <c r="Z20" s="697">
        <f t="shared" si="3"/>
        <v>74</v>
      </c>
      <c r="AA20" s="651" t="s">
        <v>352</v>
      </c>
      <c r="AB20" s="504" t="s">
        <v>412</v>
      </c>
    </row>
    <row r="21" spans="1:28" ht="20.100000000000001" customHeight="1" thickBot="1" x14ac:dyDescent="0.3">
      <c r="A21" s="644">
        <v>32</v>
      </c>
      <c r="B21" s="1023"/>
      <c r="C21" s="673" t="s">
        <v>139</v>
      </c>
      <c r="D21" s="697">
        <v>1962</v>
      </c>
      <c r="E21" s="697">
        <f t="shared" si="1"/>
        <v>60</v>
      </c>
      <c r="F21" s="674">
        <v>0.63680555555555551</v>
      </c>
      <c r="G21" s="504" t="s">
        <v>416</v>
      </c>
      <c r="H21" s="644">
        <v>32</v>
      </c>
      <c r="I21" s="1023"/>
      <c r="J21" s="647" t="s">
        <v>193</v>
      </c>
      <c r="K21" s="697">
        <v>1983</v>
      </c>
      <c r="L21" s="697">
        <f t="shared" si="2"/>
        <v>39</v>
      </c>
      <c r="M21" s="648">
        <v>0.73749999999999993</v>
      </c>
      <c r="N21" s="716">
        <v>2015</v>
      </c>
      <c r="O21" s="660">
        <v>69</v>
      </c>
      <c r="P21" s="1032"/>
      <c r="Q21" s="675" t="s">
        <v>85</v>
      </c>
      <c r="R21" s="702">
        <v>1947</v>
      </c>
      <c r="S21" s="702">
        <f t="shared" si="5"/>
        <v>75</v>
      </c>
      <c r="T21" s="662">
        <v>0.90833333333333333</v>
      </c>
      <c r="U21" s="717">
        <v>2016</v>
      </c>
      <c r="V21" s="644">
        <v>69</v>
      </c>
      <c r="W21" s="1023"/>
      <c r="X21" s="647" t="s">
        <v>243</v>
      </c>
      <c r="Y21" s="697">
        <v>1948</v>
      </c>
      <c r="Z21" s="697">
        <f t="shared" si="3"/>
        <v>74</v>
      </c>
      <c r="AA21" s="651" t="s">
        <v>351</v>
      </c>
      <c r="AB21" s="712">
        <v>2017</v>
      </c>
    </row>
    <row r="22" spans="1:28" ht="20.100000000000001" customHeight="1" x14ac:dyDescent="0.25">
      <c r="A22" s="644">
        <v>33</v>
      </c>
      <c r="B22" s="1023"/>
      <c r="C22" s="666" t="s">
        <v>156</v>
      </c>
      <c r="D22" s="697">
        <v>1982</v>
      </c>
      <c r="E22" s="697">
        <f t="shared" si="1"/>
        <v>40</v>
      </c>
      <c r="F22" s="674">
        <v>0.66319444444444442</v>
      </c>
      <c r="G22" s="504" t="s">
        <v>417</v>
      </c>
      <c r="H22" s="644">
        <v>33</v>
      </c>
      <c r="I22" s="1023"/>
      <c r="J22" s="647" t="s">
        <v>192</v>
      </c>
      <c r="K22" s="697">
        <v>1977</v>
      </c>
      <c r="L22" s="697">
        <f t="shared" si="2"/>
        <v>45</v>
      </c>
      <c r="M22" s="648">
        <v>0.7402777777777777</v>
      </c>
      <c r="N22" s="712">
        <v>2010</v>
      </c>
      <c r="O22" s="636">
        <v>70</v>
      </c>
      <c r="P22" s="1033" t="s">
        <v>81</v>
      </c>
      <c r="Q22" s="676" t="s">
        <v>85</v>
      </c>
      <c r="R22" s="696">
        <v>1947</v>
      </c>
      <c r="S22" s="696">
        <f t="shared" si="5"/>
        <v>75</v>
      </c>
      <c r="T22" s="642">
        <v>0.8930555555555556</v>
      </c>
      <c r="U22" s="718">
        <v>2017</v>
      </c>
      <c r="V22" s="644">
        <v>70</v>
      </c>
      <c r="W22" s="1023"/>
      <c r="X22" s="647" t="s">
        <v>256</v>
      </c>
      <c r="Y22" s="697">
        <v>1938</v>
      </c>
      <c r="Z22" s="697">
        <f t="shared" si="3"/>
        <v>84</v>
      </c>
      <c r="AA22" s="653" t="s">
        <v>257</v>
      </c>
      <c r="AB22" s="712">
        <v>2008</v>
      </c>
    </row>
    <row r="23" spans="1:28" ht="20.100000000000001" customHeight="1" thickBot="1" x14ac:dyDescent="0.3">
      <c r="A23" s="644">
        <v>34</v>
      </c>
      <c r="B23" s="1023"/>
      <c r="C23" s="666" t="s">
        <v>63</v>
      </c>
      <c r="D23" s="697">
        <v>1963</v>
      </c>
      <c r="E23" s="697">
        <f t="shared" si="1"/>
        <v>59</v>
      </c>
      <c r="F23" s="674">
        <v>0.62708333333333333</v>
      </c>
      <c r="G23" s="504" t="s">
        <v>418</v>
      </c>
      <c r="H23" s="660">
        <v>34</v>
      </c>
      <c r="I23" s="1025"/>
      <c r="J23" s="661" t="s">
        <v>195</v>
      </c>
      <c r="K23" s="702">
        <v>1964</v>
      </c>
      <c r="L23" s="697">
        <f t="shared" si="2"/>
        <v>58</v>
      </c>
      <c r="M23" s="677">
        <v>0.74652777777777779</v>
      </c>
      <c r="N23" s="717">
        <v>1998</v>
      </c>
      <c r="O23" s="644">
        <v>71</v>
      </c>
      <c r="P23" s="1033"/>
      <c r="Q23" s="666" t="s">
        <v>375</v>
      </c>
      <c r="R23" s="697">
        <v>1950</v>
      </c>
      <c r="S23" s="697">
        <f t="shared" si="5"/>
        <v>72</v>
      </c>
      <c r="T23" s="659">
        <v>0.8652777777777777</v>
      </c>
      <c r="U23" s="712">
        <v>2021</v>
      </c>
      <c r="V23" s="644">
        <v>71</v>
      </c>
      <c r="W23" s="1023"/>
      <c r="X23" s="647" t="s">
        <v>251</v>
      </c>
      <c r="Y23" s="697">
        <v>1939</v>
      </c>
      <c r="Z23" s="697">
        <f t="shared" si="3"/>
        <v>83</v>
      </c>
      <c r="AA23" s="653" t="s">
        <v>366</v>
      </c>
      <c r="AB23" s="712">
        <v>2010</v>
      </c>
    </row>
    <row r="24" spans="1:28" ht="20.100000000000001" customHeight="1" x14ac:dyDescent="0.25">
      <c r="A24" s="644">
        <v>35</v>
      </c>
      <c r="B24" s="1023"/>
      <c r="C24" s="666" t="s">
        <v>144</v>
      </c>
      <c r="D24" s="697">
        <v>1984</v>
      </c>
      <c r="E24" s="697">
        <f t="shared" si="1"/>
        <v>38</v>
      </c>
      <c r="F24" s="646">
        <v>0.64722222222222225</v>
      </c>
      <c r="G24" s="712">
        <v>2019</v>
      </c>
      <c r="H24" s="636">
        <v>35</v>
      </c>
      <c r="I24" s="1022" t="s">
        <v>96</v>
      </c>
      <c r="J24" s="639" t="s">
        <v>195</v>
      </c>
      <c r="K24" s="696">
        <v>1964</v>
      </c>
      <c r="L24" s="697">
        <f t="shared" si="2"/>
        <v>58</v>
      </c>
      <c r="M24" s="640">
        <v>0.70624999999999993</v>
      </c>
      <c r="N24" s="718">
        <v>1999</v>
      </c>
      <c r="O24" s="644">
        <v>72</v>
      </c>
      <c r="P24" s="1033"/>
      <c r="Q24" s="666" t="s">
        <v>375</v>
      </c>
      <c r="R24" s="697">
        <v>1950</v>
      </c>
      <c r="S24" s="697">
        <f t="shared" ref="S24" si="6">SUM(2022-R24)</f>
        <v>72</v>
      </c>
      <c r="T24" s="678">
        <v>0.86249999999999993</v>
      </c>
      <c r="U24" s="722">
        <v>2022</v>
      </c>
      <c r="V24" s="644">
        <v>72</v>
      </c>
      <c r="W24" s="1023"/>
      <c r="X24" s="647" t="s">
        <v>251</v>
      </c>
      <c r="Y24" s="697">
        <v>1939</v>
      </c>
      <c r="Z24" s="697">
        <f t="shared" si="3"/>
        <v>83</v>
      </c>
      <c r="AA24" s="653" t="s">
        <v>365</v>
      </c>
      <c r="AB24" s="712">
        <v>2011</v>
      </c>
    </row>
    <row r="25" spans="1:28" ht="20.100000000000001" customHeight="1" x14ac:dyDescent="0.25">
      <c r="A25" s="644">
        <v>36</v>
      </c>
      <c r="B25" s="1023"/>
      <c r="C25" s="666" t="s">
        <v>132</v>
      </c>
      <c r="D25" s="697">
        <v>1959</v>
      </c>
      <c r="E25" s="697">
        <f t="shared" si="1"/>
        <v>63</v>
      </c>
      <c r="F25" s="646">
        <v>0.62222222222222223</v>
      </c>
      <c r="G25" s="712">
        <v>1995</v>
      </c>
      <c r="H25" s="644">
        <v>36</v>
      </c>
      <c r="I25" s="1023"/>
      <c r="J25" s="647" t="s">
        <v>195</v>
      </c>
      <c r="K25" s="697">
        <v>1964</v>
      </c>
      <c r="L25" s="697">
        <f t="shared" si="2"/>
        <v>58</v>
      </c>
      <c r="M25" s="648">
        <v>0.71250000000000002</v>
      </c>
      <c r="N25" s="712">
        <v>2000</v>
      </c>
      <c r="O25" s="644">
        <v>73</v>
      </c>
      <c r="P25" s="1033"/>
      <c r="Q25" s="666" t="s">
        <v>83</v>
      </c>
      <c r="R25" s="697">
        <v>1945</v>
      </c>
      <c r="S25" s="697">
        <f t="shared" si="5"/>
        <v>77</v>
      </c>
      <c r="T25" s="679" t="s">
        <v>299</v>
      </c>
      <c r="U25" s="712">
        <v>2018</v>
      </c>
      <c r="V25" s="644">
        <v>73</v>
      </c>
      <c r="W25" s="1023"/>
      <c r="X25" s="647" t="s">
        <v>251</v>
      </c>
      <c r="Y25" s="697">
        <v>1939</v>
      </c>
      <c r="Z25" s="697">
        <f t="shared" si="3"/>
        <v>83</v>
      </c>
      <c r="AA25" s="650" t="s">
        <v>364</v>
      </c>
      <c r="AB25" s="716">
        <v>2012</v>
      </c>
    </row>
    <row r="26" spans="1:28" ht="20.100000000000001" customHeight="1" x14ac:dyDescent="0.25">
      <c r="A26" s="644">
        <v>37</v>
      </c>
      <c r="B26" s="1023"/>
      <c r="C26" s="666" t="s">
        <v>378</v>
      </c>
      <c r="D26" s="697">
        <v>1982</v>
      </c>
      <c r="E26" s="697">
        <f t="shared" si="1"/>
        <v>40</v>
      </c>
      <c r="F26" s="659">
        <v>0.63958333333333328</v>
      </c>
      <c r="G26" s="504" t="s">
        <v>419</v>
      </c>
      <c r="H26" s="644">
        <v>37</v>
      </c>
      <c r="I26" s="1023"/>
      <c r="J26" s="647" t="s">
        <v>97</v>
      </c>
      <c r="K26" s="697">
        <v>1979</v>
      </c>
      <c r="L26" s="697">
        <f t="shared" si="2"/>
        <v>43</v>
      </c>
      <c r="M26" s="648">
        <v>0.81597222222222221</v>
      </c>
      <c r="N26" s="712">
        <v>2016</v>
      </c>
      <c r="O26" s="644">
        <v>74</v>
      </c>
      <c r="P26" s="1033"/>
      <c r="Q26" s="666" t="s">
        <v>83</v>
      </c>
      <c r="R26" s="697">
        <v>1945</v>
      </c>
      <c r="S26" s="697">
        <f t="shared" si="5"/>
        <v>77</v>
      </c>
      <c r="T26" s="679" t="s">
        <v>298</v>
      </c>
      <c r="U26" s="712">
        <v>2019</v>
      </c>
      <c r="V26" s="644">
        <v>74</v>
      </c>
      <c r="W26" s="1023"/>
      <c r="X26" s="647" t="s">
        <v>251</v>
      </c>
      <c r="Y26" s="697">
        <v>1939</v>
      </c>
      <c r="Z26" s="697">
        <f t="shared" si="3"/>
        <v>83</v>
      </c>
      <c r="AA26" s="650" t="s">
        <v>363</v>
      </c>
      <c r="AB26" s="716">
        <v>2013</v>
      </c>
    </row>
    <row r="27" spans="1:28" ht="20.100000000000001" customHeight="1" x14ac:dyDescent="0.25">
      <c r="A27" s="1026">
        <v>38</v>
      </c>
      <c r="B27" s="1023"/>
      <c r="C27" s="666" t="s">
        <v>132</v>
      </c>
      <c r="D27" s="697">
        <v>1959</v>
      </c>
      <c r="E27" s="697">
        <f t="shared" si="1"/>
        <v>63</v>
      </c>
      <c r="F27" s="1027">
        <v>0.63750000000000007</v>
      </c>
      <c r="G27" s="712">
        <v>1997</v>
      </c>
      <c r="H27" s="644">
        <v>38</v>
      </c>
      <c r="I27" s="1023"/>
      <c r="J27" s="680" t="s">
        <v>226</v>
      </c>
      <c r="K27" s="697">
        <v>1977</v>
      </c>
      <c r="L27" s="697">
        <f t="shared" si="2"/>
        <v>45</v>
      </c>
      <c r="M27" s="681">
        <v>0.75416666666666676</v>
      </c>
      <c r="N27" s="716">
        <v>2015</v>
      </c>
      <c r="O27" s="644">
        <v>75</v>
      </c>
      <c r="P27" s="1033"/>
      <c r="Q27" s="666" t="s">
        <v>83</v>
      </c>
      <c r="R27" s="697">
        <v>1945</v>
      </c>
      <c r="S27" s="697">
        <f t="shared" si="5"/>
        <v>77</v>
      </c>
      <c r="T27" s="679" t="s">
        <v>358</v>
      </c>
      <c r="U27" s="712">
        <v>2020</v>
      </c>
      <c r="V27" s="644">
        <v>75</v>
      </c>
      <c r="W27" s="1023"/>
      <c r="X27" s="647" t="s">
        <v>251</v>
      </c>
      <c r="Y27" s="697">
        <v>1939</v>
      </c>
      <c r="Z27" s="697">
        <f t="shared" si="3"/>
        <v>83</v>
      </c>
      <c r="AA27" s="650" t="s">
        <v>79</v>
      </c>
      <c r="AB27" s="716">
        <v>2014</v>
      </c>
    </row>
    <row r="28" spans="1:28" ht="20.100000000000001" customHeight="1" x14ac:dyDescent="0.25">
      <c r="A28" s="1026"/>
      <c r="B28" s="1023"/>
      <c r="C28" s="666" t="s">
        <v>275</v>
      </c>
      <c r="D28" s="697">
        <v>1975</v>
      </c>
      <c r="E28" s="697">
        <f t="shared" si="1"/>
        <v>47</v>
      </c>
      <c r="F28" s="1027"/>
      <c r="G28" s="504" t="s">
        <v>420</v>
      </c>
      <c r="H28" s="644"/>
      <c r="I28" s="1023"/>
      <c r="J28" s="682"/>
      <c r="K28" s="138"/>
      <c r="L28" s="697"/>
      <c r="M28" s="683"/>
      <c r="N28" s="721"/>
      <c r="O28" s="668">
        <v>76</v>
      </c>
      <c r="P28" s="1033"/>
      <c r="Q28" s="669" t="s">
        <v>83</v>
      </c>
      <c r="R28" s="705">
        <v>1945</v>
      </c>
      <c r="S28" s="705">
        <f t="shared" si="5"/>
        <v>77</v>
      </c>
      <c r="T28" s="684" t="s">
        <v>338</v>
      </c>
      <c r="U28" s="723">
        <v>2021</v>
      </c>
      <c r="V28" s="668">
        <v>76</v>
      </c>
      <c r="W28" s="1024"/>
      <c r="X28" s="685" t="s">
        <v>256</v>
      </c>
      <c r="Y28" s="705">
        <v>1938</v>
      </c>
      <c r="Z28" s="697">
        <f t="shared" si="3"/>
        <v>84</v>
      </c>
      <c r="AA28" s="686" t="s">
        <v>79</v>
      </c>
      <c r="AB28" s="725" t="s">
        <v>431</v>
      </c>
    </row>
    <row r="29" spans="1:28" ht="20.100000000000001" customHeight="1" thickBot="1" x14ac:dyDescent="0.3">
      <c r="A29" s="668">
        <v>39</v>
      </c>
      <c r="B29" s="1024"/>
      <c r="C29" s="669" t="s">
        <v>132</v>
      </c>
      <c r="D29" s="705">
        <v>1959</v>
      </c>
      <c r="E29" s="705">
        <f t="shared" si="1"/>
        <v>63</v>
      </c>
      <c r="F29" s="670">
        <v>0.62361111111111112</v>
      </c>
      <c r="G29" s="714">
        <v>1998</v>
      </c>
      <c r="H29" s="644">
        <v>39</v>
      </c>
      <c r="I29" s="1023"/>
      <c r="J29" s="647" t="s">
        <v>192</v>
      </c>
      <c r="K29" s="697">
        <v>1977</v>
      </c>
      <c r="L29" s="697">
        <f t="shared" si="2"/>
        <v>45</v>
      </c>
      <c r="M29" s="648">
        <v>0.76180555555555562</v>
      </c>
      <c r="N29" s="712">
        <v>2016</v>
      </c>
      <c r="O29" s="660">
        <v>77</v>
      </c>
      <c r="P29" s="1034"/>
      <c r="Q29" s="675" t="s">
        <v>86</v>
      </c>
      <c r="R29" s="702">
        <v>1945</v>
      </c>
      <c r="S29" s="702">
        <f t="shared" si="5"/>
        <v>77</v>
      </c>
      <c r="T29" s="687" t="s">
        <v>443</v>
      </c>
      <c r="U29" s="724">
        <v>2022</v>
      </c>
      <c r="V29" s="688"/>
      <c r="W29" s="689"/>
      <c r="X29" s="690"/>
      <c r="Y29" s="709"/>
      <c r="Z29" s="709"/>
      <c r="AA29" s="691"/>
      <c r="AB29" s="726"/>
    </row>
    <row r="30" spans="1:28" ht="20.100000000000001" customHeight="1" x14ac:dyDescent="0.25">
      <c r="A30" s="663">
        <v>40</v>
      </c>
      <c r="B30" s="1029" t="s">
        <v>37</v>
      </c>
      <c r="C30" s="692" t="s">
        <v>132</v>
      </c>
      <c r="D30" s="706">
        <v>1959</v>
      </c>
      <c r="E30" s="706">
        <f t="shared" si="1"/>
        <v>63</v>
      </c>
      <c r="F30" s="665">
        <v>0.6333333333333333</v>
      </c>
      <c r="G30" s="715">
        <v>1999</v>
      </c>
      <c r="H30" s="644">
        <v>40</v>
      </c>
      <c r="I30" s="1023"/>
      <c r="J30" s="647" t="s">
        <v>195</v>
      </c>
      <c r="K30" s="697">
        <v>1964</v>
      </c>
      <c r="L30" s="697">
        <f t="shared" si="2"/>
        <v>58</v>
      </c>
      <c r="M30" s="648">
        <v>0.71527777777777779</v>
      </c>
      <c r="N30" s="712">
        <v>2004</v>
      </c>
    </row>
    <row r="31" spans="1:28" ht="20.100000000000001" customHeight="1" thickBot="1" x14ac:dyDescent="0.3">
      <c r="A31" s="644">
        <v>41</v>
      </c>
      <c r="B31" s="1023"/>
      <c r="C31" s="647" t="s">
        <v>132</v>
      </c>
      <c r="D31" s="697">
        <v>1959</v>
      </c>
      <c r="E31" s="697">
        <f t="shared" si="1"/>
        <v>63</v>
      </c>
      <c r="F31" s="646">
        <v>0.63888888888888895</v>
      </c>
      <c r="G31" s="712">
        <v>2000</v>
      </c>
      <c r="H31" s="644">
        <v>41</v>
      </c>
      <c r="I31" s="1023"/>
      <c r="J31" s="666" t="s">
        <v>195</v>
      </c>
      <c r="K31" s="697">
        <v>1964</v>
      </c>
      <c r="L31" s="697">
        <f t="shared" si="2"/>
        <v>58</v>
      </c>
      <c r="M31" s="648">
        <v>0.72361111111111109</v>
      </c>
      <c r="N31" s="712">
        <v>2005</v>
      </c>
    </row>
    <row r="32" spans="1:28" ht="20.100000000000001" customHeight="1" x14ac:dyDescent="0.25">
      <c r="A32" s="644">
        <v>42</v>
      </c>
      <c r="B32" s="1023"/>
      <c r="C32" s="647" t="s">
        <v>421</v>
      </c>
      <c r="D32" s="697">
        <v>1957</v>
      </c>
      <c r="E32" s="697">
        <f t="shared" si="1"/>
        <v>65</v>
      </c>
      <c r="F32" s="674">
        <v>0.64166666666666672</v>
      </c>
      <c r="G32" s="504" t="s">
        <v>422</v>
      </c>
      <c r="H32" s="644">
        <v>42</v>
      </c>
      <c r="I32" s="1023"/>
      <c r="J32" s="666" t="s">
        <v>195</v>
      </c>
      <c r="K32" s="697">
        <v>1964</v>
      </c>
      <c r="L32" s="697">
        <f t="shared" si="2"/>
        <v>58</v>
      </c>
      <c r="M32" s="648">
        <v>0.75624999999999998</v>
      </c>
      <c r="N32" s="712">
        <v>2006</v>
      </c>
      <c r="O32" s="1035" t="s">
        <v>471</v>
      </c>
      <c r="P32" s="1036"/>
      <c r="Q32" s="1036"/>
      <c r="R32" s="1036"/>
      <c r="S32" s="1036"/>
      <c r="T32" s="1036"/>
      <c r="U32" s="1036"/>
      <c r="V32" s="1036"/>
      <c r="W32" s="1036"/>
      <c r="X32" s="1036"/>
      <c r="Y32" s="1036"/>
      <c r="Z32" s="1036"/>
      <c r="AA32" s="1036"/>
      <c r="AB32" s="1037"/>
    </row>
    <row r="33" spans="1:28" ht="20.100000000000001" customHeight="1" thickBot="1" x14ac:dyDescent="0.3">
      <c r="A33" s="644">
        <v>43</v>
      </c>
      <c r="B33" s="1023"/>
      <c r="C33" s="647" t="s">
        <v>63</v>
      </c>
      <c r="D33" s="697">
        <v>1963</v>
      </c>
      <c r="E33" s="697">
        <f t="shared" si="1"/>
        <v>59</v>
      </c>
      <c r="F33" s="646">
        <v>0.65</v>
      </c>
      <c r="G33" s="712">
        <v>2006</v>
      </c>
      <c r="H33" s="644">
        <v>43</v>
      </c>
      <c r="I33" s="1023"/>
      <c r="J33" s="647" t="s">
        <v>97</v>
      </c>
      <c r="K33" s="697">
        <v>1979</v>
      </c>
      <c r="L33" s="697">
        <f t="shared" si="2"/>
        <v>43</v>
      </c>
      <c r="M33" s="678">
        <v>0.78888888888888886</v>
      </c>
      <c r="N33" s="722">
        <v>2022</v>
      </c>
      <c r="O33" s="1038"/>
      <c r="P33" s="1039"/>
      <c r="Q33" s="1039"/>
      <c r="R33" s="1039"/>
      <c r="S33" s="1039"/>
      <c r="T33" s="1039"/>
      <c r="U33" s="1039"/>
      <c r="V33" s="1039"/>
      <c r="W33" s="1039"/>
      <c r="X33" s="1039"/>
      <c r="Y33" s="1039"/>
      <c r="Z33" s="1039"/>
      <c r="AA33" s="1039"/>
      <c r="AB33" s="1040"/>
    </row>
    <row r="34" spans="1:28" ht="20.100000000000001" customHeight="1" x14ac:dyDescent="0.25">
      <c r="A34" s="644">
        <v>44</v>
      </c>
      <c r="B34" s="1023"/>
      <c r="C34" s="649" t="s">
        <v>172</v>
      </c>
      <c r="D34" s="700">
        <v>1955</v>
      </c>
      <c r="E34" s="697">
        <f t="shared" si="1"/>
        <v>67</v>
      </c>
      <c r="F34" s="646">
        <v>0.64444444444444449</v>
      </c>
      <c r="G34" s="712">
        <v>1999</v>
      </c>
      <c r="H34" s="644">
        <v>44</v>
      </c>
      <c r="I34" s="1023"/>
      <c r="J34" s="666" t="s">
        <v>423</v>
      </c>
      <c r="K34" s="697">
        <v>1976</v>
      </c>
      <c r="L34" s="697">
        <f t="shared" si="2"/>
        <v>46</v>
      </c>
      <c r="M34" s="648">
        <v>0.8125</v>
      </c>
      <c r="N34" s="504" t="s">
        <v>419</v>
      </c>
    </row>
    <row r="35" spans="1:28" ht="20.100000000000001" customHeight="1" x14ac:dyDescent="0.25">
      <c r="A35" s="644">
        <v>45</v>
      </c>
      <c r="B35" s="1023"/>
      <c r="C35" s="649" t="s">
        <v>172</v>
      </c>
      <c r="D35" s="700">
        <v>1955</v>
      </c>
      <c r="E35" s="697">
        <f t="shared" si="1"/>
        <v>67</v>
      </c>
      <c r="F35" s="646">
        <v>0.6645833333333333</v>
      </c>
      <c r="G35" s="712">
        <v>2000</v>
      </c>
      <c r="H35" s="644">
        <v>45</v>
      </c>
      <c r="I35" s="1023"/>
      <c r="J35" s="666" t="s">
        <v>195</v>
      </c>
      <c r="K35" s="697">
        <v>1964</v>
      </c>
      <c r="L35" s="697">
        <f t="shared" si="2"/>
        <v>58</v>
      </c>
      <c r="M35" s="648">
        <v>0.78055555555555556</v>
      </c>
      <c r="N35" s="712">
        <v>2009</v>
      </c>
    </row>
    <row r="36" spans="1:28" ht="20.100000000000001" customHeight="1" x14ac:dyDescent="0.25">
      <c r="A36" s="644">
        <v>46</v>
      </c>
      <c r="B36" s="1023"/>
      <c r="C36" s="647" t="s">
        <v>63</v>
      </c>
      <c r="D36" s="697">
        <v>1963</v>
      </c>
      <c r="E36" s="697">
        <f t="shared" si="1"/>
        <v>59</v>
      </c>
      <c r="F36" s="646">
        <v>0.65069444444444446</v>
      </c>
      <c r="G36" s="712">
        <v>2009</v>
      </c>
      <c r="H36" s="644">
        <v>46</v>
      </c>
      <c r="I36" s="1023"/>
      <c r="J36" s="666" t="s">
        <v>237</v>
      </c>
      <c r="K36" s="697">
        <v>1964</v>
      </c>
      <c r="L36" s="697">
        <f t="shared" si="2"/>
        <v>58</v>
      </c>
      <c r="M36" s="648">
        <v>0.82013888888888886</v>
      </c>
      <c r="N36" s="712">
        <v>2010</v>
      </c>
    </row>
    <row r="37" spans="1:28" ht="20.100000000000001" customHeight="1" x14ac:dyDescent="0.25">
      <c r="A37" s="644">
        <v>47</v>
      </c>
      <c r="B37" s="1023"/>
      <c r="C37" s="647" t="s">
        <v>63</v>
      </c>
      <c r="D37" s="697">
        <v>1963</v>
      </c>
      <c r="E37" s="697">
        <f t="shared" si="1"/>
        <v>59</v>
      </c>
      <c r="F37" s="646">
        <v>0.65972222222222221</v>
      </c>
      <c r="G37" s="712">
        <v>2010</v>
      </c>
      <c r="H37" s="644">
        <v>47</v>
      </c>
      <c r="I37" s="1023"/>
      <c r="J37" s="647" t="s">
        <v>237</v>
      </c>
      <c r="K37" s="697">
        <v>1964</v>
      </c>
      <c r="L37" s="697">
        <f t="shared" si="2"/>
        <v>58</v>
      </c>
      <c r="M37" s="648">
        <v>0.84722222222222221</v>
      </c>
      <c r="N37" s="712">
        <v>2011</v>
      </c>
    </row>
    <row r="38" spans="1:28" ht="20.100000000000001" customHeight="1" x14ac:dyDescent="0.25">
      <c r="A38" s="644">
        <v>48</v>
      </c>
      <c r="B38" s="1023"/>
      <c r="C38" s="649" t="s">
        <v>172</v>
      </c>
      <c r="D38" s="700">
        <v>1955</v>
      </c>
      <c r="E38" s="697">
        <f t="shared" si="1"/>
        <v>67</v>
      </c>
      <c r="F38" s="646">
        <v>0.64513888888888882</v>
      </c>
      <c r="G38" s="712">
        <v>2003</v>
      </c>
      <c r="H38" s="644">
        <v>48</v>
      </c>
      <c r="I38" s="1023"/>
      <c r="J38" s="647" t="s">
        <v>227</v>
      </c>
      <c r="K38" s="697">
        <v>1964</v>
      </c>
      <c r="L38" s="697">
        <f t="shared" si="2"/>
        <v>58</v>
      </c>
      <c r="M38" s="648">
        <v>0.9555555555555556</v>
      </c>
      <c r="N38" s="712">
        <v>2012</v>
      </c>
    </row>
    <row r="39" spans="1:28" ht="20.100000000000001" customHeight="1" thickBot="1" x14ac:dyDescent="0.3">
      <c r="A39" s="660">
        <v>49</v>
      </c>
      <c r="B39" s="1025"/>
      <c r="C39" s="693" t="s">
        <v>172</v>
      </c>
      <c r="D39" s="707">
        <v>1955</v>
      </c>
      <c r="E39" s="702">
        <f t="shared" si="1"/>
        <v>67</v>
      </c>
      <c r="F39" s="662">
        <v>0.65416666666666667</v>
      </c>
      <c r="G39" s="717">
        <v>2004</v>
      </c>
      <c r="H39" s="660">
        <v>49</v>
      </c>
      <c r="I39" s="1025"/>
      <c r="J39" s="661" t="s">
        <v>211</v>
      </c>
      <c r="K39" s="702">
        <v>1960</v>
      </c>
      <c r="L39" s="702">
        <f t="shared" si="2"/>
        <v>62</v>
      </c>
      <c r="M39" s="677">
        <v>0.9159722222222223</v>
      </c>
      <c r="N39" s="717">
        <v>2009</v>
      </c>
    </row>
  </sheetData>
  <autoFilter ref="A1:N1" xr:uid="{00000000-0009-0000-0000-000001000000}"/>
  <mergeCells count="17">
    <mergeCell ref="P2:P11"/>
    <mergeCell ref="W2:W28"/>
    <mergeCell ref="P12:P21"/>
    <mergeCell ref="P22:P29"/>
    <mergeCell ref="O32:AB33"/>
    <mergeCell ref="B2:B18"/>
    <mergeCell ref="I2:I23"/>
    <mergeCell ref="A5:A6"/>
    <mergeCell ref="F5:F6"/>
    <mergeCell ref="H5:H6"/>
    <mergeCell ref="A11:A12"/>
    <mergeCell ref="F11:F12"/>
    <mergeCell ref="B19:B29"/>
    <mergeCell ref="I24:I39"/>
    <mergeCell ref="A27:A28"/>
    <mergeCell ref="F27:F28"/>
    <mergeCell ref="B30:B39"/>
  </mergeCells>
  <pageMargins left="0.39370078740157483" right="0.19685039370078741" top="0.39370078740157483" bottom="0.39370078740157483" header="0.31496062992125984" footer="0.31496062992125984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51"/>
  <sheetViews>
    <sheetView workbookViewId="0">
      <selection activeCell="M13" sqref="M13"/>
    </sheetView>
  </sheetViews>
  <sheetFormatPr defaultRowHeight="14.4" x14ac:dyDescent="0.3"/>
  <cols>
    <col min="1" max="1" width="3.6640625" style="71" customWidth="1"/>
    <col min="2" max="2" width="22.109375" style="72" customWidth="1"/>
    <col min="3" max="3" width="5" style="73" customWidth="1"/>
    <col min="4" max="4" width="4.109375" style="73" customWidth="1"/>
    <col min="5" max="5" width="18.5546875" style="92" customWidth="1"/>
    <col min="6" max="6" width="4" style="71" customWidth="1"/>
    <col min="7" max="7" width="7.6640625" style="93" customWidth="1"/>
    <col min="8" max="8" width="3.88671875" style="94" customWidth="1"/>
    <col min="9" max="9" width="4.109375" style="95" customWidth="1"/>
    <col min="10" max="10" width="9.33203125" style="70" customWidth="1"/>
    <col min="11" max="11" width="6.109375" style="71" customWidth="1"/>
  </cols>
  <sheetData>
    <row r="1" spans="1:15" ht="22.5" customHeight="1" thickBot="1" x14ac:dyDescent="0.35">
      <c r="A1" s="1041" t="s">
        <v>470</v>
      </c>
      <c r="B1" s="1042"/>
      <c r="C1" s="1042"/>
      <c r="D1" s="1042"/>
      <c r="E1" s="1042"/>
      <c r="F1" s="1042"/>
      <c r="G1" s="1042"/>
      <c r="H1" s="1042"/>
      <c r="I1" s="1042"/>
      <c r="J1" s="1042"/>
      <c r="K1" s="1043"/>
    </row>
    <row r="2" spans="1:15" ht="15" thickBot="1" x14ac:dyDescent="0.35">
      <c r="A2" s="125" t="s">
        <v>0</v>
      </c>
      <c r="B2" s="77" t="s">
        <v>2</v>
      </c>
      <c r="C2" s="126" t="s">
        <v>3</v>
      </c>
      <c r="D2" s="127" t="s">
        <v>447</v>
      </c>
      <c r="E2" s="128" t="s">
        <v>4</v>
      </c>
      <c r="F2" s="129" t="s">
        <v>1</v>
      </c>
      <c r="G2" s="101" t="s">
        <v>121</v>
      </c>
      <c r="H2" s="130" t="s">
        <v>122</v>
      </c>
      <c r="I2" s="131" t="s">
        <v>8</v>
      </c>
      <c r="J2" s="132" t="s">
        <v>123</v>
      </c>
      <c r="K2" s="133" t="s">
        <v>124</v>
      </c>
    </row>
    <row r="3" spans="1:15" x14ac:dyDescent="0.3">
      <c r="A3" s="86">
        <v>1</v>
      </c>
      <c r="B3" s="78" t="s">
        <v>56</v>
      </c>
      <c r="C3" s="79">
        <v>1973</v>
      </c>
      <c r="D3" s="38">
        <v>49</v>
      </c>
      <c r="E3" s="80" t="s">
        <v>57</v>
      </c>
      <c r="F3" s="134" t="s">
        <v>37</v>
      </c>
      <c r="G3" s="102">
        <v>0.68958333333333333</v>
      </c>
      <c r="H3" s="98">
        <v>1</v>
      </c>
      <c r="I3" s="81">
        <v>10</v>
      </c>
      <c r="J3" s="360" t="s">
        <v>466</v>
      </c>
      <c r="K3" s="87">
        <f t="shared" ref="K3:K45" si="0">SUM(G3/4.5)</f>
        <v>0.15324074074074073</v>
      </c>
    </row>
    <row r="4" spans="1:15" x14ac:dyDescent="0.3">
      <c r="A4" s="88">
        <v>2</v>
      </c>
      <c r="B4" s="49" t="s">
        <v>379</v>
      </c>
      <c r="C4" s="39">
        <v>1990</v>
      </c>
      <c r="D4" s="35">
        <v>32</v>
      </c>
      <c r="E4" s="50" t="s">
        <v>64</v>
      </c>
      <c r="F4" s="135" t="s">
        <v>21</v>
      </c>
      <c r="G4" s="103">
        <v>0.69166666666666676</v>
      </c>
      <c r="H4" s="99">
        <v>1</v>
      </c>
      <c r="I4" s="82">
        <v>10</v>
      </c>
      <c r="J4" s="123"/>
      <c r="K4" s="89">
        <f t="shared" si="0"/>
        <v>0.15370370370370373</v>
      </c>
    </row>
    <row r="5" spans="1:15" x14ac:dyDescent="0.3">
      <c r="A5" s="88">
        <v>3</v>
      </c>
      <c r="B5" s="56" t="s">
        <v>41</v>
      </c>
      <c r="C5" s="53">
        <v>1977</v>
      </c>
      <c r="D5" s="35">
        <v>45</v>
      </c>
      <c r="E5" s="54" t="s">
        <v>30</v>
      </c>
      <c r="F5" s="135" t="s">
        <v>37</v>
      </c>
      <c r="G5" s="103">
        <v>0.70486111111111116</v>
      </c>
      <c r="H5" s="99">
        <v>2</v>
      </c>
      <c r="I5" s="96">
        <v>9</v>
      </c>
      <c r="J5" s="123"/>
      <c r="K5" s="89">
        <f t="shared" si="0"/>
        <v>0.1566358024691358</v>
      </c>
    </row>
    <row r="6" spans="1:15" x14ac:dyDescent="0.3">
      <c r="A6" s="88">
        <v>4</v>
      </c>
      <c r="B6" s="44" t="s">
        <v>459</v>
      </c>
      <c r="C6" s="41">
        <v>2005</v>
      </c>
      <c r="D6" s="35">
        <v>17</v>
      </c>
      <c r="E6" s="45" t="s">
        <v>460</v>
      </c>
      <c r="F6" s="136" t="s">
        <v>15</v>
      </c>
      <c r="G6" s="104">
        <v>0.72569444444444453</v>
      </c>
      <c r="H6" s="99">
        <v>1</v>
      </c>
      <c r="I6" s="82">
        <v>10</v>
      </c>
      <c r="J6" s="123" t="s">
        <v>125</v>
      </c>
      <c r="K6" s="89">
        <f t="shared" si="0"/>
        <v>0.16126543209876545</v>
      </c>
    </row>
    <row r="7" spans="1:15" x14ac:dyDescent="0.3">
      <c r="A7" s="88">
        <v>5</v>
      </c>
      <c r="B7" s="55" t="s">
        <v>40</v>
      </c>
      <c r="C7" s="39">
        <v>1980</v>
      </c>
      <c r="D7" s="35">
        <v>42</v>
      </c>
      <c r="E7" s="42" t="s">
        <v>18</v>
      </c>
      <c r="F7" s="135" t="s">
        <v>37</v>
      </c>
      <c r="G7" s="103">
        <v>0.73472222222222217</v>
      </c>
      <c r="H7" s="99">
        <v>3</v>
      </c>
      <c r="I7" s="96">
        <v>8</v>
      </c>
      <c r="J7" s="123"/>
      <c r="K7" s="89">
        <f t="shared" si="0"/>
        <v>0.16327160493827159</v>
      </c>
      <c r="O7" s="173"/>
    </row>
    <row r="8" spans="1:15" x14ac:dyDescent="0.3">
      <c r="A8" s="88">
        <v>6</v>
      </c>
      <c r="B8" s="44" t="s">
        <v>17</v>
      </c>
      <c r="C8" s="41">
        <v>2004</v>
      </c>
      <c r="D8" s="35">
        <v>18</v>
      </c>
      <c r="E8" s="42" t="s">
        <v>18</v>
      </c>
      <c r="F8" s="135" t="s">
        <v>15</v>
      </c>
      <c r="G8" s="104">
        <v>0.7368055555555556</v>
      </c>
      <c r="H8" s="99">
        <v>2</v>
      </c>
      <c r="I8" s="96">
        <v>9</v>
      </c>
      <c r="J8" s="123"/>
      <c r="K8" s="89">
        <f t="shared" si="0"/>
        <v>0.16373456790123458</v>
      </c>
      <c r="O8" s="173"/>
    </row>
    <row r="9" spans="1:15" x14ac:dyDescent="0.3">
      <c r="A9" s="88">
        <v>7</v>
      </c>
      <c r="B9" s="58" t="s">
        <v>438</v>
      </c>
      <c r="C9" s="41">
        <v>1973</v>
      </c>
      <c r="D9" s="35">
        <v>49</v>
      </c>
      <c r="E9" s="59" t="s">
        <v>396</v>
      </c>
      <c r="F9" s="136" t="s">
        <v>37</v>
      </c>
      <c r="G9" s="103">
        <v>0.74236111111111114</v>
      </c>
      <c r="H9" s="99">
        <v>4</v>
      </c>
      <c r="I9" s="96">
        <v>7</v>
      </c>
      <c r="J9" s="123"/>
      <c r="K9" s="89">
        <f t="shared" si="0"/>
        <v>0.16496913580246914</v>
      </c>
      <c r="O9" s="173"/>
    </row>
    <row r="10" spans="1:15" x14ac:dyDescent="0.3">
      <c r="A10" s="88">
        <v>8</v>
      </c>
      <c r="B10" s="57" t="s">
        <v>372</v>
      </c>
      <c r="C10" s="53">
        <v>1975</v>
      </c>
      <c r="D10" s="35">
        <v>47</v>
      </c>
      <c r="E10" s="51" t="s">
        <v>47</v>
      </c>
      <c r="F10" s="136" t="s">
        <v>37</v>
      </c>
      <c r="G10" s="103">
        <v>0.74652777777777779</v>
      </c>
      <c r="H10" s="99">
        <v>5</v>
      </c>
      <c r="I10" s="96">
        <v>6</v>
      </c>
      <c r="J10" s="123"/>
      <c r="K10" s="89">
        <f t="shared" si="0"/>
        <v>0.16589506172839508</v>
      </c>
      <c r="O10" s="173"/>
    </row>
    <row r="11" spans="1:15" x14ac:dyDescent="0.3">
      <c r="A11" s="88">
        <v>9</v>
      </c>
      <c r="B11" s="44" t="s">
        <v>62</v>
      </c>
      <c r="C11" s="41">
        <v>1966</v>
      </c>
      <c r="D11" s="35">
        <v>56</v>
      </c>
      <c r="E11" s="51" t="s">
        <v>57</v>
      </c>
      <c r="F11" s="135" t="s">
        <v>61</v>
      </c>
      <c r="G11" s="103">
        <v>0.74722222222222223</v>
      </c>
      <c r="H11" s="99">
        <v>1</v>
      </c>
      <c r="I11" s="82">
        <v>10</v>
      </c>
      <c r="K11" s="89">
        <f t="shared" si="0"/>
        <v>0.16604938271604938</v>
      </c>
    </row>
    <row r="12" spans="1:15" x14ac:dyDescent="0.3">
      <c r="A12" s="88">
        <v>10</v>
      </c>
      <c r="B12" s="56" t="s">
        <v>39</v>
      </c>
      <c r="C12" s="53">
        <v>1972</v>
      </c>
      <c r="D12" s="35">
        <v>50</v>
      </c>
      <c r="E12" s="54" t="s">
        <v>30</v>
      </c>
      <c r="F12" s="135" t="s">
        <v>61</v>
      </c>
      <c r="G12" s="105">
        <v>0.75624999999999998</v>
      </c>
      <c r="H12" s="99">
        <v>2</v>
      </c>
      <c r="I12" s="96">
        <v>9</v>
      </c>
      <c r="J12" s="123" t="s">
        <v>469</v>
      </c>
      <c r="K12" s="89">
        <f t="shared" si="0"/>
        <v>0.16805555555555554</v>
      </c>
      <c r="M12" s="757">
        <f>SUM(G3:G12)/10</f>
        <v>0.72756944444444438</v>
      </c>
    </row>
    <row r="13" spans="1:15" x14ac:dyDescent="0.3">
      <c r="A13" s="88">
        <v>11</v>
      </c>
      <c r="B13" s="44" t="s">
        <v>63</v>
      </c>
      <c r="C13" s="41">
        <v>1963</v>
      </c>
      <c r="D13" s="35">
        <v>59</v>
      </c>
      <c r="E13" s="50" t="s">
        <v>64</v>
      </c>
      <c r="F13" s="136" t="s">
        <v>61</v>
      </c>
      <c r="G13" s="103">
        <v>0.7715277777777777</v>
      </c>
      <c r="H13" s="99">
        <v>3</v>
      </c>
      <c r="I13" s="96">
        <v>8</v>
      </c>
      <c r="J13" s="123"/>
      <c r="K13" s="89">
        <f t="shared" si="0"/>
        <v>0.17145061728395061</v>
      </c>
    </row>
    <row r="14" spans="1:15" x14ac:dyDescent="0.3">
      <c r="A14" s="88">
        <v>12</v>
      </c>
      <c r="B14" s="44" t="s">
        <v>23</v>
      </c>
      <c r="C14" s="47">
        <v>1986</v>
      </c>
      <c r="D14" s="35">
        <v>36</v>
      </c>
      <c r="E14" s="48" t="s">
        <v>24</v>
      </c>
      <c r="F14" s="135" t="s">
        <v>21</v>
      </c>
      <c r="G14" s="105">
        <v>0.78402777777777777</v>
      </c>
      <c r="H14" s="99">
        <v>2</v>
      </c>
      <c r="I14" s="96">
        <v>9</v>
      </c>
      <c r="J14" s="123"/>
      <c r="K14" s="89">
        <f t="shared" si="0"/>
        <v>0.17422839506172838</v>
      </c>
    </row>
    <row r="15" spans="1:15" x14ac:dyDescent="0.3">
      <c r="A15" s="88">
        <v>13</v>
      </c>
      <c r="B15" s="44" t="s">
        <v>461</v>
      </c>
      <c r="C15" s="41">
        <v>2007</v>
      </c>
      <c r="D15" s="35">
        <v>15</v>
      </c>
      <c r="E15" s="45" t="s">
        <v>28</v>
      </c>
      <c r="F15" s="136" t="s">
        <v>15</v>
      </c>
      <c r="G15" s="104">
        <v>0.78819444444444453</v>
      </c>
      <c r="H15" s="99">
        <v>3</v>
      </c>
      <c r="I15" s="96">
        <v>8</v>
      </c>
      <c r="J15" s="123" t="s">
        <v>125</v>
      </c>
      <c r="K15" s="89">
        <f t="shared" si="0"/>
        <v>0.17515432098765435</v>
      </c>
    </row>
    <row r="16" spans="1:15" x14ac:dyDescent="0.3">
      <c r="A16" s="88">
        <v>14</v>
      </c>
      <c r="B16" s="58" t="s">
        <v>374</v>
      </c>
      <c r="C16" s="41">
        <v>1975</v>
      </c>
      <c r="D16" s="35">
        <v>47</v>
      </c>
      <c r="E16" s="59" t="s">
        <v>439</v>
      </c>
      <c r="F16" s="136" t="s">
        <v>37</v>
      </c>
      <c r="G16" s="103">
        <v>0.7895833333333333</v>
      </c>
      <c r="H16" s="99">
        <v>6</v>
      </c>
      <c r="I16" s="96">
        <v>5</v>
      </c>
      <c r="J16" s="123"/>
      <c r="K16" s="89">
        <f t="shared" si="0"/>
        <v>0.17546296296296296</v>
      </c>
    </row>
    <row r="17" spans="1:11" x14ac:dyDescent="0.3">
      <c r="A17" s="88">
        <v>15</v>
      </c>
      <c r="B17" s="56" t="s">
        <v>53</v>
      </c>
      <c r="C17" s="39">
        <v>1977</v>
      </c>
      <c r="D17" s="35">
        <v>45</v>
      </c>
      <c r="E17" s="42" t="s">
        <v>18</v>
      </c>
      <c r="F17" s="136" t="s">
        <v>37</v>
      </c>
      <c r="G17" s="103">
        <v>0.79375000000000007</v>
      </c>
      <c r="H17" s="99">
        <v>7</v>
      </c>
      <c r="I17" s="96">
        <v>4</v>
      </c>
      <c r="J17" s="123"/>
      <c r="K17" s="89">
        <f t="shared" si="0"/>
        <v>0.1763888888888889</v>
      </c>
    </row>
    <row r="18" spans="1:11" x14ac:dyDescent="0.3">
      <c r="A18" s="88">
        <v>16</v>
      </c>
      <c r="B18" s="55" t="s">
        <v>97</v>
      </c>
      <c r="C18" s="39">
        <v>1979</v>
      </c>
      <c r="D18" s="35">
        <v>43</v>
      </c>
      <c r="E18" s="54" t="s">
        <v>30</v>
      </c>
      <c r="F18" s="135" t="s">
        <v>96</v>
      </c>
      <c r="G18" s="103">
        <v>0.79722222222222217</v>
      </c>
      <c r="H18" s="99">
        <v>1</v>
      </c>
      <c r="I18" s="82">
        <v>10</v>
      </c>
      <c r="J18" s="123" t="s">
        <v>476</v>
      </c>
      <c r="K18" s="89">
        <f t="shared" si="0"/>
        <v>0.17716049382716048</v>
      </c>
    </row>
    <row r="19" spans="1:11" x14ac:dyDescent="0.3">
      <c r="A19" s="88">
        <v>17</v>
      </c>
      <c r="B19" s="56" t="s">
        <v>49</v>
      </c>
      <c r="C19" s="39">
        <v>1973</v>
      </c>
      <c r="D19" s="35">
        <v>49</v>
      </c>
      <c r="E19" s="42" t="s">
        <v>18</v>
      </c>
      <c r="F19" s="136" t="s">
        <v>37</v>
      </c>
      <c r="G19" s="103">
        <v>0.81944444444444453</v>
      </c>
      <c r="H19" s="99">
        <v>8</v>
      </c>
      <c r="I19" s="96">
        <v>3</v>
      </c>
      <c r="J19" s="123"/>
      <c r="K19" s="89">
        <f t="shared" si="0"/>
        <v>0.1820987654320988</v>
      </c>
    </row>
    <row r="20" spans="1:11" x14ac:dyDescent="0.3">
      <c r="A20" s="88">
        <v>18</v>
      </c>
      <c r="B20" s="55" t="s">
        <v>90</v>
      </c>
      <c r="C20" s="39">
        <v>2004</v>
      </c>
      <c r="D20" s="35">
        <v>18</v>
      </c>
      <c r="E20" s="42" t="s">
        <v>18</v>
      </c>
      <c r="F20" s="135" t="s">
        <v>89</v>
      </c>
      <c r="G20" s="103">
        <v>0.82291666666666663</v>
      </c>
      <c r="H20" s="99">
        <v>1</v>
      </c>
      <c r="I20" s="82">
        <v>10</v>
      </c>
      <c r="J20" s="123"/>
      <c r="K20" s="89">
        <f t="shared" si="0"/>
        <v>0.18287037037037035</v>
      </c>
    </row>
    <row r="21" spans="1:11" x14ac:dyDescent="0.3">
      <c r="A21" s="88">
        <v>19</v>
      </c>
      <c r="B21" s="44" t="s">
        <v>71</v>
      </c>
      <c r="C21" s="41">
        <v>1970</v>
      </c>
      <c r="D21" s="35">
        <v>52</v>
      </c>
      <c r="E21" s="50" t="s">
        <v>64</v>
      </c>
      <c r="F21" s="136" t="s">
        <v>61</v>
      </c>
      <c r="G21" s="103">
        <v>0.85902777777777783</v>
      </c>
      <c r="H21" s="99">
        <v>4</v>
      </c>
      <c r="I21" s="96">
        <v>7</v>
      </c>
      <c r="J21" s="123"/>
      <c r="K21" s="89">
        <f t="shared" si="0"/>
        <v>0.19089506172839507</v>
      </c>
    </row>
    <row r="22" spans="1:11" x14ac:dyDescent="0.3">
      <c r="A22" s="88">
        <v>20</v>
      </c>
      <c r="B22" s="44" t="s">
        <v>65</v>
      </c>
      <c r="C22" s="41">
        <v>1970</v>
      </c>
      <c r="D22" s="35">
        <v>52</v>
      </c>
      <c r="E22" s="59" t="s">
        <v>66</v>
      </c>
      <c r="F22" s="135" t="s">
        <v>61</v>
      </c>
      <c r="G22" s="103">
        <v>0.8652777777777777</v>
      </c>
      <c r="H22" s="99">
        <v>5</v>
      </c>
      <c r="I22" s="96">
        <v>6</v>
      </c>
      <c r="J22" s="123"/>
      <c r="K22" s="89">
        <f t="shared" si="0"/>
        <v>0.19228395061728393</v>
      </c>
    </row>
    <row r="23" spans="1:11" x14ac:dyDescent="0.3">
      <c r="A23" s="88">
        <v>21</v>
      </c>
      <c r="B23" s="44" t="s">
        <v>43</v>
      </c>
      <c r="C23" s="41">
        <v>1980</v>
      </c>
      <c r="D23" s="35">
        <v>42</v>
      </c>
      <c r="E23" s="54" t="s">
        <v>30</v>
      </c>
      <c r="F23" s="136" t="s">
        <v>37</v>
      </c>
      <c r="G23" s="103">
        <v>0.87152777777777779</v>
      </c>
      <c r="H23" s="99">
        <v>9</v>
      </c>
      <c r="I23" s="96">
        <v>2</v>
      </c>
      <c r="J23" s="123"/>
      <c r="K23" s="89">
        <f t="shared" si="0"/>
        <v>0.19367283950617284</v>
      </c>
    </row>
    <row r="24" spans="1:11" x14ac:dyDescent="0.3">
      <c r="A24" s="88">
        <v>22</v>
      </c>
      <c r="B24" s="55" t="s">
        <v>258</v>
      </c>
      <c r="C24" s="39">
        <v>1977</v>
      </c>
      <c r="D24" s="35">
        <v>45</v>
      </c>
      <c r="E24" s="63" t="s">
        <v>436</v>
      </c>
      <c r="F24" s="135" t="s">
        <v>96</v>
      </c>
      <c r="G24" s="103">
        <v>0.875</v>
      </c>
      <c r="H24" s="99">
        <v>2</v>
      </c>
      <c r="I24" s="96">
        <v>9</v>
      </c>
      <c r="J24" s="123"/>
      <c r="K24" s="89">
        <f t="shared" si="0"/>
        <v>0.19444444444444445</v>
      </c>
    </row>
    <row r="25" spans="1:11" x14ac:dyDescent="0.3">
      <c r="A25" s="88">
        <v>23</v>
      </c>
      <c r="B25" s="56" t="s">
        <v>375</v>
      </c>
      <c r="C25" s="53">
        <v>1950</v>
      </c>
      <c r="D25" s="35">
        <v>72</v>
      </c>
      <c r="E25" s="36" t="s">
        <v>82</v>
      </c>
      <c r="F25" s="135" t="s">
        <v>81</v>
      </c>
      <c r="G25" s="105">
        <v>0.89166666666666661</v>
      </c>
      <c r="H25" s="99">
        <v>1</v>
      </c>
      <c r="I25" s="82">
        <v>10</v>
      </c>
      <c r="J25" s="123"/>
      <c r="K25" s="89">
        <f t="shared" si="0"/>
        <v>0.19814814814814813</v>
      </c>
    </row>
    <row r="26" spans="1:11" x14ac:dyDescent="0.3">
      <c r="A26" s="88">
        <v>24</v>
      </c>
      <c r="B26" s="44" t="s">
        <v>304</v>
      </c>
      <c r="C26" s="41">
        <v>1977</v>
      </c>
      <c r="D26" s="35">
        <v>45</v>
      </c>
      <c r="E26" s="59" t="s">
        <v>33</v>
      </c>
      <c r="F26" s="136" t="s">
        <v>37</v>
      </c>
      <c r="G26" s="103">
        <v>0.91041666666666676</v>
      </c>
      <c r="H26" s="99">
        <v>10</v>
      </c>
      <c r="I26" s="96">
        <v>1</v>
      </c>
      <c r="J26" s="123"/>
      <c r="K26" s="89">
        <f t="shared" si="0"/>
        <v>0.20231481481481484</v>
      </c>
    </row>
    <row r="27" spans="1:11" x14ac:dyDescent="0.3">
      <c r="A27" s="88">
        <v>25</v>
      </c>
      <c r="B27" s="44" t="s">
        <v>29</v>
      </c>
      <c r="C27" s="41">
        <v>1981</v>
      </c>
      <c r="D27" s="35">
        <v>41</v>
      </c>
      <c r="E27" s="54" t="s">
        <v>30</v>
      </c>
      <c r="F27" s="136" t="s">
        <v>37</v>
      </c>
      <c r="G27" s="103">
        <v>0.92083333333333339</v>
      </c>
      <c r="H27" s="99">
        <v>11</v>
      </c>
      <c r="I27" s="96">
        <v>1</v>
      </c>
      <c r="J27" s="123"/>
      <c r="K27" s="89">
        <f t="shared" si="0"/>
        <v>0.20462962962962963</v>
      </c>
    </row>
    <row r="28" spans="1:11" x14ac:dyDescent="0.3">
      <c r="A28" s="88">
        <v>26</v>
      </c>
      <c r="B28" s="55" t="s">
        <v>74</v>
      </c>
      <c r="C28" s="39">
        <v>1958</v>
      </c>
      <c r="D28" s="35">
        <v>64</v>
      </c>
      <c r="E28" s="51" t="s">
        <v>32</v>
      </c>
      <c r="F28" s="135" t="s">
        <v>73</v>
      </c>
      <c r="G28" s="105">
        <v>0.95486111111111116</v>
      </c>
      <c r="H28" s="99">
        <v>1</v>
      </c>
      <c r="I28" s="82">
        <v>10</v>
      </c>
      <c r="J28" s="123"/>
      <c r="K28" s="89">
        <f t="shared" si="0"/>
        <v>0.21219135802469136</v>
      </c>
    </row>
    <row r="29" spans="1:11" x14ac:dyDescent="0.3">
      <c r="A29" s="88">
        <v>27</v>
      </c>
      <c r="B29" s="55" t="s">
        <v>99</v>
      </c>
      <c r="C29" s="53">
        <v>1979</v>
      </c>
      <c r="D29" s="35">
        <v>43</v>
      </c>
      <c r="E29" s="45" t="s">
        <v>100</v>
      </c>
      <c r="F29" s="135" t="s">
        <v>96</v>
      </c>
      <c r="G29" s="103">
        <v>0.96250000000000002</v>
      </c>
      <c r="H29" s="99">
        <v>3</v>
      </c>
      <c r="I29" s="96">
        <v>8</v>
      </c>
      <c r="J29" s="123"/>
      <c r="K29" s="89">
        <f t="shared" si="0"/>
        <v>0.21388888888888891</v>
      </c>
    </row>
    <row r="30" spans="1:11" x14ac:dyDescent="0.3">
      <c r="A30" s="88">
        <v>28</v>
      </c>
      <c r="B30" s="55" t="s">
        <v>98</v>
      </c>
      <c r="C30" s="39">
        <v>1975</v>
      </c>
      <c r="D30" s="35">
        <v>47</v>
      </c>
      <c r="E30" s="42" t="s">
        <v>18</v>
      </c>
      <c r="F30" s="135" t="s">
        <v>96</v>
      </c>
      <c r="G30" s="103">
        <v>0.98611111111111116</v>
      </c>
      <c r="H30" s="99">
        <v>4</v>
      </c>
      <c r="I30" s="96">
        <v>7</v>
      </c>
      <c r="J30" s="123"/>
      <c r="K30" s="89">
        <f t="shared" si="0"/>
        <v>0.2191358024691358</v>
      </c>
    </row>
    <row r="31" spans="1:11" x14ac:dyDescent="0.3">
      <c r="A31" s="88">
        <v>29</v>
      </c>
      <c r="B31" s="58" t="s">
        <v>67</v>
      </c>
      <c r="C31" s="41">
        <v>1962</v>
      </c>
      <c r="D31" s="35">
        <v>60</v>
      </c>
      <c r="E31" s="60" t="s">
        <v>30</v>
      </c>
      <c r="F31" s="135" t="s">
        <v>73</v>
      </c>
      <c r="G31" s="105">
        <v>0.98958333333333337</v>
      </c>
      <c r="H31" s="99">
        <v>2</v>
      </c>
      <c r="I31" s="96">
        <v>9</v>
      </c>
      <c r="J31" s="123"/>
      <c r="K31" s="89">
        <f t="shared" si="0"/>
        <v>0.21990740740740741</v>
      </c>
    </row>
    <row r="32" spans="1:11" x14ac:dyDescent="0.3">
      <c r="A32" s="88">
        <v>30</v>
      </c>
      <c r="B32" s="55" t="s">
        <v>330</v>
      </c>
      <c r="C32" s="39">
        <v>1978</v>
      </c>
      <c r="D32" s="35">
        <v>44</v>
      </c>
      <c r="E32" s="51" t="s">
        <v>377</v>
      </c>
      <c r="F32" s="136" t="s">
        <v>96</v>
      </c>
      <c r="G32" s="105">
        <v>0.99722222222222223</v>
      </c>
      <c r="H32" s="99">
        <v>5</v>
      </c>
      <c r="I32" s="96">
        <v>6</v>
      </c>
      <c r="J32" s="123"/>
      <c r="K32" s="89">
        <f t="shared" si="0"/>
        <v>0.22160493827160493</v>
      </c>
    </row>
    <row r="33" spans="1:11" x14ac:dyDescent="0.3">
      <c r="A33" s="88">
        <v>31</v>
      </c>
      <c r="B33" s="55" t="s">
        <v>84</v>
      </c>
      <c r="C33" s="39">
        <v>1949</v>
      </c>
      <c r="D33" s="35">
        <v>73</v>
      </c>
      <c r="E33" s="51" t="s">
        <v>58</v>
      </c>
      <c r="F33" s="135" t="s">
        <v>81</v>
      </c>
      <c r="G33" s="106" t="s">
        <v>336</v>
      </c>
      <c r="H33" s="99">
        <v>2</v>
      </c>
      <c r="I33" s="96">
        <v>9</v>
      </c>
      <c r="J33" s="123"/>
      <c r="K33" s="89">
        <f t="shared" si="0"/>
        <v>0.22361111111111109</v>
      </c>
    </row>
    <row r="34" spans="1:11" x14ac:dyDescent="0.3">
      <c r="A34" s="88">
        <v>32</v>
      </c>
      <c r="B34" s="56" t="s">
        <v>104</v>
      </c>
      <c r="C34" s="53">
        <v>1973</v>
      </c>
      <c r="D34" s="35">
        <v>49</v>
      </c>
      <c r="E34" s="42" t="s">
        <v>18</v>
      </c>
      <c r="F34" s="135" t="s">
        <v>96</v>
      </c>
      <c r="G34" s="106" t="s">
        <v>346</v>
      </c>
      <c r="H34" s="99">
        <v>6</v>
      </c>
      <c r="I34" s="96">
        <v>5</v>
      </c>
      <c r="J34" s="123"/>
      <c r="K34" s="89">
        <f t="shared" si="0"/>
        <v>0.22793209876543211</v>
      </c>
    </row>
    <row r="35" spans="1:11" x14ac:dyDescent="0.3">
      <c r="A35" s="88">
        <v>33</v>
      </c>
      <c r="B35" s="55" t="s">
        <v>102</v>
      </c>
      <c r="C35" s="39">
        <v>1972</v>
      </c>
      <c r="D35" s="35">
        <v>50</v>
      </c>
      <c r="E35" s="63" t="s">
        <v>28</v>
      </c>
      <c r="F35" s="135" t="s">
        <v>110</v>
      </c>
      <c r="G35" s="106" t="s">
        <v>76</v>
      </c>
      <c r="H35" s="99">
        <v>1</v>
      </c>
      <c r="I35" s="82">
        <v>10</v>
      </c>
      <c r="J35" s="123" t="s">
        <v>465</v>
      </c>
      <c r="K35" s="89">
        <f t="shared" si="0"/>
        <v>0.22854938271604938</v>
      </c>
    </row>
    <row r="36" spans="1:11" x14ac:dyDescent="0.3">
      <c r="A36" s="88">
        <v>34</v>
      </c>
      <c r="B36" s="49" t="s">
        <v>462</v>
      </c>
      <c r="C36" s="39">
        <v>1993</v>
      </c>
      <c r="D36" s="35">
        <v>29</v>
      </c>
      <c r="E36" s="43" t="s">
        <v>28</v>
      </c>
      <c r="F36" s="135" t="s">
        <v>21</v>
      </c>
      <c r="G36" s="106" t="s">
        <v>350</v>
      </c>
      <c r="H36" s="99">
        <v>3</v>
      </c>
      <c r="I36" s="96">
        <v>8</v>
      </c>
      <c r="J36" s="123" t="s">
        <v>125</v>
      </c>
      <c r="K36" s="89">
        <f t="shared" si="0"/>
        <v>0.23503086419753083</v>
      </c>
    </row>
    <row r="37" spans="1:11" x14ac:dyDescent="0.3">
      <c r="A37" s="88">
        <v>35</v>
      </c>
      <c r="B37" s="55" t="s">
        <v>75</v>
      </c>
      <c r="C37" s="39">
        <v>1955</v>
      </c>
      <c r="D37" s="35">
        <v>67</v>
      </c>
      <c r="E37" s="51" t="s">
        <v>58</v>
      </c>
      <c r="F37" s="135" t="s">
        <v>73</v>
      </c>
      <c r="G37" s="106" t="s">
        <v>244</v>
      </c>
      <c r="H37" s="99">
        <v>3</v>
      </c>
      <c r="I37" s="96">
        <v>8</v>
      </c>
      <c r="J37" s="123"/>
      <c r="K37" s="89">
        <f t="shared" si="0"/>
        <v>0.23549382716049383</v>
      </c>
    </row>
    <row r="38" spans="1:11" x14ac:dyDescent="0.3">
      <c r="A38" s="88">
        <v>36</v>
      </c>
      <c r="B38" s="55" t="s">
        <v>112</v>
      </c>
      <c r="C38" s="53">
        <v>1969</v>
      </c>
      <c r="D38" s="35">
        <v>53</v>
      </c>
      <c r="E38" s="63" t="s">
        <v>404</v>
      </c>
      <c r="F38" s="135" t="s">
        <v>110</v>
      </c>
      <c r="G38" s="106" t="s">
        <v>287</v>
      </c>
      <c r="H38" s="99">
        <v>2</v>
      </c>
      <c r="I38" s="96">
        <v>9</v>
      </c>
      <c r="J38" s="123"/>
      <c r="K38" s="89">
        <f t="shared" si="0"/>
        <v>0.24305555555555555</v>
      </c>
    </row>
    <row r="39" spans="1:11" x14ac:dyDescent="0.3">
      <c r="A39" s="88">
        <v>37</v>
      </c>
      <c r="B39" s="44" t="s">
        <v>402</v>
      </c>
      <c r="C39" s="41">
        <v>1967</v>
      </c>
      <c r="D39" s="35">
        <v>55</v>
      </c>
      <c r="E39" s="60" t="s">
        <v>30</v>
      </c>
      <c r="F39" s="135" t="s">
        <v>61</v>
      </c>
      <c r="G39" s="106" t="s">
        <v>463</v>
      </c>
      <c r="H39" s="99">
        <v>6</v>
      </c>
      <c r="I39" s="96">
        <v>5</v>
      </c>
      <c r="J39" s="123"/>
      <c r="K39" s="89">
        <f t="shared" si="0"/>
        <v>0.24367283950617283</v>
      </c>
    </row>
    <row r="40" spans="1:11" x14ac:dyDescent="0.3">
      <c r="A40" s="88">
        <v>38</v>
      </c>
      <c r="B40" s="56" t="s">
        <v>50</v>
      </c>
      <c r="C40" s="39">
        <v>1976</v>
      </c>
      <c r="D40" s="35">
        <v>46</v>
      </c>
      <c r="E40" s="51" t="s">
        <v>51</v>
      </c>
      <c r="F40" s="136" t="s">
        <v>37</v>
      </c>
      <c r="G40" s="106" t="s">
        <v>335</v>
      </c>
      <c r="H40" s="99">
        <v>12</v>
      </c>
      <c r="I40" s="96">
        <v>1</v>
      </c>
      <c r="J40" s="123"/>
      <c r="K40" s="89">
        <f t="shared" si="0"/>
        <v>0.25385802469135804</v>
      </c>
    </row>
    <row r="41" spans="1:11" x14ac:dyDescent="0.3">
      <c r="A41" s="88">
        <v>39</v>
      </c>
      <c r="B41" s="55" t="s">
        <v>42</v>
      </c>
      <c r="C41" s="39">
        <v>1974</v>
      </c>
      <c r="D41" s="35">
        <v>48</v>
      </c>
      <c r="E41" s="51" t="s">
        <v>28</v>
      </c>
      <c r="F41" s="135" t="s">
        <v>37</v>
      </c>
      <c r="G41" s="106" t="s">
        <v>440</v>
      </c>
      <c r="H41" s="99">
        <v>13</v>
      </c>
      <c r="I41" s="96">
        <v>1</v>
      </c>
      <c r="J41" s="123"/>
      <c r="K41" s="89">
        <f t="shared" si="0"/>
        <v>0.26620370370370372</v>
      </c>
    </row>
    <row r="42" spans="1:11" x14ac:dyDescent="0.3">
      <c r="A42" s="88">
        <v>40</v>
      </c>
      <c r="B42" s="55" t="s">
        <v>44</v>
      </c>
      <c r="C42" s="39">
        <v>1973</v>
      </c>
      <c r="D42" s="35">
        <v>49</v>
      </c>
      <c r="E42" s="54" t="s">
        <v>30</v>
      </c>
      <c r="F42" s="136" t="s">
        <v>37</v>
      </c>
      <c r="G42" s="106" t="s">
        <v>440</v>
      </c>
      <c r="H42" s="99">
        <v>14</v>
      </c>
      <c r="I42" s="96">
        <v>1</v>
      </c>
      <c r="J42" s="123"/>
      <c r="K42" s="89">
        <f t="shared" si="0"/>
        <v>0.26620370370370372</v>
      </c>
    </row>
    <row r="43" spans="1:11" x14ac:dyDescent="0.3">
      <c r="A43" s="88">
        <v>41</v>
      </c>
      <c r="B43" s="55" t="s">
        <v>376</v>
      </c>
      <c r="C43" s="39">
        <v>1993</v>
      </c>
      <c r="D43" s="35">
        <v>29</v>
      </c>
      <c r="E43" s="45" t="s">
        <v>93</v>
      </c>
      <c r="F43" s="135" t="s">
        <v>89</v>
      </c>
      <c r="G43" s="106" t="s">
        <v>280</v>
      </c>
      <c r="H43" s="99">
        <v>2</v>
      </c>
      <c r="I43" s="96">
        <v>9</v>
      </c>
      <c r="J43" s="123"/>
      <c r="K43" s="89">
        <f t="shared" si="0"/>
        <v>0.27206790123456792</v>
      </c>
    </row>
    <row r="44" spans="1:11" x14ac:dyDescent="0.3">
      <c r="A44" s="88">
        <v>42</v>
      </c>
      <c r="B44" s="55" t="s">
        <v>107</v>
      </c>
      <c r="C44" s="53">
        <v>1973</v>
      </c>
      <c r="D44" s="35">
        <v>49</v>
      </c>
      <c r="E44" s="54" t="s">
        <v>30</v>
      </c>
      <c r="F44" s="136" t="s">
        <v>96</v>
      </c>
      <c r="G44" s="106" t="s">
        <v>367</v>
      </c>
      <c r="H44" s="99">
        <v>7</v>
      </c>
      <c r="I44" s="96">
        <v>4</v>
      </c>
      <c r="J44" s="123"/>
      <c r="K44" s="89">
        <f t="shared" si="0"/>
        <v>0.27500000000000002</v>
      </c>
    </row>
    <row r="45" spans="1:11" x14ac:dyDescent="0.3">
      <c r="A45" s="88">
        <v>43</v>
      </c>
      <c r="B45" s="56" t="s">
        <v>83</v>
      </c>
      <c r="C45" s="53">
        <v>1945</v>
      </c>
      <c r="D45" s="35">
        <v>77</v>
      </c>
      <c r="E45" s="62" t="s">
        <v>64</v>
      </c>
      <c r="F45" s="135" t="s">
        <v>81</v>
      </c>
      <c r="G45" s="106" t="s">
        <v>464</v>
      </c>
      <c r="H45" s="99">
        <v>3</v>
      </c>
      <c r="I45" s="96">
        <v>8</v>
      </c>
      <c r="J45" s="123" t="s">
        <v>371</v>
      </c>
      <c r="K45" s="89">
        <f t="shared" si="0"/>
        <v>0.29598765432098761</v>
      </c>
    </row>
    <row r="46" spans="1:11" ht="15" thickBot="1" x14ac:dyDescent="0.35">
      <c r="A46" s="90">
        <v>44</v>
      </c>
      <c r="B46" s="83" t="s">
        <v>31</v>
      </c>
      <c r="C46" s="84">
        <v>1983</v>
      </c>
      <c r="D46" s="37">
        <v>39</v>
      </c>
      <c r="E46" s="85" t="s">
        <v>32</v>
      </c>
      <c r="F46" s="137" t="s">
        <v>21</v>
      </c>
      <c r="G46" s="107" t="s">
        <v>274</v>
      </c>
      <c r="H46" s="100">
        <v>4</v>
      </c>
      <c r="I46" s="97">
        <v>0</v>
      </c>
      <c r="J46" s="124" t="s">
        <v>467</v>
      </c>
      <c r="K46" s="91"/>
    </row>
    <row r="48" spans="1:11" x14ac:dyDescent="0.3">
      <c r="G48" s="142" t="s">
        <v>477</v>
      </c>
    </row>
    <row r="49" spans="5:7" x14ac:dyDescent="0.3">
      <c r="E49" s="54" t="s">
        <v>30</v>
      </c>
      <c r="G49" s="178">
        <f>SUM(G5+G12+G18)/60</f>
        <v>3.7638888888888888E-2</v>
      </c>
    </row>
    <row r="50" spans="5:7" x14ac:dyDescent="0.3">
      <c r="E50" s="42" t="s">
        <v>18</v>
      </c>
      <c r="G50" s="178">
        <f>SUM(G7+G8+G17)/60</f>
        <v>3.7754629629629631E-2</v>
      </c>
    </row>
    <row r="51" spans="5:7" x14ac:dyDescent="0.3">
      <c r="E51" s="50" t="s">
        <v>64</v>
      </c>
      <c r="G51" s="178">
        <f>SUM(G4+G13+G21)/60</f>
        <v>3.8703703703703705E-2</v>
      </c>
    </row>
  </sheetData>
  <autoFilter ref="A2:K46" xr:uid="{00000000-0009-0000-0000-000002000000}">
    <sortState xmlns:xlrd2="http://schemas.microsoft.com/office/spreadsheetml/2017/richdata2" ref="A3:K46">
      <sortCondition ref="A3:A46"/>
    </sortState>
  </autoFilter>
  <sortState xmlns:xlrd2="http://schemas.microsoft.com/office/spreadsheetml/2017/richdata2" ref="B3:K46">
    <sortCondition ref="G3:G46"/>
  </sortState>
  <mergeCells count="1">
    <mergeCell ref="A1:K1"/>
  </mergeCells>
  <printOptions horizontalCentered="1" verticalCentered="1"/>
  <pageMargins left="0.39370078740157483" right="0.39370078740157483" top="0.39370078740157483" bottom="0.3937007874015748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36"/>
  <sheetViews>
    <sheetView workbookViewId="0">
      <selection activeCell="K29" sqref="K29"/>
    </sheetView>
  </sheetViews>
  <sheetFormatPr defaultRowHeight="14.4" x14ac:dyDescent="0.3"/>
  <cols>
    <col min="1" max="1" width="3.5546875" bestFit="1" customWidth="1"/>
    <col min="2" max="2" width="21.88671875" bestFit="1" customWidth="1"/>
    <col min="3" max="3" width="4.44140625" bestFit="1" customWidth="1"/>
    <col min="4" max="4" width="3.5546875" bestFit="1" customWidth="1"/>
    <col min="5" max="5" width="18.44140625" bestFit="1" customWidth="1"/>
    <col min="6" max="6" width="3.44140625" bestFit="1" customWidth="1"/>
    <col min="7" max="7" width="8.109375" customWidth="1"/>
    <col min="8" max="8" width="4.5546875" bestFit="1" customWidth="1"/>
    <col min="9" max="9" width="3" bestFit="1" customWidth="1"/>
    <col min="10" max="10" width="8" bestFit="1" customWidth="1"/>
    <col min="11" max="11" width="7.33203125" bestFit="1" customWidth="1"/>
  </cols>
  <sheetData>
    <row r="1" spans="1:11" ht="19.5" customHeight="1" thickBot="1" x14ac:dyDescent="0.35">
      <c r="A1" s="1041" t="s">
        <v>475</v>
      </c>
      <c r="B1" s="1042"/>
      <c r="C1" s="1042"/>
      <c r="D1" s="1042"/>
      <c r="E1" s="1042"/>
      <c r="F1" s="1042"/>
      <c r="G1" s="1042"/>
      <c r="H1" s="1042"/>
      <c r="I1" s="1042"/>
      <c r="J1" s="1042"/>
      <c r="K1" s="1043"/>
    </row>
    <row r="2" spans="1:11" x14ac:dyDescent="0.3">
      <c r="A2" s="156" t="s">
        <v>0</v>
      </c>
      <c r="B2" s="157" t="s">
        <v>2</v>
      </c>
      <c r="C2" s="158" t="s">
        <v>3</v>
      </c>
      <c r="D2" s="159" t="s">
        <v>447</v>
      </c>
      <c r="E2" s="160" t="s">
        <v>4</v>
      </c>
      <c r="F2" s="161" t="s">
        <v>1</v>
      </c>
      <c r="G2" s="162" t="s">
        <v>121</v>
      </c>
      <c r="H2" s="163" t="s">
        <v>122</v>
      </c>
      <c r="I2" s="164" t="s">
        <v>8</v>
      </c>
      <c r="J2" s="165" t="s">
        <v>123</v>
      </c>
      <c r="K2" s="166" t="s">
        <v>124</v>
      </c>
    </row>
    <row r="3" spans="1:11" x14ac:dyDescent="0.3">
      <c r="A3" s="88">
        <v>1</v>
      </c>
      <c r="B3" s="49" t="s">
        <v>379</v>
      </c>
      <c r="C3" s="39">
        <v>1990</v>
      </c>
      <c r="D3" s="35">
        <v>32</v>
      </c>
      <c r="E3" s="50" t="s">
        <v>64</v>
      </c>
      <c r="F3" s="64" t="s">
        <v>21</v>
      </c>
      <c r="G3" s="150">
        <v>0.70486111111111116</v>
      </c>
      <c r="H3" s="143">
        <v>1</v>
      </c>
      <c r="I3" s="174">
        <v>10</v>
      </c>
      <c r="J3" s="123" t="s">
        <v>479</v>
      </c>
      <c r="K3" s="89">
        <f t="shared" ref="K3:K31" si="0">SUM(G3/4.5)</f>
        <v>0.1566358024691358</v>
      </c>
    </row>
    <row r="4" spans="1:11" x14ac:dyDescent="0.3">
      <c r="A4" s="88">
        <v>2</v>
      </c>
      <c r="B4" s="56" t="s">
        <v>41</v>
      </c>
      <c r="C4" s="53">
        <v>1977</v>
      </c>
      <c r="D4" s="35">
        <v>45</v>
      </c>
      <c r="E4" s="54" t="s">
        <v>30</v>
      </c>
      <c r="F4" s="64" t="s">
        <v>37</v>
      </c>
      <c r="G4" s="149">
        <v>0.70972222222222225</v>
      </c>
      <c r="H4" s="143">
        <v>1</v>
      </c>
      <c r="I4" s="174">
        <v>10</v>
      </c>
      <c r="J4" s="123"/>
      <c r="K4" s="89">
        <f t="shared" si="0"/>
        <v>0.15771604938271605</v>
      </c>
    </row>
    <row r="5" spans="1:11" x14ac:dyDescent="0.3">
      <c r="A5" s="88">
        <v>3</v>
      </c>
      <c r="B5" s="44" t="s">
        <v>459</v>
      </c>
      <c r="C5" s="41">
        <v>2005</v>
      </c>
      <c r="D5" s="35">
        <v>17</v>
      </c>
      <c r="E5" s="45" t="s">
        <v>460</v>
      </c>
      <c r="F5" s="65" t="s">
        <v>15</v>
      </c>
      <c r="G5" s="149">
        <v>0.74791666666666667</v>
      </c>
      <c r="H5" s="143">
        <v>1</v>
      </c>
      <c r="I5" s="174">
        <v>10</v>
      </c>
      <c r="J5" s="123"/>
      <c r="K5" s="89">
        <f t="shared" si="0"/>
        <v>0.16620370370370371</v>
      </c>
    </row>
    <row r="6" spans="1:11" x14ac:dyDescent="0.3">
      <c r="A6" s="88">
        <v>4</v>
      </c>
      <c r="B6" s="56" t="s">
        <v>39</v>
      </c>
      <c r="C6" s="53">
        <v>1972</v>
      </c>
      <c r="D6" s="35">
        <v>50</v>
      </c>
      <c r="E6" s="54" t="s">
        <v>30</v>
      </c>
      <c r="F6" s="65" t="s">
        <v>61</v>
      </c>
      <c r="G6" s="149">
        <v>0.75624999999999998</v>
      </c>
      <c r="H6" s="143">
        <v>1</v>
      </c>
      <c r="I6" s="174">
        <v>10</v>
      </c>
      <c r="J6" s="123"/>
      <c r="K6" s="89">
        <f t="shared" si="0"/>
        <v>0.16805555555555554</v>
      </c>
    </row>
    <row r="7" spans="1:11" x14ac:dyDescent="0.3">
      <c r="A7" s="88">
        <v>5</v>
      </c>
      <c r="B7" s="58" t="s">
        <v>438</v>
      </c>
      <c r="C7" s="41">
        <v>1973</v>
      </c>
      <c r="D7" s="35">
        <v>49</v>
      </c>
      <c r="E7" s="59" t="s">
        <v>396</v>
      </c>
      <c r="F7" s="65" t="s">
        <v>37</v>
      </c>
      <c r="G7" s="149">
        <v>0.7583333333333333</v>
      </c>
      <c r="H7" s="143">
        <v>2</v>
      </c>
      <c r="I7" s="175">
        <v>9</v>
      </c>
      <c r="J7" s="123"/>
      <c r="K7" s="89">
        <f t="shared" si="0"/>
        <v>0.16851851851851851</v>
      </c>
    </row>
    <row r="8" spans="1:11" x14ac:dyDescent="0.3">
      <c r="A8" s="88">
        <v>6</v>
      </c>
      <c r="B8" s="44" t="s">
        <v>17</v>
      </c>
      <c r="C8" s="41">
        <v>2004</v>
      </c>
      <c r="D8" s="35">
        <v>18</v>
      </c>
      <c r="E8" s="42" t="s">
        <v>18</v>
      </c>
      <c r="F8" s="64" t="s">
        <v>15</v>
      </c>
      <c r="G8" s="149">
        <v>0.7715277777777777</v>
      </c>
      <c r="H8" s="143">
        <v>2</v>
      </c>
      <c r="I8" s="176">
        <v>9</v>
      </c>
      <c r="J8" s="123"/>
      <c r="K8" s="89">
        <f t="shared" si="0"/>
        <v>0.17145061728395061</v>
      </c>
    </row>
    <row r="9" spans="1:11" x14ac:dyDescent="0.3">
      <c r="A9" s="88">
        <v>7</v>
      </c>
      <c r="B9" s="44" t="s">
        <v>62</v>
      </c>
      <c r="C9" s="41">
        <v>1966</v>
      </c>
      <c r="D9" s="35">
        <v>56</v>
      </c>
      <c r="E9" s="51" t="s">
        <v>57</v>
      </c>
      <c r="F9" s="64" t="s">
        <v>61</v>
      </c>
      <c r="G9" s="149">
        <v>0.77222222222222225</v>
      </c>
      <c r="H9" s="143">
        <v>2</v>
      </c>
      <c r="I9" s="176">
        <v>9</v>
      </c>
      <c r="J9" s="123"/>
      <c r="K9" s="89">
        <f t="shared" si="0"/>
        <v>0.17160493827160495</v>
      </c>
    </row>
    <row r="10" spans="1:11" x14ac:dyDescent="0.3">
      <c r="A10" s="88">
        <v>8</v>
      </c>
      <c r="B10" s="44" t="s">
        <v>461</v>
      </c>
      <c r="C10" s="41">
        <v>2007</v>
      </c>
      <c r="D10" s="35">
        <v>15</v>
      </c>
      <c r="E10" s="45" t="s">
        <v>28</v>
      </c>
      <c r="F10" s="65" t="s">
        <v>15</v>
      </c>
      <c r="G10" s="149">
        <v>0.80347222222222225</v>
      </c>
      <c r="H10" s="143">
        <v>3</v>
      </c>
      <c r="I10" s="176">
        <v>8</v>
      </c>
      <c r="J10" s="123"/>
      <c r="K10" s="89">
        <f t="shared" si="0"/>
        <v>0.17854938271604939</v>
      </c>
    </row>
    <row r="11" spans="1:11" x14ac:dyDescent="0.3">
      <c r="A11" s="88">
        <v>9</v>
      </c>
      <c r="B11" s="56" t="s">
        <v>53</v>
      </c>
      <c r="C11" s="39">
        <v>1977</v>
      </c>
      <c r="D11" s="35">
        <v>45</v>
      </c>
      <c r="E11" s="42" t="s">
        <v>18</v>
      </c>
      <c r="F11" s="65" t="s">
        <v>37</v>
      </c>
      <c r="G11" s="150">
        <v>0.80902777777777779</v>
      </c>
      <c r="H11" s="143">
        <v>3</v>
      </c>
      <c r="I11" s="175">
        <v>8</v>
      </c>
      <c r="J11" s="123"/>
      <c r="K11" s="89">
        <f t="shared" si="0"/>
        <v>0.17978395061728394</v>
      </c>
    </row>
    <row r="12" spans="1:11" x14ac:dyDescent="0.3">
      <c r="A12" s="88">
        <v>10</v>
      </c>
      <c r="B12" s="55" t="s">
        <v>97</v>
      </c>
      <c r="C12" s="39">
        <v>1979</v>
      </c>
      <c r="D12" s="35">
        <v>43</v>
      </c>
      <c r="E12" s="54" t="s">
        <v>30</v>
      </c>
      <c r="F12" s="64" t="s">
        <v>96</v>
      </c>
      <c r="G12" s="150">
        <v>0.81041666666666667</v>
      </c>
      <c r="H12" s="143">
        <v>1</v>
      </c>
      <c r="I12" s="174">
        <v>10</v>
      </c>
      <c r="J12" s="123" t="s">
        <v>478</v>
      </c>
      <c r="K12" s="89">
        <f t="shared" si="0"/>
        <v>0.18009259259259258</v>
      </c>
    </row>
    <row r="13" spans="1:11" x14ac:dyDescent="0.3">
      <c r="A13" s="88">
        <v>11</v>
      </c>
      <c r="B13" s="55" t="s">
        <v>42</v>
      </c>
      <c r="C13" s="39">
        <v>1974</v>
      </c>
      <c r="D13" s="35">
        <v>48</v>
      </c>
      <c r="E13" s="51" t="s">
        <v>28</v>
      </c>
      <c r="F13" s="64" t="s">
        <v>37</v>
      </c>
      <c r="G13" s="149">
        <v>0.8125</v>
      </c>
      <c r="H13" s="143">
        <v>4</v>
      </c>
      <c r="I13" s="175">
        <v>7</v>
      </c>
      <c r="J13" s="155"/>
      <c r="K13" s="89">
        <f t="shared" si="0"/>
        <v>0.18055555555555555</v>
      </c>
    </row>
    <row r="14" spans="1:11" x14ac:dyDescent="0.3">
      <c r="A14" s="88">
        <v>12</v>
      </c>
      <c r="B14" s="58" t="s">
        <v>374</v>
      </c>
      <c r="C14" s="41">
        <v>1975</v>
      </c>
      <c r="D14" s="35">
        <v>47</v>
      </c>
      <c r="E14" s="59" t="s">
        <v>439</v>
      </c>
      <c r="F14" s="65" t="s">
        <v>37</v>
      </c>
      <c r="G14" s="150">
        <v>0.82500000000000007</v>
      </c>
      <c r="H14" s="143">
        <v>5</v>
      </c>
      <c r="I14" s="175">
        <v>6</v>
      </c>
      <c r="J14" s="123"/>
      <c r="K14" s="89">
        <f t="shared" si="0"/>
        <v>0.18333333333333335</v>
      </c>
    </row>
    <row r="15" spans="1:11" x14ac:dyDescent="0.3">
      <c r="A15" s="88">
        <v>13</v>
      </c>
      <c r="B15" s="44" t="s">
        <v>472</v>
      </c>
      <c r="C15" s="41">
        <v>1963</v>
      </c>
      <c r="D15" s="35">
        <v>59</v>
      </c>
      <c r="E15" s="61" t="s">
        <v>473</v>
      </c>
      <c r="F15" s="65" t="s">
        <v>61</v>
      </c>
      <c r="G15" s="150">
        <v>0.83124999999999993</v>
      </c>
      <c r="H15" s="143">
        <v>3</v>
      </c>
      <c r="I15" s="176">
        <v>8</v>
      </c>
      <c r="J15" s="123" t="s">
        <v>125</v>
      </c>
      <c r="K15" s="89">
        <f t="shared" si="0"/>
        <v>0.1847222222222222</v>
      </c>
    </row>
    <row r="16" spans="1:11" x14ac:dyDescent="0.3">
      <c r="A16" s="88">
        <v>14</v>
      </c>
      <c r="B16" s="44" t="s">
        <v>71</v>
      </c>
      <c r="C16" s="41">
        <v>1970</v>
      </c>
      <c r="D16" s="35">
        <v>52</v>
      </c>
      <c r="E16" s="50" t="s">
        <v>64</v>
      </c>
      <c r="F16" s="65" t="s">
        <v>61</v>
      </c>
      <c r="G16" s="149">
        <v>0.84791666666666676</v>
      </c>
      <c r="H16" s="143">
        <v>4</v>
      </c>
      <c r="I16" s="176">
        <v>7</v>
      </c>
      <c r="J16" s="123"/>
      <c r="K16" s="89">
        <f t="shared" si="0"/>
        <v>0.18842592592592594</v>
      </c>
    </row>
    <row r="17" spans="1:11" x14ac:dyDescent="0.3">
      <c r="A17" s="88">
        <v>15</v>
      </c>
      <c r="B17" s="44" t="s">
        <v>43</v>
      </c>
      <c r="C17" s="41">
        <v>1980</v>
      </c>
      <c r="D17" s="35">
        <v>42</v>
      </c>
      <c r="E17" s="54" t="s">
        <v>30</v>
      </c>
      <c r="F17" s="65" t="s">
        <v>37</v>
      </c>
      <c r="G17" s="149">
        <v>0.8520833333333333</v>
      </c>
      <c r="H17" s="143">
        <v>6</v>
      </c>
      <c r="I17" s="175">
        <v>5</v>
      </c>
      <c r="J17" s="123"/>
      <c r="K17" s="89">
        <f t="shared" si="0"/>
        <v>0.18935185185185185</v>
      </c>
    </row>
    <row r="18" spans="1:11" x14ac:dyDescent="0.3">
      <c r="A18" s="88">
        <v>16</v>
      </c>
      <c r="B18" s="55" t="s">
        <v>258</v>
      </c>
      <c r="C18" s="39">
        <v>1977</v>
      </c>
      <c r="D18" s="35">
        <v>45</v>
      </c>
      <c r="E18" s="63" t="s">
        <v>436</v>
      </c>
      <c r="F18" s="64" t="s">
        <v>96</v>
      </c>
      <c r="G18" s="149">
        <v>0.85833333333333339</v>
      </c>
      <c r="H18" s="143">
        <v>2</v>
      </c>
      <c r="I18" s="176">
        <v>9</v>
      </c>
      <c r="J18" s="123"/>
      <c r="K18" s="89">
        <f t="shared" si="0"/>
        <v>0.19074074074074077</v>
      </c>
    </row>
    <row r="19" spans="1:11" x14ac:dyDescent="0.3">
      <c r="A19" s="88">
        <v>17</v>
      </c>
      <c r="B19" s="44" t="s">
        <v>65</v>
      </c>
      <c r="C19" s="41">
        <v>1970</v>
      </c>
      <c r="D19" s="35">
        <v>52</v>
      </c>
      <c r="E19" s="59" t="s">
        <v>66</v>
      </c>
      <c r="F19" s="64" t="s">
        <v>61</v>
      </c>
      <c r="G19" s="149">
        <v>0.8666666666666667</v>
      </c>
      <c r="H19" s="143">
        <v>5</v>
      </c>
      <c r="I19" s="176">
        <v>6</v>
      </c>
      <c r="J19" s="123"/>
      <c r="K19" s="89">
        <f t="shared" si="0"/>
        <v>0.19259259259259259</v>
      </c>
    </row>
    <row r="20" spans="1:11" x14ac:dyDescent="0.3">
      <c r="A20" s="88">
        <v>18</v>
      </c>
      <c r="B20" s="57" t="s">
        <v>48</v>
      </c>
      <c r="C20" s="39">
        <v>1976</v>
      </c>
      <c r="D20" s="35">
        <v>46</v>
      </c>
      <c r="E20" s="54" t="s">
        <v>30</v>
      </c>
      <c r="F20" s="65" t="s">
        <v>37</v>
      </c>
      <c r="G20" s="149">
        <v>0.87083333333333324</v>
      </c>
      <c r="H20" s="143">
        <v>7</v>
      </c>
      <c r="I20" s="175">
        <v>4</v>
      </c>
      <c r="J20" s="123"/>
      <c r="K20" s="89">
        <f t="shared" si="0"/>
        <v>0.19351851851851851</v>
      </c>
    </row>
    <row r="21" spans="1:11" x14ac:dyDescent="0.3">
      <c r="A21" s="88">
        <v>19</v>
      </c>
      <c r="B21" s="44" t="s">
        <v>29</v>
      </c>
      <c r="C21" s="41">
        <v>1981</v>
      </c>
      <c r="D21" s="35">
        <v>41</v>
      </c>
      <c r="E21" s="54" t="s">
        <v>30</v>
      </c>
      <c r="F21" s="65" t="s">
        <v>37</v>
      </c>
      <c r="G21" s="149">
        <v>0.89444444444444438</v>
      </c>
      <c r="H21" s="143">
        <v>8</v>
      </c>
      <c r="I21" s="175">
        <v>3</v>
      </c>
      <c r="J21" s="123"/>
      <c r="K21" s="89">
        <f t="shared" si="0"/>
        <v>0.1987654320987654</v>
      </c>
    </row>
    <row r="22" spans="1:11" x14ac:dyDescent="0.3">
      <c r="A22" s="88">
        <v>20</v>
      </c>
      <c r="B22" s="44" t="s">
        <v>304</v>
      </c>
      <c r="C22" s="41">
        <v>1977</v>
      </c>
      <c r="D22" s="35">
        <v>45</v>
      </c>
      <c r="E22" s="59" t="s">
        <v>33</v>
      </c>
      <c r="F22" s="65" t="s">
        <v>37</v>
      </c>
      <c r="G22" s="149">
        <v>0.92152777777777783</v>
      </c>
      <c r="H22" s="143">
        <v>9</v>
      </c>
      <c r="I22" s="175">
        <v>2</v>
      </c>
      <c r="J22" s="123"/>
      <c r="K22" s="89">
        <f t="shared" si="0"/>
        <v>0.20478395061728397</v>
      </c>
    </row>
    <row r="23" spans="1:11" x14ac:dyDescent="0.3">
      <c r="A23" s="88">
        <v>21</v>
      </c>
      <c r="B23" s="56" t="s">
        <v>375</v>
      </c>
      <c r="C23" s="53">
        <v>1950</v>
      </c>
      <c r="D23" s="35">
        <v>72</v>
      </c>
      <c r="E23" s="36" t="s">
        <v>82</v>
      </c>
      <c r="F23" s="64" t="s">
        <v>81</v>
      </c>
      <c r="G23" s="149">
        <v>0.94166666666666676</v>
      </c>
      <c r="H23" s="143">
        <v>1</v>
      </c>
      <c r="I23" s="174">
        <v>10</v>
      </c>
      <c r="J23" s="123"/>
      <c r="K23" s="89">
        <f t="shared" si="0"/>
        <v>0.20925925925925928</v>
      </c>
    </row>
    <row r="24" spans="1:11" x14ac:dyDescent="0.3">
      <c r="A24" s="88">
        <v>22</v>
      </c>
      <c r="B24" s="55" t="s">
        <v>98</v>
      </c>
      <c r="C24" s="39">
        <v>1975</v>
      </c>
      <c r="D24" s="35">
        <v>47</v>
      </c>
      <c r="E24" s="42" t="s">
        <v>18</v>
      </c>
      <c r="F24" s="64" t="s">
        <v>96</v>
      </c>
      <c r="G24" s="149">
        <v>0.95277777777777783</v>
      </c>
      <c r="H24" s="143">
        <v>3</v>
      </c>
      <c r="I24" s="176">
        <v>8</v>
      </c>
      <c r="J24" s="123"/>
      <c r="K24" s="89">
        <f t="shared" si="0"/>
        <v>0.21172839506172841</v>
      </c>
    </row>
    <row r="25" spans="1:11" x14ac:dyDescent="0.3">
      <c r="A25" s="88">
        <v>23</v>
      </c>
      <c r="B25" s="58" t="s">
        <v>67</v>
      </c>
      <c r="C25" s="41">
        <v>1962</v>
      </c>
      <c r="D25" s="35">
        <v>60</v>
      </c>
      <c r="E25" s="60" t="s">
        <v>30</v>
      </c>
      <c r="F25" s="64" t="s">
        <v>73</v>
      </c>
      <c r="G25" s="149">
        <v>0.9555555555555556</v>
      </c>
      <c r="H25" s="143">
        <v>1</v>
      </c>
      <c r="I25" s="174">
        <v>10</v>
      </c>
      <c r="J25" s="123"/>
      <c r="K25" s="89">
        <f t="shared" si="0"/>
        <v>0.21234567901234569</v>
      </c>
    </row>
    <row r="26" spans="1:11" x14ac:dyDescent="0.3">
      <c r="A26" s="88">
        <v>24</v>
      </c>
      <c r="B26" s="55" t="s">
        <v>74</v>
      </c>
      <c r="C26" s="39">
        <v>1958</v>
      </c>
      <c r="D26" s="35">
        <v>64</v>
      </c>
      <c r="E26" s="51" t="s">
        <v>32</v>
      </c>
      <c r="F26" s="64" t="s">
        <v>73</v>
      </c>
      <c r="G26" s="149">
        <v>0.97638888888888886</v>
      </c>
      <c r="H26" s="143">
        <v>2</v>
      </c>
      <c r="I26" s="176">
        <v>9</v>
      </c>
      <c r="J26" s="123"/>
      <c r="K26" s="89">
        <f t="shared" si="0"/>
        <v>0.21697530864197531</v>
      </c>
    </row>
    <row r="27" spans="1:11" x14ac:dyDescent="0.3">
      <c r="A27" s="88">
        <v>25</v>
      </c>
      <c r="B27" s="55" t="s">
        <v>84</v>
      </c>
      <c r="C27" s="39">
        <v>1949</v>
      </c>
      <c r="D27" s="35">
        <v>73</v>
      </c>
      <c r="E27" s="51" t="s">
        <v>58</v>
      </c>
      <c r="F27" s="64" t="s">
        <v>81</v>
      </c>
      <c r="G27" s="151" t="s">
        <v>285</v>
      </c>
      <c r="H27" s="143">
        <v>2</v>
      </c>
      <c r="I27" s="176">
        <v>9</v>
      </c>
      <c r="J27" s="123"/>
      <c r="K27" s="89">
        <f t="shared" si="0"/>
        <v>0.22407407407407406</v>
      </c>
    </row>
    <row r="28" spans="1:11" x14ac:dyDescent="0.3">
      <c r="A28" s="88">
        <v>26</v>
      </c>
      <c r="B28" s="55" t="s">
        <v>102</v>
      </c>
      <c r="C28" s="39">
        <v>1972</v>
      </c>
      <c r="D28" s="35">
        <v>50</v>
      </c>
      <c r="E28" s="63" t="s">
        <v>28</v>
      </c>
      <c r="F28" s="64" t="s">
        <v>110</v>
      </c>
      <c r="G28" s="151" t="s">
        <v>341</v>
      </c>
      <c r="H28" s="143">
        <v>1</v>
      </c>
      <c r="I28" s="174">
        <v>10</v>
      </c>
      <c r="J28" s="123"/>
      <c r="K28" s="89">
        <f t="shared" si="0"/>
        <v>0.22515432098765434</v>
      </c>
    </row>
    <row r="29" spans="1:11" x14ac:dyDescent="0.3">
      <c r="A29" s="88">
        <v>27</v>
      </c>
      <c r="B29" s="55" t="s">
        <v>75</v>
      </c>
      <c r="C29" s="39">
        <v>1955</v>
      </c>
      <c r="D29" s="35">
        <v>67</v>
      </c>
      <c r="E29" s="51" t="s">
        <v>58</v>
      </c>
      <c r="F29" s="64" t="s">
        <v>73</v>
      </c>
      <c r="G29" s="151" t="s">
        <v>291</v>
      </c>
      <c r="H29" s="143">
        <v>3</v>
      </c>
      <c r="I29" s="176">
        <v>8</v>
      </c>
      <c r="J29" s="123"/>
      <c r="K29" s="89">
        <f t="shared" si="0"/>
        <v>0.22716049382716053</v>
      </c>
    </row>
    <row r="30" spans="1:11" x14ac:dyDescent="0.3">
      <c r="A30" s="88">
        <v>28</v>
      </c>
      <c r="B30" s="55" t="s">
        <v>44</v>
      </c>
      <c r="C30" s="39">
        <v>1973</v>
      </c>
      <c r="D30" s="35">
        <v>49</v>
      </c>
      <c r="E30" s="54" t="s">
        <v>30</v>
      </c>
      <c r="F30" s="65" t="s">
        <v>37</v>
      </c>
      <c r="G30" s="151" t="s">
        <v>299</v>
      </c>
      <c r="H30" s="143">
        <v>10</v>
      </c>
      <c r="I30" s="175">
        <v>1</v>
      </c>
      <c r="J30" s="123"/>
      <c r="K30" s="89">
        <f t="shared" si="0"/>
        <v>0.22901234567901238</v>
      </c>
    </row>
    <row r="31" spans="1:11" ht="15" thickBot="1" x14ac:dyDescent="0.35">
      <c r="A31" s="90">
        <v>29</v>
      </c>
      <c r="B31" s="167" t="s">
        <v>83</v>
      </c>
      <c r="C31" s="168">
        <v>1945</v>
      </c>
      <c r="D31" s="37">
        <v>77</v>
      </c>
      <c r="E31" s="169" t="s">
        <v>64</v>
      </c>
      <c r="F31" s="69" t="s">
        <v>81</v>
      </c>
      <c r="G31" s="170" t="s">
        <v>474</v>
      </c>
      <c r="H31" s="171">
        <v>3</v>
      </c>
      <c r="I31" s="177">
        <v>8</v>
      </c>
      <c r="J31" s="124"/>
      <c r="K31" s="91">
        <f t="shared" si="0"/>
        <v>0.29475308641975306</v>
      </c>
    </row>
    <row r="33" spans="5:7" x14ac:dyDescent="0.3">
      <c r="E33" s="92"/>
      <c r="F33" s="71"/>
      <c r="G33" s="142" t="s">
        <v>477</v>
      </c>
    </row>
    <row r="34" spans="5:7" x14ac:dyDescent="0.3">
      <c r="E34" s="54" t="s">
        <v>30</v>
      </c>
      <c r="F34" s="71"/>
      <c r="G34" s="172">
        <f>SUM(G4+G6+G12)/60</f>
        <v>3.7939814814814815E-2</v>
      </c>
    </row>
    <row r="35" spans="5:7" x14ac:dyDescent="0.3">
      <c r="E35" s="42" t="s">
        <v>18</v>
      </c>
      <c r="F35" s="71"/>
      <c r="G35" s="172">
        <f>SUM(G8+G11+G24)/60</f>
        <v>4.2222222222222223E-2</v>
      </c>
    </row>
    <row r="36" spans="5:7" x14ac:dyDescent="0.3">
      <c r="E36" s="50" t="s">
        <v>64</v>
      </c>
      <c r="F36" s="71"/>
      <c r="G36" s="172">
        <f>SUM(G3+G16+G31)/60</f>
        <v>4.7986111111111111E-2</v>
      </c>
    </row>
  </sheetData>
  <autoFilter ref="A2:K31" xr:uid="{00000000-0009-0000-0000-000003000000}"/>
  <sortState xmlns:xlrd2="http://schemas.microsoft.com/office/spreadsheetml/2017/richdata2" ref="B3:K31">
    <sortCondition ref="G3:G31"/>
  </sortState>
  <mergeCells count="1">
    <mergeCell ref="A1:K1"/>
  </mergeCells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43"/>
  <sheetViews>
    <sheetView topLeftCell="A28" workbookViewId="0">
      <selection activeCell="K35" sqref="K35"/>
    </sheetView>
  </sheetViews>
  <sheetFormatPr defaultRowHeight="14.4" x14ac:dyDescent="0.3"/>
  <cols>
    <col min="1" max="1" width="3.5546875" bestFit="1" customWidth="1"/>
    <col min="2" max="2" width="21.88671875" bestFit="1" customWidth="1"/>
    <col min="3" max="3" width="4.44140625" bestFit="1" customWidth="1"/>
    <col min="4" max="4" width="3.5546875" bestFit="1" customWidth="1"/>
    <col min="5" max="5" width="19.5546875" style="205" customWidth="1"/>
    <col min="6" max="6" width="3.44140625" bestFit="1" customWidth="1"/>
    <col min="7" max="7" width="8.5546875" customWidth="1"/>
    <col min="8" max="8" width="4.5546875" bestFit="1" customWidth="1"/>
    <col min="9" max="9" width="3" bestFit="1" customWidth="1"/>
    <col min="10" max="10" width="7.88671875" customWidth="1"/>
    <col min="11" max="11" width="7.33203125" bestFit="1" customWidth="1"/>
    <col min="12" max="12" width="1.88671875" customWidth="1"/>
  </cols>
  <sheetData>
    <row r="1" spans="1:11" ht="21" customHeight="1" thickBot="1" x14ac:dyDescent="0.35">
      <c r="A1" s="1041" t="s">
        <v>485</v>
      </c>
      <c r="B1" s="1042"/>
      <c r="C1" s="1042"/>
      <c r="D1" s="1042"/>
      <c r="E1" s="1042"/>
      <c r="F1" s="1042"/>
      <c r="G1" s="1042"/>
      <c r="H1" s="1042"/>
      <c r="I1" s="1042"/>
      <c r="J1" s="1042"/>
      <c r="K1" s="1043"/>
    </row>
    <row r="2" spans="1:11" ht="15" thickBot="1" x14ac:dyDescent="0.35">
      <c r="A2" s="206" t="s">
        <v>0</v>
      </c>
      <c r="B2" s="207" t="s">
        <v>2</v>
      </c>
      <c r="C2" s="208" t="s">
        <v>3</v>
      </c>
      <c r="D2" s="209" t="s">
        <v>447</v>
      </c>
      <c r="E2" s="210" t="s">
        <v>4</v>
      </c>
      <c r="F2" s="211" t="s">
        <v>1</v>
      </c>
      <c r="G2" s="212" t="s">
        <v>121</v>
      </c>
      <c r="H2" s="213" t="s">
        <v>122</v>
      </c>
      <c r="I2" s="214" t="s">
        <v>8</v>
      </c>
      <c r="J2" s="215" t="s">
        <v>123</v>
      </c>
      <c r="K2" s="216" t="s">
        <v>124</v>
      </c>
    </row>
    <row r="3" spans="1:11" x14ac:dyDescent="0.3">
      <c r="A3" s="86">
        <v>1</v>
      </c>
      <c r="B3" s="78" t="s">
        <v>397</v>
      </c>
      <c r="C3" s="79">
        <v>1982</v>
      </c>
      <c r="D3" s="38">
        <v>40</v>
      </c>
      <c r="E3" s="225" t="s">
        <v>35</v>
      </c>
      <c r="F3" s="226" t="s">
        <v>37</v>
      </c>
      <c r="G3" s="227">
        <v>0.70138888888888884</v>
      </c>
      <c r="H3" s="98">
        <v>1</v>
      </c>
      <c r="I3" s="81">
        <v>10</v>
      </c>
      <c r="J3" s="122" t="s">
        <v>486</v>
      </c>
      <c r="K3" s="87">
        <f t="shared" ref="K3:K38" si="0">SUM(G3/4.5)</f>
        <v>0.1558641975308642</v>
      </c>
    </row>
    <row r="4" spans="1:11" x14ac:dyDescent="0.3">
      <c r="A4" s="88">
        <v>2</v>
      </c>
      <c r="B4" s="56" t="s">
        <v>41</v>
      </c>
      <c r="C4" s="53">
        <v>1977</v>
      </c>
      <c r="D4" s="35">
        <v>45</v>
      </c>
      <c r="E4" s="193" t="s">
        <v>30</v>
      </c>
      <c r="F4" s="64" t="s">
        <v>37</v>
      </c>
      <c r="G4" s="149">
        <v>0.70208333333333339</v>
      </c>
      <c r="H4" s="99">
        <v>2</v>
      </c>
      <c r="I4" s="96">
        <v>9</v>
      </c>
      <c r="J4" s="123"/>
      <c r="K4" s="89">
        <f t="shared" si="0"/>
        <v>0.15601851851851853</v>
      </c>
    </row>
    <row r="5" spans="1:11" x14ac:dyDescent="0.3">
      <c r="A5" s="88">
        <v>3</v>
      </c>
      <c r="B5" s="44" t="s">
        <v>17</v>
      </c>
      <c r="C5" s="41">
        <v>2004</v>
      </c>
      <c r="D5" s="35">
        <v>18</v>
      </c>
      <c r="E5" s="194" t="s">
        <v>18</v>
      </c>
      <c r="F5" s="64" t="s">
        <v>15</v>
      </c>
      <c r="G5" s="150">
        <v>0.72569444444444453</v>
      </c>
      <c r="H5" s="99">
        <v>1</v>
      </c>
      <c r="I5" s="82">
        <v>10</v>
      </c>
      <c r="J5" s="123" t="s">
        <v>370</v>
      </c>
      <c r="K5" s="89">
        <f t="shared" si="0"/>
        <v>0.16126543209876545</v>
      </c>
    </row>
    <row r="6" spans="1:11" x14ac:dyDescent="0.3">
      <c r="A6" s="88">
        <v>4</v>
      </c>
      <c r="B6" s="57" t="s">
        <v>372</v>
      </c>
      <c r="C6" s="53">
        <v>1975</v>
      </c>
      <c r="D6" s="35">
        <v>47</v>
      </c>
      <c r="E6" s="195" t="s">
        <v>47</v>
      </c>
      <c r="F6" s="65" t="s">
        <v>37</v>
      </c>
      <c r="G6" s="149">
        <v>0.74444444444444446</v>
      </c>
      <c r="H6" s="99">
        <v>3</v>
      </c>
      <c r="I6" s="96">
        <v>8</v>
      </c>
      <c r="J6" s="123"/>
      <c r="K6" s="89">
        <f t="shared" si="0"/>
        <v>0.16543209876543211</v>
      </c>
    </row>
    <row r="7" spans="1:11" x14ac:dyDescent="0.3">
      <c r="A7" s="88">
        <v>5</v>
      </c>
      <c r="B7" s="188" t="s">
        <v>461</v>
      </c>
      <c r="C7" s="183">
        <v>2007</v>
      </c>
      <c r="D7" s="35">
        <v>15</v>
      </c>
      <c r="E7" s="196" t="s">
        <v>47</v>
      </c>
      <c r="F7" s="65" t="s">
        <v>15</v>
      </c>
      <c r="G7" s="150">
        <v>0.74513888888888891</v>
      </c>
      <c r="H7" s="99">
        <v>2</v>
      </c>
      <c r="I7" s="96">
        <v>9</v>
      </c>
      <c r="J7" s="123"/>
      <c r="K7" s="89">
        <f t="shared" si="0"/>
        <v>0.16558641975308641</v>
      </c>
    </row>
    <row r="8" spans="1:11" x14ac:dyDescent="0.3">
      <c r="A8" s="88">
        <v>6</v>
      </c>
      <c r="B8" s="56" t="s">
        <v>39</v>
      </c>
      <c r="C8" s="53">
        <v>1972</v>
      </c>
      <c r="D8" s="35">
        <v>50</v>
      </c>
      <c r="E8" s="193" t="s">
        <v>30</v>
      </c>
      <c r="F8" s="65" t="s">
        <v>61</v>
      </c>
      <c r="G8" s="149">
        <v>0.75694444444444453</v>
      </c>
      <c r="H8" s="99">
        <v>1</v>
      </c>
      <c r="I8" s="82">
        <v>10</v>
      </c>
      <c r="J8" s="123"/>
      <c r="K8" s="89">
        <f t="shared" si="0"/>
        <v>0.1682098765432099</v>
      </c>
    </row>
    <row r="9" spans="1:11" x14ac:dyDescent="0.3">
      <c r="A9" s="88">
        <v>7</v>
      </c>
      <c r="B9" s="58" t="s">
        <v>438</v>
      </c>
      <c r="C9" s="41">
        <v>1973</v>
      </c>
      <c r="D9" s="35">
        <v>49</v>
      </c>
      <c r="E9" s="192" t="s">
        <v>396</v>
      </c>
      <c r="F9" s="65" t="s">
        <v>37</v>
      </c>
      <c r="G9" s="149">
        <v>0.76111111111111107</v>
      </c>
      <c r="H9" s="99">
        <v>4</v>
      </c>
      <c r="I9" s="96">
        <v>7</v>
      </c>
      <c r="J9" s="123"/>
      <c r="K9" s="89">
        <f t="shared" si="0"/>
        <v>0.16913580246913579</v>
      </c>
    </row>
    <row r="10" spans="1:11" x14ac:dyDescent="0.3">
      <c r="A10" s="88">
        <v>8</v>
      </c>
      <c r="B10" s="44" t="s">
        <v>459</v>
      </c>
      <c r="C10" s="41">
        <v>2005</v>
      </c>
      <c r="D10" s="35">
        <v>17</v>
      </c>
      <c r="E10" s="197" t="s">
        <v>460</v>
      </c>
      <c r="F10" s="65" t="s">
        <v>15</v>
      </c>
      <c r="G10" s="150">
        <v>0.78402777777777777</v>
      </c>
      <c r="H10" s="99">
        <v>3</v>
      </c>
      <c r="I10" s="96">
        <v>8</v>
      </c>
      <c r="J10" s="123"/>
      <c r="K10" s="89">
        <f t="shared" si="0"/>
        <v>0.17422839506172838</v>
      </c>
    </row>
    <row r="11" spans="1:11" x14ac:dyDescent="0.3">
      <c r="A11" s="88">
        <v>9</v>
      </c>
      <c r="B11" s="55" t="s">
        <v>97</v>
      </c>
      <c r="C11" s="39">
        <v>1979</v>
      </c>
      <c r="D11" s="35">
        <v>43</v>
      </c>
      <c r="E11" s="193" t="s">
        <v>30</v>
      </c>
      <c r="F11" s="64" t="s">
        <v>96</v>
      </c>
      <c r="G11" s="150">
        <v>0.7993055555555556</v>
      </c>
      <c r="H11" s="99">
        <v>1</v>
      </c>
      <c r="I11" s="82">
        <v>10</v>
      </c>
      <c r="J11" s="184" t="s">
        <v>487</v>
      </c>
      <c r="K11" s="89">
        <f t="shared" si="0"/>
        <v>0.17762345679012348</v>
      </c>
    </row>
    <row r="12" spans="1:11" ht="15" thickBot="1" x14ac:dyDescent="0.35">
      <c r="A12" s="90">
        <v>10</v>
      </c>
      <c r="B12" s="167" t="s">
        <v>53</v>
      </c>
      <c r="C12" s="186">
        <v>1977</v>
      </c>
      <c r="D12" s="37">
        <v>45</v>
      </c>
      <c r="E12" s="228" t="s">
        <v>18</v>
      </c>
      <c r="F12" s="229" t="s">
        <v>37</v>
      </c>
      <c r="G12" s="230">
        <v>0.81180555555555556</v>
      </c>
      <c r="H12" s="100">
        <v>5</v>
      </c>
      <c r="I12" s="97">
        <v>6</v>
      </c>
      <c r="J12" s="124"/>
      <c r="K12" s="91">
        <f t="shared" si="0"/>
        <v>0.18040123456790125</v>
      </c>
    </row>
    <row r="13" spans="1:11" x14ac:dyDescent="0.3">
      <c r="A13" s="217">
        <v>11</v>
      </c>
      <c r="B13" s="218" t="s">
        <v>374</v>
      </c>
      <c r="C13" s="148">
        <v>1975</v>
      </c>
      <c r="D13" s="75">
        <v>47</v>
      </c>
      <c r="E13" s="219" t="s">
        <v>439</v>
      </c>
      <c r="F13" s="220" t="s">
        <v>37</v>
      </c>
      <c r="G13" s="221">
        <v>0.82291666666666663</v>
      </c>
      <c r="H13" s="222">
        <v>6</v>
      </c>
      <c r="I13" s="180">
        <v>5</v>
      </c>
      <c r="J13" s="223"/>
      <c r="K13" s="224">
        <f t="shared" si="0"/>
        <v>0.18287037037037035</v>
      </c>
    </row>
    <row r="14" spans="1:11" x14ac:dyDescent="0.3">
      <c r="A14" s="88">
        <v>12</v>
      </c>
      <c r="B14" s="188" t="s">
        <v>71</v>
      </c>
      <c r="C14" s="183">
        <v>1970</v>
      </c>
      <c r="D14" s="35">
        <v>52</v>
      </c>
      <c r="E14" s="198" t="s">
        <v>64</v>
      </c>
      <c r="F14" s="65" t="s">
        <v>61</v>
      </c>
      <c r="G14" s="149">
        <v>0.83124999999999993</v>
      </c>
      <c r="H14" s="99">
        <v>2</v>
      </c>
      <c r="I14" s="96">
        <v>9</v>
      </c>
      <c r="J14" s="123"/>
      <c r="K14" s="89">
        <f t="shared" si="0"/>
        <v>0.1847222222222222</v>
      </c>
    </row>
    <row r="15" spans="1:11" x14ac:dyDescent="0.3">
      <c r="A15" s="88">
        <v>13</v>
      </c>
      <c r="B15" s="44" t="s">
        <v>43</v>
      </c>
      <c r="C15" s="41">
        <v>1980</v>
      </c>
      <c r="D15" s="35">
        <v>42</v>
      </c>
      <c r="E15" s="193" t="s">
        <v>30</v>
      </c>
      <c r="F15" s="65" t="s">
        <v>37</v>
      </c>
      <c r="G15" s="149">
        <v>0.85486111111111107</v>
      </c>
      <c r="H15" s="99">
        <v>7</v>
      </c>
      <c r="I15" s="96">
        <v>4</v>
      </c>
      <c r="J15" s="123"/>
      <c r="K15" s="89">
        <f t="shared" si="0"/>
        <v>0.18996913580246913</v>
      </c>
    </row>
    <row r="16" spans="1:11" x14ac:dyDescent="0.3">
      <c r="A16" s="88">
        <v>14</v>
      </c>
      <c r="B16" s="57" t="s">
        <v>29</v>
      </c>
      <c r="C16" s="39">
        <v>1981</v>
      </c>
      <c r="D16" s="35">
        <v>41</v>
      </c>
      <c r="E16" s="193" t="s">
        <v>30</v>
      </c>
      <c r="F16" s="65" t="s">
        <v>37</v>
      </c>
      <c r="G16" s="149">
        <v>0.8930555555555556</v>
      </c>
      <c r="H16" s="99">
        <v>8</v>
      </c>
      <c r="I16" s="96">
        <v>3</v>
      </c>
      <c r="J16" s="123"/>
      <c r="K16" s="89">
        <f t="shared" si="0"/>
        <v>0.19845679012345679</v>
      </c>
    </row>
    <row r="17" spans="1:11" x14ac:dyDescent="0.3">
      <c r="A17" s="88">
        <v>15</v>
      </c>
      <c r="B17" s="49" t="s">
        <v>216</v>
      </c>
      <c r="C17" s="39">
        <v>1988</v>
      </c>
      <c r="D17" s="35">
        <v>34</v>
      </c>
      <c r="E17" s="193" t="s">
        <v>30</v>
      </c>
      <c r="F17" s="64" t="s">
        <v>89</v>
      </c>
      <c r="G17" s="182">
        <v>0.89583333333333337</v>
      </c>
      <c r="H17" s="99">
        <v>1</v>
      </c>
      <c r="I17" s="82">
        <v>10</v>
      </c>
      <c r="J17" s="123"/>
      <c r="K17" s="89">
        <f t="shared" si="0"/>
        <v>0.19907407407407407</v>
      </c>
    </row>
    <row r="18" spans="1:11" x14ac:dyDescent="0.3">
      <c r="A18" s="88">
        <v>16</v>
      </c>
      <c r="B18" s="44" t="s">
        <v>304</v>
      </c>
      <c r="C18" s="41">
        <v>1977</v>
      </c>
      <c r="D18" s="35">
        <v>45</v>
      </c>
      <c r="E18" s="199" t="s">
        <v>33</v>
      </c>
      <c r="F18" s="65" t="s">
        <v>37</v>
      </c>
      <c r="G18" s="149">
        <v>0.89722222222222225</v>
      </c>
      <c r="H18" s="99">
        <v>9</v>
      </c>
      <c r="I18" s="96">
        <v>2</v>
      </c>
      <c r="J18" s="123"/>
      <c r="K18" s="89">
        <f t="shared" si="0"/>
        <v>0.19938271604938274</v>
      </c>
    </row>
    <row r="19" spans="1:11" x14ac:dyDescent="0.3">
      <c r="A19" s="88">
        <v>17</v>
      </c>
      <c r="B19" s="56" t="s">
        <v>375</v>
      </c>
      <c r="C19" s="53">
        <v>1950</v>
      </c>
      <c r="D19" s="35">
        <v>72</v>
      </c>
      <c r="E19" s="139" t="s">
        <v>82</v>
      </c>
      <c r="F19" s="64" t="s">
        <v>81</v>
      </c>
      <c r="G19" s="149">
        <v>0.90763888888888899</v>
      </c>
      <c r="H19" s="99">
        <v>1</v>
      </c>
      <c r="I19" s="82">
        <v>10</v>
      </c>
      <c r="J19" s="123"/>
      <c r="K19" s="89">
        <f t="shared" si="0"/>
        <v>0.20169753086419756</v>
      </c>
    </row>
    <row r="20" spans="1:11" x14ac:dyDescent="0.3">
      <c r="A20" s="88">
        <v>18</v>
      </c>
      <c r="B20" s="55" t="s">
        <v>74</v>
      </c>
      <c r="C20" s="39">
        <v>1958</v>
      </c>
      <c r="D20" s="35">
        <v>64</v>
      </c>
      <c r="E20" s="195" t="s">
        <v>32</v>
      </c>
      <c r="F20" s="64" t="s">
        <v>73</v>
      </c>
      <c r="G20" s="149">
        <v>0.92083333333333339</v>
      </c>
      <c r="H20" s="99">
        <v>1</v>
      </c>
      <c r="I20" s="82">
        <v>10</v>
      </c>
      <c r="J20" s="123"/>
      <c r="K20" s="89">
        <f t="shared" si="0"/>
        <v>0.20462962962962963</v>
      </c>
    </row>
    <row r="21" spans="1:11" x14ac:dyDescent="0.3">
      <c r="A21" s="88">
        <v>19</v>
      </c>
      <c r="B21" s="44" t="s">
        <v>278</v>
      </c>
      <c r="C21" s="41">
        <v>2000</v>
      </c>
      <c r="D21" s="35">
        <v>22</v>
      </c>
      <c r="E21" s="200" t="s">
        <v>18</v>
      </c>
      <c r="F21" s="65" t="s">
        <v>15</v>
      </c>
      <c r="G21" s="150">
        <v>0.93611111111111101</v>
      </c>
      <c r="H21" s="99">
        <v>4</v>
      </c>
      <c r="I21" s="96">
        <v>7</v>
      </c>
      <c r="J21" s="155"/>
      <c r="K21" s="89">
        <f t="shared" si="0"/>
        <v>0.20802469135802468</v>
      </c>
    </row>
    <row r="22" spans="1:11" ht="15" thickBot="1" x14ac:dyDescent="0.35">
      <c r="A22" s="231">
        <v>20</v>
      </c>
      <c r="B22" s="232" t="s">
        <v>98</v>
      </c>
      <c r="C22" s="233">
        <v>1975</v>
      </c>
      <c r="D22" s="234">
        <v>47</v>
      </c>
      <c r="E22" s="235" t="s">
        <v>18</v>
      </c>
      <c r="F22" s="68" t="s">
        <v>96</v>
      </c>
      <c r="G22" s="236">
        <v>0.93819444444444444</v>
      </c>
      <c r="H22" s="237">
        <v>2</v>
      </c>
      <c r="I22" s="238">
        <v>9</v>
      </c>
      <c r="J22" s="239"/>
      <c r="K22" s="240">
        <f t="shared" si="0"/>
        <v>0.20848765432098765</v>
      </c>
    </row>
    <row r="23" spans="1:11" x14ac:dyDescent="0.3">
      <c r="A23" s="86">
        <v>21</v>
      </c>
      <c r="B23" s="78" t="s">
        <v>67</v>
      </c>
      <c r="C23" s="79">
        <v>1962</v>
      </c>
      <c r="D23" s="38">
        <v>60</v>
      </c>
      <c r="E23" s="243" t="s">
        <v>30</v>
      </c>
      <c r="F23" s="244" t="s">
        <v>73</v>
      </c>
      <c r="G23" s="227">
        <v>0.94305555555555554</v>
      </c>
      <c r="H23" s="98">
        <v>2</v>
      </c>
      <c r="I23" s="245">
        <v>9</v>
      </c>
      <c r="J23" s="122"/>
      <c r="K23" s="87">
        <f t="shared" si="0"/>
        <v>0.20956790123456789</v>
      </c>
    </row>
    <row r="24" spans="1:11" x14ac:dyDescent="0.3">
      <c r="A24" s="88">
        <v>22</v>
      </c>
      <c r="B24" s="55" t="s">
        <v>99</v>
      </c>
      <c r="C24" s="53">
        <v>1979</v>
      </c>
      <c r="D24" s="35">
        <v>43</v>
      </c>
      <c r="E24" s="197" t="s">
        <v>100</v>
      </c>
      <c r="F24" s="64" t="s">
        <v>96</v>
      </c>
      <c r="G24" s="151" t="s">
        <v>484</v>
      </c>
      <c r="H24" s="99">
        <v>3</v>
      </c>
      <c r="I24" s="96">
        <v>8</v>
      </c>
      <c r="J24" s="123"/>
      <c r="K24" s="89">
        <f t="shared" si="0"/>
        <v>0.21435185185185182</v>
      </c>
    </row>
    <row r="25" spans="1:11" x14ac:dyDescent="0.3">
      <c r="A25" s="88">
        <v>23</v>
      </c>
      <c r="B25" s="56" t="s">
        <v>49</v>
      </c>
      <c r="C25" s="39">
        <v>1973</v>
      </c>
      <c r="D25" s="35">
        <v>49</v>
      </c>
      <c r="E25" s="194" t="s">
        <v>18</v>
      </c>
      <c r="F25" s="65" t="s">
        <v>37</v>
      </c>
      <c r="G25" s="149">
        <v>0.96527777777777779</v>
      </c>
      <c r="H25" s="99">
        <v>10</v>
      </c>
      <c r="I25" s="96">
        <v>1</v>
      </c>
      <c r="J25" s="123"/>
      <c r="K25" s="89">
        <f t="shared" si="0"/>
        <v>0.21450617283950618</v>
      </c>
    </row>
    <row r="26" spans="1:11" x14ac:dyDescent="0.3">
      <c r="A26" s="88">
        <v>24</v>
      </c>
      <c r="B26" s="55" t="s">
        <v>84</v>
      </c>
      <c r="C26" s="39">
        <v>1949</v>
      </c>
      <c r="D26" s="35">
        <v>73</v>
      </c>
      <c r="E26" s="195" t="s">
        <v>58</v>
      </c>
      <c r="F26" s="64" t="s">
        <v>81</v>
      </c>
      <c r="G26" s="149">
        <v>0.99861111111111101</v>
      </c>
      <c r="H26" s="99">
        <v>2</v>
      </c>
      <c r="I26" s="96">
        <v>9</v>
      </c>
      <c r="J26" s="123"/>
      <c r="K26" s="89">
        <f t="shared" si="0"/>
        <v>0.22191358024691354</v>
      </c>
    </row>
    <row r="27" spans="1:11" x14ac:dyDescent="0.3">
      <c r="A27" s="88">
        <v>25</v>
      </c>
      <c r="B27" s="55" t="s">
        <v>102</v>
      </c>
      <c r="C27" s="39">
        <v>1972</v>
      </c>
      <c r="D27" s="35">
        <v>50</v>
      </c>
      <c r="E27" s="201" t="s">
        <v>28</v>
      </c>
      <c r="F27" s="64" t="s">
        <v>110</v>
      </c>
      <c r="G27" s="151" t="s">
        <v>231</v>
      </c>
      <c r="H27" s="99">
        <v>1</v>
      </c>
      <c r="I27" s="82">
        <v>10</v>
      </c>
      <c r="J27" s="123"/>
      <c r="K27" s="89">
        <f t="shared" si="0"/>
        <v>0.22345679012345679</v>
      </c>
    </row>
    <row r="28" spans="1:11" x14ac:dyDescent="0.3">
      <c r="A28" s="88">
        <v>26</v>
      </c>
      <c r="B28" s="55" t="s">
        <v>75</v>
      </c>
      <c r="C28" s="39">
        <v>1955</v>
      </c>
      <c r="D28" s="35">
        <v>67</v>
      </c>
      <c r="E28" s="195" t="s">
        <v>58</v>
      </c>
      <c r="F28" s="64" t="s">
        <v>73</v>
      </c>
      <c r="G28" s="151" t="s">
        <v>309</v>
      </c>
      <c r="H28" s="99">
        <v>3</v>
      </c>
      <c r="I28" s="96">
        <v>8</v>
      </c>
      <c r="J28" s="123"/>
      <c r="K28" s="89">
        <f t="shared" si="0"/>
        <v>0.22422839506172837</v>
      </c>
    </row>
    <row r="29" spans="1:11" x14ac:dyDescent="0.3">
      <c r="A29" s="88">
        <v>27</v>
      </c>
      <c r="B29" s="44" t="s">
        <v>183</v>
      </c>
      <c r="C29" s="41">
        <v>1964</v>
      </c>
      <c r="D29" s="35">
        <v>58</v>
      </c>
      <c r="E29" s="194" t="s">
        <v>18</v>
      </c>
      <c r="F29" s="64" t="s">
        <v>61</v>
      </c>
      <c r="G29" s="181" t="s">
        <v>346</v>
      </c>
      <c r="H29" s="99">
        <v>3</v>
      </c>
      <c r="I29" s="96">
        <v>8</v>
      </c>
      <c r="J29" s="123" t="s">
        <v>371</v>
      </c>
      <c r="K29" s="89">
        <f t="shared" si="0"/>
        <v>0.22793209876543211</v>
      </c>
    </row>
    <row r="30" spans="1:11" x14ac:dyDescent="0.3">
      <c r="A30" s="88">
        <v>28</v>
      </c>
      <c r="B30" s="56" t="s">
        <v>104</v>
      </c>
      <c r="C30" s="53">
        <v>1973</v>
      </c>
      <c r="D30" s="35">
        <v>49</v>
      </c>
      <c r="E30" s="194" t="s">
        <v>18</v>
      </c>
      <c r="F30" s="64" t="s">
        <v>96</v>
      </c>
      <c r="G30" s="151" t="s">
        <v>349</v>
      </c>
      <c r="H30" s="99">
        <v>4</v>
      </c>
      <c r="I30" s="96">
        <v>7</v>
      </c>
      <c r="J30" s="123"/>
      <c r="K30" s="89">
        <f t="shared" si="0"/>
        <v>0.23441358024691356</v>
      </c>
    </row>
    <row r="31" spans="1:11" x14ac:dyDescent="0.3">
      <c r="A31" s="88">
        <v>29</v>
      </c>
      <c r="B31" s="55" t="s">
        <v>44</v>
      </c>
      <c r="C31" s="39">
        <v>1973</v>
      </c>
      <c r="D31" s="35">
        <v>49</v>
      </c>
      <c r="E31" s="193" t="s">
        <v>30</v>
      </c>
      <c r="F31" s="65" t="s">
        <v>37</v>
      </c>
      <c r="G31" s="151" t="s">
        <v>480</v>
      </c>
      <c r="H31" s="99">
        <v>11</v>
      </c>
      <c r="I31" s="96">
        <v>1</v>
      </c>
      <c r="J31" s="123"/>
      <c r="K31" s="89">
        <f t="shared" si="0"/>
        <v>0.24490740740740741</v>
      </c>
    </row>
    <row r="32" spans="1:11" ht="15" thickBot="1" x14ac:dyDescent="0.35">
      <c r="A32" s="90">
        <v>30</v>
      </c>
      <c r="B32" s="185" t="s">
        <v>42</v>
      </c>
      <c r="C32" s="186">
        <v>1974</v>
      </c>
      <c r="D32" s="37">
        <v>48</v>
      </c>
      <c r="E32" s="246" t="s">
        <v>28</v>
      </c>
      <c r="F32" s="69" t="s">
        <v>37</v>
      </c>
      <c r="G32" s="170" t="s">
        <v>480</v>
      </c>
      <c r="H32" s="100">
        <v>12</v>
      </c>
      <c r="I32" s="97">
        <v>1</v>
      </c>
      <c r="J32" s="124"/>
      <c r="K32" s="91">
        <f t="shared" si="0"/>
        <v>0.24490740740740741</v>
      </c>
    </row>
    <row r="33" spans="1:11" x14ac:dyDescent="0.3">
      <c r="A33" s="217">
        <v>31</v>
      </c>
      <c r="B33" s="218" t="s">
        <v>68</v>
      </c>
      <c r="C33" s="148">
        <v>1968</v>
      </c>
      <c r="D33" s="75">
        <v>54</v>
      </c>
      <c r="E33" s="241" t="s">
        <v>18</v>
      </c>
      <c r="F33" s="152" t="s">
        <v>61</v>
      </c>
      <c r="G33" s="242" t="s">
        <v>481</v>
      </c>
      <c r="H33" s="222">
        <v>4</v>
      </c>
      <c r="I33" s="180">
        <v>7</v>
      </c>
      <c r="J33" s="223"/>
      <c r="K33" s="224">
        <f t="shared" si="0"/>
        <v>0.25123456790123455</v>
      </c>
    </row>
    <row r="34" spans="1:11" x14ac:dyDescent="0.3">
      <c r="A34" s="88">
        <v>32</v>
      </c>
      <c r="B34" s="55" t="s">
        <v>92</v>
      </c>
      <c r="C34" s="39">
        <v>2001</v>
      </c>
      <c r="D34" s="35">
        <v>21</v>
      </c>
      <c r="E34" s="194" t="s">
        <v>18</v>
      </c>
      <c r="F34" s="64" t="s">
        <v>89</v>
      </c>
      <c r="G34" s="151" t="s">
        <v>483</v>
      </c>
      <c r="H34" s="99">
        <v>2</v>
      </c>
      <c r="I34" s="96">
        <v>9</v>
      </c>
      <c r="J34" s="123"/>
      <c r="K34" s="89">
        <f t="shared" si="0"/>
        <v>0.25910493827160491</v>
      </c>
    </row>
    <row r="35" spans="1:11" x14ac:dyDescent="0.3">
      <c r="A35" s="88">
        <v>33</v>
      </c>
      <c r="B35" s="55" t="s">
        <v>376</v>
      </c>
      <c r="C35" s="39">
        <v>1993</v>
      </c>
      <c r="D35" s="35">
        <v>29</v>
      </c>
      <c r="E35" s="197" t="s">
        <v>93</v>
      </c>
      <c r="F35" s="64" t="s">
        <v>89</v>
      </c>
      <c r="G35" s="151" t="s">
        <v>271</v>
      </c>
      <c r="H35" s="99">
        <v>3</v>
      </c>
      <c r="I35" s="96">
        <v>8</v>
      </c>
      <c r="J35" s="123"/>
      <c r="K35" s="89">
        <f t="shared" si="0"/>
        <v>0.26651234567901239</v>
      </c>
    </row>
    <row r="36" spans="1:11" x14ac:dyDescent="0.3">
      <c r="A36" s="88">
        <v>34</v>
      </c>
      <c r="B36" s="55" t="s">
        <v>112</v>
      </c>
      <c r="C36" s="53">
        <v>1969</v>
      </c>
      <c r="D36" s="35">
        <v>53</v>
      </c>
      <c r="E36" s="201" t="s">
        <v>404</v>
      </c>
      <c r="F36" s="64" t="s">
        <v>110</v>
      </c>
      <c r="G36" s="151" t="s">
        <v>441</v>
      </c>
      <c r="H36" s="99">
        <v>2</v>
      </c>
      <c r="I36" s="96">
        <v>9</v>
      </c>
      <c r="J36" s="123"/>
      <c r="K36" s="89">
        <f t="shared" si="0"/>
        <v>0.27160493827160492</v>
      </c>
    </row>
    <row r="37" spans="1:11" x14ac:dyDescent="0.3">
      <c r="A37" s="88">
        <v>35</v>
      </c>
      <c r="B37" s="56" t="s">
        <v>83</v>
      </c>
      <c r="C37" s="53">
        <v>1945</v>
      </c>
      <c r="D37" s="35">
        <v>77</v>
      </c>
      <c r="E37" s="202" t="s">
        <v>64</v>
      </c>
      <c r="F37" s="64" t="s">
        <v>81</v>
      </c>
      <c r="G37" s="151" t="s">
        <v>369</v>
      </c>
      <c r="H37" s="99">
        <v>3</v>
      </c>
      <c r="I37" s="96">
        <v>8</v>
      </c>
      <c r="J37" s="123" t="s">
        <v>371</v>
      </c>
      <c r="K37" s="89">
        <f t="shared" si="0"/>
        <v>0.29706790123456789</v>
      </c>
    </row>
    <row r="38" spans="1:11" ht="15" thickBot="1" x14ac:dyDescent="0.35">
      <c r="A38" s="90">
        <v>36</v>
      </c>
      <c r="B38" s="185" t="s">
        <v>208</v>
      </c>
      <c r="C38" s="186">
        <v>1948</v>
      </c>
      <c r="D38" s="37">
        <v>74</v>
      </c>
      <c r="E38" s="203" t="s">
        <v>64</v>
      </c>
      <c r="F38" s="69" t="s">
        <v>81</v>
      </c>
      <c r="G38" s="187" t="s">
        <v>482</v>
      </c>
      <c r="H38" s="100">
        <v>4</v>
      </c>
      <c r="I38" s="97">
        <v>7</v>
      </c>
      <c r="J38" s="124" t="s">
        <v>371</v>
      </c>
      <c r="K38" s="91">
        <f t="shared" si="0"/>
        <v>0.37021604938271602</v>
      </c>
    </row>
    <row r="40" spans="1:11" x14ac:dyDescent="0.3">
      <c r="E40" s="92"/>
      <c r="F40" s="71"/>
      <c r="G40" s="142" t="s">
        <v>477</v>
      </c>
    </row>
    <row r="41" spans="1:11" x14ac:dyDescent="0.3">
      <c r="E41" s="193" t="s">
        <v>30</v>
      </c>
      <c r="F41" s="71"/>
      <c r="G41" s="191">
        <f>SUM(G4+G8+G11)</f>
        <v>2.2583333333333337</v>
      </c>
    </row>
    <row r="42" spans="1:11" x14ac:dyDescent="0.3">
      <c r="E42" s="194" t="s">
        <v>18</v>
      </c>
      <c r="F42" s="71"/>
      <c r="G42" s="191">
        <f>SUM(G5+G12+G21)</f>
        <v>2.473611111111111</v>
      </c>
    </row>
    <row r="43" spans="1:11" x14ac:dyDescent="0.3">
      <c r="E43" s="204" t="s">
        <v>64</v>
      </c>
      <c r="F43" s="71"/>
      <c r="G43" s="191"/>
    </row>
  </sheetData>
  <autoFilter ref="A2:K38" xr:uid="{00000000-0009-0000-0000-000004000000}"/>
  <sortState xmlns:xlrd2="http://schemas.microsoft.com/office/spreadsheetml/2017/richdata2" ref="B3:J38">
    <sortCondition ref="G3:G38"/>
    <sortCondition descending="1" ref="I3:I38"/>
  </sortState>
  <mergeCells count="1">
    <mergeCell ref="A1:K1"/>
  </mergeCells>
  <pageMargins left="0.51181102362204722" right="0.51181102362204722" top="0.78740157480314965" bottom="0.78740157480314965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44"/>
  <sheetViews>
    <sheetView workbookViewId="0">
      <selection activeCell="J37" sqref="J37"/>
    </sheetView>
  </sheetViews>
  <sheetFormatPr defaultRowHeight="14.4" x14ac:dyDescent="0.3"/>
  <cols>
    <col min="1" max="1" width="3.109375" customWidth="1"/>
    <col min="2" max="2" width="18.88671875" customWidth="1"/>
    <col min="3" max="3" width="4.44140625" bestFit="1" customWidth="1"/>
    <col min="4" max="4" width="3.5546875" bestFit="1" customWidth="1"/>
    <col min="5" max="5" width="18.88671875" bestFit="1" customWidth="1"/>
    <col min="6" max="6" width="3.88671875" customWidth="1"/>
    <col min="7" max="7" width="9.109375" customWidth="1"/>
    <col min="8" max="8" width="4.5546875" bestFit="1" customWidth="1"/>
    <col min="9" max="9" width="3" bestFit="1" customWidth="1"/>
    <col min="10" max="10" width="8.109375" customWidth="1"/>
    <col min="11" max="11" width="5.88671875" customWidth="1"/>
    <col min="12" max="12" width="1.88671875" customWidth="1"/>
  </cols>
  <sheetData>
    <row r="1" spans="1:11" ht="15" thickBot="1" x14ac:dyDescent="0.35">
      <c r="A1" s="1041" t="s">
        <v>488</v>
      </c>
      <c r="B1" s="1042"/>
      <c r="C1" s="1042"/>
      <c r="D1" s="1042"/>
      <c r="E1" s="1042"/>
      <c r="F1" s="1042"/>
      <c r="G1" s="1042"/>
      <c r="H1" s="1042"/>
      <c r="I1" s="1042"/>
      <c r="J1" s="1042"/>
      <c r="K1" s="1043"/>
    </row>
    <row r="2" spans="1:11" ht="15" thickBot="1" x14ac:dyDescent="0.35">
      <c r="A2" s="125" t="s">
        <v>0</v>
      </c>
      <c r="B2" s="77" t="s">
        <v>2</v>
      </c>
      <c r="C2" s="126" t="s">
        <v>3</v>
      </c>
      <c r="D2" s="127" t="s">
        <v>447</v>
      </c>
      <c r="E2" s="128" t="s">
        <v>4</v>
      </c>
      <c r="F2" s="284" t="s">
        <v>1</v>
      </c>
      <c r="G2" s="285" t="s">
        <v>121</v>
      </c>
      <c r="H2" s="286" t="s">
        <v>122</v>
      </c>
      <c r="I2" s="131" t="s">
        <v>8</v>
      </c>
      <c r="J2" s="132" t="s">
        <v>123</v>
      </c>
      <c r="K2" s="133" t="s">
        <v>124</v>
      </c>
    </row>
    <row r="3" spans="1:11" x14ac:dyDescent="0.3">
      <c r="A3" s="86">
        <v>1</v>
      </c>
      <c r="B3" s="268" t="s">
        <v>379</v>
      </c>
      <c r="C3" s="269">
        <v>1990</v>
      </c>
      <c r="D3" s="38">
        <v>32</v>
      </c>
      <c r="E3" s="270" t="s">
        <v>64</v>
      </c>
      <c r="F3" s="244" t="s">
        <v>21</v>
      </c>
      <c r="G3" s="271">
        <v>0.69444444444444453</v>
      </c>
      <c r="H3" s="272">
        <v>1</v>
      </c>
      <c r="I3" s="81">
        <v>10</v>
      </c>
      <c r="J3" s="289" t="s">
        <v>494</v>
      </c>
      <c r="K3" s="87">
        <f t="shared" ref="K3:K25" si="0">SUM(G3/4.5)</f>
        <v>0.15432098765432101</v>
      </c>
    </row>
    <row r="4" spans="1:11" x14ac:dyDescent="0.3">
      <c r="A4" s="88">
        <v>2</v>
      </c>
      <c r="B4" s="248" t="s">
        <v>459</v>
      </c>
      <c r="C4" s="41">
        <v>2005</v>
      </c>
      <c r="D4" s="35">
        <v>17</v>
      </c>
      <c r="E4" s="45" t="s">
        <v>460</v>
      </c>
      <c r="F4" s="65" t="s">
        <v>15</v>
      </c>
      <c r="G4" s="257">
        <v>0.70416666666666661</v>
      </c>
      <c r="H4" s="143">
        <v>1</v>
      </c>
      <c r="I4" s="82">
        <v>10</v>
      </c>
      <c r="J4" s="123" t="s">
        <v>6</v>
      </c>
      <c r="K4" s="89">
        <f t="shared" si="0"/>
        <v>0.15648148148148147</v>
      </c>
    </row>
    <row r="5" spans="1:11" x14ac:dyDescent="0.3">
      <c r="A5" s="88">
        <v>3</v>
      </c>
      <c r="B5" s="250" t="s">
        <v>41</v>
      </c>
      <c r="C5" s="53">
        <v>1977</v>
      </c>
      <c r="D5" s="35">
        <v>45</v>
      </c>
      <c r="E5" s="54" t="s">
        <v>30</v>
      </c>
      <c r="F5" s="64" t="s">
        <v>37</v>
      </c>
      <c r="G5" s="257">
        <v>0.70763888888888893</v>
      </c>
      <c r="H5" s="143">
        <v>1</v>
      </c>
      <c r="I5" s="82">
        <v>10</v>
      </c>
      <c r="J5" s="123"/>
      <c r="K5" s="89">
        <f t="shared" si="0"/>
        <v>0.15725308641975311</v>
      </c>
    </row>
    <row r="6" spans="1:11" x14ac:dyDescent="0.3">
      <c r="A6" s="88">
        <v>4</v>
      </c>
      <c r="B6" s="248" t="s">
        <v>17</v>
      </c>
      <c r="C6" s="41">
        <v>2004</v>
      </c>
      <c r="D6" s="35">
        <v>18</v>
      </c>
      <c r="E6" s="42" t="s">
        <v>18</v>
      </c>
      <c r="F6" s="64" t="s">
        <v>15</v>
      </c>
      <c r="G6" s="258">
        <v>0.71111111111111114</v>
      </c>
      <c r="H6" s="143">
        <v>2</v>
      </c>
      <c r="I6" s="96">
        <v>9</v>
      </c>
      <c r="J6" s="123" t="s">
        <v>370</v>
      </c>
      <c r="K6" s="89">
        <f t="shared" si="0"/>
        <v>0.15802469135802469</v>
      </c>
    </row>
    <row r="7" spans="1:11" x14ac:dyDescent="0.3">
      <c r="A7" s="88">
        <v>5</v>
      </c>
      <c r="B7" s="248" t="s">
        <v>461</v>
      </c>
      <c r="C7" s="41">
        <v>2007</v>
      </c>
      <c r="D7" s="35">
        <v>15</v>
      </c>
      <c r="E7" s="45" t="s">
        <v>47</v>
      </c>
      <c r="F7" s="65" t="s">
        <v>15</v>
      </c>
      <c r="G7" s="257">
        <v>0.7402777777777777</v>
      </c>
      <c r="H7" s="143">
        <v>3</v>
      </c>
      <c r="I7" s="96">
        <v>8</v>
      </c>
      <c r="J7" s="123" t="s">
        <v>6</v>
      </c>
      <c r="K7" s="89">
        <f t="shared" si="0"/>
        <v>0.16450617283950617</v>
      </c>
    </row>
    <row r="8" spans="1:11" x14ac:dyDescent="0.3">
      <c r="A8" s="88">
        <v>6</v>
      </c>
      <c r="B8" s="248" t="s">
        <v>62</v>
      </c>
      <c r="C8" s="41">
        <v>1966</v>
      </c>
      <c r="D8" s="35">
        <v>56</v>
      </c>
      <c r="E8" s="51" t="s">
        <v>57</v>
      </c>
      <c r="F8" s="64" t="s">
        <v>61</v>
      </c>
      <c r="G8" s="257">
        <v>0.74305555555555547</v>
      </c>
      <c r="H8" s="143">
        <v>1</v>
      </c>
      <c r="I8" s="82">
        <v>10</v>
      </c>
      <c r="J8" s="123"/>
      <c r="K8" s="89">
        <f t="shared" si="0"/>
        <v>0.16512345679012344</v>
      </c>
    </row>
    <row r="9" spans="1:11" x14ac:dyDescent="0.3">
      <c r="A9" s="88">
        <v>7</v>
      </c>
      <c r="B9" s="250" t="s">
        <v>39</v>
      </c>
      <c r="C9" s="53">
        <v>1972</v>
      </c>
      <c r="D9" s="35">
        <v>50</v>
      </c>
      <c r="E9" s="54" t="s">
        <v>30</v>
      </c>
      <c r="F9" s="65" t="s">
        <v>61</v>
      </c>
      <c r="G9" s="257">
        <v>0.74861111111111101</v>
      </c>
      <c r="H9" s="143">
        <v>2</v>
      </c>
      <c r="I9" s="96">
        <v>9</v>
      </c>
      <c r="J9" s="123" t="s">
        <v>6</v>
      </c>
      <c r="K9" s="89">
        <f t="shared" si="0"/>
        <v>0.16635802469135799</v>
      </c>
    </row>
    <row r="10" spans="1:11" x14ac:dyDescent="0.3">
      <c r="A10" s="88">
        <v>8</v>
      </c>
      <c r="B10" s="251" t="s">
        <v>438</v>
      </c>
      <c r="C10" s="41">
        <v>1973</v>
      </c>
      <c r="D10" s="35">
        <v>49</v>
      </c>
      <c r="E10" s="59" t="s">
        <v>396</v>
      </c>
      <c r="F10" s="65" t="s">
        <v>37</v>
      </c>
      <c r="G10" s="257">
        <v>0.74930555555555556</v>
      </c>
      <c r="H10" s="143">
        <v>2</v>
      </c>
      <c r="I10" s="96">
        <v>9</v>
      </c>
      <c r="J10" s="123"/>
      <c r="K10" s="89">
        <f t="shared" si="0"/>
        <v>0.16651234567901235</v>
      </c>
    </row>
    <row r="11" spans="1:11" x14ac:dyDescent="0.3">
      <c r="A11" s="88">
        <v>9</v>
      </c>
      <c r="B11" s="250" t="s">
        <v>53</v>
      </c>
      <c r="C11" s="39">
        <v>1977</v>
      </c>
      <c r="D11" s="35">
        <v>45</v>
      </c>
      <c r="E11" s="42" t="s">
        <v>18</v>
      </c>
      <c r="F11" s="65" t="s">
        <v>37</v>
      </c>
      <c r="G11" s="257">
        <v>0.77361111111111114</v>
      </c>
      <c r="H11" s="143">
        <v>3</v>
      </c>
      <c r="I11" s="96">
        <v>8</v>
      </c>
      <c r="J11" s="123" t="s">
        <v>6</v>
      </c>
      <c r="K11" s="89">
        <f t="shared" si="0"/>
        <v>0.17191358024691358</v>
      </c>
    </row>
    <row r="12" spans="1:11" ht="15" thickBot="1" x14ac:dyDescent="0.35">
      <c r="A12" s="90">
        <v>10</v>
      </c>
      <c r="B12" s="273" t="s">
        <v>63</v>
      </c>
      <c r="C12" s="84">
        <v>1963</v>
      </c>
      <c r="D12" s="37">
        <v>59</v>
      </c>
      <c r="E12" s="274" t="s">
        <v>64</v>
      </c>
      <c r="F12" s="229" t="s">
        <v>61</v>
      </c>
      <c r="G12" s="261">
        <v>0.77569444444444446</v>
      </c>
      <c r="H12" s="171">
        <v>3</v>
      </c>
      <c r="I12" s="97">
        <v>8</v>
      </c>
      <c r="J12" s="124"/>
      <c r="K12" s="91">
        <f t="shared" si="0"/>
        <v>0.17237654320987655</v>
      </c>
    </row>
    <row r="13" spans="1:11" x14ac:dyDescent="0.3">
      <c r="A13" s="217">
        <v>11</v>
      </c>
      <c r="B13" s="263" t="s">
        <v>49</v>
      </c>
      <c r="C13" s="264">
        <v>1973</v>
      </c>
      <c r="D13" s="75">
        <v>49</v>
      </c>
      <c r="E13" s="265" t="s">
        <v>18</v>
      </c>
      <c r="F13" s="220" t="s">
        <v>37</v>
      </c>
      <c r="G13" s="266">
        <v>0.80069444444444438</v>
      </c>
      <c r="H13" s="267">
        <v>4</v>
      </c>
      <c r="I13" s="180">
        <v>7</v>
      </c>
      <c r="J13" s="223"/>
      <c r="K13" s="224">
        <f t="shared" si="0"/>
        <v>0.17793209876543209</v>
      </c>
    </row>
    <row r="14" spans="1:11" x14ac:dyDescent="0.3">
      <c r="A14" s="88">
        <v>12</v>
      </c>
      <c r="B14" s="139" t="s">
        <v>372</v>
      </c>
      <c r="C14" s="53">
        <v>1975</v>
      </c>
      <c r="D14" s="35">
        <v>47</v>
      </c>
      <c r="E14" s="51" t="s">
        <v>47</v>
      </c>
      <c r="F14" s="65" t="s">
        <v>37</v>
      </c>
      <c r="G14" s="257">
        <v>0.80972222222222223</v>
      </c>
      <c r="H14" s="143">
        <v>5</v>
      </c>
      <c r="I14" s="96">
        <v>6</v>
      </c>
      <c r="J14" s="123"/>
      <c r="K14" s="89">
        <f t="shared" si="0"/>
        <v>0.17993827160493828</v>
      </c>
    </row>
    <row r="15" spans="1:11" x14ac:dyDescent="0.3">
      <c r="A15" s="88">
        <v>13</v>
      </c>
      <c r="B15" s="249" t="s">
        <v>42</v>
      </c>
      <c r="C15" s="39">
        <v>1974</v>
      </c>
      <c r="D15" s="35">
        <v>48</v>
      </c>
      <c r="E15" s="51" t="s">
        <v>28</v>
      </c>
      <c r="F15" s="64" t="s">
        <v>37</v>
      </c>
      <c r="G15" s="257">
        <v>0.81180555555555556</v>
      </c>
      <c r="H15" s="143">
        <v>6</v>
      </c>
      <c r="I15" s="96">
        <v>5</v>
      </c>
      <c r="J15" s="123" t="s">
        <v>6</v>
      </c>
      <c r="K15" s="89">
        <f t="shared" si="0"/>
        <v>0.18040123456790125</v>
      </c>
    </row>
    <row r="16" spans="1:11" x14ac:dyDescent="0.3">
      <c r="A16" s="88">
        <v>14</v>
      </c>
      <c r="B16" s="249" t="s">
        <v>97</v>
      </c>
      <c r="C16" s="39">
        <v>1979</v>
      </c>
      <c r="D16" s="35">
        <v>43</v>
      </c>
      <c r="E16" s="54" t="s">
        <v>30</v>
      </c>
      <c r="F16" s="64" t="s">
        <v>96</v>
      </c>
      <c r="G16" s="258">
        <v>0.81666666666666676</v>
      </c>
      <c r="H16" s="143">
        <v>1</v>
      </c>
      <c r="I16" s="82">
        <v>10</v>
      </c>
      <c r="J16" s="290" t="s">
        <v>495</v>
      </c>
      <c r="K16" s="89">
        <f t="shared" si="0"/>
        <v>0.18148148148148149</v>
      </c>
    </row>
    <row r="17" spans="1:11" x14ac:dyDescent="0.3">
      <c r="A17" s="88">
        <v>15</v>
      </c>
      <c r="B17" s="248" t="s">
        <v>71</v>
      </c>
      <c r="C17" s="41">
        <v>1970</v>
      </c>
      <c r="D17" s="35">
        <v>52</v>
      </c>
      <c r="E17" s="50" t="s">
        <v>64</v>
      </c>
      <c r="F17" s="65" t="s">
        <v>61</v>
      </c>
      <c r="G17" s="258">
        <v>0.82986111111111116</v>
      </c>
      <c r="H17" s="143">
        <v>4</v>
      </c>
      <c r="I17" s="96">
        <v>7</v>
      </c>
      <c r="J17" s="123" t="s">
        <v>6</v>
      </c>
      <c r="K17" s="89">
        <f t="shared" si="0"/>
        <v>0.18441358024691359</v>
      </c>
    </row>
    <row r="18" spans="1:11" x14ac:dyDescent="0.3">
      <c r="A18" s="88">
        <v>16</v>
      </c>
      <c r="B18" s="248" t="s">
        <v>314</v>
      </c>
      <c r="C18" s="41">
        <v>1987</v>
      </c>
      <c r="D18" s="35">
        <v>35</v>
      </c>
      <c r="E18" s="43" t="s">
        <v>437</v>
      </c>
      <c r="F18" s="64" t="s">
        <v>21</v>
      </c>
      <c r="G18" s="258">
        <v>0.84722222222222221</v>
      </c>
      <c r="H18" s="143">
        <v>2</v>
      </c>
      <c r="I18" s="96">
        <v>9</v>
      </c>
      <c r="J18" s="123"/>
      <c r="K18" s="89">
        <f t="shared" si="0"/>
        <v>0.18827160493827161</v>
      </c>
    </row>
    <row r="19" spans="1:11" x14ac:dyDescent="0.3">
      <c r="A19" s="88">
        <v>17</v>
      </c>
      <c r="B19" s="251" t="s">
        <v>374</v>
      </c>
      <c r="C19" s="41">
        <v>1975</v>
      </c>
      <c r="D19" s="35">
        <v>47</v>
      </c>
      <c r="E19" s="59" t="s">
        <v>439</v>
      </c>
      <c r="F19" s="65" t="s">
        <v>37</v>
      </c>
      <c r="G19" s="257">
        <v>0.85277777777777775</v>
      </c>
      <c r="H19" s="143">
        <v>7</v>
      </c>
      <c r="I19" s="96">
        <v>4</v>
      </c>
      <c r="J19" s="123"/>
      <c r="K19" s="89">
        <f t="shared" si="0"/>
        <v>0.18950617283950616</v>
      </c>
    </row>
    <row r="20" spans="1:11" x14ac:dyDescent="0.3">
      <c r="A20" s="88">
        <v>18</v>
      </c>
      <c r="B20" s="248" t="s">
        <v>65</v>
      </c>
      <c r="C20" s="41">
        <v>1970</v>
      </c>
      <c r="D20" s="35">
        <v>52</v>
      </c>
      <c r="E20" s="59" t="s">
        <v>66</v>
      </c>
      <c r="F20" s="64" t="s">
        <v>61</v>
      </c>
      <c r="G20" s="257">
        <v>0.86944444444444446</v>
      </c>
      <c r="H20" s="143">
        <v>6</v>
      </c>
      <c r="I20" s="96">
        <v>6</v>
      </c>
      <c r="J20" s="155"/>
      <c r="K20" s="89">
        <f t="shared" si="0"/>
        <v>0.19320987654320987</v>
      </c>
    </row>
    <row r="21" spans="1:11" x14ac:dyDescent="0.3">
      <c r="A21" s="88">
        <v>19</v>
      </c>
      <c r="B21" s="248" t="s">
        <v>29</v>
      </c>
      <c r="C21" s="41">
        <v>1981</v>
      </c>
      <c r="D21" s="35">
        <v>41</v>
      </c>
      <c r="E21" s="54" t="s">
        <v>30</v>
      </c>
      <c r="F21" s="65" t="s">
        <v>37</v>
      </c>
      <c r="G21" s="257">
        <v>0.87638888888888899</v>
      </c>
      <c r="H21" s="143">
        <v>8</v>
      </c>
      <c r="I21" s="96">
        <v>3</v>
      </c>
      <c r="J21" s="123" t="s">
        <v>6</v>
      </c>
      <c r="K21" s="89">
        <f t="shared" si="0"/>
        <v>0.19475308641975311</v>
      </c>
    </row>
    <row r="22" spans="1:11" ht="15" thickBot="1" x14ac:dyDescent="0.35">
      <c r="A22" s="231">
        <v>20</v>
      </c>
      <c r="B22" s="291" t="s">
        <v>296</v>
      </c>
      <c r="C22" s="275">
        <v>1965</v>
      </c>
      <c r="D22" s="234">
        <v>57</v>
      </c>
      <c r="E22" s="292" t="s">
        <v>93</v>
      </c>
      <c r="F22" s="68" t="s">
        <v>61</v>
      </c>
      <c r="G22" s="293">
        <v>0.87916666666666676</v>
      </c>
      <c r="H22" s="276">
        <v>5</v>
      </c>
      <c r="I22" s="238">
        <v>5</v>
      </c>
      <c r="J22" s="239"/>
      <c r="K22" s="240">
        <f t="shared" si="0"/>
        <v>0.19537037037037039</v>
      </c>
    </row>
    <row r="23" spans="1:11" x14ac:dyDescent="0.3">
      <c r="A23" s="86">
        <v>21</v>
      </c>
      <c r="B23" s="279" t="s">
        <v>375</v>
      </c>
      <c r="C23" s="280">
        <v>1950</v>
      </c>
      <c r="D23" s="38">
        <v>72</v>
      </c>
      <c r="E23" s="281" t="s">
        <v>82</v>
      </c>
      <c r="F23" s="244" t="s">
        <v>81</v>
      </c>
      <c r="G23" s="271">
        <v>0.91180555555555554</v>
      </c>
      <c r="H23" s="272">
        <v>1</v>
      </c>
      <c r="I23" s="81">
        <v>10</v>
      </c>
      <c r="J23" s="122"/>
      <c r="K23" s="87">
        <f t="shared" si="0"/>
        <v>0.20262345679012345</v>
      </c>
    </row>
    <row r="24" spans="1:11" x14ac:dyDescent="0.3">
      <c r="A24" s="88">
        <v>22</v>
      </c>
      <c r="B24" s="249" t="s">
        <v>98</v>
      </c>
      <c r="C24" s="39">
        <v>1975</v>
      </c>
      <c r="D24" s="35">
        <v>47</v>
      </c>
      <c r="E24" s="42" t="s">
        <v>18</v>
      </c>
      <c r="F24" s="64" t="s">
        <v>96</v>
      </c>
      <c r="G24" s="257">
        <v>0.92847222222222225</v>
      </c>
      <c r="H24" s="143">
        <v>2</v>
      </c>
      <c r="I24" s="96">
        <v>9</v>
      </c>
      <c r="J24" s="123" t="s">
        <v>6</v>
      </c>
      <c r="K24" s="89">
        <f t="shared" si="0"/>
        <v>0.20632716049382716</v>
      </c>
    </row>
    <row r="25" spans="1:11" x14ac:dyDescent="0.3">
      <c r="A25" s="88">
        <v>23</v>
      </c>
      <c r="B25" s="249" t="s">
        <v>74</v>
      </c>
      <c r="C25" s="39">
        <v>1958</v>
      </c>
      <c r="D25" s="35">
        <v>64</v>
      </c>
      <c r="E25" s="51" t="s">
        <v>32</v>
      </c>
      <c r="F25" s="64" t="s">
        <v>73</v>
      </c>
      <c r="G25" s="258">
        <v>0.93125000000000002</v>
      </c>
      <c r="H25" s="143">
        <v>1</v>
      </c>
      <c r="I25" s="82">
        <v>10</v>
      </c>
      <c r="J25" s="123"/>
      <c r="K25" s="89">
        <f t="shared" si="0"/>
        <v>0.20694444444444446</v>
      </c>
    </row>
    <row r="26" spans="1:11" x14ac:dyDescent="0.3">
      <c r="A26" s="88">
        <v>24</v>
      </c>
      <c r="B26" s="195" t="s">
        <v>489</v>
      </c>
      <c r="C26" s="39">
        <v>1987</v>
      </c>
      <c r="D26" s="35">
        <v>35</v>
      </c>
      <c r="E26" s="40" t="s">
        <v>490</v>
      </c>
      <c r="F26" s="64" t="s">
        <v>21</v>
      </c>
      <c r="G26" s="257">
        <v>0.94861111111111107</v>
      </c>
      <c r="H26" s="143">
        <v>3</v>
      </c>
      <c r="I26" s="96">
        <v>8</v>
      </c>
      <c r="J26" s="123"/>
      <c r="K26" s="89">
        <f t="shared" ref="K26:K37" si="1">SUM(G26/4.5)</f>
        <v>0.21080246913580247</v>
      </c>
    </row>
    <row r="27" spans="1:11" x14ac:dyDescent="0.3">
      <c r="A27" s="88">
        <v>25</v>
      </c>
      <c r="B27" s="251" t="s">
        <v>67</v>
      </c>
      <c r="C27" s="41">
        <v>1962</v>
      </c>
      <c r="D27" s="35">
        <v>60</v>
      </c>
      <c r="E27" s="60" t="s">
        <v>30</v>
      </c>
      <c r="F27" s="64" t="s">
        <v>73</v>
      </c>
      <c r="G27" s="258">
        <v>0.95277777777777783</v>
      </c>
      <c r="H27" s="143">
        <v>2</v>
      </c>
      <c r="I27" s="96">
        <v>9</v>
      </c>
      <c r="J27" s="123"/>
      <c r="K27" s="89">
        <f t="shared" si="1"/>
        <v>0.21172839506172841</v>
      </c>
    </row>
    <row r="28" spans="1:11" x14ac:dyDescent="0.3">
      <c r="A28" s="88">
        <v>26</v>
      </c>
      <c r="B28" s="249" t="s">
        <v>99</v>
      </c>
      <c r="C28" s="53">
        <v>1979</v>
      </c>
      <c r="D28" s="35">
        <v>43</v>
      </c>
      <c r="E28" s="45" t="s">
        <v>100</v>
      </c>
      <c r="F28" s="64" t="s">
        <v>96</v>
      </c>
      <c r="G28" s="257">
        <v>0.95833333333333337</v>
      </c>
      <c r="H28" s="143">
        <v>3</v>
      </c>
      <c r="I28" s="96">
        <v>8</v>
      </c>
      <c r="J28" s="123"/>
      <c r="K28" s="89">
        <f t="shared" si="1"/>
        <v>0.21296296296296297</v>
      </c>
    </row>
    <row r="29" spans="1:11" x14ac:dyDescent="0.3">
      <c r="A29" s="88">
        <v>27</v>
      </c>
      <c r="B29" s="249" t="s">
        <v>102</v>
      </c>
      <c r="C29" s="39">
        <v>1972</v>
      </c>
      <c r="D29" s="35">
        <v>50</v>
      </c>
      <c r="E29" s="63" t="s">
        <v>28</v>
      </c>
      <c r="F29" s="64" t="s">
        <v>110</v>
      </c>
      <c r="G29" s="257">
        <v>0.97222222222222221</v>
      </c>
      <c r="H29" s="143">
        <v>1</v>
      </c>
      <c r="I29" s="82">
        <v>10</v>
      </c>
      <c r="J29" s="123" t="s">
        <v>496</v>
      </c>
      <c r="K29" s="89">
        <f t="shared" si="1"/>
        <v>0.21604938271604937</v>
      </c>
    </row>
    <row r="30" spans="1:11" x14ac:dyDescent="0.3">
      <c r="A30" s="88">
        <v>28</v>
      </c>
      <c r="B30" s="248" t="s">
        <v>183</v>
      </c>
      <c r="C30" s="41">
        <v>1964</v>
      </c>
      <c r="D30" s="35">
        <v>58</v>
      </c>
      <c r="E30" s="42" t="s">
        <v>18</v>
      </c>
      <c r="F30" s="64" t="s">
        <v>61</v>
      </c>
      <c r="G30" s="260" t="s">
        <v>337</v>
      </c>
      <c r="H30" s="143">
        <v>7</v>
      </c>
      <c r="I30" s="96">
        <v>4</v>
      </c>
      <c r="J30" s="123" t="s">
        <v>371</v>
      </c>
      <c r="K30" s="89">
        <f t="shared" si="1"/>
        <v>0.2243827160493827</v>
      </c>
    </row>
    <row r="31" spans="1:11" x14ac:dyDescent="0.3">
      <c r="A31" s="88">
        <v>29</v>
      </c>
      <c r="B31" s="249" t="s">
        <v>75</v>
      </c>
      <c r="C31" s="39">
        <v>1955</v>
      </c>
      <c r="D31" s="35">
        <v>67</v>
      </c>
      <c r="E31" s="51" t="s">
        <v>58</v>
      </c>
      <c r="F31" s="64" t="s">
        <v>73</v>
      </c>
      <c r="G31" s="259" t="s">
        <v>294</v>
      </c>
      <c r="H31" s="143">
        <v>3</v>
      </c>
      <c r="I31" s="96">
        <v>8</v>
      </c>
      <c r="J31" s="123"/>
      <c r="K31" s="89">
        <f t="shared" si="1"/>
        <v>0.22932098765432096</v>
      </c>
    </row>
    <row r="32" spans="1:11" ht="15" thickBot="1" x14ac:dyDescent="0.35">
      <c r="A32" s="90">
        <v>30</v>
      </c>
      <c r="B32" s="256" t="s">
        <v>103</v>
      </c>
      <c r="C32" s="186">
        <v>1974</v>
      </c>
      <c r="D32" s="37">
        <v>48</v>
      </c>
      <c r="E32" s="282" t="s">
        <v>30</v>
      </c>
      <c r="F32" s="229" t="s">
        <v>96</v>
      </c>
      <c r="G32" s="283" t="s">
        <v>320</v>
      </c>
      <c r="H32" s="171">
        <v>4</v>
      </c>
      <c r="I32" s="97">
        <v>7</v>
      </c>
      <c r="J32" s="124"/>
      <c r="K32" s="91">
        <f>SUM(G32/4.5)</f>
        <v>0.23024691358024693</v>
      </c>
    </row>
    <row r="33" spans="1:11" x14ac:dyDescent="0.3">
      <c r="A33" s="217">
        <v>31</v>
      </c>
      <c r="B33" s="247" t="s">
        <v>43</v>
      </c>
      <c r="C33" s="148">
        <v>1980</v>
      </c>
      <c r="D33" s="75">
        <v>42</v>
      </c>
      <c r="E33" s="277" t="s">
        <v>30</v>
      </c>
      <c r="F33" s="220" t="s">
        <v>37</v>
      </c>
      <c r="G33" s="278" t="s">
        <v>320</v>
      </c>
      <c r="H33" s="267">
        <v>9</v>
      </c>
      <c r="I33" s="180">
        <v>2</v>
      </c>
      <c r="J33" s="223"/>
      <c r="K33" s="224">
        <f>SUM(G33/4.5)</f>
        <v>0.23024691358024693</v>
      </c>
    </row>
    <row r="34" spans="1:11" x14ac:dyDescent="0.3">
      <c r="A34" s="88">
        <v>32</v>
      </c>
      <c r="B34" s="250" t="s">
        <v>104</v>
      </c>
      <c r="C34" s="53">
        <v>1973</v>
      </c>
      <c r="D34" s="35">
        <v>49</v>
      </c>
      <c r="E34" s="42" t="s">
        <v>18</v>
      </c>
      <c r="F34" s="64" t="s">
        <v>96</v>
      </c>
      <c r="G34" s="259" t="s">
        <v>300</v>
      </c>
      <c r="H34" s="143">
        <v>5</v>
      </c>
      <c r="I34" s="96">
        <v>6</v>
      </c>
      <c r="J34" s="123"/>
      <c r="K34" s="89">
        <f t="shared" si="1"/>
        <v>0.23981481481481481</v>
      </c>
    </row>
    <row r="35" spans="1:11" x14ac:dyDescent="0.3">
      <c r="A35" s="88">
        <v>33</v>
      </c>
      <c r="B35" s="249" t="s">
        <v>92</v>
      </c>
      <c r="C35" s="39">
        <v>2001</v>
      </c>
      <c r="D35" s="35">
        <v>21</v>
      </c>
      <c r="E35" s="42" t="s">
        <v>18</v>
      </c>
      <c r="F35" s="64" t="s">
        <v>89</v>
      </c>
      <c r="G35" s="259" t="s">
        <v>293</v>
      </c>
      <c r="H35" s="143">
        <v>1</v>
      </c>
      <c r="I35" s="82">
        <v>10</v>
      </c>
      <c r="J35" s="123" t="s">
        <v>370</v>
      </c>
      <c r="K35" s="89">
        <f t="shared" si="1"/>
        <v>0.25169753086419755</v>
      </c>
    </row>
    <row r="36" spans="1:11" x14ac:dyDescent="0.3">
      <c r="A36" s="88">
        <v>34</v>
      </c>
      <c r="B36" s="249" t="s">
        <v>376</v>
      </c>
      <c r="C36" s="39">
        <v>1993</v>
      </c>
      <c r="D36" s="35">
        <v>29</v>
      </c>
      <c r="E36" s="45" t="s">
        <v>93</v>
      </c>
      <c r="F36" s="64" t="s">
        <v>89</v>
      </c>
      <c r="G36" s="259" t="s">
        <v>362</v>
      </c>
      <c r="H36" s="143">
        <v>2</v>
      </c>
      <c r="I36" s="96">
        <v>9</v>
      </c>
      <c r="J36" s="123"/>
      <c r="K36" s="89">
        <f t="shared" si="1"/>
        <v>0.25956790123456791</v>
      </c>
    </row>
    <row r="37" spans="1:11" ht="15" thickBot="1" x14ac:dyDescent="0.35">
      <c r="A37" s="90">
        <v>35</v>
      </c>
      <c r="B37" s="256" t="s">
        <v>208</v>
      </c>
      <c r="C37" s="186">
        <v>1948</v>
      </c>
      <c r="D37" s="37">
        <v>74</v>
      </c>
      <c r="E37" s="169" t="s">
        <v>64</v>
      </c>
      <c r="F37" s="69" t="s">
        <v>81</v>
      </c>
      <c r="G37" s="262" t="s">
        <v>491</v>
      </c>
      <c r="H37" s="171">
        <v>2</v>
      </c>
      <c r="I37" s="97">
        <v>9</v>
      </c>
      <c r="J37" s="124" t="s">
        <v>371</v>
      </c>
      <c r="K37" s="91">
        <f t="shared" si="1"/>
        <v>0.3493827160493827</v>
      </c>
    </row>
    <row r="39" spans="1:11" x14ac:dyDescent="0.3">
      <c r="C39" s="71" t="s">
        <v>6</v>
      </c>
      <c r="D39" s="71" t="s">
        <v>492</v>
      </c>
      <c r="E39" s="71"/>
      <c r="F39" s="71"/>
      <c r="G39" s="71"/>
      <c r="H39" s="71"/>
      <c r="I39" s="71"/>
    </row>
    <row r="40" spans="1:11" x14ac:dyDescent="0.3">
      <c r="C40" s="71" t="s">
        <v>370</v>
      </c>
      <c r="D40" s="71" t="s">
        <v>493</v>
      </c>
      <c r="E40" s="71"/>
      <c r="F40" s="71"/>
      <c r="G40" s="71"/>
      <c r="H40" s="71"/>
      <c r="I40" s="71"/>
    </row>
    <row r="41" spans="1:11" x14ac:dyDescent="0.3">
      <c r="G41" s="288" t="s">
        <v>497</v>
      </c>
    </row>
    <row r="42" spans="1:11" x14ac:dyDescent="0.3">
      <c r="C42" s="1044"/>
      <c r="D42" s="1045"/>
      <c r="E42" s="60" t="s">
        <v>30</v>
      </c>
      <c r="F42" s="71"/>
      <c r="G42" s="287">
        <f>SUM(G5+G9+G16)</f>
        <v>2.2729166666666667</v>
      </c>
    </row>
    <row r="43" spans="1:11" x14ac:dyDescent="0.3">
      <c r="E43" s="42" t="s">
        <v>18</v>
      </c>
      <c r="F43" s="71"/>
      <c r="G43" s="287">
        <f>SUM(G6+G11+G13)</f>
        <v>2.2854166666666664</v>
      </c>
    </row>
    <row r="44" spans="1:11" x14ac:dyDescent="0.3">
      <c r="E44" s="50" t="s">
        <v>64</v>
      </c>
      <c r="F44" s="71"/>
      <c r="G44" s="287">
        <f>SUM(G3+G12+G17)</f>
        <v>2.3000000000000003</v>
      </c>
    </row>
  </sheetData>
  <autoFilter ref="A2:K37" xr:uid="{00000000-0009-0000-0000-000005000000}"/>
  <sortState xmlns:xlrd2="http://schemas.microsoft.com/office/spreadsheetml/2017/richdata2" ref="B3:K25">
    <sortCondition ref="G3:G25"/>
  </sortState>
  <mergeCells count="2">
    <mergeCell ref="A1:K1"/>
    <mergeCell ref="C42:D42"/>
  </mergeCells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59"/>
  <sheetViews>
    <sheetView topLeftCell="A22" workbookViewId="0">
      <selection activeCell="M12" sqref="M12"/>
    </sheetView>
  </sheetViews>
  <sheetFormatPr defaultRowHeight="14.1" customHeight="1" x14ac:dyDescent="0.3"/>
  <cols>
    <col min="1" max="1" width="4.33203125" customWidth="1"/>
    <col min="2" max="2" width="19.5546875" bestFit="1" customWidth="1"/>
    <col min="3" max="3" width="4.44140625" bestFit="1" customWidth="1"/>
    <col min="4" max="4" width="3.5546875" bestFit="1" customWidth="1"/>
    <col min="5" max="5" width="20.109375" bestFit="1" customWidth="1"/>
    <col min="6" max="6" width="3.44140625" style="342" bestFit="1" customWidth="1"/>
    <col min="7" max="7" width="8.5546875" customWidth="1"/>
    <col min="8" max="8" width="4.109375" style="94" customWidth="1"/>
    <col min="9" max="9" width="3" bestFit="1" customWidth="1"/>
    <col min="10" max="10" width="7.88671875" style="297" customWidth="1"/>
    <col min="11" max="11" width="6.6640625" customWidth="1"/>
  </cols>
  <sheetData>
    <row r="1" spans="1:13" ht="14.1" customHeight="1" thickBot="1" x14ac:dyDescent="0.35">
      <c r="A1" s="1041" t="s">
        <v>506</v>
      </c>
      <c r="B1" s="1042"/>
      <c r="C1" s="1042"/>
      <c r="D1" s="1042"/>
      <c r="E1" s="1042"/>
      <c r="F1" s="1042"/>
      <c r="G1" s="1042"/>
      <c r="H1" s="1042"/>
      <c r="I1" s="1042"/>
      <c r="J1" s="1042"/>
      <c r="K1" s="1043"/>
    </row>
    <row r="2" spans="1:13" ht="14.1" customHeight="1" thickBot="1" x14ac:dyDescent="0.35">
      <c r="A2" s="125" t="s">
        <v>0</v>
      </c>
      <c r="B2" s="77" t="s">
        <v>2</v>
      </c>
      <c r="C2" s="126" t="s">
        <v>3</v>
      </c>
      <c r="D2" s="127" t="s">
        <v>447</v>
      </c>
      <c r="E2" s="128" t="s">
        <v>4</v>
      </c>
      <c r="F2" s="333" t="s">
        <v>1</v>
      </c>
      <c r="G2" s="314" t="s">
        <v>121</v>
      </c>
      <c r="H2" s="130" t="s">
        <v>122</v>
      </c>
      <c r="I2" s="131" t="s">
        <v>8</v>
      </c>
      <c r="J2" s="300" t="s">
        <v>123</v>
      </c>
      <c r="K2" s="133" t="s">
        <v>124</v>
      </c>
    </row>
    <row r="3" spans="1:13" ht="14.1" customHeight="1" x14ac:dyDescent="0.3">
      <c r="A3" s="343">
        <v>1</v>
      </c>
      <c r="B3" s="263" t="s">
        <v>41</v>
      </c>
      <c r="C3" s="299">
        <v>1977</v>
      </c>
      <c r="D3" s="75">
        <v>45</v>
      </c>
      <c r="E3" s="277" t="s">
        <v>30</v>
      </c>
      <c r="F3" s="334" t="s">
        <v>37</v>
      </c>
      <c r="G3" s="315">
        <v>0.70972222222222225</v>
      </c>
      <c r="H3" s="222">
        <v>1</v>
      </c>
      <c r="I3" s="253">
        <v>10</v>
      </c>
      <c r="J3" s="331" t="s">
        <v>507</v>
      </c>
      <c r="K3" s="224">
        <f t="shared" ref="K3:K8" si="0">SUM(G3/4.5)</f>
        <v>0.15771604938271605</v>
      </c>
    </row>
    <row r="4" spans="1:13" ht="14.1" customHeight="1" x14ac:dyDescent="0.3">
      <c r="A4" s="344">
        <v>2</v>
      </c>
      <c r="B4" s="248" t="s">
        <v>17</v>
      </c>
      <c r="C4" s="41">
        <v>2004</v>
      </c>
      <c r="D4" s="35">
        <v>18</v>
      </c>
      <c r="E4" s="42" t="s">
        <v>18</v>
      </c>
      <c r="F4" s="335" t="s">
        <v>15</v>
      </c>
      <c r="G4" s="316">
        <v>0.7104166666666667</v>
      </c>
      <c r="H4" s="99">
        <v>1</v>
      </c>
      <c r="I4" s="82">
        <v>10</v>
      </c>
      <c r="J4" s="123" t="s">
        <v>370</v>
      </c>
      <c r="K4" s="89">
        <f t="shared" si="0"/>
        <v>0.15787037037037038</v>
      </c>
    </row>
    <row r="5" spans="1:13" ht="14.1" customHeight="1" x14ac:dyDescent="0.3">
      <c r="A5" s="344">
        <v>3</v>
      </c>
      <c r="B5" s="248" t="s">
        <v>459</v>
      </c>
      <c r="C5" s="41">
        <v>2005</v>
      </c>
      <c r="D5" s="35">
        <v>17</v>
      </c>
      <c r="E5" s="45" t="s">
        <v>405</v>
      </c>
      <c r="F5" s="336" t="s">
        <v>15</v>
      </c>
      <c r="G5" s="316">
        <v>0.72638888888888886</v>
      </c>
      <c r="H5" s="99">
        <v>2</v>
      </c>
      <c r="I5" s="96">
        <v>9</v>
      </c>
      <c r="J5" s="123"/>
      <c r="K5" s="89">
        <f t="shared" si="0"/>
        <v>0.16141975308641976</v>
      </c>
    </row>
    <row r="6" spans="1:13" ht="14.1" customHeight="1" x14ac:dyDescent="0.3">
      <c r="A6" s="344">
        <v>4</v>
      </c>
      <c r="B6" s="248" t="s">
        <v>461</v>
      </c>
      <c r="C6" s="41">
        <v>2007</v>
      </c>
      <c r="D6" s="35">
        <v>15</v>
      </c>
      <c r="E6" s="329" t="s">
        <v>47</v>
      </c>
      <c r="F6" s="336" t="s">
        <v>15</v>
      </c>
      <c r="G6" s="317">
        <v>0.73541666666666661</v>
      </c>
      <c r="H6" s="99">
        <v>3</v>
      </c>
      <c r="I6" s="96">
        <v>8</v>
      </c>
      <c r="J6" s="123" t="s">
        <v>6</v>
      </c>
      <c r="K6" s="89">
        <f t="shared" si="0"/>
        <v>0.16342592592592592</v>
      </c>
    </row>
    <row r="7" spans="1:13" ht="14.1" customHeight="1" x14ac:dyDescent="0.3">
      <c r="A7" s="344">
        <v>5</v>
      </c>
      <c r="B7" s="139" t="s">
        <v>372</v>
      </c>
      <c r="C7" s="53">
        <v>1975</v>
      </c>
      <c r="D7" s="35">
        <v>47</v>
      </c>
      <c r="E7" s="329" t="s">
        <v>47</v>
      </c>
      <c r="F7" s="336" t="s">
        <v>37</v>
      </c>
      <c r="G7" s="317">
        <v>0.73819444444444438</v>
      </c>
      <c r="H7" s="99">
        <v>2</v>
      </c>
      <c r="I7" s="96">
        <v>9</v>
      </c>
      <c r="J7" s="123" t="s">
        <v>6</v>
      </c>
      <c r="K7" s="89">
        <f t="shared" si="0"/>
        <v>0.16404320987654319</v>
      </c>
    </row>
    <row r="8" spans="1:13" ht="14.1" customHeight="1" x14ac:dyDescent="0.3">
      <c r="A8" s="344">
        <v>6</v>
      </c>
      <c r="B8" s="250" t="s">
        <v>39</v>
      </c>
      <c r="C8" s="53">
        <v>1972</v>
      </c>
      <c r="D8" s="35">
        <v>50</v>
      </c>
      <c r="E8" s="54" t="s">
        <v>30</v>
      </c>
      <c r="F8" s="336" t="s">
        <v>61</v>
      </c>
      <c r="G8" s="316">
        <v>0.73888888888888893</v>
      </c>
      <c r="H8" s="99">
        <v>1</v>
      </c>
      <c r="I8" s="82">
        <v>10</v>
      </c>
      <c r="J8" s="123" t="s">
        <v>6</v>
      </c>
      <c r="K8" s="89">
        <f t="shared" si="0"/>
        <v>0.16419753086419753</v>
      </c>
    </row>
    <row r="9" spans="1:13" ht="14.1" customHeight="1" x14ac:dyDescent="0.3">
      <c r="A9" s="344">
        <v>7</v>
      </c>
      <c r="B9" s="251" t="s">
        <v>438</v>
      </c>
      <c r="C9" s="41">
        <v>1973</v>
      </c>
      <c r="D9" s="35">
        <v>49</v>
      </c>
      <c r="E9" s="59" t="s">
        <v>396</v>
      </c>
      <c r="F9" s="336" t="s">
        <v>37</v>
      </c>
      <c r="G9" s="317">
        <v>0.7402777777777777</v>
      </c>
      <c r="H9" s="99">
        <v>3</v>
      </c>
      <c r="I9" s="96">
        <v>8</v>
      </c>
      <c r="J9" s="123" t="s">
        <v>6</v>
      </c>
      <c r="K9" s="89">
        <f t="shared" ref="K9:K51" si="1">SUM(G9/4.5)</f>
        <v>0.16450617283950617</v>
      </c>
    </row>
    <row r="10" spans="1:13" ht="14.1" customHeight="1" x14ac:dyDescent="0.3">
      <c r="A10" s="344">
        <v>8</v>
      </c>
      <c r="B10" s="249" t="s">
        <v>40</v>
      </c>
      <c r="C10" s="39">
        <v>1980</v>
      </c>
      <c r="D10" s="35">
        <v>42</v>
      </c>
      <c r="E10" s="42" t="s">
        <v>18</v>
      </c>
      <c r="F10" s="336" t="s">
        <v>37</v>
      </c>
      <c r="G10" s="317">
        <v>0.75763888888888886</v>
      </c>
      <c r="H10" s="99">
        <v>4</v>
      </c>
      <c r="I10" s="96">
        <v>7</v>
      </c>
      <c r="J10" s="123"/>
      <c r="K10" s="89">
        <f t="shared" si="1"/>
        <v>0.16836419753086418</v>
      </c>
    </row>
    <row r="11" spans="1:13" ht="14.1" customHeight="1" x14ac:dyDescent="0.3">
      <c r="A11" s="344">
        <v>9</v>
      </c>
      <c r="B11" s="248" t="s">
        <v>62</v>
      </c>
      <c r="C11" s="41">
        <v>1966</v>
      </c>
      <c r="D11" s="35">
        <v>56</v>
      </c>
      <c r="E11" s="51" t="s">
        <v>57</v>
      </c>
      <c r="F11" s="335" t="s">
        <v>61</v>
      </c>
      <c r="G11" s="316">
        <v>0.76666666666666661</v>
      </c>
      <c r="H11" s="99">
        <v>2</v>
      </c>
      <c r="I11" s="96">
        <v>9</v>
      </c>
      <c r="J11" s="123"/>
      <c r="K11" s="89">
        <f t="shared" si="1"/>
        <v>0.17037037037037037</v>
      </c>
      <c r="M11" s="757">
        <f>SUM(G3:G12)/10</f>
        <v>0.73923611111111109</v>
      </c>
    </row>
    <row r="12" spans="1:13" ht="14.1" customHeight="1" thickBot="1" x14ac:dyDescent="0.35">
      <c r="A12" s="345">
        <v>10</v>
      </c>
      <c r="B12" s="303" t="s">
        <v>53</v>
      </c>
      <c r="C12" s="186">
        <v>1977</v>
      </c>
      <c r="D12" s="37">
        <v>45</v>
      </c>
      <c r="E12" s="304" t="s">
        <v>18</v>
      </c>
      <c r="F12" s="337" t="s">
        <v>37</v>
      </c>
      <c r="G12" s="318">
        <v>0.76874999999999993</v>
      </c>
      <c r="H12" s="100">
        <v>5</v>
      </c>
      <c r="I12" s="97">
        <v>6</v>
      </c>
      <c r="J12" s="124" t="s">
        <v>6</v>
      </c>
      <c r="K12" s="91">
        <f t="shared" si="1"/>
        <v>0.17083333333333331</v>
      </c>
    </row>
    <row r="13" spans="1:13" ht="14.1" customHeight="1" x14ac:dyDescent="0.3">
      <c r="A13" s="343">
        <v>11</v>
      </c>
      <c r="B13" s="301" t="s">
        <v>97</v>
      </c>
      <c r="C13" s="264">
        <v>1979</v>
      </c>
      <c r="D13" s="75">
        <v>43</v>
      </c>
      <c r="E13" s="277" t="s">
        <v>30</v>
      </c>
      <c r="F13" s="334" t="s">
        <v>96</v>
      </c>
      <c r="G13" s="315">
        <v>0.8027777777777777</v>
      </c>
      <c r="H13" s="222">
        <v>1</v>
      </c>
      <c r="I13" s="253">
        <v>10</v>
      </c>
      <c r="J13" s="332" t="s">
        <v>508</v>
      </c>
      <c r="K13" s="224">
        <f t="shared" si="1"/>
        <v>0.17839506172839503</v>
      </c>
    </row>
    <row r="14" spans="1:13" ht="14.1" customHeight="1" x14ac:dyDescent="0.3">
      <c r="A14" s="344">
        <v>12</v>
      </c>
      <c r="B14" s="248" t="s">
        <v>71</v>
      </c>
      <c r="C14" s="41">
        <v>1970</v>
      </c>
      <c r="D14" s="35">
        <v>52</v>
      </c>
      <c r="E14" s="50" t="s">
        <v>64</v>
      </c>
      <c r="F14" s="336" t="s">
        <v>61</v>
      </c>
      <c r="G14" s="316">
        <v>0.81805555555555554</v>
      </c>
      <c r="H14" s="99">
        <v>3</v>
      </c>
      <c r="I14" s="96">
        <v>8</v>
      </c>
      <c r="J14" s="123" t="s">
        <v>6</v>
      </c>
      <c r="K14" s="89">
        <f t="shared" si="1"/>
        <v>0.18179012345679013</v>
      </c>
    </row>
    <row r="15" spans="1:13" ht="14.1" customHeight="1" x14ac:dyDescent="0.3">
      <c r="A15" s="344">
        <v>13</v>
      </c>
      <c r="B15" s="248" t="s">
        <v>55</v>
      </c>
      <c r="C15" s="41">
        <v>1978</v>
      </c>
      <c r="D15" s="35">
        <v>44</v>
      </c>
      <c r="E15" s="59" t="s">
        <v>399</v>
      </c>
      <c r="F15" s="336" t="s">
        <v>37</v>
      </c>
      <c r="G15" s="317">
        <v>0.8208333333333333</v>
      </c>
      <c r="H15" s="99">
        <v>6</v>
      </c>
      <c r="I15" s="96">
        <v>5</v>
      </c>
      <c r="J15" s="123"/>
      <c r="K15" s="89">
        <f t="shared" si="1"/>
        <v>0.18240740740740741</v>
      </c>
    </row>
    <row r="16" spans="1:13" ht="14.1" customHeight="1" x14ac:dyDescent="0.3">
      <c r="A16" s="344">
        <v>14</v>
      </c>
      <c r="B16" s="248" t="s">
        <v>314</v>
      </c>
      <c r="C16" s="41">
        <v>1987</v>
      </c>
      <c r="D16" s="35">
        <v>35</v>
      </c>
      <c r="E16" s="43" t="s">
        <v>437</v>
      </c>
      <c r="F16" s="335" t="s">
        <v>21</v>
      </c>
      <c r="G16" s="316">
        <v>0.84305555555555556</v>
      </c>
      <c r="H16" s="99">
        <v>1</v>
      </c>
      <c r="I16" s="82">
        <v>10</v>
      </c>
      <c r="J16" s="123"/>
      <c r="K16" s="89">
        <f t="shared" si="1"/>
        <v>0.18734567901234567</v>
      </c>
    </row>
    <row r="17" spans="1:11" ht="14.1" customHeight="1" x14ac:dyDescent="0.3">
      <c r="A17" s="344">
        <v>15</v>
      </c>
      <c r="B17" s="248" t="s">
        <v>43</v>
      </c>
      <c r="C17" s="41">
        <v>1980</v>
      </c>
      <c r="D17" s="35">
        <v>42</v>
      </c>
      <c r="E17" s="54" t="s">
        <v>30</v>
      </c>
      <c r="F17" s="336" t="s">
        <v>37</v>
      </c>
      <c r="G17" s="317">
        <v>0.84652777777777777</v>
      </c>
      <c r="H17" s="99">
        <v>7</v>
      </c>
      <c r="I17" s="96">
        <v>4</v>
      </c>
      <c r="J17" s="123" t="s">
        <v>6</v>
      </c>
      <c r="K17" s="89">
        <f t="shared" si="1"/>
        <v>0.18811728395061728</v>
      </c>
    </row>
    <row r="18" spans="1:11" ht="14.1" customHeight="1" x14ac:dyDescent="0.3">
      <c r="A18" s="344">
        <v>16</v>
      </c>
      <c r="B18" s="195" t="s">
        <v>216</v>
      </c>
      <c r="C18" s="39">
        <v>1988</v>
      </c>
      <c r="D18" s="35">
        <v>34</v>
      </c>
      <c r="E18" s="54" t="s">
        <v>30</v>
      </c>
      <c r="F18" s="335" t="s">
        <v>89</v>
      </c>
      <c r="G18" s="319">
        <v>0.84861111111111109</v>
      </c>
      <c r="H18" s="99">
        <v>1</v>
      </c>
      <c r="I18" s="82">
        <v>10</v>
      </c>
      <c r="J18" s="296"/>
      <c r="K18" s="89">
        <f t="shared" si="1"/>
        <v>0.18858024691358025</v>
      </c>
    </row>
    <row r="19" spans="1:11" ht="14.1" customHeight="1" x14ac:dyDescent="0.3">
      <c r="A19" s="344">
        <v>17</v>
      </c>
      <c r="B19" s="248" t="s">
        <v>46</v>
      </c>
      <c r="C19" s="41">
        <v>1972</v>
      </c>
      <c r="D19" s="35">
        <v>50</v>
      </c>
      <c r="E19" s="330" t="s">
        <v>47</v>
      </c>
      <c r="F19" s="336" t="s">
        <v>61</v>
      </c>
      <c r="G19" s="316">
        <v>0.85138888888888886</v>
      </c>
      <c r="H19" s="99">
        <v>4</v>
      </c>
      <c r="I19" s="96">
        <v>7</v>
      </c>
      <c r="J19" s="123"/>
      <c r="K19" s="89">
        <f t="shared" si="1"/>
        <v>0.18919753086419752</v>
      </c>
    </row>
    <row r="20" spans="1:11" ht="14.1" customHeight="1" x14ac:dyDescent="0.3">
      <c r="A20" s="344">
        <v>18</v>
      </c>
      <c r="B20" s="248" t="s">
        <v>512</v>
      </c>
      <c r="C20" s="41">
        <v>1973</v>
      </c>
      <c r="D20" s="35">
        <v>49</v>
      </c>
      <c r="E20" s="51" t="s">
        <v>513</v>
      </c>
      <c r="F20" s="336" t="s">
        <v>37</v>
      </c>
      <c r="G20" s="317">
        <v>0.85486111111111107</v>
      </c>
      <c r="H20" s="99">
        <v>8</v>
      </c>
      <c r="I20" s="96">
        <v>3</v>
      </c>
      <c r="J20" s="727" t="s">
        <v>125</v>
      </c>
      <c r="K20" s="89">
        <f t="shared" si="1"/>
        <v>0.18996913580246913</v>
      </c>
    </row>
    <row r="21" spans="1:11" ht="14.1" customHeight="1" x14ac:dyDescent="0.3">
      <c r="A21" s="344">
        <v>19</v>
      </c>
      <c r="B21" s="248" t="s">
        <v>65</v>
      </c>
      <c r="C21" s="41">
        <v>1970</v>
      </c>
      <c r="D21" s="35">
        <v>52</v>
      </c>
      <c r="E21" s="59" t="s">
        <v>66</v>
      </c>
      <c r="F21" s="335" t="s">
        <v>61</v>
      </c>
      <c r="G21" s="316">
        <v>0.85625000000000007</v>
      </c>
      <c r="H21" s="99">
        <v>5</v>
      </c>
      <c r="I21" s="96">
        <v>6</v>
      </c>
      <c r="J21" s="123" t="s">
        <v>6</v>
      </c>
      <c r="K21" s="89">
        <f t="shared" si="1"/>
        <v>0.1902777777777778</v>
      </c>
    </row>
    <row r="22" spans="1:11" ht="14.1" customHeight="1" thickBot="1" x14ac:dyDescent="0.35">
      <c r="A22" s="346">
        <v>20</v>
      </c>
      <c r="B22" s="305" t="s">
        <v>29</v>
      </c>
      <c r="C22" s="275">
        <v>1981</v>
      </c>
      <c r="D22" s="234">
        <v>41</v>
      </c>
      <c r="E22" s="306" t="s">
        <v>30</v>
      </c>
      <c r="F22" s="338" t="s">
        <v>37</v>
      </c>
      <c r="G22" s="320">
        <v>0.86249999999999993</v>
      </c>
      <c r="H22" s="237">
        <v>9</v>
      </c>
      <c r="I22" s="238">
        <v>2</v>
      </c>
      <c r="J22" s="239" t="s">
        <v>6</v>
      </c>
      <c r="K22" s="240">
        <f t="shared" si="1"/>
        <v>0.19166666666666665</v>
      </c>
    </row>
    <row r="23" spans="1:11" ht="14.1" customHeight="1" x14ac:dyDescent="0.3">
      <c r="A23" s="347">
        <v>21</v>
      </c>
      <c r="B23" s="308" t="s">
        <v>42</v>
      </c>
      <c r="C23" s="269">
        <v>1974</v>
      </c>
      <c r="D23" s="38">
        <v>48</v>
      </c>
      <c r="E23" s="309" t="s">
        <v>28</v>
      </c>
      <c r="F23" s="339" t="s">
        <v>37</v>
      </c>
      <c r="G23" s="321">
        <v>0.86319444444444438</v>
      </c>
      <c r="H23" s="98">
        <v>10</v>
      </c>
      <c r="I23" s="245">
        <v>1</v>
      </c>
      <c r="J23" s="122"/>
      <c r="K23" s="87">
        <f t="shared" si="1"/>
        <v>0.19182098765432098</v>
      </c>
    </row>
    <row r="24" spans="1:11" ht="14.1" customHeight="1" x14ac:dyDescent="0.3">
      <c r="A24" s="344">
        <v>22</v>
      </c>
      <c r="B24" s="249" t="s">
        <v>258</v>
      </c>
      <c r="C24" s="39">
        <v>1977</v>
      </c>
      <c r="D24" s="35">
        <v>45</v>
      </c>
      <c r="E24" s="63" t="s">
        <v>436</v>
      </c>
      <c r="F24" s="335" t="s">
        <v>96</v>
      </c>
      <c r="G24" s="317">
        <v>0.89513888888888893</v>
      </c>
      <c r="H24" s="99">
        <v>2</v>
      </c>
      <c r="I24" s="96">
        <v>9</v>
      </c>
      <c r="J24" s="296"/>
      <c r="K24" s="89">
        <f t="shared" si="1"/>
        <v>0.19891975308641976</v>
      </c>
    </row>
    <row r="25" spans="1:11" ht="14.1" customHeight="1" x14ac:dyDescent="0.3">
      <c r="A25" s="344">
        <v>23</v>
      </c>
      <c r="B25" s="250" t="s">
        <v>49</v>
      </c>
      <c r="C25" s="39">
        <v>1973</v>
      </c>
      <c r="D25" s="35">
        <v>49</v>
      </c>
      <c r="E25" s="42" t="s">
        <v>18</v>
      </c>
      <c r="F25" s="336" t="s">
        <v>37</v>
      </c>
      <c r="G25" s="317">
        <v>0.9</v>
      </c>
      <c r="H25" s="99">
        <v>11</v>
      </c>
      <c r="I25" s="96">
        <v>1</v>
      </c>
      <c r="J25" s="123"/>
      <c r="K25" s="89">
        <f t="shared" si="1"/>
        <v>0.2</v>
      </c>
    </row>
    <row r="26" spans="1:11" ht="14.1" customHeight="1" x14ac:dyDescent="0.3">
      <c r="A26" s="344">
        <v>24</v>
      </c>
      <c r="B26" s="249" t="s">
        <v>448</v>
      </c>
      <c r="C26" s="39">
        <v>1976</v>
      </c>
      <c r="D26" s="35">
        <v>46</v>
      </c>
      <c r="E26" s="51" t="s">
        <v>501</v>
      </c>
      <c r="F26" s="335" t="s">
        <v>96</v>
      </c>
      <c r="G26" s="317">
        <v>0.90347222222222223</v>
      </c>
      <c r="H26" s="99">
        <v>3</v>
      </c>
      <c r="I26" s="96">
        <v>8</v>
      </c>
      <c r="J26" s="296"/>
      <c r="K26" s="89">
        <f t="shared" si="1"/>
        <v>0.20077160493827162</v>
      </c>
    </row>
    <row r="27" spans="1:11" ht="14.1" customHeight="1" x14ac:dyDescent="0.3">
      <c r="A27" s="344">
        <v>25</v>
      </c>
      <c r="B27" s="249" t="s">
        <v>98</v>
      </c>
      <c r="C27" s="39">
        <v>1975</v>
      </c>
      <c r="D27" s="35">
        <v>47</v>
      </c>
      <c r="E27" s="42" t="s">
        <v>18</v>
      </c>
      <c r="F27" s="335" t="s">
        <v>96</v>
      </c>
      <c r="G27" s="316">
        <v>0.91041666666666676</v>
      </c>
      <c r="H27" s="99">
        <v>4</v>
      </c>
      <c r="I27" s="96">
        <v>7</v>
      </c>
      <c r="J27" s="296" t="s">
        <v>6</v>
      </c>
      <c r="K27" s="89">
        <f t="shared" si="1"/>
        <v>0.20231481481481484</v>
      </c>
    </row>
    <row r="28" spans="1:11" ht="14.1" customHeight="1" x14ac:dyDescent="0.3">
      <c r="A28" s="344">
        <v>26</v>
      </c>
      <c r="B28" s="250" t="s">
        <v>375</v>
      </c>
      <c r="C28" s="53">
        <v>1950</v>
      </c>
      <c r="D28" s="35">
        <v>72</v>
      </c>
      <c r="E28" s="36" t="s">
        <v>82</v>
      </c>
      <c r="F28" s="335" t="s">
        <v>81</v>
      </c>
      <c r="G28" s="316">
        <v>0.9145833333333333</v>
      </c>
      <c r="H28" s="99">
        <v>1</v>
      </c>
      <c r="I28" s="82">
        <v>10</v>
      </c>
      <c r="J28" s="123"/>
      <c r="K28" s="89">
        <f t="shared" si="1"/>
        <v>0.20324074074074072</v>
      </c>
    </row>
    <row r="29" spans="1:11" ht="14.1" customHeight="1" x14ac:dyDescent="0.3">
      <c r="A29" s="344">
        <v>27</v>
      </c>
      <c r="B29" s="249" t="s">
        <v>74</v>
      </c>
      <c r="C29" s="39">
        <v>1958</v>
      </c>
      <c r="D29" s="35">
        <v>64</v>
      </c>
      <c r="E29" s="51" t="s">
        <v>32</v>
      </c>
      <c r="F29" s="335" t="s">
        <v>73</v>
      </c>
      <c r="G29" s="316">
        <v>0.92499999999999993</v>
      </c>
      <c r="H29" s="99">
        <v>1</v>
      </c>
      <c r="I29" s="82">
        <v>10</v>
      </c>
      <c r="J29" s="123"/>
      <c r="K29" s="89">
        <f t="shared" si="1"/>
        <v>0.20555555555555555</v>
      </c>
    </row>
    <row r="30" spans="1:11" ht="14.1" customHeight="1" x14ac:dyDescent="0.3">
      <c r="A30" s="344">
        <v>28</v>
      </c>
      <c r="B30" s="251" t="s">
        <v>500</v>
      </c>
      <c r="C30" s="41">
        <v>1960</v>
      </c>
      <c r="D30" s="35">
        <v>62</v>
      </c>
      <c r="E30" s="63" t="s">
        <v>26</v>
      </c>
      <c r="F30" s="335" t="s">
        <v>73</v>
      </c>
      <c r="G30" s="316">
        <v>0.93402777777777779</v>
      </c>
      <c r="H30" s="99">
        <v>2</v>
      </c>
      <c r="I30" s="96">
        <v>9</v>
      </c>
      <c r="J30" s="123"/>
      <c r="K30" s="89">
        <f t="shared" si="1"/>
        <v>0.20756172839506173</v>
      </c>
    </row>
    <row r="31" spans="1:11" ht="14.1" customHeight="1" x14ac:dyDescent="0.3">
      <c r="A31" s="344">
        <v>29</v>
      </c>
      <c r="B31" s="248" t="s">
        <v>304</v>
      </c>
      <c r="C31" s="41">
        <v>1977</v>
      </c>
      <c r="D31" s="35">
        <v>45</v>
      </c>
      <c r="E31" s="59" t="s">
        <v>33</v>
      </c>
      <c r="F31" s="336" t="s">
        <v>37</v>
      </c>
      <c r="G31" s="322" t="s">
        <v>499</v>
      </c>
      <c r="H31" s="99">
        <v>12</v>
      </c>
      <c r="I31" s="96">
        <v>1</v>
      </c>
      <c r="J31" s="123"/>
      <c r="K31" s="89">
        <f t="shared" si="1"/>
        <v>0.21095679012345681</v>
      </c>
    </row>
    <row r="32" spans="1:11" ht="14.1" customHeight="1" thickBot="1" x14ac:dyDescent="0.35">
      <c r="A32" s="345">
        <v>30</v>
      </c>
      <c r="B32" s="310" t="s">
        <v>67</v>
      </c>
      <c r="C32" s="84">
        <v>1962</v>
      </c>
      <c r="D32" s="37">
        <v>60</v>
      </c>
      <c r="E32" s="311" t="s">
        <v>30</v>
      </c>
      <c r="F32" s="340" t="s">
        <v>73</v>
      </c>
      <c r="G32" s="323">
        <v>0.95277777777777783</v>
      </c>
      <c r="H32" s="100">
        <v>3</v>
      </c>
      <c r="I32" s="97">
        <v>8</v>
      </c>
      <c r="J32" s="124"/>
      <c r="K32" s="91">
        <f t="shared" si="1"/>
        <v>0.21172839506172841</v>
      </c>
    </row>
    <row r="33" spans="1:11" ht="14.1" customHeight="1" x14ac:dyDescent="0.3">
      <c r="A33" s="343">
        <v>31</v>
      </c>
      <c r="B33" s="301" t="s">
        <v>340</v>
      </c>
      <c r="C33" s="264">
        <v>1980</v>
      </c>
      <c r="D33" s="75">
        <v>42</v>
      </c>
      <c r="E33" s="307" t="s">
        <v>386</v>
      </c>
      <c r="F33" s="334" t="s">
        <v>96</v>
      </c>
      <c r="G33" s="315">
        <v>0.95833333333333337</v>
      </c>
      <c r="H33" s="222">
        <v>5</v>
      </c>
      <c r="I33" s="180">
        <v>6</v>
      </c>
      <c r="J33" s="302"/>
      <c r="K33" s="224">
        <f t="shared" si="1"/>
        <v>0.21296296296296297</v>
      </c>
    </row>
    <row r="34" spans="1:11" ht="14.1" customHeight="1" x14ac:dyDescent="0.3">
      <c r="A34" s="344">
        <v>32</v>
      </c>
      <c r="B34" s="249" t="s">
        <v>99</v>
      </c>
      <c r="C34" s="53">
        <v>1979</v>
      </c>
      <c r="D34" s="35">
        <v>43</v>
      </c>
      <c r="E34" s="45" t="s">
        <v>100</v>
      </c>
      <c r="F34" s="335" t="s">
        <v>96</v>
      </c>
      <c r="G34" s="317">
        <v>0.96388888888888891</v>
      </c>
      <c r="H34" s="99">
        <v>6</v>
      </c>
      <c r="I34" s="96">
        <v>5</v>
      </c>
      <c r="J34" s="296"/>
      <c r="K34" s="89">
        <f t="shared" si="1"/>
        <v>0.21419753086419754</v>
      </c>
    </row>
    <row r="35" spans="1:11" ht="14.1" customHeight="1" x14ac:dyDescent="0.3">
      <c r="A35" s="344">
        <v>33</v>
      </c>
      <c r="B35" s="249" t="s">
        <v>102</v>
      </c>
      <c r="C35" s="39">
        <v>1972</v>
      </c>
      <c r="D35" s="35">
        <v>50</v>
      </c>
      <c r="E35" s="63" t="s">
        <v>28</v>
      </c>
      <c r="F35" s="335" t="s">
        <v>110</v>
      </c>
      <c r="G35" s="317">
        <v>0.96736111111111101</v>
      </c>
      <c r="H35" s="99">
        <v>1</v>
      </c>
      <c r="I35" s="82">
        <v>10</v>
      </c>
      <c r="J35" s="296" t="s">
        <v>6</v>
      </c>
      <c r="K35" s="89">
        <f t="shared" si="1"/>
        <v>0.21496913580246912</v>
      </c>
    </row>
    <row r="36" spans="1:11" ht="14.1" customHeight="1" x14ac:dyDescent="0.3">
      <c r="A36" s="344">
        <v>34</v>
      </c>
      <c r="B36" s="195" t="s">
        <v>489</v>
      </c>
      <c r="C36" s="39">
        <v>1987</v>
      </c>
      <c r="D36" s="35">
        <v>35</v>
      </c>
      <c r="E36" s="40" t="s">
        <v>490</v>
      </c>
      <c r="F36" s="335" t="s">
        <v>21</v>
      </c>
      <c r="G36" s="317">
        <v>0.97499999999999998</v>
      </c>
      <c r="H36" s="99">
        <v>2</v>
      </c>
      <c r="I36" s="96">
        <v>9</v>
      </c>
      <c r="J36" s="123"/>
      <c r="K36" s="89">
        <f t="shared" si="1"/>
        <v>0.21666666666666667</v>
      </c>
    </row>
    <row r="37" spans="1:11" ht="14.1" customHeight="1" x14ac:dyDescent="0.3">
      <c r="A37" s="344">
        <v>35</v>
      </c>
      <c r="B37" s="249" t="s">
        <v>330</v>
      </c>
      <c r="C37" s="39">
        <v>1978</v>
      </c>
      <c r="D37" s="35">
        <v>44</v>
      </c>
      <c r="E37" s="51" t="s">
        <v>513</v>
      </c>
      <c r="F37" s="336" t="s">
        <v>96</v>
      </c>
      <c r="G37" s="317">
        <v>0.97569444444444453</v>
      </c>
      <c r="H37" s="99">
        <v>7</v>
      </c>
      <c r="I37" s="96">
        <v>4</v>
      </c>
      <c r="J37" s="296"/>
      <c r="K37" s="89">
        <f t="shared" si="1"/>
        <v>0.21682098765432101</v>
      </c>
    </row>
    <row r="38" spans="1:11" ht="14.1" customHeight="1" x14ac:dyDescent="0.3">
      <c r="A38" s="344">
        <v>36</v>
      </c>
      <c r="B38" s="250" t="s">
        <v>104</v>
      </c>
      <c r="C38" s="53">
        <v>1973</v>
      </c>
      <c r="D38" s="35">
        <v>49</v>
      </c>
      <c r="E38" s="42" t="s">
        <v>18</v>
      </c>
      <c r="F38" s="335" t="s">
        <v>96</v>
      </c>
      <c r="G38" s="324" t="s">
        <v>313</v>
      </c>
      <c r="H38" s="99">
        <v>8</v>
      </c>
      <c r="I38" s="96">
        <v>3</v>
      </c>
      <c r="J38" s="296" t="s">
        <v>6</v>
      </c>
      <c r="K38" s="89">
        <f t="shared" si="1"/>
        <v>0.22391975308641976</v>
      </c>
    </row>
    <row r="39" spans="1:11" ht="14.1" customHeight="1" x14ac:dyDescent="0.3">
      <c r="A39" s="344">
        <v>37</v>
      </c>
      <c r="B39" s="249" t="s">
        <v>75</v>
      </c>
      <c r="C39" s="39">
        <v>1955</v>
      </c>
      <c r="D39" s="35">
        <v>67</v>
      </c>
      <c r="E39" s="51" t="s">
        <v>58</v>
      </c>
      <c r="F39" s="335" t="s">
        <v>73</v>
      </c>
      <c r="G39" s="324" t="s">
        <v>233</v>
      </c>
      <c r="H39" s="99">
        <v>4</v>
      </c>
      <c r="I39" s="96">
        <v>7</v>
      </c>
      <c r="J39" s="123"/>
      <c r="K39" s="89">
        <f t="shared" si="1"/>
        <v>0.22546296296296298</v>
      </c>
    </row>
    <row r="40" spans="1:11" ht="14.1" customHeight="1" x14ac:dyDescent="0.3">
      <c r="A40" s="344">
        <v>38</v>
      </c>
      <c r="B40" s="249" t="s">
        <v>44</v>
      </c>
      <c r="C40" s="39">
        <v>1973</v>
      </c>
      <c r="D40" s="35">
        <v>49</v>
      </c>
      <c r="E40" s="54" t="s">
        <v>30</v>
      </c>
      <c r="F40" s="336" t="s">
        <v>37</v>
      </c>
      <c r="G40" s="324" t="s">
        <v>272</v>
      </c>
      <c r="H40" s="99">
        <v>13</v>
      </c>
      <c r="I40" s="96">
        <v>1</v>
      </c>
      <c r="J40" s="123" t="s">
        <v>6</v>
      </c>
      <c r="K40" s="89">
        <f t="shared" si="1"/>
        <v>0.22746913580246911</v>
      </c>
    </row>
    <row r="41" spans="1:11" ht="14.1" customHeight="1" x14ac:dyDescent="0.3">
      <c r="A41" s="344">
        <v>39</v>
      </c>
      <c r="B41" s="248" t="s">
        <v>45</v>
      </c>
      <c r="C41" s="41">
        <v>1972</v>
      </c>
      <c r="D41" s="35">
        <v>50</v>
      </c>
      <c r="E41" s="61" t="s">
        <v>28</v>
      </c>
      <c r="F41" s="335" t="s">
        <v>61</v>
      </c>
      <c r="G41" s="324" t="s">
        <v>272</v>
      </c>
      <c r="H41" s="99">
        <v>6</v>
      </c>
      <c r="I41" s="96">
        <v>5</v>
      </c>
      <c r="J41" s="123"/>
      <c r="K41" s="89">
        <f t="shared" si="1"/>
        <v>0.22746913580246911</v>
      </c>
    </row>
    <row r="42" spans="1:11" ht="14.1" customHeight="1" thickBot="1" x14ac:dyDescent="0.35">
      <c r="A42" s="346">
        <v>40</v>
      </c>
      <c r="B42" s="312" t="s">
        <v>103</v>
      </c>
      <c r="C42" s="233">
        <v>1974</v>
      </c>
      <c r="D42" s="234">
        <v>48</v>
      </c>
      <c r="E42" s="306" t="s">
        <v>30</v>
      </c>
      <c r="F42" s="341" t="s">
        <v>96</v>
      </c>
      <c r="G42" s="325" t="s">
        <v>279</v>
      </c>
      <c r="H42" s="237">
        <v>9</v>
      </c>
      <c r="I42" s="238">
        <v>2</v>
      </c>
      <c r="J42" s="313"/>
      <c r="K42" s="240">
        <f t="shared" si="1"/>
        <v>0.22978395061728396</v>
      </c>
    </row>
    <row r="43" spans="1:11" ht="14.1" customHeight="1" x14ac:dyDescent="0.3">
      <c r="A43" s="347">
        <v>41</v>
      </c>
      <c r="B43" s="308" t="s">
        <v>84</v>
      </c>
      <c r="C43" s="269">
        <v>1949</v>
      </c>
      <c r="D43" s="38">
        <v>73</v>
      </c>
      <c r="E43" s="309" t="s">
        <v>58</v>
      </c>
      <c r="F43" s="339" t="s">
        <v>81</v>
      </c>
      <c r="G43" s="326" t="s">
        <v>290</v>
      </c>
      <c r="H43" s="98">
        <v>2</v>
      </c>
      <c r="I43" s="245">
        <v>9</v>
      </c>
      <c r="J43" s="122"/>
      <c r="K43" s="87">
        <f t="shared" si="1"/>
        <v>0.22993827160493824</v>
      </c>
    </row>
    <row r="44" spans="1:11" ht="14.1" customHeight="1" x14ac:dyDescent="0.3">
      <c r="A44" s="344">
        <v>42</v>
      </c>
      <c r="B44" s="251" t="s">
        <v>68</v>
      </c>
      <c r="C44" s="41">
        <v>1968</v>
      </c>
      <c r="D44" s="35">
        <v>54</v>
      </c>
      <c r="E44" s="42" t="s">
        <v>18</v>
      </c>
      <c r="F44" s="335" t="s">
        <v>61</v>
      </c>
      <c r="G44" s="324" t="s">
        <v>326</v>
      </c>
      <c r="H44" s="99">
        <v>7</v>
      </c>
      <c r="I44" s="96">
        <v>4</v>
      </c>
      <c r="J44" s="123"/>
      <c r="K44" s="89">
        <f t="shared" si="1"/>
        <v>0.24197530864197528</v>
      </c>
    </row>
    <row r="45" spans="1:11" ht="14.1" customHeight="1" x14ac:dyDescent="0.3">
      <c r="A45" s="344">
        <v>43</v>
      </c>
      <c r="B45" s="249" t="s">
        <v>108</v>
      </c>
      <c r="C45" s="39">
        <v>1976</v>
      </c>
      <c r="D45" s="35">
        <v>46</v>
      </c>
      <c r="E45" s="51" t="s">
        <v>502</v>
      </c>
      <c r="F45" s="335" t="s">
        <v>96</v>
      </c>
      <c r="G45" s="324" t="s">
        <v>318</v>
      </c>
      <c r="H45" s="99">
        <v>10</v>
      </c>
      <c r="I45" s="96">
        <v>1</v>
      </c>
      <c r="J45" s="296"/>
      <c r="K45" s="89">
        <f t="shared" si="1"/>
        <v>0.24320987654320986</v>
      </c>
    </row>
    <row r="46" spans="1:11" ht="14.1" customHeight="1" x14ac:dyDescent="0.3">
      <c r="A46" s="344">
        <v>44</v>
      </c>
      <c r="B46" s="249" t="s">
        <v>92</v>
      </c>
      <c r="C46" s="39">
        <v>2001</v>
      </c>
      <c r="D46" s="35">
        <v>21</v>
      </c>
      <c r="E46" s="42" t="s">
        <v>18</v>
      </c>
      <c r="F46" s="335" t="s">
        <v>89</v>
      </c>
      <c r="G46" s="324" t="s">
        <v>382</v>
      </c>
      <c r="H46" s="99">
        <v>2</v>
      </c>
      <c r="I46" s="96">
        <v>9</v>
      </c>
      <c r="J46" s="296"/>
      <c r="K46" s="89">
        <f t="shared" si="1"/>
        <v>0.25185185185185183</v>
      </c>
    </row>
    <row r="47" spans="1:11" ht="14.1" customHeight="1" x14ac:dyDescent="0.3">
      <c r="A47" s="344">
        <v>45</v>
      </c>
      <c r="B47" s="249" t="s">
        <v>112</v>
      </c>
      <c r="C47" s="53">
        <v>1969</v>
      </c>
      <c r="D47" s="35">
        <v>53</v>
      </c>
      <c r="E47" s="63" t="s">
        <v>404</v>
      </c>
      <c r="F47" s="335" t="s">
        <v>110</v>
      </c>
      <c r="G47" s="324" t="s">
        <v>361</v>
      </c>
      <c r="H47" s="99">
        <v>2</v>
      </c>
      <c r="I47" s="96">
        <v>9</v>
      </c>
      <c r="J47" s="296"/>
      <c r="K47" s="89">
        <f t="shared" si="1"/>
        <v>0.25802469135802469</v>
      </c>
    </row>
    <row r="48" spans="1:11" ht="14.1" customHeight="1" x14ac:dyDescent="0.3">
      <c r="A48" s="344">
        <v>46</v>
      </c>
      <c r="B48" s="251" t="s">
        <v>504</v>
      </c>
      <c r="C48" s="41">
        <v>1955</v>
      </c>
      <c r="D48" s="35">
        <v>67</v>
      </c>
      <c r="E48" s="59" t="s">
        <v>35</v>
      </c>
      <c r="F48" s="335" t="s">
        <v>81</v>
      </c>
      <c r="G48" s="324" t="s">
        <v>505</v>
      </c>
      <c r="H48" s="99">
        <v>5</v>
      </c>
      <c r="I48" s="96">
        <v>6</v>
      </c>
      <c r="J48" s="123"/>
      <c r="K48" s="89">
        <f t="shared" si="1"/>
        <v>0.26419753086419751</v>
      </c>
    </row>
    <row r="49" spans="1:11" ht="14.1" customHeight="1" x14ac:dyDescent="0.3">
      <c r="A49" s="344">
        <v>47</v>
      </c>
      <c r="B49" s="250" t="s">
        <v>86</v>
      </c>
      <c r="C49" s="53">
        <v>1945</v>
      </c>
      <c r="D49" s="35">
        <v>77</v>
      </c>
      <c r="E49" s="42" t="s">
        <v>18</v>
      </c>
      <c r="F49" s="335" t="s">
        <v>81</v>
      </c>
      <c r="G49" s="324" t="s">
        <v>443</v>
      </c>
      <c r="H49" s="99">
        <v>4</v>
      </c>
      <c r="I49" s="96">
        <v>8</v>
      </c>
      <c r="J49" s="295" t="s">
        <v>509</v>
      </c>
      <c r="K49" s="89">
        <f t="shared" si="1"/>
        <v>0.2726851851851852</v>
      </c>
    </row>
    <row r="50" spans="1:11" ht="14.1" customHeight="1" x14ac:dyDescent="0.3">
      <c r="A50" s="344">
        <v>48</v>
      </c>
      <c r="B50" s="249" t="s">
        <v>107</v>
      </c>
      <c r="C50" s="53">
        <v>1973</v>
      </c>
      <c r="D50" s="35">
        <v>49</v>
      </c>
      <c r="E50" s="54" t="s">
        <v>30</v>
      </c>
      <c r="F50" s="336" t="s">
        <v>96</v>
      </c>
      <c r="G50" s="324" t="s">
        <v>503</v>
      </c>
      <c r="H50" s="99">
        <v>11</v>
      </c>
      <c r="I50" s="96">
        <v>1</v>
      </c>
      <c r="J50" s="296"/>
      <c r="K50" s="89">
        <f t="shared" si="1"/>
        <v>0.28148148148148144</v>
      </c>
    </row>
    <row r="51" spans="1:11" ht="14.1" customHeight="1" x14ac:dyDescent="0.3">
      <c r="A51" s="344">
        <v>49</v>
      </c>
      <c r="B51" s="250" t="s">
        <v>83</v>
      </c>
      <c r="C51" s="53">
        <v>1945</v>
      </c>
      <c r="D51" s="35">
        <v>77</v>
      </c>
      <c r="E51" s="62" t="s">
        <v>64</v>
      </c>
      <c r="F51" s="335" t="s">
        <v>81</v>
      </c>
      <c r="G51" s="327" t="s">
        <v>368</v>
      </c>
      <c r="H51" s="99">
        <v>5</v>
      </c>
      <c r="I51" s="96">
        <v>7</v>
      </c>
      <c r="J51" s="123" t="s">
        <v>371</v>
      </c>
      <c r="K51" s="89">
        <f t="shared" si="1"/>
        <v>0.28549382716049382</v>
      </c>
    </row>
    <row r="52" spans="1:11" ht="14.1" customHeight="1" thickBot="1" x14ac:dyDescent="0.35">
      <c r="A52" s="345">
        <v>50</v>
      </c>
      <c r="B52" s="256" t="s">
        <v>208</v>
      </c>
      <c r="C52" s="186">
        <v>1948</v>
      </c>
      <c r="D52" s="37">
        <v>74</v>
      </c>
      <c r="E52" s="169" t="s">
        <v>64</v>
      </c>
      <c r="F52" s="340" t="s">
        <v>81</v>
      </c>
      <c r="G52" s="328" t="s">
        <v>79</v>
      </c>
      <c r="H52" s="100">
        <v>6</v>
      </c>
      <c r="I52" s="97">
        <v>6</v>
      </c>
      <c r="J52" s="124" t="s">
        <v>371</v>
      </c>
      <c r="K52" s="91" t="s">
        <v>26</v>
      </c>
    </row>
    <row r="54" spans="1:11" ht="14.1" customHeight="1" x14ac:dyDescent="0.3">
      <c r="G54" s="288" t="s">
        <v>497</v>
      </c>
    </row>
    <row r="55" spans="1:11" ht="14.1" customHeight="1" x14ac:dyDescent="0.3">
      <c r="E55" s="42" t="s">
        <v>18</v>
      </c>
      <c r="G55" s="287">
        <f>SUM(G4+G10+G12)</f>
        <v>2.2368055555555553</v>
      </c>
    </row>
    <row r="56" spans="1:11" ht="14.1" customHeight="1" x14ac:dyDescent="0.3">
      <c r="E56" s="54" t="s">
        <v>30</v>
      </c>
      <c r="G56" s="287">
        <f>SUM(G3+G8+G13)</f>
        <v>2.2513888888888887</v>
      </c>
    </row>
    <row r="57" spans="1:11" ht="14.1" customHeight="1" x14ac:dyDescent="0.3">
      <c r="E57" s="329" t="s">
        <v>47</v>
      </c>
      <c r="G57" s="287">
        <f>SUM(G6+G7+G19)</f>
        <v>2.3249999999999997</v>
      </c>
    </row>
    <row r="58" spans="1:11" ht="14.1" customHeight="1" x14ac:dyDescent="0.3">
      <c r="G58" s="287"/>
    </row>
    <row r="59" spans="1:11" ht="14.1" customHeight="1" x14ac:dyDescent="0.3">
      <c r="G59" s="287"/>
    </row>
  </sheetData>
  <autoFilter ref="A2:J52" xr:uid="{00000000-0009-0000-0000-000006000000}"/>
  <sortState xmlns:xlrd2="http://schemas.microsoft.com/office/spreadsheetml/2017/richdata2" ref="B3:K52">
    <sortCondition ref="G3:G52"/>
  </sortState>
  <mergeCells count="1">
    <mergeCell ref="A1:K1"/>
  </mergeCells>
  <pageMargins left="0.70866141732283472" right="0.70866141732283472" top="0.39370078740157483" bottom="0.39370078740157483" header="0.31496062992125984" footer="0.31496062992125984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44"/>
  <sheetViews>
    <sheetView topLeftCell="A10" workbookViewId="0">
      <selection activeCell="J7" sqref="J7"/>
    </sheetView>
  </sheetViews>
  <sheetFormatPr defaultRowHeight="14.4" x14ac:dyDescent="0.3"/>
  <cols>
    <col min="1" max="1" width="3.33203125" bestFit="1" customWidth="1"/>
    <col min="2" max="2" width="19.5546875" bestFit="1" customWidth="1"/>
    <col min="3" max="3" width="4.44140625" bestFit="1" customWidth="1"/>
    <col min="4" max="4" width="3.5546875" style="7" bestFit="1" customWidth="1"/>
    <col min="5" max="5" width="20.109375" bestFit="1" customWidth="1"/>
    <col min="6" max="6" width="3.33203125" bestFit="1" customWidth="1"/>
    <col min="7" max="7" width="8.6640625" bestFit="1" customWidth="1"/>
    <col min="8" max="8" width="4.5546875" bestFit="1" customWidth="1"/>
    <col min="9" max="9" width="3" bestFit="1" customWidth="1"/>
    <col min="10" max="10" width="8.109375" bestFit="1" customWidth="1"/>
    <col min="11" max="11" width="7.33203125" bestFit="1" customWidth="1"/>
  </cols>
  <sheetData>
    <row r="1" spans="1:11" ht="15" thickBot="1" x14ac:dyDescent="0.35">
      <c r="A1" s="1041" t="s">
        <v>519</v>
      </c>
      <c r="B1" s="1042"/>
      <c r="C1" s="1042"/>
      <c r="D1" s="1042"/>
      <c r="E1" s="1042"/>
      <c r="F1" s="1042"/>
      <c r="G1" s="1042"/>
      <c r="H1" s="1042"/>
      <c r="I1" s="1042"/>
      <c r="J1" s="1042"/>
      <c r="K1" s="1043"/>
    </row>
    <row r="2" spans="1:11" ht="15" thickBot="1" x14ac:dyDescent="0.35">
      <c r="A2" s="206" t="s">
        <v>0</v>
      </c>
      <c r="B2" s="207" t="s">
        <v>2</v>
      </c>
      <c r="C2" s="208" t="s">
        <v>3</v>
      </c>
      <c r="D2" s="208" t="s">
        <v>447</v>
      </c>
      <c r="E2" s="210" t="s">
        <v>4</v>
      </c>
      <c r="F2" s="365" t="s">
        <v>1</v>
      </c>
      <c r="G2" s="212" t="s">
        <v>121</v>
      </c>
      <c r="H2" s="213" t="s">
        <v>122</v>
      </c>
      <c r="I2" s="214" t="s">
        <v>8</v>
      </c>
      <c r="J2" s="357" t="s">
        <v>123</v>
      </c>
      <c r="K2" s="216" t="s">
        <v>124</v>
      </c>
    </row>
    <row r="3" spans="1:11" x14ac:dyDescent="0.3">
      <c r="A3" s="347">
        <v>1</v>
      </c>
      <c r="B3" s="359" t="s">
        <v>459</v>
      </c>
      <c r="C3" s="79">
        <v>2005</v>
      </c>
      <c r="D3" s="280">
        <v>17</v>
      </c>
      <c r="E3" s="353" t="s">
        <v>405</v>
      </c>
      <c r="F3" s="134" t="s">
        <v>15</v>
      </c>
      <c r="G3" s="370">
        <v>0.7090277777777777</v>
      </c>
      <c r="H3" s="98">
        <v>1</v>
      </c>
      <c r="I3" s="81">
        <v>10</v>
      </c>
      <c r="J3" s="360" t="s">
        <v>507</v>
      </c>
      <c r="K3" s="87">
        <f t="shared" ref="K3:K29" si="0">SUM(G3/4.5)</f>
        <v>0.15756172839506172</v>
      </c>
    </row>
    <row r="4" spans="1:11" x14ac:dyDescent="0.3">
      <c r="A4" s="344">
        <v>2</v>
      </c>
      <c r="B4" s="248" t="s">
        <v>17</v>
      </c>
      <c r="C4" s="41">
        <v>2004</v>
      </c>
      <c r="D4" s="53">
        <v>18</v>
      </c>
      <c r="E4" s="42" t="s">
        <v>18</v>
      </c>
      <c r="F4" s="135" t="s">
        <v>15</v>
      </c>
      <c r="G4" s="371">
        <v>0.71527777777777779</v>
      </c>
      <c r="H4" s="99">
        <v>2</v>
      </c>
      <c r="I4" s="96">
        <v>9</v>
      </c>
      <c r="J4" s="123"/>
      <c r="K4" s="89">
        <f t="shared" si="0"/>
        <v>0.15895061728395063</v>
      </c>
    </row>
    <row r="5" spans="1:11" x14ac:dyDescent="0.3">
      <c r="A5" s="344">
        <v>3</v>
      </c>
      <c r="B5" s="248" t="s">
        <v>52</v>
      </c>
      <c r="C5" s="41">
        <v>1978</v>
      </c>
      <c r="D5" s="53">
        <v>44</v>
      </c>
      <c r="E5" s="59" t="s">
        <v>398</v>
      </c>
      <c r="F5" s="136" t="s">
        <v>37</v>
      </c>
      <c r="G5" s="371">
        <v>0.72083333333333333</v>
      </c>
      <c r="H5" s="99">
        <v>1</v>
      </c>
      <c r="I5" s="82">
        <v>10</v>
      </c>
      <c r="J5" s="298"/>
      <c r="K5" s="89">
        <f t="shared" si="0"/>
        <v>0.16018518518518518</v>
      </c>
    </row>
    <row r="6" spans="1:11" x14ac:dyDescent="0.3">
      <c r="A6" s="344">
        <v>4</v>
      </c>
      <c r="B6" s="250" t="s">
        <v>41</v>
      </c>
      <c r="C6" s="53">
        <v>1977</v>
      </c>
      <c r="D6" s="53">
        <v>45</v>
      </c>
      <c r="E6" s="54" t="s">
        <v>30</v>
      </c>
      <c r="F6" s="135" t="s">
        <v>37</v>
      </c>
      <c r="G6" s="372">
        <v>0.72152777777777777</v>
      </c>
      <c r="H6" s="99">
        <v>2</v>
      </c>
      <c r="I6" s="96">
        <v>9</v>
      </c>
      <c r="J6" s="123"/>
      <c r="K6" s="89">
        <f t="shared" si="0"/>
        <v>0.16033950617283951</v>
      </c>
    </row>
    <row r="7" spans="1:11" x14ac:dyDescent="0.3">
      <c r="A7" s="344">
        <v>5</v>
      </c>
      <c r="B7" s="250" t="s">
        <v>39</v>
      </c>
      <c r="C7" s="53">
        <v>1972</v>
      </c>
      <c r="D7" s="53">
        <v>50</v>
      </c>
      <c r="E7" s="54" t="s">
        <v>30</v>
      </c>
      <c r="F7" s="136" t="s">
        <v>61</v>
      </c>
      <c r="G7" s="371">
        <v>0.7368055555555556</v>
      </c>
      <c r="H7" s="99">
        <v>1</v>
      </c>
      <c r="I7" s="82">
        <v>10</v>
      </c>
      <c r="J7" s="123" t="s">
        <v>520</v>
      </c>
      <c r="K7" s="89">
        <f t="shared" si="0"/>
        <v>0.16373456790123458</v>
      </c>
    </row>
    <row r="8" spans="1:11" x14ac:dyDescent="0.3">
      <c r="A8" s="344">
        <v>6</v>
      </c>
      <c r="B8" s="248" t="s">
        <v>461</v>
      </c>
      <c r="C8" s="41">
        <v>2007</v>
      </c>
      <c r="D8" s="53">
        <v>15</v>
      </c>
      <c r="E8" s="329" t="s">
        <v>47</v>
      </c>
      <c r="F8" s="136" t="s">
        <v>15</v>
      </c>
      <c r="G8" s="371">
        <v>0.75069444444444444</v>
      </c>
      <c r="H8" s="99">
        <v>3</v>
      </c>
      <c r="I8" s="96">
        <v>8</v>
      </c>
      <c r="J8" s="123"/>
      <c r="K8" s="89">
        <f t="shared" si="0"/>
        <v>0.16682098765432099</v>
      </c>
    </row>
    <row r="9" spans="1:11" x14ac:dyDescent="0.3">
      <c r="A9" s="344">
        <v>7</v>
      </c>
      <c r="B9" s="249" t="s">
        <v>40</v>
      </c>
      <c r="C9" s="39">
        <v>1980</v>
      </c>
      <c r="D9" s="53">
        <v>42</v>
      </c>
      <c r="E9" s="42" t="s">
        <v>18</v>
      </c>
      <c r="F9" s="136" t="s">
        <v>37</v>
      </c>
      <c r="G9" s="372">
        <v>0.75416666666666676</v>
      </c>
      <c r="H9" s="99">
        <v>3</v>
      </c>
      <c r="I9" s="96">
        <v>8</v>
      </c>
      <c r="J9" s="123"/>
      <c r="K9" s="89">
        <f t="shared" si="0"/>
        <v>0.16759259259259263</v>
      </c>
    </row>
    <row r="10" spans="1:11" x14ac:dyDescent="0.3">
      <c r="A10" s="344">
        <v>8</v>
      </c>
      <c r="B10" s="251" t="s">
        <v>438</v>
      </c>
      <c r="C10" s="41">
        <v>1973</v>
      </c>
      <c r="D10" s="53">
        <v>49</v>
      </c>
      <c r="E10" s="59" t="s">
        <v>396</v>
      </c>
      <c r="F10" s="136" t="s">
        <v>37</v>
      </c>
      <c r="G10" s="372">
        <v>0.76180555555555562</v>
      </c>
      <c r="H10" s="99">
        <v>4</v>
      </c>
      <c r="I10" s="96">
        <v>7</v>
      </c>
      <c r="J10" s="123"/>
      <c r="K10" s="89">
        <f t="shared" si="0"/>
        <v>0.16929012345679015</v>
      </c>
    </row>
    <row r="11" spans="1:11" x14ac:dyDescent="0.3">
      <c r="A11" s="344">
        <v>9</v>
      </c>
      <c r="B11" s="250" t="s">
        <v>53</v>
      </c>
      <c r="C11" s="39">
        <v>1977</v>
      </c>
      <c r="D11" s="53">
        <v>45</v>
      </c>
      <c r="E11" s="42" t="s">
        <v>18</v>
      </c>
      <c r="F11" s="136" t="s">
        <v>37</v>
      </c>
      <c r="G11" s="371">
        <v>0.77500000000000002</v>
      </c>
      <c r="H11" s="99">
        <v>5</v>
      </c>
      <c r="I11" s="96">
        <v>6</v>
      </c>
      <c r="J11" s="123"/>
      <c r="K11" s="89">
        <f t="shared" si="0"/>
        <v>0.17222222222222222</v>
      </c>
    </row>
    <row r="12" spans="1:11" ht="15" thickBot="1" x14ac:dyDescent="0.35">
      <c r="A12" s="345">
        <v>10</v>
      </c>
      <c r="B12" s="273" t="s">
        <v>63</v>
      </c>
      <c r="C12" s="84">
        <v>1963</v>
      </c>
      <c r="D12" s="168">
        <v>59</v>
      </c>
      <c r="E12" s="274" t="s">
        <v>64</v>
      </c>
      <c r="F12" s="137" t="s">
        <v>61</v>
      </c>
      <c r="G12" s="373">
        <v>0.78541666666666676</v>
      </c>
      <c r="H12" s="100">
        <v>2</v>
      </c>
      <c r="I12" s="97">
        <v>9</v>
      </c>
      <c r="J12" s="354"/>
      <c r="K12" s="91">
        <f t="shared" si="0"/>
        <v>0.17453703703703705</v>
      </c>
    </row>
    <row r="13" spans="1:11" x14ac:dyDescent="0.3">
      <c r="A13" s="343">
        <v>11</v>
      </c>
      <c r="B13" s="247" t="s">
        <v>306</v>
      </c>
      <c r="C13" s="148">
        <v>1993</v>
      </c>
      <c r="D13" s="299">
        <v>29</v>
      </c>
      <c r="E13" s="358" t="s">
        <v>28</v>
      </c>
      <c r="F13" s="366" t="s">
        <v>15</v>
      </c>
      <c r="G13" s="374">
        <v>0.79236111111111107</v>
      </c>
      <c r="H13" s="222">
        <v>4</v>
      </c>
      <c r="I13" s="180">
        <v>7</v>
      </c>
      <c r="J13" s="223"/>
      <c r="K13" s="224">
        <f t="shared" si="0"/>
        <v>0.17608024691358024</v>
      </c>
    </row>
    <row r="14" spans="1:11" x14ac:dyDescent="0.3">
      <c r="A14" s="344">
        <v>12</v>
      </c>
      <c r="B14" s="248" t="s">
        <v>55</v>
      </c>
      <c r="C14" s="41">
        <v>1978</v>
      </c>
      <c r="D14" s="53">
        <v>44</v>
      </c>
      <c r="E14" s="59" t="s">
        <v>399</v>
      </c>
      <c r="F14" s="136" t="s">
        <v>37</v>
      </c>
      <c r="G14" s="371">
        <v>0.81666666666666676</v>
      </c>
      <c r="H14" s="99">
        <v>6</v>
      </c>
      <c r="I14" s="96">
        <v>5</v>
      </c>
      <c r="J14" s="123"/>
      <c r="K14" s="89">
        <f t="shared" si="0"/>
        <v>0.18148148148148149</v>
      </c>
    </row>
    <row r="15" spans="1:11" x14ac:dyDescent="0.3">
      <c r="A15" s="344">
        <v>13</v>
      </c>
      <c r="B15" s="251" t="s">
        <v>374</v>
      </c>
      <c r="C15" s="41">
        <v>1975</v>
      </c>
      <c r="D15" s="53">
        <v>47</v>
      </c>
      <c r="E15" s="59" t="s">
        <v>439</v>
      </c>
      <c r="F15" s="136" t="s">
        <v>37</v>
      </c>
      <c r="G15" s="372">
        <v>0.84305555555555556</v>
      </c>
      <c r="H15" s="99">
        <v>7</v>
      </c>
      <c r="I15" s="96">
        <v>4</v>
      </c>
      <c r="J15" s="123"/>
      <c r="K15" s="89">
        <f t="shared" si="0"/>
        <v>0.18734567901234567</v>
      </c>
    </row>
    <row r="16" spans="1:11" x14ac:dyDescent="0.3">
      <c r="A16" s="344">
        <v>14</v>
      </c>
      <c r="B16" s="195" t="s">
        <v>216</v>
      </c>
      <c r="C16" s="39">
        <v>1988</v>
      </c>
      <c r="D16" s="53">
        <v>34</v>
      </c>
      <c r="E16" s="54" t="s">
        <v>30</v>
      </c>
      <c r="F16" s="135" t="s">
        <v>89</v>
      </c>
      <c r="G16" s="375">
        <v>0.85555555555555562</v>
      </c>
      <c r="H16" s="99">
        <v>1</v>
      </c>
      <c r="I16" s="82">
        <v>10</v>
      </c>
      <c r="J16" s="295" t="s">
        <v>521</v>
      </c>
      <c r="K16" s="89">
        <f t="shared" si="0"/>
        <v>0.19012345679012346</v>
      </c>
    </row>
    <row r="17" spans="1:11" x14ac:dyDescent="0.3">
      <c r="A17" s="344">
        <v>15</v>
      </c>
      <c r="B17" s="248" t="s">
        <v>46</v>
      </c>
      <c r="C17" s="41">
        <v>1972</v>
      </c>
      <c r="D17" s="53">
        <v>50</v>
      </c>
      <c r="E17" s="330" t="s">
        <v>47</v>
      </c>
      <c r="F17" s="136" t="s">
        <v>61</v>
      </c>
      <c r="G17" s="371">
        <v>0.8652777777777777</v>
      </c>
      <c r="H17" s="99">
        <v>3</v>
      </c>
      <c r="I17" s="96">
        <v>8</v>
      </c>
      <c r="J17" s="298"/>
      <c r="K17" s="89">
        <f t="shared" si="0"/>
        <v>0.19228395061728393</v>
      </c>
    </row>
    <row r="18" spans="1:11" x14ac:dyDescent="0.3">
      <c r="A18" s="344">
        <v>16</v>
      </c>
      <c r="B18" s="248" t="s">
        <v>43</v>
      </c>
      <c r="C18" s="41">
        <v>1980</v>
      </c>
      <c r="D18" s="53">
        <v>42</v>
      </c>
      <c r="E18" s="54" t="s">
        <v>30</v>
      </c>
      <c r="F18" s="136" t="s">
        <v>37</v>
      </c>
      <c r="G18" s="372">
        <v>0.86875000000000002</v>
      </c>
      <c r="H18" s="99">
        <v>8</v>
      </c>
      <c r="I18" s="96">
        <v>3</v>
      </c>
      <c r="J18" s="123"/>
      <c r="K18" s="89">
        <f t="shared" si="0"/>
        <v>0.19305555555555556</v>
      </c>
    </row>
    <row r="19" spans="1:11" x14ac:dyDescent="0.3">
      <c r="A19" s="344">
        <v>17</v>
      </c>
      <c r="B19" s="249" t="s">
        <v>44</v>
      </c>
      <c r="C19" s="39">
        <v>1973</v>
      </c>
      <c r="D19" s="53">
        <v>49</v>
      </c>
      <c r="E19" s="54" t="s">
        <v>30</v>
      </c>
      <c r="F19" s="136" t="s">
        <v>37</v>
      </c>
      <c r="G19" s="372">
        <v>0.87638888888888899</v>
      </c>
      <c r="H19" s="99">
        <v>9</v>
      </c>
      <c r="I19" s="96">
        <v>2</v>
      </c>
      <c r="J19" s="123" t="s">
        <v>6</v>
      </c>
      <c r="K19" s="89">
        <f t="shared" si="0"/>
        <v>0.19475308641975311</v>
      </c>
    </row>
    <row r="20" spans="1:11" x14ac:dyDescent="0.3">
      <c r="A20" s="344">
        <v>18</v>
      </c>
      <c r="B20" s="139" t="s">
        <v>29</v>
      </c>
      <c r="C20" s="39">
        <v>1981</v>
      </c>
      <c r="D20" s="53">
        <v>41</v>
      </c>
      <c r="E20" s="54" t="s">
        <v>30</v>
      </c>
      <c r="F20" s="136" t="s">
        <v>37</v>
      </c>
      <c r="G20" s="371">
        <v>0.88124999999999998</v>
      </c>
      <c r="H20" s="99">
        <v>10</v>
      </c>
      <c r="I20" s="96">
        <v>1</v>
      </c>
      <c r="J20" s="123"/>
      <c r="K20" s="89">
        <f t="shared" si="0"/>
        <v>0.19583333333333333</v>
      </c>
    </row>
    <row r="21" spans="1:11" x14ac:dyDescent="0.3">
      <c r="A21" s="344">
        <v>19</v>
      </c>
      <c r="B21" s="249" t="s">
        <v>258</v>
      </c>
      <c r="C21" s="39">
        <v>1977</v>
      </c>
      <c r="D21" s="53">
        <v>45</v>
      </c>
      <c r="E21" s="63" t="s">
        <v>436</v>
      </c>
      <c r="F21" s="135" t="s">
        <v>96</v>
      </c>
      <c r="G21" s="371">
        <v>0.89166666666666661</v>
      </c>
      <c r="H21" s="99">
        <v>1</v>
      </c>
      <c r="I21" s="82">
        <v>10</v>
      </c>
      <c r="J21" s="123"/>
      <c r="K21" s="89">
        <f t="shared" si="0"/>
        <v>0.19814814814814813</v>
      </c>
    </row>
    <row r="22" spans="1:11" ht="15" thickBot="1" x14ac:dyDescent="0.35">
      <c r="A22" s="346">
        <v>20</v>
      </c>
      <c r="B22" s="361" t="s">
        <v>375</v>
      </c>
      <c r="C22" s="362">
        <v>1950</v>
      </c>
      <c r="D22" s="362">
        <v>72</v>
      </c>
      <c r="E22" s="363" t="s">
        <v>82</v>
      </c>
      <c r="F22" s="153" t="s">
        <v>81</v>
      </c>
      <c r="G22" s="376">
        <v>0.89930555555555547</v>
      </c>
      <c r="H22" s="237">
        <v>1</v>
      </c>
      <c r="I22" s="364">
        <v>10</v>
      </c>
      <c r="J22" s="239"/>
      <c r="K22" s="240">
        <f t="shared" si="0"/>
        <v>0.19984567901234565</v>
      </c>
    </row>
    <row r="23" spans="1:11" x14ac:dyDescent="0.3">
      <c r="A23" s="347">
        <v>21</v>
      </c>
      <c r="B23" s="308" t="s">
        <v>74</v>
      </c>
      <c r="C23" s="269">
        <v>1958</v>
      </c>
      <c r="D23" s="280">
        <v>64</v>
      </c>
      <c r="E23" s="309" t="s">
        <v>32</v>
      </c>
      <c r="F23" s="367" t="s">
        <v>73</v>
      </c>
      <c r="G23" s="377">
        <v>0.92291666666666661</v>
      </c>
      <c r="H23" s="98">
        <v>1</v>
      </c>
      <c r="I23" s="81">
        <v>10</v>
      </c>
      <c r="J23" s="122"/>
      <c r="K23" s="87">
        <f t="shared" si="0"/>
        <v>0.20509259259259258</v>
      </c>
    </row>
    <row r="24" spans="1:11" x14ac:dyDescent="0.3">
      <c r="A24" s="344">
        <v>22</v>
      </c>
      <c r="B24" s="249" t="s">
        <v>98</v>
      </c>
      <c r="C24" s="39">
        <v>1975</v>
      </c>
      <c r="D24" s="53">
        <v>47</v>
      </c>
      <c r="E24" s="42" t="s">
        <v>18</v>
      </c>
      <c r="F24" s="135" t="s">
        <v>96</v>
      </c>
      <c r="G24" s="372">
        <v>0.94305555555555554</v>
      </c>
      <c r="H24" s="99">
        <v>2</v>
      </c>
      <c r="I24" s="96">
        <v>9</v>
      </c>
      <c r="J24" s="123"/>
      <c r="K24" s="89">
        <f t="shared" si="0"/>
        <v>0.20956790123456789</v>
      </c>
    </row>
    <row r="25" spans="1:11" x14ac:dyDescent="0.3">
      <c r="A25" s="344">
        <v>23</v>
      </c>
      <c r="B25" s="249" t="s">
        <v>340</v>
      </c>
      <c r="C25" s="39">
        <v>1980</v>
      </c>
      <c r="D25" s="53">
        <v>42</v>
      </c>
      <c r="E25" s="51" t="s">
        <v>386</v>
      </c>
      <c r="F25" s="135" t="s">
        <v>96</v>
      </c>
      <c r="G25" s="371">
        <v>0.96666666666666667</v>
      </c>
      <c r="H25" s="99">
        <v>3</v>
      </c>
      <c r="I25" s="96">
        <v>8</v>
      </c>
      <c r="J25" s="296"/>
      <c r="K25" s="89">
        <f t="shared" si="0"/>
        <v>0.21481481481481482</v>
      </c>
    </row>
    <row r="26" spans="1:11" x14ac:dyDescent="0.3">
      <c r="A26" s="344">
        <v>24</v>
      </c>
      <c r="B26" s="251" t="s">
        <v>67</v>
      </c>
      <c r="C26" s="41">
        <v>1962</v>
      </c>
      <c r="D26" s="53">
        <v>60</v>
      </c>
      <c r="E26" s="60" t="s">
        <v>30</v>
      </c>
      <c r="F26" s="135" t="s">
        <v>73</v>
      </c>
      <c r="G26" s="371">
        <v>0.97569444444444453</v>
      </c>
      <c r="H26" s="99">
        <v>2</v>
      </c>
      <c r="I26" s="96">
        <v>9</v>
      </c>
      <c r="J26" s="123"/>
      <c r="K26" s="89">
        <f t="shared" si="0"/>
        <v>0.21682098765432101</v>
      </c>
    </row>
    <row r="27" spans="1:11" x14ac:dyDescent="0.3">
      <c r="A27" s="344">
        <v>25</v>
      </c>
      <c r="B27" s="249" t="s">
        <v>84</v>
      </c>
      <c r="C27" s="39">
        <v>1949</v>
      </c>
      <c r="D27" s="53">
        <v>73</v>
      </c>
      <c r="E27" s="51" t="s">
        <v>58</v>
      </c>
      <c r="F27" s="135" t="s">
        <v>81</v>
      </c>
      <c r="G27" s="371">
        <v>0.99930555555555556</v>
      </c>
      <c r="H27" s="99">
        <v>2</v>
      </c>
      <c r="I27" s="96">
        <v>9</v>
      </c>
      <c r="J27" s="296"/>
      <c r="K27" s="89">
        <f t="shared" si="0"/>
        <v>0.2220679012345679</v>
      </c>
    </row>
    <row r="28" spans="1:11" x14ac:dyDescent="0.3">
      <c r="A28" s="344">
        <v>26</v>
      </c>
      <c r="B28" s="249" t="s">
        <v>75</v>
      </c>
      <c r="C28" s="39">
        <v>1955</v>
      </c>
      <c r="D28" s="53">
        <v>67</v>
      </c>
      <c r="E28" s="51" t="s">
        <v>58</v>
      </c>
      <c r="F28" s="135" t="s">
        <v>73</v>
      </c>
      <c r="G28" s="378" t="s">
        <v>322</v>
      </c>
      <c r="H28" s="99">
        <v>3</v>
      </c>
      <c r="I28" s="96">
        <v>8</v>
      </c>
      <c r="J28" s="123"/>
      <c r="K28" s="89">
        <f t="shared" si="0"/>
        <v>0.22700617283950619</v>
      </c>
    </row>
    <row r="29" spans="1:11" x14ac:dyDescent="0.3">
      <c r="A29" s="344">
        <v>27</v>
      </c>
      <c r="B29" s="249" t="s">
        <v>103</v>
      </c>
      <c r="C29" s="39">
        <v>1974</v>
      </c>
      <c r="D29" s="53">
        <v>48</v>
      </c>
      <c r="E29" s="54" t="s">
        <v>30</v>
      </c>
      <c r="F29" s="135" t="s">
        <v>96</v>
      </c>
      <c r="G29" s="378" t="s">
        <v>348</v>
      </c>
      <c r="H29" s="99">
        <v>4</v>
      </c>
      <c r="I29" s="96">
        <v>7</v>
      </c>
      <c r="J29" s="296"/>
      <c r="K29" s="89">
        <f t="shared" si="0"/>
        <v>0.23256172839506173</v>
      </c>
    </row>
    <row r="30" spans="1:11" x14ac:dyDescent="0.3">
      <c r="A30" s="344">
        <v>28</v>
      </c>
      <c r="B30" s="249" t="s">
        <v>102</v>
      </c>
      <c r="C30" s="39">
        <v>1972</v>
      </c>
      <c r="D30" s="53">
        <f>SUM(2022-C30)</f>
        <v>50</v>
      </c>
      <c r="E30" s="63" t="s">
        <v>28</v>
      </c>
      <c r="F30" s="135" t="s">
        <v>110</v>
      </c>
      <c r="G30" s="378" t="s">
        <v>244</v>
      </c>
      <c r="H30" s="99">
        <v>1</v>
      </c>
      <c r="I30" s="82">
        <v>10</v>
      </c>
      <c r="J30" s="123"/>
      <c r="K30" s="89" t="s">
        <v>26</v>
      </c>
    </row>
    <row r="31" spans="1:11" x14ac:dyDescent="0.3">
      <c r="A31" s="344">
        <v>29</v>
      </c>
      <c r="B31" s="251" t="s">
        <v>68</v>
      </c>
      <c r="C31" s="41">
        <v>1968</v>
      </c>
      <c r="D31" s="53">
        <v>54</v>
      </c>
      <c r="E31" s="42" t="s">
        <v>18</v>
      </c>
      <c r="F31" s="135" t="s">
        <v>61</v>
      </c>
      <c r="G31" s="378" t="s">
        <v>284</v>
      </c>
      <c r="H31" s="99">
        <v>4</v>
      </c>
      <c r="I31" s="96">
        <v>7</v>
      </c>
      <c r="J31" s="123"/>
      <c r="K31" s="89">
        <f t="shared" ref="K31:K37" si="1">SUM(G31/4.5)</f>
        <v>0.23919753086419751</v>
      </c>
    </row>
    <row r="32" spans="1:11" ht="15" thickBot="1" x14ac:dyDescent="0.35">
      <c r="A32" s="345">
        <v>30</v>
      </c>
      <c r="B32" s="303" t="s">
        <v>104</v>
      </c>
      <c r="C32" s="168">
        <v>1973</v>
      </c>
      <c r="D32" s="168">
        <v>49</v>
      </c>
      <c r="E32" s="304" t="s">
        <v>18</v>
      </c>
      <c r="F32" s="368" t="s">
        <v>96</v>
      </c>
      <c r="G32" s="379" t="s">
        <v>301</v>
      </c>
      <c r="H32" s="100">
        <v>5</v>
      </c>
      <c r="I32" s="97">
        <v>6</v>
      </c>
      <c r="J32" s="354"/>
      <c r="K32" s="91">
        <f t="shared" si="1"/>
        <v>0.24567901234567902</v>
      </c>
    </row>
    <row r="33" spans="1:11" x14ac:dyDescent="0.3">
      <c r="A33" s="343">
        <v>31</v>
      </c>
      <c r="B33" s="301" t="s">
        <v>376</v>
      </c>
      <c r="C33" s="264">
        <v>1993</v>
      </c>
      <c r="D33" s="299">
        <v>29</v>
      </c>
      <c r="E33" s="252" t="s">
        <v>93</v>
      </c>
      <c r="F33" s="369" t="s">
        <v>89</v>
      </c>
      <c r="G33" s="380" t="s">
        <v>361</v>
      </c>
      <c r="H33" s="222">
        <v>2</v>
      </c>
      <c r="I33" s="180">
        <v>9</v>
      </c>
      <c r="J33" s="302" t="s">
        <v>6</v>
      </c>
      <c r="K33" s="224">
        <f t="shared" si="1"/>
        <v>0.25802469135802469</v>
      </c>
    </row>
    <row r="34" spans="1:11" x14ac:dyDescent="0.3">
      <c r="A34" s="344">
        <v>32</v>
      </c>
      <c r="B34" s="249" t="s">
        <v>345</v>
      </c>
      <c r="C34" s="39">
        <v>2002</v>
      </c>
      <c r="D34" s="53">
        <v>20</v>
      </c>
      <c r="E34" s="45" t="s">
        <v>435</v>
      </c>
      <c r="F34" s="135" t="s">
        <v>89</v>
      </c>
      <c r="G34" s="378" t="s">
        <v>516</v>
      </c>
      <c r="H34" s="99">
        <v>3</v>
      </c>
      <c r="I34" s="96">
        <v>8</v>
      </c>
      <c r="J34" s="123"/>
      <c r="K34" s="89">
        <f t="shared" si="1"/>
        <v>0.26466049382716045</v>
      </c>
    </row>
    <row r="35" spans="1:11" x14ac:dyDescent="0.3">
      <c r="A35" s="344">
        <v>33</v>
      </c>
      <c r="B35" s="251" t="s">
        <v>504</v>
      </c>
      <c r="C35" s="41">
        <v>1955</v>
      </c>
      <c r="D35" s="53">
        <v>67</v>
      </c>
      <c r="E35" s="59" t="s">
        <v>35</v>
      </c>
      <c r="F35" s="135" t="s">
        <v>73</v>
      </c>
      <c r="G35" s="378" t="s">
        <v>514</v>
      </c>
      <c r="H35" s="99">
        <v>4</v>
      </c>
      <c r="I35" s="96">
        <v>7</v>
      </c>
      <c r="J35" s="296"/>
      <c r="K35" s="89">
        <f t="shared" si="1"/>
        <v>0.27145061728395059</v>
      </c>
    </row>
    <row r="36" spans="1:11" x14ac:dyDescent="0.3">
      <c r="A36" s="344">
        <v>34</v>
      </c>
      <c r="B36" s="249" t="s">
        <v>107</v>
      </c>
      <c r="C36" s="53">
        <v>1973</v>
      </c>
      <c r="D36" s="53">
        <v>49</v>
      </c>
      <c r="E36" s="54" t="s">
        <v>30</v>
      </c>
      <c r="F36" s="136" t="s">
        <v>96</v>
      </c>
      <c r="G36" s="378" t="s">
        <v>518</v>
      </c>
      <c r="H36" s="99">
        <v>6</v>
      </c>
      <c r="I36" s="96">
        <v>5</v>
      </c>
      <c r="J36" s="123"/>
      <c r="K36" s="89">
        <f t="shared" si="1"/>
        <v>0.27608024691358024</v>
      </c>
    </row>
    <row r="37" spans="1:11" ht="15" thickBot="1" x14ac:dyDescent="0.35">
      <c r="A37" s="345">
        <v>35</v>
      </c>
      <c r="B37" s="256" t="s">
        <v>515</v>
      </c>
      <c r="C37" s="186">
        <v>2003</v>
      </c>
      <c r="D37" s="168">
        <v>19</v>
      </c>
      <c r="E37" s="85" t="s">
        <v>435</v>
      </c>
      <c r="F37" s="368" t="s">
        <v>89</v>
      </c>
      <c r="G37" s="379" t="s">
        <v>517</v>
      </c>
      <c r="H37" s="100">
        <v>4</v>
      </c>
      <c r="I37" s="97">
        <v>7</v>
      </c>
      <c r="J37" s="124" t="s">
        <v>125</v>
      </c>
      <c r="K37" s="91">
        <f t="shared" si="1"/>
        <v>0.39830246913580247</v>
      </c>
    </row>
    <row r="38" spans="1:11" x14ac:dyDescent="0.3">
      <c r="F38" s="342"/>
      <c r="H38" s="94"/>
      <c r="J38" s="297"/>
    </row>
    <row r="39" spans="1:11" x14ac:dyDescent="0.3">
      <c r="F39" s="342"/>
      <c r="G39" s="288" t="s">
        <v>497</v>
      </c>
      <c r="H39" s="94"/>
      <c r="J39" s="297"/>
    </row>
    <row r="40" spans="1:11" x14ac:dyDescent="0.3">
      <c r="E40" s="42" t="s">
        <v>18</v>
      </c>
      <c r="F40" s="342"/>
      <c r="G40" s="287">
        <f>SUM(G4+G9+G11)</f>
        <v>2.2444444444444445</v>
      </c>
      <c r="H40" s="94"/>
      <c r="J40" s="297"/>
    </row>
    <row r="41" spans="1:11" x14ac:dyDescent="0.3">
      <c r="E41" s="54" t="s">
        <v>30</v>
      </c>
      <c r="F41" s="342"/>
      <c r="G41" s="287">
        <f>SUM(G6+G7+G16)</f>
        <v>2.3138888888888891</v>
      </c>
      <c r="H41" s="94"/>
      <c r="J41" s="297"/>
    </row>
    <row r="42" spans="1:11" x14ac:dyDescent="0.3">
      <c r="E42" s="329"/>
      <c r="F42" s="342"/>
      <c r="G42" s="287"/>
      <c r="H42" s="94"/>
      <c r="J42" s="297"/>
    </row>
    <row r="43" spans="1:11" x14ac:dyDescent="0.3">
      <c r="F43" s="342"/>
      <c r="G43" s="287"/>
      <c r="H43" s="94"/>
      <c r="J43" s="297"/>
    </row>
    <row r="44" spans="1:11" x14ac:dyDescent="0.3">
      <c r="F44" s="342"/>
      <c r="G44" s="287"/>
      <c r="H44" s="94"/>
      <c r="J44" s="297"/>
    </row>
  </sheetData>
  <autoFilter ref="A2:K37" xr:uid="{00000000-0009-0000-0000-000007000000}"/>
  <sortState xmlns:xlrd2="http://schemas.microsoft.com/office/spreadsheetml/2017/richdata2" ref="B3:K37">
    <sortCondition ref="G3:G37"/>
  </sortState>
  <mergeCells count="1">
    <mergeCell ref="A1:K1"/>
  </mergeCells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48"/>
  <sheetViews>
    <sheetView workbookViewId="0">
      <selection activeCell="K39" sqref="K39"/>
    </sheetView>
  </sheetViews>
  <sheetFormatPr defaultRowHeight="14.4" x14ac:dyDescent="0.3"/>
  <cols>
    <col min="1" max="1" width="3.33203125" bestFit="1" customWidth="1"/>
    <col min="2" max="2" width="19.5546875" bestFit="1" customWidth="1"/>
    <col min="3" max="3" width="4.44140625" bestFit="1" customWidth="1"/>
    <col min="4" max="4" width="3.5546875" style="7" bestFit="1" customWidth="1"/>
    <col min="5" max="5" width="20.109375" bestFit="1" customWidth="1"/>
    <col min="6" max="6" width="3.5546875" customWidth="1"/>
    <col min="7" max="7" width="7.44140625" customWidth="1"/>
    <col min="8" max="8" width="4.5546875" bestFit="1" customWidth="1"/>
    <col min="9" max="9" width="3" bestFit="1" customWidth="1"/>
    <col min="10" max="10" width="8.44140625" customWidth="1"/>
    <col min="11" max="11" width="6.88671875" customWidth="1"/>
  </cols>
  <sheetData>
    <row r="1" spans="1:11" ht="15" thickBot="1" x14ac:dyDescent="0.35">
      <c r="A1" s="1041" t="s">
        <v>530</v>
      </c>
      <c r="B1" s="1042"/>
      <c r="C1" s="1042"/>
      <c r="D1" s="1042"/>
      <c r="E1" s="1042"/>
      <c r="F1" s="1042"/>
      <c r="G1" s="1042"/>
      <c r="H1" s="1042"/>
      <c r="I1" s="1042"/>
      <c r="J1" s="1042"/>
      <c r="K1" s="1043"/>
    </row>
    <row r="2" spans="1:11" x14ac:dyDescent="0.3">
      <c r="A2" s="156" t="s">
        <v>0</v>
      </c>
      <c r="B2" s="157" t="s">
        <v>2</v>
      </c>
      <c r="C2" s="158" t="s">
        <v>3</v>
      </c>
      <c r="D2" s="158" t="s">
        <v>447</v>
      </c>
      <c r="E2" s="160" t="s">
        <v>4</v>
      </c>
      <c r="F2" s="382" t="s">
        <v>1</v>
      </c>
      <c r="G2" s="162" t="s">
        <v>121</v>
      </c>
      <c r="H2" s="163" t="s">
        <v>122</v>
      </c>
      <c r="I2" s="164" t="s">
        <v>8</v>
      </c>
      <c r="J2" s="383" t="s">
        <v>123</v>
      </c>
      <c r="K2" s="166" t="s">
        <v>124</v>
      </c>
    </row>
    <row r="3" spans="1:11" x14ac:dyDescent="0.3">
      <c r="A3" s="344">
        <v>1</v>
      </c>
      <c r="B3" s="248" t="s">
        <v>459</v>
      </c>
      <c r="C3" s="41">
        <v>2005</v>
      </c>
      <c r="D3" s="53">
        <v>17</v>
      </c>
      <c r="E3" s="45" t="s">
        <v>405</v>
      </c>
      <c r="F3" s="65" t="s">
        <v>15</v>
      </c>
      <c r="G3" s="257">
        <v>0.70624999999999993</v>
      </c>
      <c r="H3" s="143">
        <v>1</v>
      </c>
      <c r="I3" s="82">
        <v>10</v>
      </c>
      <c r="J3" s="295" t="s">
        <v>532</v>
      </c>
      <c r="K3" s="89">
        <f t="shared" ref="K3:K8" si="0">SUM(G3/4.5)</f>
        <v>0.15694444444444444</v>
      </c>
    </row>
    <row r="4" spans="1:11" x14ac:dyDescent="0.3">
      <c r="A4" s="344">
        <v>2</v>
      </c>
      <c r="B4" s="248" t="s">
        <v>17</v>
      </c>
      <c r="C4" s="41">
        <v>2004</v>
      </c>
      <c r="D4" s="53">
        <v>18</v>
      </c>
      <c r="E4" s="42" t="s">
        <v>18</v>
      </c>
      <c r="F4" s="64" t="s">
        <v>15</v>
      </c>
      <c r="G4" s="257">
        <v>0.71180555555555547</v>
      </c>
      <c r="H4" s="143">
        <v>2</v>
      </c>
      <c r="I4" s="96">
        <v>9</v>
      </c>
      <c r="J4" s="123"/>
      <c r="K4" s="89">
        <f t="shared" si="0"/>
        <v>0.15817901234567899</v>
      </c>
    </row>
    <row r="5" spans="1:11" x14ac:dyDescent="0.3">
      <c r="A5" s="344">
        <v>3</v>
      </c>
      <c r="B5" s="248" t="s">
        <v>52</v>
      </c>
      <c r="C5" s="41">
        <v>1978</v>
      </c>
      <c r="D5" s="53">
        <v>44</v>
      </c>
      <c r="E5" s="59" t="s">
        <v>398</v>
      </c>
      <c r="F5" s="65" t="s">
        <v>37</v>
      </c>
      <c r="G5" s="257">
        <v>0.71319444444444446</v>
      </c>
      <c r="H5" s="143">
        <v>1</v>
      </c>
      <c r="I5" s="82">
        <v>10</v>
      </c>
      <c r="J5" s="123"/>
      <c r="K5" s="89">
        <f t="shared" si="0"/>
        <v>0.15848765432098766</v>
      </c>
    </row>
    <row r="6" spans="1:11" x14ac:dyDescent="0.3">
      <c r="A6" s="344">
        <v>4</v>
      </c>
      <c r="B6" s="250" t="s">
        <v>41</v>
      </c>
      <c r="C6" s="53">
        <v>1977</v>
      </c>
      <c r="D6" s="53">
        <v>45</v>
      </c>
      <c r="E6" s="54" t="s">
        <v>30</v>
      </c>
      <c r="F6" s="64" t="s">
        <v>37</v>
      </c>
      <c r="G6" s="257">
        <v>0.7284722222222223</v>
      </c>
      <c r="H6" s="143">
        <v>2</v>
      </c>
      <c r="I6" s="96">
        <v>9</v>
      </c>
      <c r="J6" s="123"/>
      <c r="K6" s="89">
        <f t="shared" si="0"/>
        <v>0.16188271604938273</v>
      </c>
    </row>
    <row r="7" spans="1:11" x14ac:dyDescent="0.3">
      <c r="A7" s="344">
        <v>5</v>
      </c>
      <c r="B7" s="250" t="s">
        <v>39</v>
      </c>
      <c r="C7" s="53">
        <v>1972</v>
      </c>
      <c r="D7" s="53">
        <v>50</v>
      </c>
      <c r="E7" s="54" t="s">
        <v>30</v>
      </c>
      <c r="F7" s="65" t="s">
        <v>61</v>
      </c>
      <c r="G7" s="258">
        <v>0.73402777777777783</v>
      </c>
      <c r="H7" s="143">
        <v>1</v>
      </c>
      <c r="I7" s="82">
        <v>10</v>
      </c>
      <c r="J7" s="295" t="s">
        <v>534</v>
      </c>
      <c r="K7" s="89">
        <f t="shared" si="0"/>
        <v>0.16311728395061731</v>
      </c>
    </row>
    <row r="8" spans="1:11" x14ac:dyDescent="0.3">
      <c r="A8" s="344">
        <v>6</v>
      </c>
      <c r="B8" s="248" t="s">
        <v>461</v>
      </c>
      <c r="C8" s="41">
        <v>2007</v>
      </c>
      <c r="D8" s="53">
        <v>15</v>
      </c>
      <c r="E8" s="329" t="s">
        <v>47</v>
      </c>
      <c r="F8" s="65" t="s">
        <v>15</v>
      </c>
      <c r="G8" s="257">
        <v>0.73749999999999993</v>
      </c>
      <c r="H8" s="143">
        <v>3</v>
      </c>
      <c r="I8" s="96">
        <v>8</v>
      </c>
      <c r="J8" s="123"/>
      <c r="K8" s="89">
        <f t="shared" si="0"/>
        <v>0.16388888888888886</v>
      </c>
    </row>
    <row r="9" spans="1:11" x14ac:dyDescent="0.3">
      <c r="A9" s="344">
        <v>7</v>
      </c>
      <c r="B9" s="251" t="s">
        <v>438</v>
      </c>
      <c r="C9" s="41">
        <v>1973</v>
      </c>
      <c r="D9" s="53">
        <v>49</v>
      </c>
      <c r="E9" s="59" t="s">
        <v>396</v>
      </c>
      <c r="F9" s="65" t="s">
        <v>37</v>
      </c>
      <c r="G9" s="257">
        <v>0.73888888888888893</v>
      </c>
      <c r="H9" s="143">
        <v>3</v>
      </c>
      <c r="I9" s="96">
        <v>8</v>
      </c>
      <c r="J9" s="123" t="s">
        <v>6</v>
      </c>
      <c r="K9" s="89">
        <f t="shared" ref="K9:K43" si="1">SUM(G9/4.5)</f>
        <v>0.16419753086419753</v>
      </c>
    </row>
    <row r="10" spans="1:11" x14ac:dyDescent="0.3">
      <c r="A10" s="344">
        <v>8</v>
      </c>
      <c r="B10" s="249" t="s">
        <v>40</v>
      </c>
      <c r="C10" s="39">
        <v>1980</v>
      </c>
      <c r="D10" s="53">
        <v>42</v>
      </c>
      <c r="E10" s="42" t="s">
        <v>18</v>
      </c>
      <c r="F10" s="65" t="s">
        <v>37</v>
      </c>
      <c r="G10" s="257">
        <v>0.74791666666666667</v>
      </c>
      <c r="H10" s="143">
        <v>4</v>
      </c>
      <c r="I10" s="96">
        <v>7</v>
      </c>
      <c r="J10" s="123"/>
      <c r="K10" s="89">
        <f t="shared" si="1"/>
        <v>0.16620370370370371</v>
      </c>
    </row>
    <row r="11" spans="1:11" x14ac:dyDescent="0.3">
      <c r="A11" s="344">
        <v>9</v>
      </c>
      <c r="B11" s="195" t="s">
        <v>25</v>
      </c>
      <c r="C11" s="39">
        <v>1983</v>
      </c>
      <c r="D11" s="53">
        <v>39</v>
      </c>
      <c r="E11" s="43" t="s">
        <v>28</v>
      </c>
      <c r="F11" s="64" t="s">
        <v>21</v>
      </c>
      <c r="G11" s="258">
        <v>0.75208333333333333</v>
      </c>
      <c r="H11" s="143">
        <v>1</v>
      </c>
      <c r="I11" s="82">
        <v>10</v>
      </c>
      <c r="J11" s="123"/>
      <c r="K11" s="89">
        <f t="shared" si="1"/>
        <v>0.16712962962962963</v>
      </c>
    </row>
    <row r="12" spans="1:11" x14ac:dyDescent="0.3">
      <c r="A12" s="344">
        <v>10</v>
      </c>
      <c r="B12" s="250" t="s">
        <v>53</v>
      </c>
      <c r="C12" s="39">
        <v>1977</v>
      </c>
      <c r="D12" s="53">
        <v>45</v>
      </c>
      <c r="E12" s="42" t="s">
        <v>18</v>
      </c>
      <c r="F12" s="65" t="s">
        <v>37</v>
      </c>
      <c r="G12" s="257">
        <v>0.75902777777777775</v>
      </c>
      <c r="H12" s="143">
        <v>5</v>
      </c>
      <c r="I12" s="96">
        <v>6</v>
      </c>
      <c r="J12" s="123" t="s">
        <v>6</v>
      </c>
      <c r="K12" s="89">
        <f t="shared" si="1"/>
        <v>0.16867283950617284</v>
      </c>
    </row>
    <row r="13" spans="1:11" x14ac:dyDescent="0.3">
      <c r="A13" s="344">
        <v>11</v>
      </c>
      <c r="B13" s="248" t="s">
        <v>55</v>
      </c>
      <c r="C13" s="41">
        <v>1978</v>
      </c>
      <c r="D13" s="53">
        <v>44</v>
      </c>
      <c r="E13" s="59" t="s">
        <v>399</v>
      </c>
      <c r="F13" s="65" t="s">
        <v>37</v>
      </c>
      <c r="G13" s="257">
        <v>0.7895833333333333</v>
      </c>
      <c r="H13" s="143">
        <v>6</v>
      </c>
      <c r="I13" s="96">
        <v>5</v>
      </c>
      <c r="J13" s="123"/>
      <c r="K13" s="89">
        <f t="shared" si="1"/>
        <v>0.17546296296296296</v>
      </c>
    </row>
    <row r="14" spans="1:11" x14ac:dyDescent="0.3">
      <c r="A14" s="344">
        <v>12</v>
      </c>
      <c r="B14" s="248" t="s">
        <v>62</v>
      </c>
      <c r="C14" s="41">
        <v>1966</v>
      </c>
      <c r="D14" s="53">
        <v>56</v>
      </c>
      <c r="E14" s="51" t="s">
        <v>57</v>
      </c>
      <c r="F14" s="64" t="s">
        <v>61</v>
      </c>
      <c r="G14" s="258">
        <v>0.7944444444444444</v>
      </c>
      <c r="H14" s="143">
        <v>2</v>
      </c>
      <c r="I14" s="96">
        <v>9</v>
      </c>
      <c r="J14" s="123"/>
      <c r="K14" s="89">
        <f t="shared" si="1"/>
        <v>0.17654320987654321</v>
      </c>
    </row>
    <row r="15" spans="1:11" x14ac:dyDescent="0.3">
      <c r="A15" s="344">
        <v>13</v>
      </c>
      <c r="B15" s="251" t="s">
        <v>374</v>
      </c>
      <c r="C15" s="41">
        <v>1975</v>
      </c>
      <c r="D15" s="53">
        <v>47</v>
      </c>
      <c r="E15" s="59" t="s">
        <v>439</v>
      </c>
      <c r="F15" s="65" t="s">
        <v>37</v>
      </c>
      <c r="G15" s="257">
        <v>0.80763888888888891</v>
      </c>
      <c r="H15" s="143">
        <v>7</v>
      </c>
      <c r="I15" s="96">
        <v>4</v>
      </c>
      <c r="J15" s="123"/>
      <c r="K15" s="89">
        <f t="shared" si="1"/>
        <v>0.17947530864197531</v>
      </c>
    </row>
    <row r="16" spans="1:11" x14ac:dyDescent="0.3">
      <c r="A16" s="344">
        <v>14</v>
      </c>
      <c r="B16" s="249" t="s">
        <v>97</v>
      </c>
      <c r="C16" s="39">
        <v>1979</v>
      </c>
      <c r="D16" s="53">
        <v>43</v>
      </c>
      <c r="E16" s="54" t="s">
        <v>30</v>
      </c>
      <c r="F16" s="64" t="s">
        <v>96</v>
      </c>
      <c r="G16" s="258">
        <v>0.82847222222222217</v>
      </c>
      <c r="H16" s="143">
        <v>1</v>
      </c>
      <c r="I16" s="82">
        <v>10</v>
      </c>
      <c r="J16" s="295" t="s">
        <v>531</v>
      </c>
      <c r="K16" s="89">
        <f t="shared" si="1"/>
        <v>0.18410493827160493</v>
      </c>
    </row>
    <row r="17" spans="1:11" x14ac:dyDescent="0.3">
      <c r="A17" s="344">
        <v>15</v>
      </c>
      <c r="B17" s="195" t="s">
        <v>216</v>
      </c>
      <c r="C17" s="39">
        <v>1988</v>
      </c>
      <c r="D17" s="53">
        <v>34</v>
      </c>
      <c r="E17" s="54" t="s">
        <v>30</v>
      </c>
      <c r="F17" s="64" t="s">
        <v>89</v>
      </c>
      <c r="G17" s="381">
        <v>0.83194444444444438</v>
      </c>
      <c r="H17" s="143">
        <v>1</v>
      </c>
      <c r="I17" s="82">
        <v>10</v>
      </c>
      <c r="J17" s="123"/>
      <c r="K17" s="89">
        <f t="shared" si="1"/>
        <v>0.18487654320987654</v>
      </c>
    </row>
    <row r="18" spans="1:11" x14ac:dyDescent="0.3">
      <c r="A18" s="344">
        <v>16</v>
      </c>
      <c r="B18" s="249" t="s">
        <v>44</v>
      </c>
      <c r="C18" s="39">
        <v>1973</v>
      </c>
      <c r="D18" s="53">
        <v>49</v>
      </c>
      <c r="E18" s="54" t="s">
        <v>30</v>
      </c>
      <c r="F18" s="65" t="s">
        <v>37</v>
      </c>
      <c r="G18" s="257">
        <v>0.84513888888888899</v>
      </c>
      <c r="H18" s="143">
        <v>8</v>
      </c>
      <c r="I18" s="96">
        <v>3</v>
      </c>
      <c r="J18" s="123" t="s">
        <v>6</v>
      </c>
      <c r="K18" s="89">
        <f t="shared" si="1"/>
        <v>0.18780864197530867</v>
      </c>
    </row>
    <row r="19" spans="1:11" x14ac:dyDescent="0.3">
      <c r="A19" s="344">
        <v>17</v>
      </c>
      <c r="B19" s="248" t="s">
        <v>29</v>
      </c>
      <c r="C19" s="41">
        <v>1981</v>
      </c>
      <c r="D19" s="53">
        <v>41</v>
      </c>
      <c r="E19" s="54" t="s">
        <v>30</v>
      </c>
      <c r="F19" s="65" t="s">
        <v>37</v>
      </c>
      <c r="G19" s="257">
        <v>0.84861111111111109</v>
      </c>
      <c r="H19" s="143">
        <v>9</v>
      </c>
      <c r="I19" s="96">
        <v>2</v>
      </c>
      <c r="J19" s="123" t="s">
        <v>6</v>
      </c>
      <c r="K19" s="89">
        <f t="shared" si="1"/>
        <v>0.18858024691358025</v>
      </c>
    </row>
    <row r="20" spans="1:11" x14ac:dyDescent="0.3">
      <c r="A20" s="344">
        <v>18</v>
      </c>
      <c r="B20" s="248" t="s">
        <v>43</v>
      </c>
      <c r="C20" s="41">
        <v>1980</v>
      </c>
      <c r="D20" s="53">
        <v>42</v>
      </c>
      <c r="E20" s="54" t="s">
        <v>30</v>
      </c>
      <c r="F20" s="65" t="s">
        <v>37</v>
      </c>
      <c r="G20" s="257">
        <v>0.84861111111111109</v>
      </c>
      <c r="H20" s="143">
        <v>10</v>
      </c>
      <c r="I20" s="96">
        <v>1</v>
      </c>
      <c r="J20" s="298"/>
      <c r="K20" s="89">
        <f t="shared" si="1"/>
        <v>0.18858024691358025</v>
      </c>
    </row>
    <row r="21" spans="1:11" x14ac:dyDescent="0.3">
      <c r="A21" s="344">
        <v>19</v>
      </c>
      <c r="B21" s="248" t="s">
        <v>46</v>
      </c>
      <c r="C21" s="41">
        <v>1972</v>
      </c>
      <c r="D21" s="53">
        <v>50</v>
      </c>
      <c r="E21" s="330" t="s">
        <v>47</v>
      </c>
      <c r="F21" s="65" t="s">
        <v>61</v>
      </c>
      <c r="G21" s="258">
        <v>0.85625000000000007</v>
      </c>
      <c r="H21" s="143">
        <v>3</v>
      </c>
      <c r="I21" s="96">
        <v>8</v>
      </c>
      <c r="J21" s="123"/>
      <c r="K21" s="89">
        <f t="shared" si="1"/>
        <v>0.1902777777777778</v>
      </c>
    </row>
    <row r="22" spans="1:11" x14ac:dyDescent="0.3">
      <c r="A22" s="344">
        <v>20</v>
      </c>
      <c r="B22" s="248" t="s">
        <v>65</v>
      </c>
      <c r="C22" s="41">
        <v>1970</v>
      </c>
      <c r="D22" s="53">
        <v>52</v>
      </c>
      <c r="E22" s="59" t="s">
        <v>66</v>
      </c>
      <c r="F22" s="64" t="s">
        <v>61</v>
      </c>
      <c r="G22" s="258">
        <v>0.86319444444444438</v>
      </c>
      <c r="H22" s="143">
        <v>4</v>
      </c>
      <c r="I22" s="96">
        <v>7</v>
      </c>
      <c r="J22" s="298"/>
      <c r="K22" s="89">
        <f t="shared" si="1"/>
        <v>0.19182098765432098</v>
      </c>
    </row>
    <row r="23" spans="1:11" x14ac:dyDescent="0.3">
      <c r="A23" s="344">
        <v>21</v>
      </c>
      <c r="B23" s="250" t="s">
        <v>375</v>
      </c>
      <c r="C23" s="53">
        <v>1950</v>
      </c>
      <c r="D23" s="53">
        <v>72</v>
      </c>
      <c r="E23" s="36" t="s">
        <v>82</v>
      </c>
      <c r="F23" s="64" t="s">
        <v>81</v>
      </c>
      <c r="G23" s="258">
        <v>0.86944444444444446</v>
      </c>
      <c r="H23" s="143">
        <v>1</v>
      </c>
      <c r="I23" s="82">
        <v>10</v>
      </c>
      <c r="J23" s="296" t="s">
        <v>6</v>
      </c>
      <c r="K23" s="89">
        <f t="shared" si="1"/>
        <v>0.19320987654320987</v>
      </c>
    </row>
    <row r="24" spans="1:11" x14ac:dyDescent="0.3">
      <c r="A24" s="344">
        <v>22</v>
      </c>
      <c r="B24" s="249" t="s">
        <v>258</v>
      </c>
      <c r="C24" s="39">
        <v>1977</v>
      </c>
      <c r="D24" s="53">
        <v>45</v>
      </c>
      <c r="E24" s="63" t="s">
        <v>436</v>
      </c>
      <c r="F24" s="64" t="s">
        <v>96</v>
      </c>
      <c r="G24" s="257">
        <v>0.87291666666666667</v>
      </c>
      <c r="H24" s="143">
        <v>2</v>
      </c>
      <c r="I24" s="96">
        <v>9</v>
      </c>
      <c r="J24" s="296"/>
      <c r="K24" s="89">
        <f t="shared" si="1"/>
        <v>0.19398148148148148</v>
      </c>
    </row>
    <row r="25" spans="1:11" x14ac:dyDescent="0.3">
      <c r="A25" s="344">
        <v>23</v>
      </c>
      <c r="B25" s="248" t="s">
        <v>45</v>
      </c>
      <c r="C25" s="41">
        <v>1972</v>
      </c>
      <c r="D25" s="53">
        <v>50</v>
      </c>
      <c r="E25" s="61" t="s">
        <v>28</v>
      </c>
      <c r="F25" s="64" t="s">
        <v>61</v>
      </c>
      <c r="G25" s="258">
        <v>0.88958333333333339</v>
      </c>
      <c r="H25" s="143">
        <v>5</v>
      </c>
      <c r="I25" s="96">
        <v>6</v>
      </c>
      <c r="J25" s="123"/>
      <c r="K25" s="89">
        <f t="shared" si="1"/>
        <v>0.19768518518518519</v>
      </c>
    </row>
    <row r="26" spans="1:11" x14ac:dyDescent="0.3">
      <c r="A26" s="344">
        <v>24</v>
      </c>
      <c r="B26" s="249" t="s">
        <v>448</v>
      </c>
      <c r="C26" s="39">
        <v>1976</v>
      </c>
      <c r="D26" s="53">
        <v>46</v>
      </c>
      <c r="E26" s="51" t="s">
        <v>501</v>
      </c>
      <c r="F26" s="64" t="s">
        <v>96</v>
      </c>
      <c r="G26" s="258">
        <v>0.89097222222222217</v>
      </c>
      <c r="H26" s="143">
        <v>3</v>
      </c>
      <c r="I26" s="96">
        <v>8</v>
      </c>
      <c r="J26" s="296"/>
      <c r="K26" s="89">
        <f t="shared" si="1"/>
        <v>0.19799382716049382</v>
      </c>
    </row>
    <row r="27" spans="1:11" x14ac:dyDescent="0.3">
      <c r="A27" s="344">
        <v>25</v>
      </c>
      <c r="B27" s="249" t="s">
        <v>74</v>
      </c>
      <c r="C27" s="39">
        <v>1958</v>
      </c>
      <c r="D27" s="53">
        <v>64</v>
      </c>
      <c r="E27" s="51" t="s">
        <v>32</v>
      </c>
      <c r="F27" s="64" t="s">
        <v>73</v>
      </c>
      <c r="G27" s="258">
        <v>0.90763888888888899</v>
      </c>
      <c r="H27" s="143">
        <v>1</v>
      </c>
      <c r="I27" s="82">
        <v>10</v>
      </c>
      <c r="J27" s="123" t="s">
        <v>6</v>
      </c>
      <c r="K27" s="89">
        <f t="shared" si="1"/>
        <v>0.20169753086419756</v>
      </c>
    </row>
    <row r="28" spans="1:11" x14ac:dyDescent="0.3">
      <c r="A28" s="344">
        <v>26</v>
      </c>
      <c r="B28" s="249" t="s">
        <v>98</v>
      </c>
      <c r="C28" s="39">
        <v>1975</v>
      </c>
      <c r="D28" s="53">
        <v>47</v>
      </c>
      <c r="E28" s="42" t="s">
        <v>18</v>
      </c>
      <c r="F28" s="64" t="s">
        <v>96</v>
      </c>
      <c r="G28" s="258">
        <v>0.90833333333333333</v>
      </c>
      <c r="H28" s="143">
        <v>4</v>
      </c>
      <c r="I28" s="96">
        <v>7</v>
      </c>
      <c r="J28" s="123" t="s">
        <v>6</v>
      </c>
      <c r="K28" s="89">
        <f t="shared" si="1"/>
        <v>0.20185185185185184</v>
      </c>
    </row>
    <row r="29" spans="1:11" x14ac:dyDescent="0.3">
      <c r="A29" s="344">
        <v>27</v>
      </c>
      <c r="B29" s="249" t="s">
        <v>524</v>
      </c>
      <c r="C29" s="39">
        <v>1984</v>
      </c>
      <c r="D29" s="53">
        <v>38</v>
      </c>
      <c r="E29" s="51" t="s">
        <v>28</v>
      </c>
      <c r="F29" s="64" t="s">
        <v>96</v>
      </c>
      <c r="G29" s="258">
        <v>0.91666666666666663</v>
      </c>
      <c r="H29" s="143">
        <v>5</v>
      </c>
      <c r="I29" s="96">
        <v>6</v>
      </c>
      <c r="J29" s="123"/>
      <c r="K29" s="89">
        <f t="shared" si="1"/>
        <v>0.20370370370370369</v>
      </c>
    </row>
    <row r="30" spans="1:11" x14ac:dyDescent="0.3">
      <c r="A30" s="344">
        <v>28</v>
      </c>
      <c r="B30" s="251" t="s">
        <v>500</v>
      </c>
      <c r="C30" s="41">
        <v>1960</v>
      </c>
      <c r="D30" s="53">
        <v>62</v>
      </c>
      <c r="E30" s="51" t="s">
        <v>502</v>
      </c>
      <c r="F30" s="64" t="s">
        <v>73</v>
      </c>
      <c r="G30" s="258">
        <v>0.93680555555555556</v>
      </c>
      <c r="H30" s="143">
        <v>2</v>
      </c>
      <c r="I30" s="96">
        <v>9</v>
      </c>
      <c r="J30" s="123"/>
      <c r="K30" s="89">
        <f t="shared" si="1"/>
        <v>0.20817901234567901</v>
      </c>
    </row>
    <row r="31" spans="1:11" x14ac:dyDescent="0.3">
      <c r="A31" s="344">
        <v>29</v>
      </c>
      <c r="B31" s="195" t="s">
        <v>489</v>
      </c>
      <c r="C31" s="39">
        <v>1987</v>
      </c>
      <c r="D31" s="53">
        <v>35</v>
      </c>
      <c r="E31" s="40" t="s">
        <v>490</v>
      </c>
      <c r="F31" s="64" t="s">
        <v>21</v>
      </c>
      <c r="G31" s="257">
        <v>0.94236111111111109</v>
      </c>
      <c r="H31" s="143">
        <v>2</v>
      </c>
      <c r="I31" s="96">
        <v>9</v>
      </c>
      <c r="J31" s="123"/>
      <c r="K31" s="89">
        <f t="shared" si="1"/>
        <v>0.20941358024691359</v>
      </c>
    </row>
    <row r="32" spans="1:11" x14ac:dyDescent="0.3">
      <c r="A32" s="344">
        <v>30</v>
      </c>
      <c r="B32" s="251" t="s">
        <v>67</v>
      </c>
      <c r="C32" s="41">
        <v>1962</v>
      </c>
      <c r="D32" s="53">
        <v>60</v>
      </c>
      <c r="E32" s="60" t="s">
        <v>30</v>
      </c>
      <c r="F32" s="64" t="s">
        <v>73</v>
      </c>
      <c r="G32" s="258">
        <v>0.95000000000000007</v>
      </c>
      <c r="H32" s="143">
        <v>3</v>
      </c>
      <c r="I32" s="96">
        <v>8</v>
      </c>
      <c r="J32" s="296"/>
      <c r="K32" s="89">
        <f t="shared" si="1"/>
        <v>0.21111111111111114</v>
      </c>
    </row>
    <row r="33" spans="1:11" x14ac:dyDescent="0.3">
      <c r="A33" s="344">
        <v>31</v>
      </c>
      <c r="B33" s="249" t="s">
        <v>102</v>
      </c>
      <c r="C33" s="39">
        <v>1972</v>
      </c>
      <c r="D33" s="53">
        <v>50</v>
      </c>
      <c r="E33" s="63" t="s">
        <v>28</v>
      </c>
      <c r="F33" s="64" t="s">
        <v>110</v>
      </c>
      <c r="G33" s="257">
        <v>0.95347222222222217</v>
      </c>
      <c r="H33" s="143">
        <v>1</v>
      </c>
      <c r="I33" s="82">
        <v>10</v>
      </c>
      <c r="J33" s="298" t="s">
        <v>533</v>
      </c>
      <c r="K33" s="89">
        <f t="shared" si="1"/>
        <v>0.21188271604938269</v>
      </c>
    </row>
    <row r="34" spans="1:11" x14ac:dyDescent="0.3">
      <c r="A34" s="344">
        <v>32</v>
      </c>
      <c r="B34" s="249" t="s">
        <v>340</v>
      </c>
      <c r="C34" s="39">
        <v>1980</v>
      </c>
      <c r="D34" s="53">
        <v>42</v>
      </c>
      <c r="E34" s="51" t="s">
        <v>386</v>
      </c>
      <c r="F34" s="64" t="s">
        <v>96</v>
      </c>
      <c r="G34" s="258">
        <v>0.9604166666666667</v>
      </c>
      <c r="H34" s="143">
        <v>6</v>
      </c>
      <c r="I34" s="96">
        <v>5</v>
      </c>
      <c r="J34" s="123"/>
      <c r="K34" s="89">
        <f t="shared" si="1"/>
        <v>0.21342592592592594</v>
      </c>
    </row>
    <row r="35" spans="1:11" x14ac:dyDescent="0.3">
      <c r="A35" s="344">
        <v>33</v>
      </c>
      <c r="B35" s="249" t="s">
        <v>99</v>
      </c>
      <c r="C35" s="53">
        <v>1979</v>
      </c>
      <c r="D35" s="53">
        <v>43</v>
      </c>
      <c r="E35" s="45" t="s">
        <v>100</v>
      </c>
      <c r="F35" s="64" t="s">
        <v>96</v>
      </c>
      <c r="G35" s="257">
        <v>0.96944444444444444</v>
      </c>
      <c r="H35" s="143">
        <v>7</v>
      </c>
      <c r="I35" s="96">
        <v>4</v>
      </c>
      <c r="J35" s="296"/>
      <c r="K35" s="89">
        <f t="shared" si="1"/>
        <v>0.2154320987654321</v>
      </c>
    </row>
    <row r="36" spans="1:11" x14ac:dyDescent="0.3">
      <c r="A36" s="344">
        <v>34</v>
      </c>
      <c r="B36" s="249" t="s">
        <v>84</v>
      </c>
      <c r="C36" s="39">
        <v>1949</v>
      </c>
      <c r="D36" s="53">
        <v>73</v>
      </c>
      <c r="E36" s="51" t="s">
        <v>58</v>
      </c>
      <c r="F36" s="64" t="s">
        <v>81</v>
      </c>
      <c r="G36" s="257">
        <v>0.9868055555555556</v>
      </c>
      <c r="H36" s="143">
        <v>2</v>
      </c>
      <c r="I36" s="96">
        <v>9</v>
      </c>
      <c r="J36" s="296" t="s">
        <v>6</v>
      </c>
      <c r="K36" s="89">
        <f t="shared" si="1"/>
        <v>0.21929012345679014</v>
      </c>
    </row>
    <row r="37" spans="1:11" x14ac:dyDescent="0.3">
      <c r="A37" s="344">
        <v>35</v>
      </c>
      <c r="B37" s="250" t="s">
        <v>104</v>
      </c>
      <c r="C37" s="53">
        <v>1973</v>
      </c>
      <c r="D37" s="53">
        <v>49</v>
      </c>
      <c r="E37" s="42" t="s">
        <v>18</v>
      </c>
      <c r="F37" s="64" t="s">
        <v>96</v>
      </c>
      <c r="G37" s="257">
        <v>0.98749999999999993</v>
      </c>
      <c r="H37" s="143">
        <v>8</v>
      </c>
      <c r="I37" s="96">
        <v>3</v>
      </c>
      <c r="J37" s="296" t="s">
        <v>6</v>
      </c>
      <c r="K37" s="89">
        <f t="shared" si="1"/>
        <v>0.21944444444444444</v>
      </c>
    </row>
    <row r="38" spans="1:11" x14ac:dyDescent="0.3">
      <c r="A38" s="344">
        <v>36</v>
      </c>
      <c r="B38" s="249" t="s">
        <v>103</v>
      </c>
      <c r="C38" s="39">
        <v>1974</v>
      </c>
      <c r="D38" s="53">
        <v>48</v>
      </c>
      <c r="E38" s="54" t="s">
        <v>30</v>
      </c>
      <c r="F38" s="64" t="s">
        <v>96</v>
      </c>
      <c r="G38" s="259" t="s">
        <v>299</v>
      </c>
      <c r="H38" s="143">
        <v>9</v>
      </c>
      <c r="I38" s="96">
        <v>2</v>
      </c>
      <c r="J38" s="296" t="s">
        <v>6</v>
      </c>
      <c r="K38" s="89">
        <f t="shared" si="1"/>
        <v>0.22901234567901238</v>
      </c>
    </row>
    <row r="39" spans="1:11" x14ac:dyDescent="0.3">
      <c r="A39" s="344">
        <v>37</v>
      </c>
      <c r="B39" s="249" t="s">
        <v>523</v>
      </c>
      <c r="C39" s="39">
        <v>2005</v>
      </c>
      <c r="D39" s="53">
        <v>17</v>
      </c>
      <c r="E39" s="51" t="s">
        <v>28</v>
      </c>
      <c r="F39" s="64" t="s">
        <v>89</v>
      </c>
      <c r="G39" s="259" t="s">
        <v>357</v>
      </c>
      <c r="H39" s="143">
        <v>2</v>
      </c>
      <c r="I39" s="96">
        <v>9</v>
      </c>
      <c r="J39" s="385" t="s">
        <v>125</v>
      </c>
      <c r="K39" s="89">
        <f t="shared" si="1"/>
        <v>0.23672839506172838</v>
      </c>
    </row>
    <row r="40" spans="1:11" x14ac:dyDescent="0.3">
      <c r="A40" s="344">
        <v>38</v>
      </c>
      <c r="B40" s="248" t="s">
        <v>528</v>
      </c>
      <c r="C40" s="53">
        <v>1971</v>
      </c>
      <c r="D40" s="53">
        <v>51</v>
      </c>
      <c r="E40" s="63" t="s">
        <v>28</v>
      </c>
      <c r="F40" s="64" t="s">
        <v>110</v>
      </c>
      <c r="G40" s="259" t="s">
        <v>78</v>
      </c>
      <c r="H40" s="143">
        <v>2</v>
      </c>
      <c r="I40" s="96">
        <v>9</v>
      </c>
      <c r="J40" s="385" t="s">
        <v>125</v>
      </c>
      <c r="K40" s="89">
        <f t="shared" si="1"/>
        <v>0.241358024691358</v>
      </c>
    </row>
    <row r="41" spans="1:11" x14ac:dyDescent="0.3">
      <c r="A41" s="344">
        <v>39</v>
      </c>
      <c r="B41" s="249" t="s">
        <v>376</v>
      </c>
      <c r="C41" s="39">
        <v>1993</v>
      </c>
      <c r="D41" s="53">
        <v>29</v>
      </c>
      <c r="E41" s="45" t="s">
        <v>93</v>
      </c>
      <c r="F41" s="64" t="s">
        <v>89</v>
      </c>
      <c r="G41" s="259" t="s">
        <v>339</v>
      </c>
      <c r="H41" s="143">
        <v>3</v>
      </c>
      <c r="I41" s="96">
        <v>8</v>
      </c>
      <c r="J41" s="123" t="s">
        <v>6</v>
      </c>
      <c r="K41" s="89">
        <f t="shared" si="1"/>
        <v>0.25154320987654322</v>
      </c>
    </row>
    <row r="42" spans="1:11" x14ac:dyDescent="0.3">
      <c r="A42" s="344">
        <v>40</v>
      </c>
      <c r="B42" s="249" t="s">
        <v>107</v>
      </c>
      <c r="C42" s="53">
        <v>1973</v>
      </c>
      <c r="D42" s="53">
        <v>49</v>
      </c>
      <c r="E42" s="54" t="s">
        <v>30</v>
      </c>
      <c r="F42" s="64" t="s">
        <v>96</v>
      </c>
      <c r="G42" s="259" t="s">
        <v>527</v>
      </c>
      <c r="H42" s="143">
        <v>10</v>
      </c>
      <c r="I42" s="96">
        <v>1</v>
      </c>
      <c r="J42" s="123" t="s">
        <v>6</v>
      </c>
      <c r="K42" s="89">
        <f t="shared" si="1"/>
        <v>0.26913580246913577</v>
      </c>
    </row>
    <row r="43" spans="1:11" ht="15" thickBot="1" x14ac:dyDescent="0.35">
      <c r="A43" s="345">
        <v>41</v>
      </c>
      <c r="B43" s="256" t="s">
        <v>525</v>
      </c>
      <c r="C43" s="186">
        <v>1973</v>
      </c>
      <c r="D43" s="168">
        <v>49</v>
      </c>
      <c r="E43" s="384" t="s">
        <v>526</v>
      </c>
      <c r="F43" s="69" t="s">
        <v>96</v>
      </c>
      <c r="G43" s="283" t="s">
        <v>529</v>
      </c>
      <c r="H43" s="171">
        <v>11</v>
      </c>
      <c r="I43" s="97">
        <v>1</v>
      </c>
      <c r="J43" s="386" t="s">
        <v>125</v>
      </c>
      <c r="K43" s="91">
        <f t="shared" si="1"/>
        <v>0.28657407407407409</v>
      </c>
    </row>
    <row r="45" spans="1:11" x14ac:dyDescent="0.3">
      <c r="F45" s="342"/>
      <c r="G45" s="288" t="s">
        <v>497</v>
      </c>
    </row>
    <row r="46" spans="1:11" x14ac:dyDescent="0.3">
      <c r="E46" s="42" t="s">
        <v>18</v>
      </c>
      <c r="F46" s="342"/>
      <c r="G46" s="387">
        <f>SUM(G4+G10+G12)</f>
        <v>2.21875</v>
      </c>
    </row>
    <row r="47" spans="1:11" x14ac:dyDescent="0.3">
      <c r="E47" s="54" t="s">
        <v>30</v>
      </c>
      <c r="F47" s="342"/>
      <c r="G47" s="387">
        <f>SUM(G6+G7+G16)</f>
        <v>2.2909722222222224</v>
      </c>
    </row>
    <row r="48" spans="1:11" x14ac:dyDescent="0.3">
      <c r="E48" s="329"/>
      <c r="F48" s="342"/>
      <c r="G48" s="287"/>
    </row>
  </sheetData>
  <autoFilter ref="A2:K43" xr:uid="{00000000-0009-0000-0000-000008000000}"/>
  <sortState xmlns:xlrd2="http://schemas.microsoft.com/office/spreadsheetml/2017/richdata2" ref="B3:J43">
    <sortCondition ref="G3:G43"/>
    <sortCondition descending="1" ref="I3:I43"/>
  </sortState>
  <mergeCells count="1">
    <mergeCell ref="A1:K1"/>
  </mergeCells>
  <pageMargins left="0.7" right="0.7" top="0.78740157499999996" bottom="0.78740157499999996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M41"/>
  <sheetViews>
    <sheetView workbookViewId="0">
      <selection activeCell="D37" sqref="D37"/>
    </sheetView>
  </sheetViews>
  <sheetFormatPr defaultRowHeight="14.4" x14ac:dyDescent="0.3"/>
  <cols>
    <col min="1" max="1" width="3.33203125" bestFit="1" customWidth="1"/>
    <col min="2" max="2" width="19.5546875" bestFit="1" customWidth="1"/>
    <col min="3" max="3" width="4.44140625" bestFit="1" customWidth="1"/>
    <col min="4" max="4" width="3.5546875" style="7" bestFit="1" customWidth="1"/>
    <col min="5" max="5" width="20.109375" bestFit="1" customWidth="1"/>
    <col min="6" max="6" width="3.44140625" style="147" bestFit="1" customWidth="1"/>
    <col min="7" max="7" width="8.44140625" customWidth="1"/>
    <col min="8" max="8" width="4" customWidth="1"/>
    <col min="9" max="9" width="3" bestFit="1" customWidth="1"/>
    <col min="10" max="10" width="9.44140625" style="443" customWidth="1"/>
    <col min="11" max="11" width="7.33203125" bestFit="1" customWidth="1"/>
  </cols>
  <sheetData>
    <row r="1" spans="1:13" ht="13.5" customHeight="1" thickBot="1" x14ac:dyDescent="0.35">
      <c r="A1" s="1041" t="s">
        <v>540</v>
      </c>
      <c r="B1" s="1042"/>
      <c r="C1" s="1042"/>
      <c r="D1" s="1042"/>
      <c r="E1" s="1042"/>
      <c r="F1" s="1042"/>
      <c r="G1" s="1042"/>
      <c r="H1" s="1042"/>
      <c r="I1" s="1042"/>
      <c r="J1" s="1042"/>
      <c r="K1" s="1043"/>
    </row>
    <row r="2" spans="1:13" ht="13.5" customHeight="1" thickBot="1" x14ac:dyDescent="0.35">
      <c r="A2" s="125" t="s">
        <v>0</v>
      </c>
      <c r="B2" s="77" t="s">
        <v>2</v>
      </c>
      <c r="C2" s="126" t="s">
        <v>3</v>
      </c>
      <c r="D2" s="126" t="s">
        <v>447</v>
      </c>
      <c r="E2" s="128" t="s">
        <v>4</v>
      </c>
      <c r="F2" s="446" t="s">
        <v>1</v>
      </c>
      <c r="G2" s="101" t="s">
        <v>121</v>
      </c>
      <c r="H2" s="130" t="s">
        <v>122</v>
      </c>
      <c r="I2" s="131" t="s">
        <v>8</v>
      </c>
      <c r="J2" s="440" t="s">
        <v>123</v>
      </c>
      <c r="K2" s="133" t="s">
        <v>124</v>
      </c>
    </row>
    <row r="3" spans="1:13" ht="13.5" customHeight="1" x14ac:dyDescent="0.3">
      <c r="A3" s="347">
        <v>1</v>
      </c>
      <c r="B3" s="359" t="s">
        <v>52</v>
      </c>
      <c r="C3" s="79">
        <v>1978</v>
      </c>
      <c r="D3" s="280">
        <v>44</v>
      </c>
      <c r="E3" s="80" t="s">
        <v>398</v>
      </c>
      <c r="F3" s="447" t="s">
        <v>37</v>
      </c>
      <c r="G3" s="370">
        <v>0.7006944444444444</v>
      </c>
      <c r="H3" s="433">
        <v>1</v>
      </c>
      <c r="I3" s="81">
        <v>10</v>
      </c>
      <c r="J3" s="444" t="s">
        <v>543</v>
      </c>
      <c r="K3" s="87">
        <f t="shared" ref="K3:K8" si="0">SUM(G3/4.5)</f>
        <v>0.15570987654320986</v>
      </c>
    </row>
    <row r="4" spans="1:13" ht="13.5" customHeight="1" x14ac:dyDescent="0.3">
      <c r="A4" s="344">
        <v>2</v>
      </c>
      <c r="B4" s="250" t="s">
        <v>41</v>
      </c>
      <c r="C4" s="53">
        <v>1977</v>
      </c>
      <c r="D4" s="53">
        <v>45</v>
      </c>
      <c r="E4" s="54" t="s">
        <v>30</v>
      </c>
      <c r="F4" s="448" t="s">
        <v>37</v>
      </c>
      <c r="G4" s="371">
        <v>0.70347222222222217</v>
      </c>
      <c r="H4" s="434">
        <v>2</v>
      </c>
      <c r="I4" s="96">
        <v>9</v>
      </c>
      <c r="J4" s="295"/>
      <c r="K4" s="89">
        <f t="shared" si="0"/>
        <v>0.15632716049382714</v>
      </c>
    </row>
    <row r="5" spans="1:13" ht="13.5" customHeight="1" x14ac:dyDescent="0.3">
      <c r="A5" s="344">
        <v>3</v>
      </c>
      <c r="B5" s="248" t="s">
        <v>17</v>
      </c>
      <c r="C5" s="41">
        <v>2004</v>
      </c>
      <c r="D5" s="53">
        <v>18</v>
      </c>
      <c r="E5" s="42" t="s">
        <v>18</v>
      </c>
      <c r="F5" s="448" t="s">
        <v>15</v>
      </c>
      <c r="G5" s="371">
        <v>0.71180555555555547</v>
      </c>
      <c r="H5" s="434">
        <v>1</v>
      </c>
      <c r="I5" s="82">
        <v>10</v>
      </c>
      <c r="J5" s="295"/>
      <c r="K5" s="89">
        <f t="shared" si="0"/>
        <v>0.15817901234567899</v>
      </c>
    </row>
    <row r="6" spans="1:13" ht="13.5" customHeight="1" x14ac:dyDescent="0.3">
      <c r="A6" s="344">
        <v>4</v>
      </c>
      <c r="B6" s="248" t="s">
        <v>459</v>
      </c>
      <c r="C6" s="41">
        <v>2005</v>
      </c>
      <c r="D6" s="53">
        <v>17</v>
      </c>
      <c r="E6" s="45" t="s">
        <v>405</v>
      </c>
      <c r="F6" s="449" t="s">
        <v>15</v>
      </c>
      <c r="G6" s="371">
        <v>0.72569444444444453</v>
      </c>
      <c r="H6" s="434">
        <v>2</v>
      </c>
      <c r="I6" s="96">
        <v>9</v>
      </c>
      <c r="J6" s="295"/>
      <c r="K6" s="89">
        <f t="shared" si="0"/>
        <v>0.16126543209876545</v>
      </c>
    </row>
    <row r="7" spans="1:13" ht="13.5" customHeight="1" x14ac:dyDescent="0.3">
      <c r="A7" s="344">
        <v>5</v>
      </c>
      <c r="B7" s="250" t="s">
        <v>39</v>
      </c>
      <c r="C7" s="53">
        <v>1972</v>
      </c>
      <c r="D7" s="53">
        <v>50</v>
      </c>
      <c r="E7" s="54" t="s">
        <v>30</v>
      </c>
      <c r="F7" s="449" t="s">
        <v>61</v>
      </c>
      <c r="G7" s="372">
        <v>0.7319444444444444</v>
      </c>
      <c r="H7" s="434">
        <v>1</v>
      </c>
      <c r="I7" s="82">
        <v>10</v>
      </c>
      <c r="J7" s="295" t="s">
        <v>541</v>
      </c>
      <c r="K7" s="89">
        <f t="shared" si="0"/>
        <v>0.16265432098765431</v>
      </c>
    </row>
    <row r="8" spans="1:13" ht="13.5" customHeight="1" x14ac:dyDescent="0.3">
      <c r="A8" s="344">
        <v>6</v>
      </c>
      <c r="B8" s="251" t="s">
        <v>438</v>
      </c>
      <c r="C8" s="41">
        <v>1973</v>
      </c>
      <c r="D8" s="53">
        <v>49</v>
      </c>
      <c r="E8" s="59" t="s">
        <v>396</v>
      </c>
      <c r="F8" s="449" t="s">
        <v>37</v>
      </c>
      <c r="G8" s="371">
        <v>0.73263888888888884</v>
      </c>
      <c r="H8" s="434">
        <v>3</v>
      </c>
      <c r="I8" s="96">
        <v>8</v>
      </c>
      <c r="J8" s="295" t="s">
        <v>6</v>
      </c>
      <c r="K8" s="89">
        <f t="shared" si="0"/>
        <v>0.16280864197530864</v>
      </c>
    </row>
    <row r="9" spans="1:13" ht="13.5" customHeight="1" x14ac:dyDescent="0.3">
      <c r="A9" s="344">
        <v>7</v>
      </c>
      <c r="B9" s="248" t="s">
        <v>461</v>
      </c>
      <c r="C9" s="41">
        <v>2007</v>
      </c>
      <c r="D9" s="53">
        <v>15</v>
      </c>
      <c r="E9" s="329" t="s">
        <v>47</v>
      </c>
      <c r="F9" s="449" t="s">
        <v>15</v>
      </c>
      <c r="G9" s="371">
        <v>0.73472222222222217</v>
      </c>
      <c r="H9" s="434">
        <v>3</v>
      </c>
      <c r="I9" s="96">
        <v>8</v>
      </c>
      <c r="J9" s="295" t="s">
        <v>6</v>
      </c>
      <c r="K9" s="89">
        <f t="shared" ref="K9:K34" si="1">SUM(G9/4.5)</f>
        <v>0.16327160493827159</v>
      </c>
    </row>
    <row r="10" spans="1:13" ht="13.5" customHeight="1" x14ac:dyDescent="0.3">
      <c r="A10" s="344">
        <v>8</v>
      </c>
      <c r="B10" s="139" t="s">
        <v>372</v>
      </c>
      <c r="C10" s="53">
        <v>1975</v>
      </c>
      <c r="D10" s="53">
        <v>47</v>
      </c>
      <c r="E10" s="329" t="s">
        <v>47</v>
      </c>
      <c r="F10" s="449" t="s">
        <v>37</v>
      </c>
      <c r="G10" s="371">
        <v>0.73749999999999993</v>
      </c>
      <c r="H10" s="434">
        <v>4</v>
      </c>
      <c r="I10" s="96">
        <v>7</v>
      </c>
      <c r="J10" s="295" t="s">
        <v>6</v>
      </c>
      <c r="K10" s="89">
        <f t="shared" si="1"/>
        <v>0.16388888888888886</v>
      </c>
    </row>
    <row r="11" spans="1:13" ht="13.5" customHeight="1" x14ac:dyDescent="0.3">
      <c r="A11" s="344">
        <v>9</v>
      </c>
      <c r="B11" s="249" t="s">
        <v>40</v>
      </c>
      <c r="C11" s="39">
        <v>1980</v>
      </c>
      <c r="D11" s="53">
        <v>42</v>
      </c>
      <c r="E11" s="42" t="s">
        <v>18</v>
      </c>
      <c r="F11" s="449" t="s">
        <v>37</v>
      </c>
      <c r="G11" s="371">
        <v>0.73888888888888893</v>
      </c>
      <c r="H11" s="434">
        <v>5</v>
      </c>
      <c r="I11" s="96">
        <v>6</v>
      </c>
      <c r="J11" s="295"/>
      <c r="K11" s="89">
        <f t="shared" si="1"/>
        <v>0.16419753086419753</v>
      </c>
    </row>
    <row r="12" spans="1:13" ht="13.5" customHeight="1" thickBot="1" x14ac:dyDescent="0.35">
      <c r="A12" s="345">
        <v>10</v>
      </c>
      <c r="B12" s="273" t="s">
        <v>62</v>
      </c>
      <c r="C12" s="84">
        <v>1966</v>
      </c>
      <c r="D12" s="168">
        <v>56</v>
      </c>
      <c r="E12" s="384" t="s">
        <v>57</v>
      </c>
      <c r="F12" s="450" t="s">
        <v>61</v>
      </c>
      <c r="G12" s="438">
        <v>0.74722222222222223</v>
      </c>
      <c r="H12" s="435">
        <v>2</v>
      </c>
      <c r="I12" s="97">
        <v>9</v>
      </c>
      <c r="J12" s="441"/>
      <c r="K12" s="91">
        <f t="shared" si="1"/>
        <v>0.16604938271604938</v>
      </c>
      <c r="M12" s="757">
        <f>SUM(G3:G12)/10</f>
        <v>0.72645833333333343</v>
      </c>
    </row>
    <row r="13" spans="1:13" ht="13.5" customHeight="1" x14ac:dyDescent="0.3">
      <c r="A13" s="343">
        <v>11</v>
      </c>
      <c r="B13" s="429" t="s">
        <v>374</v>
      </c>
      <c r="C13" s="148">
        <v>1975</v>
      </c>
      <c r="D13" s="299">
        <v>47</v>
      </c>
      <c r="E13" s="427" t="s">
        <v>439</v>
      </c>
      <c r="F13" s="451" t="s">
        <v>37</v>
      </c>
      <c r="G13" s="374">
        <v>0.77638888888888891</v>
      </c>
      <c r="H13" s="436">
        <v>6</v>
      </c>
      <c r="I13" s="180">
        <v>5</v>
      </c>
      <c r="J13" s="331" t="s">
        <v>370</v>
      </c>
      <c r="K13" s="224">
        <f t="shared" si="1"/>
        <v>0.17253086419753086</v>
      </c>
    </row>
    <row r="14" spans="1:13" ht="13.5" customHeight="1" x14ac:dyDescent="0.3">
      <c r="A14" s="344">
        <v>12</v>
      </c>
      <c r="B14" s="248" t="s">
        <v>55</v>
      </c>
      <c r="C14" s="41">
        <v>1978</v>
      </c>
      <c r="D14" s="53">
        <v>44</v>
      </c>
      <c r="E14" s="59" t="s">
        <v>399</v>
      </c>
      <c r="F14" s="449" t="s">
        <v>37</v>
      </c>
      <c r="G14" s="371">
        <v>0.8027777777777777</v>
      </c>
      <c r="H14" s="434">
        <v>7</v>
      </c>
      <c r="I14" s="96">
        <v>4</v>
      </c>
      <c r="J14" s="295" t="s">
        <v>370</v>
      </c>
      <c r="K14" s="89">
        <f t="shared" si="1"/>
        <v>0.17839506172839503</v>
      </c>
    </row>
    <row r="15" spans="1:13" ht="13.5" customHeight="1" x14ac:dyDescent="0.3">
      <c r="A15" s="344">
        <v>13</v>
      </c>
      <c r="B15" s="249" t="s">
        <v>97</v>
      </c>
      <c r="C15" s="39">
        <v>1979</v>
      </c>
      <c r="D15" s="53">
        <v>43</v>
      </c>
      <c r="E15" s="54" t="s">
        <v>30</v>
      </c>
      <c r="F15" s="448" t="s">
        <v>96</v>
      </c>
      <c r="G15" s="372">
        <v>0.80694444444444446</v>
      </c>
      <c r="H15" s="434">
        <v>1</v>
      </c>
      <c r="I15" s="82">
        <v>10</v>
      </c>
      <c r="J15" s="445" t="s">
        <v>542</v>
      </c>
      <c r="K15" s="89">
        <f t="shared" si="1"/>
        <v>0.179320987654321</v>
      </c>
    </row>
    <row r="16" spans="1:13" ht="13.5" customHeight="1" x14ac:dyDescent="0.3">
      <c r="A16" s="344">
        <v>14</v>
      </c>
      <c r="B16" s="249" t="s">
        <v>42</v>
      </c>
      <c r="C16" s="39">
        <v>1974</v>
      </c>
      <c r="D16" s="53">
        <v>48</v>
      </c>
      <c r="E16" s="51" t="s">
        <v>28</v>
      </c>
      <c r="F16" s="448" t="s">
        <v>37</v>
      </c>
      <c r="G16" s="371">
        <v>0.83611111111111114</v>
      </c>
      <c r="H16" s="434">
        <v>8</v>
      </c>
      <c r="I16" s="96">
        <v>3</v>
      </c>
      <c r="J16" s="295"/>
      <c r="K16" s="89">
        <f t="shared" si="1"/>
        <v>0.18580246913580248</v>
      </c>
    </row>
    <row r="17" spans="1:11" ht="13.5" customHeight="1" x14ac:dyDescent="0.3">
      <c r="A17" s="344">
        <v>15</v>
      </c>
      <c r="B17" s="248" t="s">
        <v>46</v>
      </c>
      <c r="C17" s="41">
        <v>1972</v>
      </c>
      <c r="D17" s="53">
        <v>50</v>
      </c>
      <c r="E17" s="330" t="s">
        <v>47</v>
      </c>
      <c r="F17" s="449" t="s">
        <v>61</v>
      </c>
      <c r="G17" s="372">
        <v>0.8569444444444444</v>
      </c>
      <c r="H17" s="434">
        <v>3</v>
      </c>
      <c r="I17" s="96">
        <v>8</v>
      </c>
      <c r="J17" s="295"/>
      <c r="K17" s="89">
        <f t="shared" si="1"/>
        <v>0.1904320987654321</v>
      </c>
    </row>
    <row r="18" spans="1:11" ht="13.5" customHeight="1" x14ac:dyDescent="0.3">
      <c r="A18" s="344">
        <v>16</v>
      </c>
      <c r="B18" s="250" t="s">
        <v>375</v>
      </c>
      <c r="C18" s="53">
        <v>1950</v>
      </c>
      <c r="D18" s="53">
        <v>72</v>
      </c>
      <c r="E18" s="36" t="s">
        <v>82</v>
      </c>
      <c r="F18" s="448" t="s">
        <v>81</v>
      </c>
      <c r="G18" s="372">
        <v>0.86805555555555547</v>
      </c>
      <c r="H18" s="434">
        <v>1</v>
      </c>
      <c r="I18" s="82">
        <v>10</v>
      </c>
      <c r="J18" s="295" t="s">
        <v>6</v>
      </c>
      <c r="K18" s="89">
        <f t="shared" si="1"/>
        <v>0.1929012345679012</v>
      </c>
    </row>
    <row r="19" spans="1:11" ht="13.5" customHeight="1" x14ac:dyDescent="0.3">
      <c r="A19" s="344">
        <v>17</v>
      </c>
      <c r="B19" s="249" t="s">
        <v>258</v>
      </c>
      <c r="C19" s="39">
        <v>1977</v>
      </c>
      <c r="D19" s="53">
        <v>45</v>
      </c>
      <c r="E19" s="63" t="s">
        <v>436</v>
      </c>
      <c r="F19" s="448" t="s">
        <v>96</v>
      </c>
      <c r="G19" s="371">
        <v>0.87569444444444444</v>
      </c>
      <c r="H19" s="434">
        <v>2</v>
      </c>
      <c r="I19" s="96">
        <v>9</v>
      </c>
      <c r="J19" s="295"/>
      <c r="K19" s="89">
        <f t="shared" si="1"/>
        <v>0.19459876543209875</v>
      </c>
    </row>
    <row r="20" spans="1:11" ht="13.5" customHeight="1" x14ac:dyDescent="0.3">
      <c r="A20" s="344">
        <v>18</v>
      </c>
      <c r="B20" s="248" t="s">
        <v>29</v>
      </c>
      <c r="C20" s="41">
        <v>1981</v>
      </c>
      <c r="D20" s="53">
        <v>41</v>
      </c>
      <c r="E20" s="54" t="s">
        <v>30</v>
      </c>
      <c r="F20" s="449" t="s">
        <v>37</v>
      </c>
      <c r="G20" s="371">
        <v>0.87638888888888899</v>
      </c>
      <c r="H20" s="434">
        <v>9</v>
      </c>
      <c r="I20" s="96">
        <v>2</v>
      </c>
      <c r="J20" s="426"/>
      <c r="K20" s="89">
        <f t="shared" si="1"/>
        <v>0.19475308641975311</v>
      </c>
    </row>
    <row r="21" spans="1:11" ht="13.5" customHeight="1" x14ac:dyDescent="0.3">
      <c r="A21" s="344">
        <v>19</v>
      </c>
      <c r="B21" s="249" t="s">
        <v>74</v>
      </c>
      <c r="C21" s="39">
        <v>1958</v>
      </c>
      <c r="D21" s="53">
        <v>64</v>
      </c>
      <c r="E21" s="51" t="s">
        <v>32</v>
      </c>
      <c r="F21" s="448" t="s">
        <v>73</v>
      </c>
      <c r="G21" s="372">
        <v>0.90694444444444444</v>
      </c>
      <c r="H21" s="434">
        <v>1</v>
      </c>
      <c r="I21" s="82">
        <v>10</v>
      </c>
      <c r="J21" s="295" t="s">
        <v>6</v>
      </c>
      <c r="K21" s="89">
        <f t="shared" si="1"/>
        <v>0.2015432098765432</v>
      </c>
    </row>
    <row r="22" spans="1:11" ht="13.5" customHeight="1" thickBot="1" x14ac:dyDescent="0.35">
      <c r="A22" s="346">
        <v>20</v>
      </c>
      <c r="B22" s="312" t="s">
        <v>340</v>
      </c>
      <c r="C22" s="233">
        <v>1980</v>
      </c>
      <c r="D22" s="362">
        <v>42</v>
      </c>
      <c r="E22" s="430" t="s">
        <v>386</v>
      </c>
      <c r="F22" s="452" t="s">
        <v>96</v>
      </c>
      <c r="G22" s="376">
        <v>0.93472222222222223</v>
      </c>
      <c r="H22" s="437">
        <v>3</v>
      </c>
      <c r="I22" s="238">
        <v>8</v>
      </c>
      <c r="J22" s="46" t="s">
        <v>370</v>
      </c>
      <c r="K22" s="240">
        <f t="shared" si="1"/>
        <v>0.20771604938271604</v>
      </c>
    </row>
    <row r="23" spans="1:11" ht="13.5" customHeight="1" x14ac:dyDescent="0.3">
      <c r="A23" s="347">
        <v>21</v>
      </c>
      <c r="B23" s="308" t="s">
        <v>99</v>
      </c>
      <c r="C23" s="280">
        <v>1979</v>
      </c>
      <c r="D23" s="280">
        <v>43</v>
      </c>
      <c r="E23" s="353" t="s">
        <v>100</v>
      </c>
      <c r="F23" s="453" t="s">
        <v>96</v>
      </c>
      <c r="G23" s="370">
        <v>0.95208333333333339</v>
      </c>
      <c r="H23" s="433">
        <v>4</v>
      </c>
      <c r="I23" s="245">
        <v>7</v>
      </c>
      <c r="J23" s="442" t="s">
        <v>6</v>
      </c>
      <c r="K23" s="87">
        <f t="shared" si="1"/>
        <v>0.21157407407407408</v>
      </c>
    </row>
    <row r="24" spans="1:11" ht="13.5" customHeight="1" x14ac:dyDescent="0.3">
      <c r="A24" s="344">
        <v>22</v>
      </c>
      <c r="B24" s="251" t="s">
        <v>67</v>
      </c>
      <c r="C24" s="41">
        <v>1962</v>
      </c>
      <c r="D24" s="53">
        <v>60</v>
      </c>
      <c r="E24" s="60" t="s">
        <v>30</v>
      </c>
      <c r="F24" s="448" t="s">
        <v>73</v>
      </c>
      <c r="G24" s="372">
        <v>0.96388888888888891</v>
      </c>
      <c r="H24" s="434">
        <v>2</v>
      </c>
      <c r="I24" s="96">
        <v>9</v>
      </c>
      <c r="J24" s="426"/>
      <c r="K24" s="89">
        <f t="shared" si="1"/>
        <v>0.21419753086419754</v>
      </c>
    </row>
    <row r="25" spans="1:11" ht="13.5" customHeight="1" x14ac:dyDescent="0.3">
      <c r="A25" s="344">
        <v>23</v>
      </c>
      <c r="B25" s="249" t="s">
        <v>84</v>
      </c>
      <c r="C25" s="39">
        <v>1949</v>
      </c>
      <c r="D25" s="53">
        <v>73</v>
      </c>
      <c r="E25" s="51" t="s">
        <v>58</v>
      </c>
      <c r="F25" s="448" t="s">
        <v>81</v>
      </c>
      <c r="G25" s="371">
        <v>0.97222222222222221</v>
      </c>
      <c r="H25" s="434">
        <v>2</v>
      </c>
      <c r="I25" s="96">
        <v>9</v>
      </c>
      <c r="J25" s="295" t="s">
        <v>6</v>
      </c>
      <c r="K25" s="89">
        <f t="shared" si="1"/>
        <v>0.21604938271604937</v>
      </c>
    </row>
    <row r="26" spans="1:11" ht="13.5" customHeight="1" x14ac:dyDescent="0.3">
      <c r="A26" s="344">
        <v>24</v>
      </c>
      <c r="B26" s="249" t="s">
        <v>75</v>
      </c>
      <c r="C26" s="39">
        <v>1955</v>
      </c>
      <c r="D26" s="53">
        <v>67</v>
      </c>
      <c r="E26" s="51" t="s">
        <v>58</v>
      </c>
      <c r="F26" s="448" t="s">
        <v>73</v>
      </c>
      <c r="G26" s="372">
        <v>0.97499999999999998</v>
      </c>
      <c r="H26" s="434">
        <v>3</v>
      </c>
      <c r="I26" s="96">
        <v>8</v>
      </c>
      <c r="J26" s="295" t="s">
        <v>6</v>
      </c>
      <c r="K26" s="89">
        <f t="shared" si="1"/>
        <v>0.21666666666666667</v>
      </c>
    </row>
    <row r="27" spans="1:11" ht="13.5" customHeight="1" x14ac:dyDescent="0.3">
      <c r="A27" s="344">
        <v>25</v>
      </c>
      <c r="B27" s="249" t="s">
        <v>102</v>
      </c>
      <c r="C27" s="39">
        <v>1972</v>
      </c>
      <c r="D27" s="53">
        <v>50</v>
      </c>
      <c r="E27" s="63" t="s">
        <v>28</v>
      </c>
      <c r="F27" s="448" t="s">
        <v>110</v>
      </c>
      <c r="G27" s="371">
        <v>0.97916666666666663</v>
      </c>
      <c r="H27" s="434">
        <v>1</v>
      </c>
      <c r="I27" s="82">
        <v>10</v>
      </c>
      <c r="J27" s="426"/>
      <c r="K27" s="89">
        <f t="shared" si="1"/>
        <v>0.21759259259259259</v>
      </c>
    </row>
    <row r="28" spans="1:11" ht="13.5" customHeight="1" x14ac:dyDescent="0.3">
      <c r="A28" s="344">
        <v>26</v>
      </c>
      <c r="B28" s="250" t="s">
        <v>104</v>
      </c>
      <c r="C28" s="53">
        <v>1973</v>
      </c>
      <c r="D28" s="53">
        <v>49</v>
      </c>
      <c r="E28" s="42" t="s">
        <v>18</v>
      </c>
      <c r="F28" s="448" t="s">
        <v>96</v>
      </c>
      <c r="G28" s="378" t="s">
        <v>328</v>
      </c>
      <c r="H28" s="434">
        <v>5</v>
      </c>
      <c r="I28" s="96">
        <v>6</v>
      </c>
      <c r="J28" s="295"/>
      <c r="K28" s="89">
        <f t="shared" si="1"/>
        <v>0.22469135802469134</v>
      </c>
    </row>
    <row r="29" spans="1:11" ht="13.5" customHeight="1" x14ac:dyDescent="0.3">
      <c r="A29" s="344">
        <v>27</v>
      </c>
      <c r="B29" s="248" t="s">
        <v>59</v>
      </c>
      <c r="C29" s="41">
        <v>1979</v>
      </c>
      <c r="D29" s="53">
        <v>43</v>
      </c>
      <c r="E29" s="59" t="s">
        <v>401</v>
      </c>
      <c r="F29" s="449" t="s">
        <v>37</v>
      </c>
      <c r="G29" s="378" t="s">
        <v>332</v>
      </c>
      <c r="H29" s="434">
        <v>10</v>
      </c>
      <c r="I29" s="96">
        <v>1</v>
      </c>
      <c r="J29" s="295"/>
      <c r="K29" s="89">
        <f t="shared" si="1"/>
        <v>0.22669753086419753</v>
      </c>
    </row>
    <row r="30" spans="1:11" ht="13.5" customHeight="1" x14ac:dyDescent="0.3">
      <c r="A30" s="344">
        <v>28</v>
      </c>
      <c r="B30" s="251" t="s">
        <v>68</v>
      </c>
      <c r="C30" s="41">
        <v>1968</v>
      </c>
      <c r="D30" s="53">
        <v>54</v>
      </c>
      <c r="E30" s="42" t="s">
        <v>18</v>
      </c>
      <c r="F30" s="448" t="s">
        <v>61</v>
      </c>
      <c r="G30" s="378" t="s">
        <v>321</v>
      </c>
      <c r="H30" s="434">
        <v>4</v>
      </c>
      <c r="I30" s="96">
        <v>7</v>
      </c>
      <c r="J30" s="295" t="s">
        <v>6</v>
      </c>
      <c r="K30" s="89">
        <f t="shared" si="1"/>
        <v>0.23132716049382715</v>
      </c>
    </row>
    <row r="31" spans="1:11" ht="13.5" customHeight="1" x14ac:dyDescent="0.3">
      <c r="A31" s="344">
        <v>29</v>
      </c>
      <c r="B31" s="249" t="s">
        <v>376</v>
      </c>
      <c r="C31" s="39">
        <v>1993</v>
      </c>
      <c r="D31" s="53">
        <v>29</v>
      </c>
      <c r="E31" s="45" t="s">
        <v>93</v>
      </c>
      <c r="F31" s="448" t="s">
        <v>89</v>
      </c>
      <c r="G31" s="378" t="s">
        <v>360</v>
      </c>
      <c r="H31" s="434">
        <v>1</v>
      </c>
      <c r="I31" s="82">
        <v>10</v>
      </c>
      <c r="J31" s="295" t="s">
        <v>6</v>
      </c>
      <c r="K31" s="89">
        <f t="shared" si="1"/>
        <v>0.24753086419753087</v>
      </c>
    </row>
    <row r="32" spans="1:11" ht="13.5" customHeight="1" thickBot="1" x14ac:dyDescent="0.35">
      <c r="A32" s="345">
        <v>30</v>
      </c>
      <c r="B32" s="256" t="s">
        <v>112</v>
      </c>
      <c r="C32" s="168">
        <v>1969</v>
      </c>
      <c r="D32" s="168">
        <v>53</v>
      </c>
      <c r="E32" s="432" t="s">
        <v>404</v>
      </c>
      <c r="F32" s="450" t="s">
        <v>110</v>
      </c>
      <c r="G32" s="379" t="s">
        <v>538</v>
      </c>
      <c r="H32" s="435">
        <v>2</v>
      </c>
      <c r="I32" s="97">
        <v>9</v>
      </c>
      <c r="J32" s="52"/>
      <c r="K32" s="91">
        <f t="shared" si="1"/>
        <v>0.26049382716049385</v>
      </c>
    </row>
    <row r="33" spans="1:11" ht="13.5" customHeight="1" x14ac:dyDescent="0.3">
      <c r="A33" s="343">
        <v>31</v>
      </c>
      <c r="B33" s="301" t="s">
        <v>107</v>
      </c>
      <c r="C33" s="299">
        <v>1973</v>
      </c>
      <c r="D33" s="299">
        <v>49</v>
      </c>
      <c r="E33" s="277" t="s">
        <v>30</v>
      </c>
      <c r="F33" s="454" t="s">
        <v>96</v>
      </c>
      <c r="G33" s="380" t="s">
        <v>286</v>
      </c>
      <c r="H33" s="436">
        <v>6</v>
      </c>
      <c r="I33" s="180">
        <v>5</v>
      </c>
      <c r="J33" s="431" t="s">
        <v>6</v>
      </c>
      <c r="K33" s="224">
        <f t="shared" si="1"/>
        <v>0.26512345679012345</v>
      </c>
    </row>
    <row r="34" spans="1:11" ht="13.5" customHeight="1" x14ac:dyDescent="0.3">
      <c r="A34" s="344">
        <v>32</v>
      </c>
      <c r="B34" s="250" t="s">
        <v>83</v>
      </c>
      <c r="C34" s="53">
        <v>1945</v>
      </c>
      <c r="D34" s="53">
        <v>77</v>
      </c>
      <c r="E34" s="62" t="s">
        <v>64</v>
      </c>
      <c r="F34" s="448" t="s">
        <v>81</v>
      </c>
      <c r="G34" s="439" t="s">
        <v>539</v>
      </c>
      <c r="H34" s="434">
        <v>3</v>
      </c>
      <c r="I34" s="96">
        <v>8</v>
      </c>
      <c r="J34" s="295" t="s">
        <v>371</v>
      </c>
      <c r="K34" s="89">
        <f t="shared" si="1"/>
        <v>0.39382716049382716</v>
      </c>
    </row>
    <row r="35" spans="1:11" ht="13.5" customHeight="1" thickBot="1" x14ac:dyDescent="0.35">
      <c r="A35" s="345">
        <v>33</v>
      </c>
      <c r="B35" s="303" t="s">
        <v>49</v>
      </c>
      <c r="C35" s="186">
        <v>1973</v>
      </c>
      <c r="D35" s="168">
        <v>49</v>
      </c>
      <c r="E35" s="304" t="s">
        <v>18</v>
      </c>
      <c r="F35" s="455" t="s">
        <v>37</v>
      </c>
      <c r="G35" s="373" t="s">
        <v>274</v>
      </c>
      <c r="H35" s="435">
        <v>11</v>
      </c>
      <c r="I35" s="428">
        <v>0</v>
      </c>
      <c r="J35" s="52" t="s">
        <v>467</v>
      </c>
      <c r="K35" s="91" t="s">
        <v>26</v>
      </c>
    </row>
    <row r="36" spans="1:11" x14ac:dyDescent="0.3">
      <c r="D36" s="7">
        <f>SUM(D3:D35)/33</f>
        <v>47.727272727272727</v>
      </c>
    </row>
    <row r="38" spans="1:11" x14ac:dyDescent="0.3">
      <c r="G38" s="288" t="s">
        <v>497</v>
      </c>
    </row>
    <row r="39" spans="1:11" x14ac:dyDescent="0.3">
      <c r="E39" s="42" t="s">
        <v>18</v>
      </c>
      <c r="G39" s="387">
        <f>SUM(G5+G11+G28)</f>
        <v>2.4618055555555554</v>
      </c>
    </row>
    <row r="40" spans="1:11" x14ac:dyDescent="0.3">
      <c r="E40" s="54" t="s">
        <v>30</v>
      </c>
      <c r="G40" s="387">
        <f>SUM(G4+G7+G15)</f>
        <v>2.2423611111111112</v>
      </c>
    </row>
    <row r="41" spans="1:11" x14ac:dyDescent="0.3">
      <c r="E41" s="329" t="s">
        <v>47</v>
      </c>
      <c r="G41" s="387">
        <f>SUM(G9+G10+G17)</f>
        <v>2.3291666666666666</v>
      </c>
    </row>
  </sheetData>
  <autoFilter ref="A2:K35" xr:uid="{00000000-0009-0000-0000-000009000000}"/>
  <sortState xmlns:xlrd2="http://schemas.microsoft.com/office/spreadsheetml/2017/richdata2" ref="B3:J32">
    <sortCondition ref="G3:G32"/>
  </sortState>
  <mergeCells count="1">
    <mergeCell ref="A1:K1"/>
  </mergeCells>
  <pageMargins left="0.7" right="0.7" top="0.78740157499999996" bottom="0.78740157499999996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N45"/>
  <sheetViews>
    <sheetView workbookViewId="0">
      <selection activeCell="D42" sqref="D42"/>
    </sheetView>
  </sheetViews>
  <sheetFormatPr defaultRowHeight="14.4" x14ac:dyDescent="0.3"/>
  <cols>
    <col min="1" max="1" width="3.33203125" bestFit="1" customWidth="1"/>
    <col min="2" max="2" width="23.88671875" bestFit="1" customWidth="1"/>
    <col min="3" max="3" width="5.5546875" style="351" bestFit="1" customWidth="1"/>
    <col min="4" max="4" width="6" style="739" customWidth="1"/>
    <col min="5" max="5" width="23.5546875" bestFit="1" customWidth="1"/>
    <col min="6" max="6" width="3.44140625" bestFit="1" customWidth="1"/>
    <col min="7" max="7" width="7.6640625" customWidth="1"/>
    <col min="8" max="8" width="4.5546875" bestFit="1" customWidth="1"/>
    <col min="9" max="9" width="3.33203125" style="205" bestFit="1" customWidth="1"/>
    <col min="10" max="10" width="7.44140625" bestFit="1" customWidth="1"/>
    <col min="11" max="11" width="7.33203125" bestFit="1" customWidth="1"/>
  </cols>
  <sheetData>
    <row r="1" spans="1:14" x14ac:dyDescent="0.3">
      <c r="A1" s="1046" t="s">
        <v>553</v>
      </c>
      <c r="B1" s="1047"/>
      <c r="C1" s="1047"/>
      <c r="D1" s="1047"/>
      <c r="E1" s="1047"/>
      <c r="F1" s="1047"/>
      <c r="G1" s="1047"/>
      <c r="H1" s="1047"/>
      <c r="I1" s="1047"/>
      <c r="J1" s="1047"/>
      <c r="K1" s="1048"/>
    </row>
    <row r="2" spans="1:14" x14ac:dyDescent="0.3">
      <c r="A2" s="740" t="s">
        <v>0</v>
      </c>
      <c r="B2" s="145" t="s">
        <v>2</v>
      </c>
      <c r="C2" s="145" t="s">
        <v>3</v>
      </c>
      <c r="D2" s="145" t="s">
        <v>447</v>
      </c>
      <c r="E2" s="741" t="s">
        <v>4</v>
      </c>
      <c r="F2" s="742" t="s">
        <v>1</v>
      </c>
      <c r="G2" s="743" t="s">
        <v>121</v>
      </c>
      <c r="H2" s="744" t="s">
        <v>122</v>
      </c>
      <c r="I2" s="745" t="s">
        <v>8</v>
      </c>
      <c r="J2" s="746" t="s">
        <v>123</v>
      </c>
      <c r="K2" s="747" t="s">
        <v>124</v>
      </c>
    </row>
    <row r="3" spans="1:14" x14ac:dyDescent="0.3">
      <c r="A3" s="344">
        <v>1</v>
      </c>
      <c r="B3" s="561" t="s">
        <v>379</v>
      </c>
      <c r="C3" s="64">
        <v>1990</v>
      </c>
      <c r="D3" s="145">
        <v>32</v>
      </c>
      <c r="E3" s="499" t="s">
        <v>64</v>
      </c>
      <c r="F3" s="64" t="s">
        <v>21</v>
      </c>
      <c r="G3" s="752">
        <v>0.68472222222222223</v>
      </c>
      <c r="H3" s="143">
        <v>1</v>
      </c>
      <c r="I3" s="737">
        <v>10</v>
      </c>
      <c r="J3" s="295" t="s">
        <v>521</v>
      </c>
      <c r="K3" s="89">
        <f>SUM(G3)/4.5</f>
        <v>0.15216049382716049</v>
      </c>
    </row>
    <row r="4" spans="1:14" x14ac:dyDescent="0.3">
      <c r="A4" s="344">
        <v>2</v>
      </c>
      <c r="B4" s="563" t="s">
        <v>41</v>
      </c>
      <c r="C4" s="145">
        <v>1977</v>
      </c>
      <c r="D4" s="145">
        <v>45</v>
      </c>
      <c r="E4" s="520" t="s">
        <v>30</v>
      </c>
      <c r="F4" s="64" t="s">
        <v>37</v>
      </c>
      <c r="G4" s="752">
        <v>0.7090277777777777</v>
      </c>
      <c r="H4" s="143">
        <v>1</v>
      </c>
      <c r="I4" s="737">
        <v>10</v>
      </c>
      <c r="J4" s="123"/>
      <c r="K4" s="89">
        <f t="shared" ref="K4:K40" si="0">SUM(G4)/4.5</f>
        <v>0.15756172839506172</v>
      </c>
    </row>
    <row r="5" spans="1:14" x14ac:dyDescent="0.3">
      <c r="A5" s="344">
        <v>3</v>
      </c>
      <c r="B5" s="560" t="s">
        <v>17</v>
      </c>
      <c r="C5" s="144">
        <v>2004</v>
      </c>
      <c r="D5" s="145">
        <v>18</v>
      </c>
      <c r="E5" s="478" t="s">
        <v>18</v>
      </c>
      <c r="F5" s="64" t="s">
        <v>15</v>
      </c>
      <c r="G5" s="752">
        <v>0.71736111111111101</v>
      </c>
      <c r="H5" s="143">
        <v>1</v>
      </c>
      <c r="I5" s="737">
        <v>10</v>
      </c>
      <c r="J5" s="123"/>
      <c r="K5" s="89">
        <f t="shared" si="0"/>
        <v>0.15941358024691354</v>
      </c>
    </row>
    <row r="6" spans="1:14" x14ac:dyDescent="0.3">
      <c r="A6" s="344">
        <v>4</v>
      </c>
      <c r="B6" s="560" t="s">
        <v>52</v>
      </c>
      <c r="C6" s="144">
        <v>1978</v>
      </c>
      <c r="D6" s="145">
        <v>44</v>
      </c>
      <c r="E6" s="518" t="s">
        <v>398</v>
      </c>
      <c r="F6" s="65" t="s">
        <v>37</v>
      </c>
      <c r="G6" s="752">
        <v>0.72013888888888899</v>
      </c>
      <c r="H6" s="143">
        <v>2</v>
      </c>
      <c r="I6" s="738">
        <v>9</v>
      </c>
      <c r="J6" s="123"/>
      <c r="K6" s="89">
        <f t="shared" si="0"/>
        <v>0.16003086419753088</v>
      </c>
    </row>
    <row r="7" spans="1:14" x14ac:dyDescent="0.3">
      <c r="A7" s="344">
        <v>5</v>
      </c>
      <c r="B7" s="563" t="s">
        <v>39</v>
      </c>
      <c r="C7" s="145">
        <v>1972</v>
      </c>
      <c r="D7" s="145">
        <v>50</v>
      </c>
      <c r="E7" s="520" t="s">
        <v>30</v>
      </c>
      <c r="F7" s="65" t="s">
        <v>61</v>
      </c>
      <c r="G7" s="753">
        <v>0.72499999999999998</v>
      </c>
      <c r="H7" s="143">
        <v>1</v>
      </c>
      <c r="I7" s="737">
        <v>10</v>
      </c>
      <c r="J7" s="123" t="s">
        <v>554</v>
      </c>
      <c r="K7" s="89">
        <f t="shared" si="0"/>
        <v>0.16111111111111109</v>
      </c>
    </row>
    <row r="8" spans="1:14" x14ac:dyDescent="0.3">
      <c r="A8" s="344">
        <v>6</v>
      </c>
      <c r="B8" s="560" t="s">
        <v>459</v>
      </c>
      <c r="C8" s="144">
        <v>2005</v>
      </c>
      <c r="D8" s="145">
        <v>17</v>
      </c>
      <c r="E8" s="505" t="s">
        <v>405</v>
      </c>
      <c r="F8" s="65" t="s">
        <v>15</v>
      </c>
      <c r="G8" s="752">
        <v>0.73333333333333339</v>
      </c>
      <c r="H8" s="143">
        <v>2</v>
      </c>
      <c r="I8" s="738">
        <v>9</v>
      </c>
      <c r="J8" s="295"/>
      <c r="K8" s="89">
        <f t="shared" si="0"/>
        <v>0.16296296296296298</v>
      </c>
    </row>
    <row r="9" spans="1:14" x14ac:dyDescent="0.3">
      <c r="A9" s="344">
        <v>7</v>
      </c>
      <c r="B9" s="560" t="s">
        <v>278</v>
      </c>
      <c r="C9" s="144">
        <v>2000</v>
      </c>
      <c r="D9" s="145">
        <v>22</v>
      </c>
      <c r="E9" s="478" t="s">
        <v>18</v>
      </c>
      <c r="F9" s="65" t="s">
        <v>15</v>
      </c>
      <c r="G9" s="752">
        <v>0.73611111111111116</v>
      </c>
      <c r="H9" s="143">
        <v>3</v>
      </c>
      <c r="I9" s="738">
        <v>8</v>
      </c>
      <c r="J9" s="123"/>
      <c r="K9" s="89">
        <f t="shared" si="0"/>
        <v>0.16358024691358025</v>
      </c>
    </row>
    <row r="10" spans="1:14" x14ac:dyDescent="0.3">
      <c r="A10" s="344">
        <v>8</v>
      </c>
      <c r="B10" s="564" t="s">
        <v>40</v>
      </c>
      <c r="C10" s="64">
        <v>1980</v>
      </c>
      <c r="D10" s="145">
        <v>42</v>
      </c>
      <c r="E10" s="478" t="s">
        <v>18</v>
      </c>
      <c r="F10" s="65" t="s">
        <v>37</v>
      </c>
      <c r="G10" s="752">
        <v>0.73749999999999993</v>
      </c>
      <c r="H10" s="143">
        <v>3</v>
      </c>
      <c r="I10" s="738">
        <v>8</v>
      </c>
      <c r="J10" s="123"/>
      <c r="K10" s="89">
        <f t="shared" si="0"/>
        <v>0.16388888888888886</v>
      </c>
      <c r="N10" s="757">
        <f>SUM(G3:G12)/10</f>
        <v>0.72569444444444442</v>
      </c>
    </row>
    <row r="11" spans="1:14" x14ac:dyDescent="0.3">
      <c r="A11" s="344">
        <v>9</v>
      </c>
      <c r="B11" s="562" t="s">
        <v>438</v>
      </c>
      <c r="C11" s="144">
        <v>1973</v>
      </c>
      <c r="D11" s="145">
        <v>49</v>
      </c>
      <c r="E11" s="518" t="s">
        <v>396</v>
      </c>
      <c r="F11" s="65" t="s">
        <v>37</v>
      </c>
      <c r="G11" s="752">
        <v>0.74444444444444446</v>
      </c>
      <c r="H11" s="143">
        <v>4</v>
      </c>
      <c r="I11" s="738">
        <v>7</v>
      </c>
      <c r="J11" s="123"/>
      <c r="K11" s="89">
        <f t="shared" si="0"/>
        <v>0.16543209876543211</v>
      </c>
    </row>
    <row r="12" spans="1:14" x14ac:dyDescent="0.3">
      <c r="A12" s="344">
        <v>10</v>
      </c>
      <c r="B12" s="560" t="s">
        <v>62</v>
      </c>
      <c r="C12" s="144">
        <v>1966</v>
      </c>
      <c r="D12" s="145">
        <v>56</v>
      </c>
      <c r="E12" s="49" t="s">
        <v>57</v>
      </c>
      <c r="F12" s="64" t="s">
        <v>61</v>
      </c>
      <c r="G12" s="753">
        <v>0.74930555555555556</v>
      </c>
      <c r="H12" s="143">
        <v>2</v>
      </c>
      <c r="I12" s="738">
        <v>9</v>
      </c>
      <c r="J12" s="296"/>
      <c r="K12" s="89">
        <f t="shared" si="0"/>
        <v>0.16651234567901235</v>
      </c>
    </row>
    <row r="13" spans="1:14" x14ac:dyDescent="0.3">
      <c r="A13" s="344">
        <v>11</v>
      </c>
      <c r="B13" s="560" t="s">
        <v>63</v>
      </c>
      <c r="C13" s="144">
        <v>1963</v>
      </c>
      <c r="D13" s="145">
        <v>59</v>
      </c>
      <c r="E13" s="499" t="s">
        <v>64</v>
      </c>
      <c r="F13" s="65" t="s">
        <v>61</v>
      </c>
      <c r="G13" s="753">
        <v>0.7909722222222223</v>
      </c>
      <c r="H13" s="143">
        <v>3</v>
      </c>
      <c r="I13" s="738">
        <v>8</v>
      </c>
      <c r="J13" s="123"/>
      <c r="K13" s="89">
        <f t="shared" si="0"/>
        <v>0.17577160493827163</v>
      </c>
    </row>
    <row r="14" spans="1:14" x14ac:dyDescent="0.3">
      <c r="A14" s="344">
        <v>12</v>
      </c>
      <c r="B14" s="562" t="s">
        <v>374</v>
      </c>
      <c r="C14" s="144">
        <v>1975</v>
      </c>
      <c r="D14" s="145">
        <v>47</v>
      </c>
      <c r="E14" s="518" t="s">
        <v>439</v>
      </c>
      <c r="F14" s="65" t="s">
        <v>37</v>
      </c>
      <c r="G14" s="752">
        <v>0.79583333333333339</v>
      </c>
      <c r="H14" s="143">
        <v>5</v>
      </c>
      <c r="I14" s="738">
        <v>6</v>
      </c>
      <c r="J14" s="298"/>
      <c r="K14" s="89">
        <f t="shared" si="0"/>
        <v>0.17685185185185187</v>
      </c>
    </row>
    <row r="15" spans="1:14" x14ac:dyDescent="0.3">
      <c r="A15" s="344">
        <v>13</v>
      </c>
      <c r="B15" s="564" t="s">
        <v>97</v>
      </c>
      <c r="C15" s="64">
        <v>1979</v>
      </c>
      <c r="D15" s="145">
        <v>43</v>
      </c>
      <c r="E15" s="520" t="s">
        <v>30</v>
      </c>
      <c r="F15" s="64" t="s">
        <v>96</v>
      </c>
      <c r="G15" s="753">
        <v>0.82013888888888886</v>
      </c>
      <c r="H15" s="143">
        <v>1</v>
      </c>
      <c r="I15" s="737">
        <v>10</v>
      </c>
      <c r="J15" s="298" t="s">
        <v>555</v>
      </c>
      <c r="K15" s="89">
        <f t="shared" si="0"/>
        <v>0.18225308641975307</v>
      </c>
    </row>
    <row r="16" spans="1:14" x14ac:dyDescent="0.3">
      <c r="A16" s="344">
        <v>14</v>
      </c>
      <c r="B16" s="560" t="s">
        <v>71</v>
      </c>
      <c r="C16" s="144">
        <v>1970</v>
      </c>
      <c r="D16" s="145">
        <v>52</v>
      </c>
      <c r="E16" s="499" t="s">
        <v>64</v>
      </c>
      <c r="F16" s="65" t="s">
        <v>61</v>
      </c>
      <c r="G16" s="753">
        <v>0.84236111111111101</v>
      </c>
      <c r="H16" s="143">
        <v>4</v>
      </c>
      <c r="I16" s="738">
        <v>7</v>
      </c>
      <c r="J16" s="123"/>
      <c r="K16" s="89">
        <f t="shared" si="0"/>
        <v>0.18719135802469133</v>
      </c>
    </row>
    <row r="17" spans="1:11" x14ac:dyDescent="0.3">
      <c r="A17" s="344">
        <v>15</v>
      </c>
      <c r="B17" s="564" t="s">
        <v>44</v>
      </c>
      <c r="C17" s="64">
        <v>1973</v>
      </c>
      <c r="D17" s="145">
        <v>49</v>
      </c>
      <c r="E17" s="520" t="s">
        <v>30</v>
      </c>
      <c r="F17" s="65" t="s">
        <v>37</v>
      </c>
      <c r="G17" s="752">
        <v>0.84930555555555554</v>
      </c>
      <c r="H17" s="143">
        <v>6</v>
      </c>
      <c r="I17" s="738">
        <v>5</v>
      </c>
      <c r="J17" s="123"/>
      <c r="K17" s="89">
        <f t="shared" si="0"/>
        <v>0.18873456790123455</v>
      </c>
    </row>
    <row r="18" spans="1:11" x14ac:dyDescent="0.3">
      <c r="A18" s="344">
        <v>16</v>
      </c>
      <c r="B18" s="560" t="s">
        <v>46</v>
      </c>
      <c r="C18" s="144">
        <v>1972</v>
      </c>
      <c r="D18" s="145">
        <v>50</v>
      </c>
      <c r="E18" s="533" t="s">
        <v>47</v>
      </c>
      <c r="F18" s="65" t="s">
        <v>61</v>
      </c>
      <c r="G18" s="753">
        <v>0.85277777777777775</v>
      </c>
      <c r="H18" s="143">
        <v>5</v>
      </c>
      <c r="I18" s="738">
        <v>6</v>
      </c>
      <c r="J18" s="352"/>
      <c r="K18" s="89">
        <f t="shared" si="0"/>
        <v>0.18950617283950616</v>
      </c>
    </row>
    <row r="19" spans="1:11" x14ac:dyDescent="0.3">
      <c r="A19" s="344">
        <v>17</v>
      </c>
      <c r="B19" s="560" t="s">
        <v>65</v>
      </c>
      <c r="C19" s="144">
        <v>1970</v>
      </c>
      <c r="D19" s="145">
        <v>52</v>
      </c>
      <c r="E19" s="518" t="s">
        <v>66</v>
      </c>
      <c r="F19" s="64" t="s">
        <v>61</v>
      </c>
      <c r="G19" s="753">
        <v>0.85763888888888884</v>
      </c>
      <c r="H19" s="143">
        <v>6</v>
      </c>
      <c r="I19" s="738">
        <v>5</v>
      </c>
      <c r="J19" s="123"/>
      <c r="K19" s="89">
        <f t="shared" si="0"/>
        <v>0.19058641975308641</v>
      </c>
    </row>
    <row r="20" spans="1:11" x14ac:dyDescent="0.3">
      <c r="A20" s="344">
        <v>18</v>
      </c>
      <c r="B20" s="560" t="s">
        <v>43</v>
      </c>
      <c r="C20" s="144">
        <v>1980</v>
      </c>
      <c r="D20" s="145">
        <v>42</v>
      </c>
      <c r="E20" s="520" t="s">
        <v>30</v>
      </c>
      <c r="F20" s="65" t="s">
        <v>37</v>
      </c>
      <c r="G20" s="752">
        <v>0.8618055555555556</v>
      </c>
      <c r="H20" s="143">
        <v>7</v>
      </c>
      <c r="I20" s="738">
        <v>4</v>
      </c>
      <c r="J20" s="123"/>
      <c r="K20" s="89">
        <f t="shared" si="0"/>
        <v>0.19151234567901235</v>
      </c>
    </row>
    <row r="21" spans="1:11" x14ac:dyDescent="0.3">
      <c r="A21" s="344">
        <v>19</v>
      </c>
      <c r="B21" s="564" t="s">
        <v>549</v>
      </c>
      <c r="C21" s="64">
        <v>2007</v>
      </c>
      <c r="D21" s="145">
        <v>15</v>
      </c>
      <c r="E21" s="49" t="s">
        <v>550</v>
      </c>
      <c r="F21" s="64" t="s">
        <v>89</v>
      </c>
      <c r="G21" s="754">
        <v>0.86249999999999993</v>
      </c>
      <c r="H21" s="143">
        <v>1</v>
      </c>
      <c r="I21" s="737">
        <v>10</v>
      </c>
      <c r="J21" s="727" t="s">
        <v>125</v>
      </c>
      <c r="K21" s="89">
        <f t="shared" si="0"/>
        <v>0.19166666666666665</v>
      </c>
    </row>
    <row r="22" spans="1:11" x14ac:dyDescent="0.3">
      <c r="A22" s="344">
        <v>20</v>
      </c>
      <c r="B22" s="564" t="s">
        <v>258</v>
      </c>
      <c r="C22" s="64">
        <v>1977</v>
      </c>
      <c r="D22" s="145">
        <v>45</v>
      </c>
      <c r="E22" s="535" t="s">
        <v>436</v>
      </c>
      <c r="F22" s="64" t="s">
        <v>96</v>
      </c>
      <c r="G22" s="752">
        <v>0.87013888888888891</v>
      </c>
      <c r="H22" s="143">
        <v>2</v>
      </c>
      <c r="I22" s="738">
        <v>9</v>
      </c>
      <c r="J22" s="296"/>
      <c r="K22" s="89">
        <f t="shared" si="0"/>
        <v>0.1933641975308642</v>
      </c>
    </row>
    <row r="23" spans="1:11" x14ac:dyDescent="0.3">
      <c r="A23" s="344">
        <v>21</v>
      </c>
      <c r="B23" s="560" t="s">
        <v>29</v>
      </c>
      <c r="C23" s="144">
        <v>1981</v>
      </c>
      <c r="D23" s="145">
        <v>41</v>
      </c>
      <c r="E23" s="520" t="s">
        <v>30</v>
      </c>
      <c r="F23" s="65" t="s">
        <v>37</v>
      </c>
      <c r="G23" s="752">
        <v>0.87708333333333333</v>
      </c>
      <c r="H23" s="143">
        <v>8</v>
      </c>
      <c r="I23" s="738">
        <v>3</v>
      </c>
      <c r="J23" s="123"/>
      <c r="K23" s="89">
        <f t="shared" si="0"/>
        <v>0.19490740740740742</v>
      </c>
    </row>
    <row r="24" spans="1:11" x14ac:dyDescent="0.3">
      <c r="A24" s="344">
        <v>22</v>
      </c>
      <c r="B24" s="560" t="s">
        <v>183</v>
      </c>
      <c r="C24" s="144">
        <v>1964</v>
      </c>
      <c r="D24" s="145">
        <v>58</v>
      </c>
      <c r="E24" s="478" t="s">
        <v>18</v>
      </c>
      <c r="F24" s="64" t="s">
        <v>61</v>
      </c>
      <c r="G24" s="753">
        <v>0.88055555555555554</v>
      </c>
      <c r="H24" s="143">
        <v>7</v>
      </c>
      <c r="I24" s="738">
        <v>4</v>
      </c>
      <c r="J24" s="123"/>
      <c r="K24" s="89">
        <f t="shared" si="0"/>
        <v>0.195679012345679</v>
      </c>
    </row>
    <row r="25" spans="1:11" x14ac:dyDescent="0.3">
      <c r="A25" s="344">
        <v>23</v>
      </c>
      <c r="B25" s="563" t="s">
        <v>375</v>
      </c>
      <c r="C25" s="145">
        <v>1950</v>
      </c>
      <c r="D25" s="145">
        <v>72</v>
      </c>
      <c r="E25" s="57" t="s">
        <v>82</v>
      </c>
      <c r="F25" s="64" t="s">
        <v>81</v>
      </c>
      <c r="G25" s="755" t="s">
        <v>547</v>
      </c>
      <c r="H25" s="143">
        <v>1</v>
      </c>
      <c r="I25" s="737">
        <v>10</v>
      </c>
      <c r="J25" s="123"/>
      <c r="K25" s="89">
        <f t="shared" si="0"/>
        <v>0</v>
      </c>
    </row>
    <row r="26" spans="1:11" x14ac:dyDescent="0.3">
      <c r="A26" s="344">
        <v>24</v>
      </c>
      <c r="B26" s="560" t="s">
        <v>45</v>
      </c>
      <c r="C26" s="144">
        <v>1972</v>
      </c>
      <c r="D26" s="145">
        <v>50</v>
      </c>
      <c r="E26" s="534" t="s">
        <v>28</v>
      </c>
      <c r="F26" s="64" t="s">
        <v>61</v>
      </c>
      <c r="G26" s="753">
        <v>0.90902777777777777</v>
      </c>
      <c r="H26" s="143">
        <v>8</v>
      </c>
      <c r="I26" s="738">
        <v>3</v>
      </c>
      <c r="J26" s="296"/>
      <c r="K26" s="89">
        <f t="shared" si="0"/>
        <v>0.20200617283950617</v>
      </c>
    </row>
    <row r="27" spans="1:11" x14ac:dyDescent="0.3">
      <c r="A27" s="344">
        <v>25</v>
      </c>
      <c r="B27" s="564" t="s">
        <v>98</v>
      </c>
      <c r="C27" s="64">
        <v>1975</v>
      </c>
      <c r="D27" s="145">
        <v>47</v>
      </c>
      <c r="E27" s="478" t="s">
        <v>18</v>
      </c>
      <c r="F27" s="64" t="s">
        <v>96</v>
      </c>
      <c r="G27" s="753">
        <v>0.92708333333333337</v>
      </c>
      <c r="H27" s="143">
        <v>3</v>
      </c>
      <c r="I27" s="738">
        <v>8</v>
      </c>
      <c r="J27" s="123"/>
      <c r="K27" s="89">
        <f t="shared" si="0"/>
        <v>0.20601851851851852</v>
      </c>
    </row>
    <row r="28" spans="1:11" x14ac:dyDescent="0.3">
      <c r="A28" s="344">
        <v>26</v>
      </c>
      <c r="B28" s="564" t="s">
        <v>74</v>
      </c>
      <c r="C28" s="64">
        <v>1958</v>
      </c>
      <c r="D28" s="145">
        <v>64</v>
      </c>
      <c r="E28" s="49" t="s">
        <v>32</v>
      </c>
      <c r="F28" s="64" t="s">
        <v>73</v>
      </c>
      <c r="G28" s="753">
        <v>0.93055555555555547</v>
      </c>
      <c r="H28" s="143">
        <v>1</v>
      </c>
      <c r="I28" s="737">
        <v>10</v>
      </c>
      <c r="J28" s="123"/>
      <c r="K28" s="89">
        <f t="shared" si="0"/>
        <v>0.2067901234567901</v>
      </c>
    </row>
    <row r="29" spans="1:11" x14ac:dyDescent="0.3">
      <c r="A29" s="344">
        <v>27</v>
      </c>
      <c r="B29" s="561" t="s">
        <v>545</v>
      </c>
      <c r="C29" s="64">
        <v>1988</v>
      </c>
      <c r="D29" s="145">
        <v>34</v>
      </c>
      <c r="E29" s="487" t="s">
        <v>28</v>
      </c>
      <c r="F29" s="64" t="s">
        <v>21</v>
      </c>
      <c r="G29" s="753">
        <v>0.94930555555555562</v>
      </c>
      <c r="H29" s="143">
        <v>2</v>
      </c>
      <c r="I29" s="738">
        <v>9</v>
      </c>
      <c r="J29" s="727" t="s">
        <v>125</v>
      </c>
      <c r="K29" s="89">
        <f t="shared" si="0"/>
        <v>0.21095679012345681</v>
      </c>
    </row>
    <row r="30" spans="1:11" x14ac:dyDescent="0.3">
      <c r="A30" s="344">
        <v>28</v>
      </c>
      <c r="B30" s="562" t="s">
        <v>67</v>
      </c>
      <c r="C30" s="144">
        <v>1962</v>
      </c>
      <c r="D30" s="145">
        <v>60</v>
      </c>
      <c r="E30" s="536" t="s">
        <v>30</v>
      </c>
      <c r="F30" s="64" t="s">
        <v>73</v>
      </c>
      <c r="G30" s="755" t="s">
        <v>499</v>
      </c>
      <c r="H30" s="143">
        <v>2</v>
      </c>
      <c r="I30" s="738">
        <v>9</v>
      </c>
      <c r="J30" s="296"/>
      <c r="K30" s="89">
        <f t="shared" si="0"/>
        <v>0</v>
      </c>
    </row>
    <row r="31" spans="1:11" x14ac:dyDescent="0.3">
      <c r="A31" s="344">
        <v>29</v>
      </c>
      <c r="B31" s="564" t="s">
        <v>99</v>
      </c>
      <c r="C31" s="145">
        <v>1979</v>
      </c>
      <c r="D31" s="145">
        <v>43</v>
      </c>
      <c r="E31" s="505" t="s">
        <v>100</v>
      </c>
      <c r="F31" s="64" t="s">
        <v>96</v>
      </c>
      <c r="G31" s="752">
        <v>0.96666666666666667</v>
      </c>
      <c r="H31" s="143">
        <v>4</v>
      </c>
      <c r="I31" s="738">
        <v>7</v>
      </c>
      <c r="J31" s="296"/>
      <c r="K31" s="89">
        <f t="shared" si="0"/>
        <v>0.21481481481481482</v>
      </c>
    </row>
    <row r="32" spans="1:11" x14ac:dyDescent="0.3">
      <c r="A32" s="344">
        <v>30</v>
      </c>
      <c r="B32" s="561" t="s">
        <v>489</v>
      </c>
      <c r="C32" s="64">
        <v>1987</v>
      </c>
      <c r="D32" s="145">
        <v>35</v>
      </c>
      <c r="E32" s="503" t="s">
        <v>490</v>
      </c>
      <c r="F32" s="64" t="s">
        <v>21</v>
      </c>
      <c r="G32" s="753">
        <v>0.9868055555555556</v>
      </c>
      <c r="H32" s="143">
        <v>3</v>
      </c>
      <c r="I32" s="738">
        <v>8</v>
      </c>
      <c r="J32" s="123"/>
      <c r="K32" s="89">
        <f t="shared" si="0"/>
        <v>0.21929012345679014</v>
      </c>
    </row>
    <row r="33" spans="1:11" x14ac:dyDescent="0.3">
      <c r="A33" s="344">
        <v>31</v>
      </c>
      <c r="B33" s="564" t="s">
        <v>75</v>
      </c>
      <c r="C33" s="64">
        <v>1955</v>
      </c>
      <c r="D33" s="145">
        <v>67</v>
      </c>
      <c r="E33" s="49" t="s">
        <v>58</v>
      </c>
      <c r="F33" s="64" t="s">
        <v>73</v>
      </c>
      <c r="G33" s="755" t="s">
        <v>317</v>
      </c>
      <c r="H33" s="143">
        <v>3</v>
      </c>
      <c r="I33" s="738">
        <v>8</v>
      </c>
      <c r="J33" s="296"/>
      <c r="K33" s="89">
        <f t="shared" si="0"/>
        <v>0</v>
      </c>
    </row>
    <row r="34" spans="1:11" x14ac:dyDescent="0.3">
      <c r="A34" s="344">
        <v>32</v>
      </c>
      <c r="B34" s="563" t="s">
        <v>104</v>
      </c>
      <c r="C34" s="145">
        <v>1973</v>
      </c>
      <c r="D34" s="145">
        <v>49</v>
      </c>
      <c r="E34" s="478" t="s">
        <v>18</v>
      </c>
      <c r="F34" s="64" t="s">
        <v>96</v>
      </c>
      <c r="G34" s="755" t="s">
        <v>342</v>
      </c>
      <c r="H34" s="143">
        <v>5</v>
      </c>
      <c r="I34" s="738">
        <v>6</v>
      </c>
      <c r="J34" s="296"/>
      <c r="K34" s="89">
        <f t="shared" si="0"/>
        <v>0</v>
      </c>
    </row>
    <row r="35" spans="1:11" x14ac:dyDescent="0.3">
      <c r="A35" s="344">
        <v>33</v>
      </c>
      <c r="B35" s="564" t="s">
        <v>102</v>
      </c>
      <c r="C35" s="64">
        <v>1972</v>
      </c>
      <c r="D35" s="145">
        <v>50</v>
      </c>
      <c r="E35" s="535" t="s">
        <v>28</v>
      </c>
      <c r="F35" s="64" t="s">
        <v>110</v>
      </c>
      <c r="G35" s="755" t="s">
        <v>319</v>
      </c>
      <c r="H35" s="143">
        <v>1</v>
      </c>
      <c r="I35" s="737">
        <v>10</v>
      </c>
      <c r="J35" s="123"/>
      <c r="K35" s="89">
        <f t="shared" si="0"/>
        <v>0</v>
      </c>
    </row>
    <row r="36" spans="1:11" x14ac:dyDescent="0.3">
      <c r="A36" s="344">
        <v>34</v>
      </c>
      <c r="B36" s="560" t="s">
        <v>528</v>
      </c>
      <c r="C36" s="145">
        <v>1971</v>
      </c>
      <c r="D36" s="145">
        <v>51</v>
      </c>
      <c r="E36" s="535" t="s">
        <v>28</v>
      </c>
      <c r="F36" s="64" t="s">
        <v>110</v>
      </c>
      <c r="G36" s="755" t="s">
        <v>297</v>
      </c>
      <c r="H36" s="143">
        <v>2</v>
      </c>
      <c r="I36" s="738">
        <v>9</v>
      </c>
      <c r="J36" s="123"/>
      <c r="K36" s="89">
        <f t="shared" si="0"/>
        <v>0</v>
      </c>
    </row>
    <row r="37" spans="1:11" x14ac:dyDescent="0.3">
      <c r="A37" s="344">
        <v>35</v>
      </c>
      <c r="B37" s="564" t="s">
        <v>376</v>
      </c>
      <c r="C37" s="64">
        <v>1993</v>
      </c>
      <c r="D37" s="145">
        <v>29</v>
      </c>
      <c r="E37" s="505" t="s">
        <v>93</v>
      </c>
      <c r="F37" s="64" t="s">
        <v>89</v>
      </c>
      <c r="G37" s="755" t="s">
        <v>551</v>
      </c>
      <c r="H37" s="143">
        <v>2</v>
      </c>
      <c r="I37" s="738">
        <v>9</v>
      </c>
      <c r="J37" s="123"/>
      <c r="K37" s="89">
        <f t="shared" si="0"/>
        <v>0</v>
      </c>
    </row>
    <row r="38" spans="1:11" x14ac:dyDescent="0.3">
      <c r="A38" s="344">
        <v>36</v>
      </c>
      <c r="B38" s="564" t="s">
        <v>92</v>
      </c>
      <c r="C38" s="64">
        <v>2001</v>
      </c>
      <c r="D38" s="145">
        <v>21</v>
      </c>
      <c r="E38" s="478" t="s">
        <v>18</v>
      </c>
      <c r="F38" s="64" t="s">
        <v>89</v>
      </c>
      <c r="G38" s="755" t="s">
        <v>552</v>
      </c>
      <c r="H38" s="143">
        <v>3</v>
      </c>
      <c r="I38" s="738">
        <v>8</v>
      </c>
      <c r="J38" s="123"/>
      <c r="K38" s="89">
        <f t="shared" si="0"/>
        <v>0</v>
      </c>
    </row>
    <row r="39" spans="1:11" x14ac:dyDescent="0.3">
      <c r="A39" s="344">
        <v>37</v>
      </c>
      <c r="B39" s="563" t="s">
        <v>86</v>
      </c>
      <c r="C39" s="145">
        <v>1945</v>
      </c>
      <c r="D39" s="145">
        <v>77</v>
      </c>
      <c r="E39" s="478" t="s">
        <v>18</v>
      </c>
      <c r="F39" s="64" t="s">
        <v>81</v>
      </c>
      <c r="G39" s="755" t="s">
        <v>443</v>
      </c>
      <c r="H39" s="143">
        <v>2</v>
      </c>
      <c r="I39" s="738">
        <v>9</v>
      </c>
      <c r="J39" s="123"/>
      <c r="K39" s="89">
        <f t="shared" si="0"/>
        <v>0</v>
      </c>
    </row>
    <row r="40" spans="1:11" ht="15" thickBot="1" x14ac:dyDescent="0.35">
      <c r="A40" s="345">
        <v>38</v>
      </c>
      <c r="B40" s="748" t="s">
        <v>83</v>
      </c>
      <c r="C40" s="749">
        <v>1945</v>
      </c>
      <c r="D40" s="749">
        <v>77</v>
      </c>
      <c r="E40" s="750" t="s">
        <v>64</v>
      </c>
      <c r="F40" s="69" t="s">
        <v>81</v>
      </c>
      <c r="G40" s="756" t="s">
        <v>548</v>
      </c>
      <c r="H40" s="171">
        <v>3</v>
      </c>
      <c r="I40" s="751">
        <v>8</v>
      </c>
      <c r="J40" s="124" t="s">
        <v>371</v>
      </c>
      <c r="K40" s="91">
        <f t="shared" si="0"/>
        <v>0</v>
      </c>
    </row>
    <row r="41" spans="1:11" x14ac:dyDescent="0.3">
      <c r="D41" s="739">
        <f>SUM(D3:D40)/38</f>
        <v>46.157894736842103</v>
      </c>
    </row>
    <row r="42" spans="1:11" x14ac:dyDescent="0.3">
      <c r="F42" s="147"/>
      <c r="G42" s="288" t="s">
        <v>497</v>
      </c>
    </row>
    <row r="43" spans="1:11" x14ac:dyDescent="0.3">
      <c r="E43" s="42" t="s">
        <v>18</v>
      </c>
      <c r="F43" s="147"/>
      <c r="G43" s="387">
        <f>SUM(G5+G9+G10)</f>
        <v>2.1909722222222219</v>
      </c>
    </row>
    <row r="44" spans="1:11" x14ac:dyDescent="0.3">
      <c r="E44" s="54" t="s">
        <v>30</v>
      </c>
      <c r="F44" s="147"/>
      <c r="G44" s="387">
        <f>SUM(G4+G7+G15)</f>
        <v>2.2541666666666664</v>
      </c>
    </row>
    <row r="45" spans="1:11" x14ac:dyDescent="0.3">
      <c r="E45" s="499" t="s">
        <v>64</v>
      </c>
      <c r="F45" s="147"/>
      <c r="G45" s="387">
        <f>SUM(G3+G13+G16)</f>
        <v>2.3180555555555555</v>
      </c>
    </row>
  </sheetData>
  <autoFilter ref="A2:K40" xr:uid="{00000000-0009-0000-0000-00000A000000}"/>
  <sortState xmlns:xlrd2="http://schemas.microsoft.com/office/spreadsheetml/2017/richdata2" ref="B3:J40">
    <sortCondition ref="G3:G40"/>
  </sortState>
  <mergeCells count="1">
    <mergeCell ref="A1:K1"/>
  </mergeCells>
  <pageMargins left="0.7" right="0.7" top="0.78740157499999996" bottom="0.78740157499999996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M47"/>
  <sheetViews>
    <sheetView topLeftCell="A19" workbookViewId="0">
      <selection sqref="A1:K36"/>
    </sheetView>
  </sheetViews>
  <sheetFormatPr defaultRowHeight="14.4" x14ac:dyDescent="0.3"/>
  <cols>
    <col min="1" max="1" width="3.33203125" bestFit="1" customWidth="1"/>
    <col min="2" max="2" width="21.44140625" style="822" customWidth="1"/>
    <col min="3" max="3" width="6" style="351" customWidth="1"/>
    <col min="4" max="4" width="4.44140625" style="351" customWidth="1"/>
    <col min="5" max="5" width="23.5546875" style="822" bestFit="1" customWidth="1"/>
    <col min="6" max="6" width="3.44140625" bestFit="1" customWidth="1"/>
    <col min="7" max="7" width="7.5546875" customWidth="1"/>
    <col min="8" max="8" width="4.5546875" bestFit="1" customWidth="1"/>
    <col min="9" max="9" width="4.5546875" style="831" customWidth="1"/>
    <col min="10" max="10" width="8" bestFit="1" customWidth="1"/>
    <col min="11" max="11" width="6.44140625" customWidth="1"/>
  </cols>
  <sheetData>
    <row r="1" spans="1:13" ht="21.75" customHeight="1" thickBot="1" x14ac:dyDescent="0.35">
      <c r="A1" s="1041" t="s">
        <v>574</v>
      </c>
      <c r="B1" s="1042"/>
      <c r="C1" s="1042"/>
      <c r="D1" s="1042"/>
      <c r="E1" s="1042"/>
      <c r="F1" s="1042"/>
      <c r="G1" s="1042"/>
      <c r="H1" s="1042"/>
      <c r="I1" s="1042"/>
      <c r="J1" s="1042"/>
      <c r="K1" s="1043"/>
    </row>
    <row r="2" spans="1:13" ht="15" thickBot="1" x14ac:dyDescent="0.35">
      <c r="A2" s="206" t="s">
        <v>0</v>
      </c>
      <c r="B2" s="817" t="s">
        <v>2</v>
      </c>
      <c r="C2" s="207" t="s">
        <v>3</v>
      </c>
      <c r="D2" s="207" t="s">
        <v>447</v>
      </c>
      <c r="E2" s="823" t="s">
        <v>4</v>
      </c>
      <c r="F2" s="791" t="s">
        <v>1</v>
      </c>
      <c r="G2" s="792" t="s">
        <v>121</v>
      </c>
      <c r="H2" s="793" t="s">
        <v>122</v>
      </c>
      <c r="I2" s="794" t="s">
        <v>8</v>
      </c>
      <c r="J2" s="357" t="s">
        <v>123</v>
      </c>
      <c r="K2" s="216" t="s">
        <v>124</v>
      </c>
    </row>
    <row r="3" spans="1:13" x14ac:dyDescent="0.3">
      <c r="A3" s="347">
        <v>1</v>
      </c>
      <c r="B3" s="818" t="s">
        <v>379</v>
      </c>
      <c r="C3" s="244">
        <v>1990</v>
      </c>
      <c r="D3" s="157">
        <v>32</v>
      </c>
      <c r="E3" s="800" t="s">
        <v>64</v>
      </c>
      <c r="F3" s="244" t="s">
        <v>21</v>
      </c>
      <c r="G3" s="801">
        <v>0.67986111111111114</v>
      </c>
      <c r="H3" s="272">
        <v>1</v>
      </c>
      <c r="I3" s="824">
        <v>10</v>
      </c>
      <c r="J3" s="571" t="s">
        <v>572</v>
      </c>
      <c r="K3" s="87">
        <f t="shared" ref="K3:K23" si="0">SUM(G3)/4.5</f>
        <v>0.15108024691358024</v>
      </c>
    </row>
    <row r="4" spans="1:13" x14ac:dyDescent="0.3">
      <c r="A4" s="344">
        <v>2</v>
      </c>
      <c r="B4" s="44" t="s">
        <v>459</v>
      </c>
      <c r="C4" s="144">
        <v>2005</v>
      </c>
      <c r="D4" s="145">
        <v>17</v>
      </c>
      <c r="E4" s="505" t="s">
        <v>405</v>
      </c>
      <c r="F4" s="65" t="s">
        <v>15</v>
      </c>
      <c r="G4" s="786">
        <v>0.69305555555555554</v>
      </c>
      <c r="H4" s="143">
        <v>1</v>
      </c>
      <c r="I4" s="825">
        <v>10</v>
      </c>
      <c r="J4" s="146" t="s">
        <v>6</v>
      </c>
      <c r="K4" s="89">
        <f t="shared" si="0"/>
        <v>0.15401234567901234</v>
      </c>
    </row>
    <row r="5" spans="1:13" x14ac:dyDescent="0.3">
      <c r="A5" s="344">
        <v>3</v>
      </c>
      <c r="B5" s="56" t="s">
        <v>41</v>
      </c>
      <c r="C5" s="145">
        <v>1977</v>
      </c>
      <c r="D5" s="145">
        <v>45</v>
      </c>
      <c r="E5" s="520" t="s">
        <v>30</v>
      </c>
      <c r="F5" s="64" t="s">
        <v>37</v>
      </c>
      <c r="G5" s="786">
        <v>0.70000000000000007</v>
      </c>
      <c r="H5" s="143">
        <v>1</v>
      </c>
      <c r="I5" s="825">
        <v>10</v>
      </c>
      <c r="J5" s="146" t="s">
        <v>6</v>
      </c>
      <c r="K5" s="89">
        <f t="shared" si="0"/>
        <v>0.15555555555555556</v>
      </c>
    </row>
    <row r="6" spans="1:13" x14ac:dyDescent="0.3">
      <c r="A6" s="344">
        <v>4</v>
      </c>
      <c r="B6" s="44" t="s">
        <v>561</v>
      </c>
      <c r="C6" s="144">
        <v>2007</v>
      </c>
      <c r="D6" s="145">
        <v>15</v>
      </c>
      <c r="E6" s="55" t="s">
        <v>565</v>
      </c>
      <c r="F6" s="64" t="s">
        <v>15</v>
      </c>
      <c r="G6" s="786">
        <v>0.70486111111111116</v>
      </c>
      <c r="H6" s="143">
        <v>2</v>
      </c>
      <c r="I6" s="826">
        <v>9</v>
      </c>
      <c r="J6" s="570" t="s">
        <v>125</v>
      </c>
      <c r="K6" s="89">
        <f t="shared" si="0"/>
        <v>0.1566358024691358</v>
      </c>
    </row>
    <row r="7" spans="1:13" x14ac:dyDescent="0.3">
      <c r="A7" s="344">
        <v>5</v>
      </c>
      <c r="B7" s="44" t="s">
        <v>52</v>
      </c>
      <c r="C7" s="144">
        <v>1978</v>
      </c>
      <c r="D7" s="145">
        <v>44</v>
      </c>
      <c r="E7" s="518" t="s">
        <v>398</v>
      </c>
      <c r="F7" s="65" t="s">
        <v>37</v>
      </c>
      <c r="G7" s="786">
        <v>0.7090277777777777</v>
      </c>
      <c r="H7" s="143">
        <v>2</v>
      </c>
      <c r="I7" s="826">
        <v>9</v>
      </c>
      <c r="J7" s="146"/>
      <c r="K7" s="89">
        <f t="shared" si="0"/>
        <v>0.15756172839506172</v>
      </c>
    </row>
    <row r="8" spans="1:13" x14ac:dyDescent="0.3">
      <c r="A8" s="344">
        <v>6</v>
      </c>
      <c r="B8" s="44" t="s">
        <v>17</v>
      </c>
      <c r="C8" s="144">
        <v>2004</v>
      </c>
      <c r="D8" s="145">
        <v>18</v>
      </c>
      <c r="E8" s="478" t="s">
        <v>18</v>
      </c>
      <c r="F8" s="64" t="s">
        <v>15</v>
      </c>
      <c r="G8" s="786">
        <v>0.70972222222222225</v>
      </c>
      <c r="H8" s="143">
        <v>3</v>
      </c>
      <c r="I8" s="826">
        <v>8</v>
      </c>
      <c r="J8" s="146" t="s">
        <v>370</v>
      </c>
      <c r="K8" s="89">
        <f t="shared" si="0"/>
        <v>0.15771604938271605</v>
      </c>
    </row>
    <row r="9" spans="1:13" x14ac:dyDescent="0.3">
      <c r="A9" s="344">
        <v>7</v>
      </c>
      <c r="B9" s="56" t="s">
        <v>39</v>
      </c>
      <c r="C9" s="145">
        <v>1972</v>
      </c>
      <c r="D9" s="145">
        <v>50</v>
      </c>
      <c r="E9" s="520" t="s">
        <v>30</v>
      </c>
      <c r="F9" s="65" t="s">
        <v>61</v>
      </c>
      <c r="G9" s="787">
        <v>0.72986111111111107</v>
      </c>
      <c r="H9" s="143">
        <v>1</v>
      </c>
      <c r="I9" s="825">
        <v>10</v>
      </c>
      <c r="J9" s="146"/>
      <c r="K9" s="89">
        <f t="shared" si="0"/>
        <v>0.16219135802469134</v>
      </c>
    </row>
    <row r="10" spans="1:13" x14ac:dyDescent="0.3">
      <c r="A10" s="344">
        <v>8</v>
      </c>
      <c r="B10" s="55" t="s">
        <v>40</v>
      </c>
      <c r="C10" s="64">
        <v>1980</v>
      </c>
      <c r="D10" s="145">
        <v>42</v>
      </c>
      <c r="E10" s="478" t="s">
        <v>18</v>
      </c>
      <c r="F10" s="65" t="s">
        <v>37</v>
      </c>
      <c r="G10" s="786">
        <v>0.73263888888888884</v>
      </c>
      <c r="H10" s="143">
        <v>3</v>
      </c>
      <c r="I10" s="826">
        <v>8</v>
      </c>
      <c r="J10" s="146" t="s">
        <v>6</v>
      </c>
      <c r="K10" s="89">
        <f t="shared" si="0"/>
        <v>0.16280864197530864</v>
      </c>
    </row>
    <row r="11" spans="1:13" x14ac:dyDescent="0.3">
      <c r="A11" s="344">
        <v>9</v>
      </c>
      <c r="B11" s="44" t="s">
        <v>62</v>
      </c>
      <c r="C11" s="144">
        <v>1966</v>
      </c>
      <c r="D11" s="145">
        <v>56</v>
      </c>
      <c r="E11" s="49" t="s">
        <v>57</v>
      </c>
      <c r="F11" s="64" t="s">
        <v>61</v>
      </c>
      <c r="G11" s="787">
        <v>0.73541666666666661</v>
      </c>
      <c r="H11" s="143">
        <v>2</v>
      </c>
      <c r="I11" s="826">
        <v>9</v>
      </c>
      <c r="J11" s="146" t="s">
        <v>6</v>
      </c>
      <c r="K11" s="89">
        <f t="shared" si="0"/>
        <v>0.16342592592592592</v>
      </c>
    </row>
    <row r="12" spans="1:13" ht="15" thickBot="1" x14ac:dyDescent="0.35">
      <c r="A12" s="345">
        <v>10</v>
      </c>
      <c r="B12" s="83" t="s">
        <v>438</v>
      </c>
      <c r="C12" s="802">
        <v>1973</v>
      </c>
      <c r="D12" s="749">
        <v>49</v>
      </c>
      <c r="E12" s="803" t="s">
        <v>396</v>
      </c>
      <c r="F12" s="229" t="s">
        <v>37</v>
      </c>
      <c r="G12" s="804">
        <v>0.76111111111111107</v>
      </c>
      <c r="H12" s="171">
        <v>4</v>
      </c>
      <c r="I12" s="827">
        <v>7</v>
      </c>
      <c r="J12" s="568"/>
      <c r="K12" s="91">
        <f t="shared" si="0"/>
        <v>0.16913580246913579</v>
      </c>
      <c r="M12" s="757">
        <f>SUM(G3:G12)/10</f>
        <v>0.71555555555555561</v>
      </c>
    </row>
    <row r="13" spans="1:13" x14ac:dyDescent="0.3">
      <c r="A13" s="343">
        <v>11</v>
      </c>
      <c r="B13" s="819" t="s">
        <v>558</v>
      </c>
      <c r="C13" s="795">
        <v>2006</v>
      </c>
      <c r="D13" s="796">
        <v>16</v>
      </c>
      <c r="E13" s="797" t="s">
        <v>565</v>
      </c>
      <c r="F13" s="152" t="s">
        <v>15</v>
      </c>
      <c r="G13" s="798">
        <v>0.76736111111111116</v>
      </c>
      <c r="H13" s="267">
        <v>4</v>
      </c>
      <c r="I13" s="828">
        <v>7</v>
      </c>
      <c r="J13" s="799" t="s">
        <v>125</v>
      </c>
      <c r="K13" s="224">
        <f t="shared" si="0"/>
        <v>0.1705246913580247</v>
      </c>
    </row>
    <row r="14" spans="1:13" x14ac:dyDescent="0.3">
      <c r="A14" s="344">
        <v>12</v>
      </c>
      <c r="B14" s="44" t="s">
        <v>563</v>
      </c>
      <c r="C14" s="144">
        <v>2007</v>
      </c>
      <c r="D14" s="145">
        <v>15</v>
      </c>
      <c r="E14" s="55" t="s">
        <v>565</v>
      </c>
      <c r="F14" s="64" t="s">
        <v>15</v>
      </c>
      <c r="G14" s="786">
        <v>0.7680555555555556</v>
      </c>
      <c r="H14" s="143">
        <v>5</v>
      </c>
      <c r="I14" s="826">
        <v>6</v>
      </c>
      <c r="J14" s="570" t="s">
        <v>125</v>
      </c>
      <c r="K14" s="89">
        <f t="shared" si="0"/>
        <v>0.17067901234567903</v>
      </c>
    </row>
    <row r="15" spans="1:13" x14ac:dyDescent="0.3">
      <c r="A15" s="344">
        <v>13</v>
      </c>
      <c r="B15" s="44" t="s">
        <v>381</v>
      </c>
      <c r="C15" s="144">
        <v>2006</v>
      </c>
      <c r="D15" s="145">
        <v>16</v>
      </c>
      <c r="E15" s="55" t="s">
        <v>565</v>
      </c>
      <c r="F15" s="65" t="s">
        <v>15</v>
      </c>
      <c r="G15" s="786">
        <v>0.7715277777777777</v>
      </c>
      <c r="H15" s="143">
        <v>6</v>
      </c>
      <c r="I15" s="826">
        <v>5</v>
      </c>
      <c r="J15" s="146"/>
      <c r="K15" s="89">
        <f t="shared" si="0"/>
        <v>0.17145061728395061</v>
      </c>
    </row>
    <row r="16" spans="1:13" x14ac:dyDescent="0.3">
      <c r="A16" s="344">
        <v>14</v>
      </c>
      <c r="B16" s="44" t="s">
        <v>559</v>
      </c>
      <c r="C16" s="144">
        <v>2007</v>
      </c>
      <c r="D16" s="145">
        <v>15</v>
      </c>
      <c r="E16" s="55" t="s">
        <v>565</v>
      </c>
      <c r="F16" s="65" t="s">
        <v>15</v>
      </c>
      <c r="G16" s="786">
        <v>0.77569444444444446</v>
      </c>
      <c r="H16" s="143">
        <v>7</v>
      </c>
      <c r="I16" s="826">
        <v>4</v>
      </c>
      <c r="J16" s="570" t="s">
        <v>125</v>
      </c>
      <c r="K16" s="89">
        <f t="shared" si="0"/>
        <v>0.17237654320987655</v>
      </c>
    </row>
    <row r="17" spans="1:11" x14ac:dyDescent="0.3">
      <c r="A17" s="344">
        <v>15</v>
      </c>
      <c r="B17" s="44" t="s">
        <v>557</v>
      </c>
      <c r="C17" s="144">
        <v>2007</v>
      </c>
      <c r="D17" s="145">
        <v>15</v>
      </c>
      <c r="E17" s="55" t="s">
        <v>565</v>
      </c>
      <c r="F17" s="64" t="s">
        <v>15</v>
      </c>
      <c r="G17" s="786">
        <v>0.79722222222222217</v>
      </c>
      <c r="H17" s="143">
        <v>8</v>
      </c>
      <c r="I17" s="826">
        <v>3</v>
      </c>
      <c r="J17" s="570" t="s">
        <v>125</v>
      </c>
      <c r="K17" s="89">
        <f t="shared" si="0"/>
        <v>0.17716049382716048</v>
      </c>
    </row>
    <row r="18" spans="1:11" x14ac:dyDescent="0.3">
      <c r="A18" s="344">
        <v>16</v>
      </c>
      <c r="B18" s="55" t="s">
        <v>97</v>
      </c>
      <c r="C18" s="64">
        <v>1979</v>
      </c>
      <c r="D18" s="145">
        <v>43</v>
      </c>
      <c r="E18" s="520" t="s">
        <v>30</v>
      </c>
      <c r="F18" s="64" t="s">
        <v>96</v>
      </c>
      <c r="G18" s="787">
        <v>0.7993055555555556</v>
      </c>
      <c r="H18" s="143">
        <v>1</v>
      </c>
      <c r="I18" s="825">
        <v>10</v>
      </c>
      <c r="J18" s="146" t="s">
        <v>573</v>
      </c>
      <c r="K18" s="89">
        <f t="shared" si="0"/>
        <v>0.17762345679012348</v>
      </c>
    </row>
    <row r="19" spans="1:11" x14ac:dyDescent="0.3">
      <c r="A19" s="344">
        <v>17</v>
      </c>
      <c r="B19" s="44" t="s">
        <v>564</v>
      </c>
      <c r="C19" s="144">
        <v>2006</v>
      </c>
      <c r="D19" s="145">
        <v>16</v>
      </c>
      <c r="E19" s="55" t="s">
        <v>565</v>
      </c>
      <c r="F19" s="65" t="s">
        <v>15</v>
      </c>
      <c r="G19" s="786">
        <v>0.81666666666666676</v>
      </c>
      <c r="H19" s="143">
        <v>9</v>
      </c>
      <c r="I19" s="826">
        <v>2</v>
      </c>
      <c r="J19" s="570" t="s">
        <v>125</v>
      </c>
      <c r="K19" s="89">
        <f t="shared" si="0"/>
        <v>0.18148148148148149</v>
      </c>
    </row>
    <row r="20" spans="1:11" x14ac:dyDescent="0.3">
      <c r="A20" s="344">
        <v>18</v>
      </c>
      <c r="B20" s="55" t="s">
        <v>90</v>
      </c>
      <c r="C20" s="64">
        <v>2004</v>
      </c>
      <c r="D20" s="145">
        <v>18</v>
      </c>
      <c r="E20" s="478" t="s">
        <v>18</v>
      </c>
      <c r="F20" s="64" t="s">
        <v>89</v>
      </c>
      <c r="G20" s="788">
        <v>0.83750000000000002</v>
      </c>
      <c r="H20" s="143">
        <v>1</v>
      </c>
      <c r="I20" s="825">
        <v>10</v>
      </c>
      <c r="J20" s="146"/>
      <c r="K20" s="89">
        <f t="shared" si="0"/>
        <v>0.18611111111111112</v>
      </c>
    </row>
    <row r="21" spans="1:11" x14ac:dyDescent="0.3">
      <c r="A21" s="344">
        <v>19</v>
      </c>
      <c r="B21" s="44" t="s">
        <v>562</v>
      </c>
      <c r="C21" s="144">
        <v>2007</v>
      </c>
      <c r="D21" s="145">
        <v>15</v>
      </c>
      <c r="E21" s="55" t="s">
        <v>565</v>
      </c>
      <c r="F21" s="65" t="s">
        <v>15</v>
      </c>
      <c r="G21" s="786">
        <v>0.83958333333333324</v>
      </c>
      <c r="H21" s="143">
        <v>10</v>
      </c>
      <c r="I21" s="826">
        <v>1</v>
      </c>
      <c r="J21" s="570" t="s">
        <v>125</v>
      </c>
      <c r="K21" s="89">
        <f t="shared" si="0"/>
        <v>0.18657407407407406</v>
      </c>
    </row>
    <row r="22" spans="1:11" ht="15" thickBot="1" x14ac:dyDescent="0.35">
      <c r="A22" s="346">
        <v>20</v>
      </c>
      <c r="B22" s="820" t="s">
        <v>65</v>
      </c>
      <c r="C22" s="805">
        <v>1970</v>
      </c>
      <c r="D22" s="806">
        <v>52</v>
      </c>
      <c r="E22" s="807" t="s">
        <v>66</v>
      </c>
      <c r="F22" s="68" t="s">
        <v>61</v>
      </c>
      <c r="G22" s="808">
        <v>0.84722222222222221</v>
      </c>
      <c r="H22" s="276">
        <v>3</v>
      </c>
      <c r="I22" s="829">
        <v>8</v>
      </c>
      <c r="J22" s="567"/>
      <c r="K22" s="240">
        <f t="shared" si="0"/>
        <v>0.18827160493827161</v>
      </c>
    </row>
    <row r="23" spans="1:11" x14ac:dyDescent="0.3">
      <c r="A23" s="347">
        <v>21</v>
      </c>
      <c r="B23" s="821" t="s">
        <v>305</v>
      </c>
      <c r="C23" s="810">
        <v>1969</v>
      </c>
      <c r="D23" s="157">
        <v>53</v>
      </c>
      <c r="E23" s="811" t="s">
        <v>100</v>
      </c>
      <c r="F23" s="244" t="s">
        <v>61</v>
      </c>
      <c r="G23" s="812">
        <v>0.86041666666666661</v>
      </c>
      <c r="H23" s="272">
        <v>4</v>
      </c>
      <c r="I23" s="830">
        <v>7</v>
      </c>
      <c r="J23" s="571"/>
      <c r="K23" s="87">
        <f t="shared" si="0"/>
        <v>0.19120370370370368</v>
      </c>
    </row>
    <row r="24" spans="1:11" x14ac:dyDescent="0.3">
      <c r="A24" s="344">
        <v>22</v>
      </c>
      <c r="B24" s="44" t="s">
        <v>46</v>
      </c>
      <c r="C24" s="144">
        <v>1972</v>
      </c>
      <c r="D24" s="145">
        <v>50</v>
      </c>
      <c r="E24" s="533" t="s">
        <v>47</v>
      </c>
      <c r="F24" s="65" t="s">
        <v>61</v>
      </c>
      <c r="G24" s="787">
        <v>0.8652777777777777</v>
      </c>
      <c r="H24" s="143">
        <v>5</v>
      </c>
      <c r="I24" s="826">
        <v>6</v>
      </c>
      <c r="J24" s="146"/>
      <c r="K24" s="89">
        <f t="shared" ref="K24:K28" si="1">SUM(G24)/4.5</f>
        <v>0.19228395061728393</v>
      </c>
    </row>
    <row r="25" spans="1:11" x14ac:dyDescent="0.3">
      <c r="A25" s="344">
        <v>23</v>
      </c>
      <c r="B25" s="44" t="s">
        <v>183</v>
      </c>
      <c r="C25" s="144">
        <v>1964</v>
      </c>
      <c r="D25" s="145">
        <v>58</v>
      </c>
      <c r="E25" s="478" t="s">
        <v>18</v>
      </c>
      <c r="F25" s="64" t="s">
        <v>61</v>
      </c>
      <c r="G25" s="787">
        <v>0.87083333333333324</v>
      </c>
      <c r="H25" s="143">
        <v>6</v>
      </c>
      <c r="I25" s="826">
        <v>5</v>
      </c>
      <c r="J25" s="146" t="s">
        <v>6</v>
      </c>
      <c r="K25" s="89">
        <f t="shared" si="1"/>
        <v>0.19351851851851851</v>
      </c>
    </row>
    <row r="26" spans="1:11" x14ac:dyDescent="0.3">
      <c r="A26" s="344">
        <v>24</v>
      </c>
      <c r="B26" s="56" t="s">
        <v>375</v>
      </c>
      <c r="C26" s="145">
        <v>1950</v>
      </c>
      <c r="D26" s="145">
        <v>72</v>
      </c>
      <c r="E26" s="57" t="s">
        <v>82</v>
      </c>
      <c r="F26" s="64" t="s">
        <v>81</v>
      </c>
      <c r="G26" s="787">
        <v>0.87569444444444444</v>
      </c>
      <c r="H26" s="143">
        <v>1</v>
      </c>
      <c r="I26" s="825">
        <v>10</v>
      </c>
      <c r="J26" s="146"/>
      <c r="K26" s="89">
        <f t="shared" si="1"/>
        <v>0.19459876543209875</v>
      </c>
    </row>
    <row r="27" spans="1:11" x14ac:dyDescent="0.3">
      <c r="A27" s="344">
        <v>25</v>
      </c>
      <c r="B27" s="55" t="s">
        <v>44</v>
      </c>
      <c r="C27" s="64">
        <v>1973</v>
      </c>
      <c r="D27" s="145">
        <v>49</v>
      </c>
      <c r="E27" s="520" t="s">
        <v>30</v>
      </c>
      <c r="F27" s="65" t="s">
        <v>37</v>
      </c>
      <c r="G27" s="786">
        <v>0.90416666666666667</v>
      </c>
      <c r="H27" s="143">
        <v>5</v>
      </c>
      <c r="I27" s="826">
        <v>6</v>
      </c>
      <c r="J27" s="146"/>
      <c r="K27" s="89">
        <f t="shared" si="1"/>
        <v>0.20092592592592592</v>
      </c>
    </row>
    <row r="28" spans="1:11" x14ac:dyDescent="0.3">
      <c r="A28" s="344">
        <v>26</v>
      </c>
      <c r="B28" s="55" t="s">
        <v>560</v>
      </c>
      <c r="C28" s="64">
        <v>2006</v>
      </c>
      <c r="D28" s="145">
        <v>16</v>
      </c>
      <c r="E28" s="55" t="s">
        <v>565</v>
      </c>
      <c r="F28" s="64" t="s">
        <v>89</v>
      </c>
      <c r="G28" s="788">
        <v>0.90486111111111101</v>
      </c>
      <c r="H28" s="143">
        <v>2</v>
      </c>
      <c r="I28" s="826">
        <v>9</v>
      </c>
      <c r="J28" s="570" t="s">
        <v>125</v>
      </c>
      <c r="K28" s="89">
        <f t="shared" si="1"/>
        <v>0.20108024691358023</v>
      </c>
    </row>
    <row r="29" spans="1:11" x14ac:dyDescent="0.3">
      <c r="A29" s="344">
        <v>27</v>
      </c>
      <c r="B29" s="55" t="s">
        <v>98</v>
      </c>
      <c r="C29" s="64">
        <v>1975</v>
      </c>
      <c r="D29" s="145">
        <v>47</v>
      </c>
      <c r="E29" s="478" t="s">
        <v>18</v>
      </c>
      <c r="F29" s="64" t="s">
        <v>96</v>
      </c>
      <c r="G29" s="786">
        <v>0.9145833333333333</v>
      </c>
      <c r="H29" s="143">
        <v>2</v>
      </c>
      <c r="I29" s="826">
        <v>9</v>
      </c>
      <c r="J29" s="146"/>
      <c r="K29" s="89">
        <f t="shared" ref="K29:K36" si="2">SUM(G29)/4.5</f>
        <v>0.20324074074074072</v>
      </c>
    </row>
    <row r="30" spans="1:11" x14ac:dyDescent="0.3">
      <c r="A30" s="344">
        <v>28</v>
      </c>
      <c r="B30" s="55" t="s">
        <v>74</v>
      </c>
      <c r="C30" s="64">
        <v>1958</v>
      </c>
      <c r="D30" s="145">
        <v>64</v>
      </c>
      <c r="E30" s="49" t="s">
        <v>32</v>
      </c>
      <c r="F30" s="64" t="s">
        <v>73</v>
      </c>
      <c r="G30" s="787">
        <v>0.91875000000000007</v>
      </c>
      <c r="H30" s="143">
        <v>1</v>
      </c>
      <c r="I30" s="825">
        <v>10</v>
      </c>
      <c r="J30" s="146"/>
      <c r="K30" s="89">
        <f t="shared" si="2"/>
        <v>0.20416666666666669</v>
      </c>
    </row>
    <row r="31" spans="1:11" x14ac:dyDescent="0.3">
      <c r="A31" s="344">
        <v>29</v>
      </c>
      <c r="B31" s="56" t="s">
        <v>49</v>
      </c>
      <c r="C31" s="64">
        <v>1973</v>
      </c>
      <c r="D31" s="145">
        <v>49</v>
      </c>
      <c r="E31" s="478" t="s">
        <v>18</v>
      </c>
      <c r="F31" s="65" t="s">
        <v>37</v>
      </c>
      <c r="G31" s="786">
        <v>0.93055555555555547</v>
      </c>
      <c r="H31" s="143">
        <v>6</v>
      </c>
      <c r="I31" s="826">
        <v>5</v>
      </c>
      <c r="J31" s="146"/>
      <c r="K31" s="89">
        <f t="shared" si="2"/>
        <v>0.2067901234567901</v>
      </c>
    </row>
    <row r="32" spans="1:11" ht="15" thickBot="1" x14ac:dyDescent="0.35">
      <c r="A32" s="345">
        <v>30</v>
      </c>
      <c r="B32" s="83" t="s">
        <v>55</v>
      </c>
      <c r="C32" s="802">
        <v>1978</v>
      </c>
      <c r="D32" s="749">
        <v>44</v>
      </c>
      <c r="E32" s="803" t="s">
        <v>399</v>
      </c>
      <c r="F32" s="229" t="s">
        <v>37</v>
      </c>
      <c r="G32" s="804">
        <v>0.93055555555555547</v>
      </c>
      <c r="H32" s="171">
        <v>7</v>
      </c>
      <c r="I32" s="827">
        <v>4</v>
      </c>
      <c r="J32" s="568"/>
      <c r="K32" s="91">
        <f t="shared" si="2"/>
        <v>0.2067901234567901</v>
      </c>
    </row>
    <row r="33" spans="1:11" x14ac:dyDescent="0.3">
      <c r="A33" s="343">
        <v>31</v>
      </c>
      <c r="B33" s="819" t="s">
        <v>67</v>
      </c>
      <c r="C33" s="795">
        <v>1962</v>
      </c>
      <c r="D33" s="796">
        <v>60</v>
      </c>
      <c r="E33" s="809" t="s">
        <v>30</v>
      </c>
      <c r="F33" s="152" t="s">
        <v>73</v>
      </c>
      <c r="G33" s="798">
        <v>0.94513888888888886</v>
      </c>
      <c r="H33" s="267">
        <v>2</v>
      </c>
      <c r="I33" s="828">
        <v>9</v>
      </c>
      <c r="J33" s="784"/>
      <c r="K33" s="224">
        <f t="shared" si="2"/>
        <v>0.21003086419753086</v>
      </c>
    </row>
    <row r="34" spans="1:11" x14ac:dyDescent="0.3">
      <c r="A34" s="344">
        <v>32</v>
      </c>
      <c r="B34" s="55" t="s">
        <v>340</v>
      </c>
      <c r="C34" s="64">
        <v>1980</v>
      </c>
      <c r="D34" s="145">
        <v>42</v>
      </c>
      <c r="E34" s="49" t="s">
        <v>386</v>
      </c>
      <c r="F34" s="64" t="s">
        <v>96</v>
      </c>
      <c r="G34" s="787">
        <v>0.94652777777777775</v>
      </c>
      <c r="H34" s="143">
        <v>3</v>
      </c>
      <c r="I34" s="826">
        <v>8</v>
      </c>
      <c r="J34" s="146"/>
      <c r="K34" s="89">
        <f t="shared" si="2"/>
        <v>0.2103395061728395</v>
      </c>
    </row>
    <row r="35" spans="1:11" x14ac:dyDescent="0.3">
      <c r="A35" s="344">
        <v>33</v>
      </c>
      <c r="B35" s="55" t="s">
        <v>99</v>
      </c>
      <c r="C35" s="145">
        <v>1979</v>
      </c>
      <c r="D35" s="145">
        <v>43</v>
      </c>
      <c r="E35" s="505" t="s">
        <v>100</v>
      </c>
      <c r="F35" s="64" t="s">
        <v>96</v>
      </c>
      <c r="G35" s="786">
        <v>0.95347222222222217</v>
      </c>
      <c r="H35" s="143">
        <v>4</v>
      </c>
      <c r="I35" s="826">
        <v>7</v>
      </c>
      <c r="J35" s="146"/>
      <c r="K35" s="89">
        <f t="shared" si="2"/>
        <v>0.21188271604938269</v>
      </c>
    </row>
    <row r="36" spans="1:11" x14ac:dyDescent="0.3">
      <c r="A36" s="344">
        <v>34</v>
      </c>
      <c r="B36" s="55" t="s">
        <v>489</v>
      </c>
      <c r="C36" s="64">
        <v>1987</v>
      </c>
      <c r="D36" s="145">
        <v>35</v>
      </c>
      <c r="E36" s="503" t="s">
        <v>490</v>
      </c>
      <c r="F36" s="64" t="s">
        <v>21</v>
      </c>
      <c r="G36" s="787">
        <v>0.97569444444444453</v>
      </c>
      <c r="H36" s="143">
        <v>2</v>
      </c>
      <c r="I36" s="826">
        <v>9</v>
      </c>
      <c r="J36" s="146"/>
      <c r="K36" s="89">
        <f t="shared" si="2"/>
        <v>0.21682098765432101</v>
      </c>
    </row>
    <row r="37" spans="1:11" x14ac:dyDescent="0.3">
      <c r="A37" s="344">
        <v>35</v>
      </c>
      <c r="B37" s="55" t="s">
        <v>315</v>
      </c>
      <c r="C37" s="64">
        <v>2003</v>
      </c>
      <c r="D37" s="145">
        <v>19</v>
      </c>
      <c r="E37" s="55" t="s">
        <v>565</v>
      </c>
      <c r="F37" s="64" t="s">
        <v>89</v>
      </c>
      <c r="G37" s="789" t="s">
        <v>302</v>
      </c>
      <c r="H37" s="143">
        <v>3</v>
      </c>
      <c r="I37" s="826">
        <v>8</v>
      </c>
      <c r="J37" s="146"/>
      <c r="K37" s="89">
        <f t="shared" ref="K37:K46" si="3">SUM(G37/4.5)</f>
        <v>0.22283950617283951</v>
      </c>
    </row>
    <row r="38" spans="1:11" x14ac:dyDescent="0.3">
      <c r="A38" s="344">
        <v>36</v>
      </c>
      <c r="B38" s="55" t="s">
        <v>102</v>
      </c>
      <c r="C38" s="64">
        <v>1972</v>
      </c>
      <c r="D38" s="145">
        <v>50</v>
      </c>
      <c r="E38" s="535" t="s">
        <v>28</v>
      </c>
      <c r="F38" s="64" t="s">
        <v>110</v>
      </c>
      <c r="G38" s="789" t="s">
        <v>334</v>
      </c>
      <c r="H38" s="143">
        <v>1</v>
      </c>
      <c r="I38" s="825">
        <v>10</v>
      </c>
      <c r="J38" s="146"/>
      <c r="K38" s="89">
        <f t="shared" si="3"/>
        <v>0.22376543209876543</v>
      </c>
    </row>
    <row r="39" spans="1:11" x14ac:dyDescent="0.3">
      <c r="A39" s="344">
        <v>37</v>
      </c>
      <c r="B39" s="55" t="s">
        <v>84</v>
      </c>
      <c r="C39" s="64">
        <v>1949</v>
      </c>
      <c r="D39" s="145">
        <v>73</v>
      </c>
      <c r="E39" s="49" t="s">
        <v>58</v>
      </c>
      <c r="F39" s="64" t="s">
        <v>81</v>
      </c>
      <c r="G39" s="789" t="s">
        <v>325</v>
      </c>
      <c r="H39" s="143">
        <v>2</v>
      </c>
      <c r="I39" s="826">
        <v>9</v>
      </c>
      <c r="J39" s="146"/>
      <c r="K39" s="89">
        <f t="shared" si="3"/>
        <v>0.22870370370370369</v>
      </c>
    </row>
    <row r="40" spans="1:11" x14ac:dyDescent="0.3">
      <c r="A40" s="344">
        <v>38</v>
      </c>
      <c r="B40" s="44" t="s">
        <v>68</v>
      </c>
      <c r="C40" s="144">
        <v>1968</v>
      </c>
      <c r="D40" s="145">
        <v>54</v>
      </c>
      <c r="E40" s="478" t="s">
        <v>18</v>
      </c>
      <c r="F40" s="64" t="s">
        <v>61</v>
      </c>
      <c r="G40" s="789" t="s">
        <v>331</v>
      </c>
      <c r="H40" s="143">
        <v>7</v>
      </c>
      <c r="I40" s="826">
        <v>4</v>
      </c>
      <c r="J40" s="146"/>
      <c r="K40" s="89">
        <f t="shared" si="3"/>
        <v>0.23703703703703705</v>
      </c>
    </row>
    <row r="41" spans="1:11" x14ac:dyDescent="0.3">
      <c r="A41" s="344">
        <v>39</v>
      </c>
      <c r="B41" s="55" t="s">
        <v>569</v>
      </c>
      <c r="C41" s="64">
        <v>2007</v>
      </c>
      <c r="D41" s="145">
        <v>15</v>
      </c>
      <c r="E41" s="55" t="s">
        <v>565</v>
      </c>
      <c r="F41" s="64" t="s">
        <v>89</v>
      </c>
      <c r="G41" s="789" t="s">
        <v>354</v>
      </c>
      <c r="H41" s="143">
        <v>4</v>
      </c>
      <c r="I41" s="826">
        <v>7</v>
      </c>
      <c r="J41" s="570" t="s">
        <v>125</v>
      </c>
      <c r="K41" s="89">
        <f t="shared" si="3"/>
        <v>0.24089506172839506</v>
      </c>
    </row>
    <row r="42" spans="1:11" ht="15" thickBot="1" x14ac:dyDescent="0.35">
      <c r="A42" s="346">
        <v>40</v>
      </c>
      <c r="B42" s="232" t="s">
        <v>570</v>
      </c>
      <c r="C42" s="68">
        <v>2007</v>
      </c>
      <c r="D42" s="806">
        <v>15</v>
      </c>
      <c r="E42" s="232" t="s">
        <v>565</v>
      </c>
      <c r="F42" s="68" t="s">
        <v>89</v>
      </c>
      <c r="G42" s="813" t="s">
        <v>433</v>
      </c>
      <c r="H42" s="276">
        <v>5</v>
      </c>
      <c r="I42" s="829">
        <v>6</v>
      </c>
      <c r="J42" s="814" t="s">
        <v>125</v>
      </c>
      <c r="K42" s="240">
        <f t="shared" si="3"/>
        <v>0.24151234567901236</v>
      </c>
    </row>
    <row r="43" spans="1:11" x14ac:dyDescent="0.3">
      <c r="A43" s="347">
        <v>41</v>
      </c>
      <c r="B43" s="821" t="s">
        <v>434</v>
      </c>
      <c r="C43" s="810">
        <v>1968</v>
      </c>
      <c r="D43" s="157">
        <v>54</v>
      </c>
      <c r="E43" s="815" t="s">
        <v>30</v>
      </c>
      <c r="F43" s="244" t="s">
        <v>61</v>
      </c>
      <c r="G43" s="816" t="s">
        <v>566</v>
      </c>
      <c r="H43" s="272">
        <v>8</v>
      </c>
      <c r="I43" s="830">
        <v>3</v>
      </c>
      <c r="J43" s="571"/>
      <c r="K43" s="87">
        <f t="shared" si="3"/>
        <v>0.26018518518518519</v>
      </c>
    </row>
    <row r="44" spans="1:11" x14ac:dyDescent="0.3">
      <c r="A44" s="344">
        <v>42</v>
      </c>
      <c r="B44" s="55" t="s">
        <v>92</v>
      </c>
      <c r="C44" s="64">
        <v>2001</v>
      </c>
      <c r="D44" s="145">
        <v>21</v>
      </c>
      <c r="E44" s="478" t="s">
        <v>18</v>
      </c>
      <c r="F44" s="64" t="s">
        <v>89</v>
      </c>
      <c r="G44" s="789" t="s">
        <v>518</v>
      </c>
      <c r="H44" s="143">
        <v>6</v>
      </c>
      <c r="I44" s="826">
        <v>5</v>
      </c>
      <c r="J44" s="146"/>
      <c r="K44" s="89">
        <f t="shared" si="3"/>
        <v>0.27608024691358024</v>
      </c>
    </row>
    <row r="45" spans="1:11" x14ac:dyDescent="0.3">
      <c r="A45" s="344">
        <v>43</v>
      </c>
      <c r="B45" s="56" t="s">
        <v>86</v>
      </c>
      <c r="C45" s="145">
        <v>1945</v>
      </c>
      <c r="D45" s="145">
        <v>77</v>
      </c>
      <c r="E45" s="478" t="s">
        <v>18</v>
      </c>
      <c r="F45" s="64" t="s">
        <v>81</v>
      </c>
      <c r="G45" s="789" t="s">
        <v>385</v>
      </c>
      <c r="H45" s="143">
        <v>3</v>
      </c>
      <c r="I45" s="826">
        <v>8</v>
      </c>
      <c r="J45" s="146"/>
      <c r="K45" s="89">
        <f t="shared" si="3"/>
        <v>0.27623456790123457</v>
      </c>
    </row>
    <row r="46" spans="1:11" ht="15" thickBot="1" x14ac:dyDescent="0.35">
      <c r="A46" s="345">
        <v>44</v>
      </c>
      <c r="B46" s="185" t="s">
        <v>85</v>
      </c>
      <c r="C46" s="69">
        <v>1947</v>
      </c>
      <c r="D46" s="749">
        <v>75</v>
      </c>
      <c r="E46" s="785" t="s">
        <v>18</v>
      </c>
      <c r="F46" s="69" t="s">
        <v>81</v>
      </c>
      <c r="G46" s="790" t="s">
        <v>568</v>
      </c>
      <c r="H46" s="171">
        <v>4</v>
      </c>
      <c r="I46" s="827">
        <v>7</v>
      </c>
      <c r="J46" s="124" t="s">
        <v>371</v>
      </c>
      <c r="K46" s="91">
        <f t="shared" si="3"/>
        <v>0.30972222222222223</v>
      </c>
    </row>
    <row r="47" spans="1:11" x14ac:dyDescent="0.3">
      <c r="D47" s="351">
        <f>SUM(D3:D46)/44</f>
        <v>39.18181818181818</v>
      </c>
      <c r="J47" s="7"/>
    </row>
  </sheetData>
  <autoFilter ref="A2:K46" xr:uid="{00000000-0009-0000-0000-00000B000000}"/>
  <sortState xmlns:xlrd2="http://schemas.microsoft.com/office/spreadsheetml/2017/richdata2" ref="B3:K46">
    <sortCondition ref="G3:G46"/>
    <sortCondition descending="1" ref="I3:I46"/>
  </sortState>
  <mergeCells count="1">
    <mergeCell ref="A1:K1"/>
  </mergeCells>
  <pageMargins left="0.39370078740157483" right="0.39370078740157483" top="0.78740157480314965" bottom="0.78740157480314965" header="0.31496062992125984" footer="0.31496062992125984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K30"/>
  <sheetViews>
    <sheetView workbookViewId="0">
      <selection activeCell="B18" sqref="B18:E18"/>
    </sheetView>
  </sheetViews>
  <sheetFormatPr defaultRowHeight="14.4" x14ac:dyDescent="0.3"/>
  <cols>
    <col min="1" max="1" width="3.33203125" bestFit="1" customWidth="1"/>
    <col min="2" max="2" width="22" style="7" customWidth="1"/>
    <col min="3" max="3" width="5" bestFit="1" customWidth="1"/>
    <col min="4" max="4" width="4.109375" bestFit="1" customWidth="1"/>
    <col min="5" max="5" width="23.5546875" bestFit="1" customWidth="1"/>
    <col min="6" max="6" width="3.44140625" bestFit="1" customWidth="1"/>
    <col min="7" max="7" width="7" customWidth="1"/>
    <col min="8" max="8" width="4.5546875" bestFit="1" customWidth="1"/>
    <col min="9" max="9" width="3.44140625" bestFit="1" customWidth="1"/>
    <col min="10" max="10" width="8.33203125" style="7" bestFit="1" customWidth="1"/>
    <col min="11" max="11" width="6.33203125" customWidth="1"/>
    <col min="12" max="12" width="1.109375" customWidth="1"/>
  </cols>
  <sheetData>
    <row r="1" spans="1:11" x14ac:dyDescent="0.3">
      <c r="A1" s="1041" t="s">
        <v>584</v>
      </c>
      <c r="B1" s="1042"/>
      <c r="C1" s="1042"/>
      <c r="D1" s="1042"/>
      <c r="E1" s="1042"/>
      <c r="F1" s="1042"/>
      <c r="G1" s="1042"/>
      <c r="H1" s="1042"/>
      <c r="I1" s="1042"/>
      <c r="J1" s="1042"/>
      <c r="K1" s="1043"/>
    </row>
    <row r="2" spans="1:11" x14ac:dyDescent="0.3">
      <c r="A2" s="897" t="s">
        <v>0</v>
      </c>
      <c r="B2" s="890" t="s">
        <v>2</v>
      </c>
      <c r="C2" s="891" t="s">
        <v>3</v>
      </c>
      <c r="D2" s="891" t="s">
        <v>447</v>
      </c>
      <c r="E2" s="890" t="s">
        <v>4</v>
      </c>
      <c r="F2" s="892" t="s">
        <v>1</v>
      </c>
      <c r="G2" s="893" t="s">
        <v>121</v>
      </c>
      <c r="H2" s="894" t="s">
        <v>122</v>
      </c>
      <c r="I2" s="895" t="s">
        <v>8</v>
      </c>
      <c r="J2" s="896" t="s">
        <v>123</v>
      </c>
      <c r="K2" s="898" t="s">
        <v>124</v>
      </c>
    </row>
    <row r="3" spans="1:11" x14ac:dyDescent="0.3">
      <c r="A3" s="344">
        <v>1</v>
      </c>
      <c r="B3" s="44" t="s">
        <v>575</v>
      </c>
      <c r="C3" s="844">
        <v>2006</v>
      </c>
      <c r="D3" s="845">
        <v>16</v>
      </c>
      <c r="E3" s="249" t="s">
        <v>403</v>
      </c>
      <c r="F3" s="65" t="s">
        <v>15</v>
      </c>
      <c r="G3" s="752">
        <v>0.70833333333333337</v>
      </c>
      <c r="H3" s="143">
        <v>1</v>
      </c>
      <c r="I3" s="481">
        <v>10</v>
      </c>
      <c r="J3" s="146" t="s">
        <v>583</v>
      </c>
      <c r="K3" s="89">
        <f t="shared" ref="K3:K23" si="0">SUM(G3)/4.5</f>
        <v>0.15740740740740741</v>
      </c>
    </row>
    <row r="4" spans="1:11" x14ac:dyDescent="0.3">
      <c r="A4" s="344">
        <v>2</v>
      </c>
      <c r="B4" s="44" t="s">
        <v>17</v>
      </c>
      <c r="C4" s="844">
        <v>2004</v>
      </c>
      <c r="D4" s="845">
        <v>18</v>
      </c>
      <c r="E4" s="194" t="s">
        <v>18</v>
      </c>
      <c r="F4" s="64" t="s">
        <v>15</v>
      </c>
      <c r="G4" s="752">
        <v>0.71736111111111101</v>
      </c>
      <c r="H4" s="143">
        <v>2</v>
      </c>
      <c r="I4" s="473">
        <v>9</v>
      </c>
      <c r="J4" s="146"/>
      <c r="K4" s="89">
        <f t="shared" si="0"/>
        <v>0.15941358024691354</v>
      </c>
    </row>
    <row r="5" spans="1:11" x14ac:dyDescent="0.3">
      <c r="A5" s="344">
        <v>3</v>
      </c>
      <c r="B5" s="44" t="s">
        <v>576</v>
      </c>
      <c r="C5" s="844">
        <v>1982</v>
      </c>
      <c r="D5" s="845">
        <v>40</v>
      </c>
      <c r="E5" s="192" t="s">
        <v>577</v>
      </c>
      <c r="F5" s="65" t="s">
        <v>37</v>
      </c>
      <c r="G5" s="753">
        <v>0.71944444444444444</v>
      </c>
      <c r="H5" s="143">
        <v>1</v>
      </c>
      <c r="I5" s="481">
        <v>10</v>
      </c>
      <c r="J5" s="146" t="s">
        <v>125</v>
      </c>
      <c r="K5" s="89">
        <f t="shared" si="0"/>
        <v>0.15987654320987654</v>
      </c>
    </row>
    <row r="6" spans="1:11" x14ac:dyDescent="0.3">
      <c r="A6" s="344">
        <v>4</v>
      </c>
      <c r="B6" s="55" t="s">
        <v>40</v>
      </c>
      <c r="C6" s="847">
        <v>1980</v>
      </c>
      <c r="D6" s="845">
        <v>42</v>
      </c>
      <c r="E6" s="194" t="s">
        <v>18</v>
      </c>
      <c r="F6" s="65" t="s">
        <v>37</v>
      </c>
      <c r="G6" s="752">
        <v>0.73749999999999993</v>
      </c>
      <c r="H6" s="143">
        <v>2</v>
      </c>
      <c r="I6" s="473">
        <v>9</v>
      </c>
      <c r="J6" s="146"/>
      <c r="K6" s="89">
        <f t="shared" si="0"/>
        <v>0.16388888888888886</v>
      </c>
    </row>
    <row r="7" spans="1:11" x14ac:dyDescent="0.3">
      <c r="A7" s="344">
        <v>5</v>
      </c>
      <c r="B7" s="44" t="s">
        <v>23</v>
      </c>
      <c r="C7" s="844">
        <v>1986</v>
      </c>
      <c r="D7" s="845">
        <v>36</v>
      </c>
      <c r="E7" s="852" t="s">
        <v>24</v>
      </c>
      <c r="F7" s="64" t="s">
        <v>21</v>
      </c>
      <c r="G7" s="752">
        <v>0.76874999999999993</v>
      </c>
      <c r="H7" s="143">
        <v>1</v>
      </c>
      <c r="I7" s="481">
        <v>10</v>
      </c>
      <c r="J7" s="146"/>
      <c r="K7" s="89">
        <f t="shared" si="0"/>
        <v>0.17083333333333331</v>
      </c>
    </row>
    <row r="8" spans="1:11" x14ac:dyDescent="0.3">
      <c r="A8" s="344">
        <v>6</v>
      </c>
      <c r="B8" s="56" t="s">
        <v>372</v>
      </c>
      <c r="C8" s="845">
        <v>1975</v>
      </c>
      <c r="D8" s="845">
        <v>47</v>
      </c>
      <c r="E8" s="846" t="s">
        <v>47</v>
      </c>
      <c r="F8" s="65" t="s">
        <v>37</v>
      </c>
      <c r="G8" s="753">
        <v>0.77916666666666667</v>
      </c>
      <c r="H8" s="143">
        <v>3</v>
      </c>
      <c r="I8" s="473">
        <v>8</v>
      </c>
      <c r="J8" s="146"/>
      <c r="K8" s="89">
        <f t="shared" si="0"/>
        <v>0.17314814814814816</v>
      </c>
    </row>
    <row r="9" spans="1:11" x14ac:dyDescent="0.3">
      <c r="A9" s="344">
        <v>7</v>
      </c>
      <c r="B9" s="55" t="s">
        <v>97</v>
      </c>
      <c r="C9" s="847">
        <v>1979</v>
      </c>
      <c r="D9" s="845">
        <v>43</v>
      </c>
      <c r="E9" s="193" t="s">
        <v>30</v>
      </c>
      <c r="F9" s="64" t="s">
        <v>96</v>
      </c>
      <c r="G9" s="752">
        <v>0.79722222222222217</v>
      </c>
      <c r="H9" s="143">
        <v>1</v>
      </c>
      <c r="I9" s="481">
        <v>10</v>
      </c>
      <c r="J9" s="146" t="s">
        <v>582</v>
      </c>
      <c r="K9" s="89">
        <f t="shared" si="0"/>
        <v>0.17716049382716048</v>
      </c>
    </row>
    <row r="10" spans="1:11" x14ac:dyDescent="0.3">
      <c r="A10" s="344">
        <v>8</v>
      </c>
      <c r="B10" s="44" t="s">
        <v>374</v>
      </c>
      <c r="C10" s="844">
        <v>1975</v>
      </c>
      <c r="D10" s="845">
        <v>47</v>
      </c>
      <c r="E10" s="192" t="s">
        <v>439</v>
      </c>
      <c r="F10" s="65" t="s">
        <v>37</v>
      </c>
      <c r="G10" s="753">
        <v>0.8222222222222223</v>
      </c>
      <c r="H10" s="143">
        <v>4</v>
      </c>
      <c r="I10" s="473">
        <v>7</v>
      </c>
      <c r="J10" s="146"/>
      <c r="K10" s="89">
        <f t="shared" si="0"/>
        <v>0.18271604938271607</v>
      </c>
    </row>
    <row r="11" spans="1:11" x14ac:dyDescent="0.3">
      <c r="A11" s="344">
        <v>9</v>
      </c>
      <c r="B11" s="55" t="s">
        <v>42</v>
      </c>
      <c r="C11" s="847">
        <v>1974</v>
      </c>
      <c r="D11" s="845">
        <v>48</v>
      </c>
      <c r="E11" s="195" t="s">
        <v>28</v>
      </c>
      <c r="F11" s="64" t="s">
        <v>37</v>
      </c>
      <c r="G11" s="753">
        <v>0.83333333333333337</v>
      </c>
      <c r="H11" s="143">
        <v>5</v>
      </c>
      <c r="I11" s="473">
        <v>6</v>
      </c>
      <c r="J11" s="146"/>
      <c r="K11" s="89">
        <f t="shared" si="0"/>
        <v>0.1851851851851852</v>
      </c>
    </row>
    <row r="12" spans="1:11" x14ac:dyDescent="0.3">
      <c r="A12" s="344">
        <v>10</v>
      </c>
      <c r="B12" s="55" t="s">
        <v>90</v>
      </c>
      <c r="C12" s="847">
        <v>2004</v>
      </c>
      <c r="D12" s="845">
        <v>18</v>
      </c>
      <c r="E12" s="194" t="s">
        <v>18</v>
      </c>
      <c r="F12" s="64" t="s">
        <v>89</v>
      </c>
      <c r="G12" s="755" t="s">
        <v>579</v>
      </c>
      <c r="H12" s="143">
        <v>1</v>
      </c>
      <c r="I12" s="481">
        <v>10</v>
      </c>
      <c r="J12" s="146"/>
      <c r="K12" s="89">
        <f t="shared" si="0"/>
        <v>0</v>
      </c>
    </row>
    <row r="13" spans="1:11" x14ac:dyDescent="0.3">
      <c r="A13" s="344">
        <v>11</v>
      </c>
      <c r="B13" s="44" t="s">
        <v>183</v>
      </c>
      <c r="C13" s="844">
        <v>1964</v>
      </c>
      <c r="D13" s="845">
        <v>58</v>
      </c>
      <c r="E13" s="194" t="s">
        <v>18</v>
      </c>
      <c r="F13" s="64" t="s">
        <v>61</v>
      </c>
      <c r="G13" s="753">
        <v>0.86111111111111116</v>
      </c>
      <c r="H13" s="143">
        <v>1</v>
      </c>
      <c r="I13" s="481">
        <v>10</v>
      </c>
      <c r="J13" s="146" t="s">
        <v>6</v>
      </c>
      <c r="K13" s="89">
        <f t="shared" si="0"/>
        <v>0.19135802469135804</v>
      </c>
    </row>
    <row r="14" spans="1:11" x14ac:dyDescent="0.3">
      <c r="A14" s="344">
        <v>12</v>
      </c>
      <c r="B14" s="44" t="s">
        <v>29</v>
      </c>
      <c r="C14" s="844">
        <v>1981</v>
      </c>
      <c r="D14" s="845">
        <v>41</v>
      </c>
      <c r="E14" s="193" t="s">
        <v>30</v>
      </c>
      <c r="F14" s="65" t="s">
        <v>37</v>
      </c>
      <c r="G14" s="753">
        <v>0.875</v>
      </c>
      <c r="H14" s="143">
        <v>6</v>
      </c>
      <c r="I14" s="473">
        <v>5</v>
      </c>
      <c r="J14" s="146"/>
      <c r="K14" s="89">
        <f t="shared" si="0"/>
        <v>0.19444444444444445</v>
      </c>
    </row>
    <row r="15" spans="1:11" x14ac:dyDescent="0.3">
      <c r="A15" s="344">
        <v>13</v>
      </c>
      <c r="B15" s="44" t="s">
        <v>45</v>
      </c>
      <c r="C15" s="844">
        <v>1972</v>
      </c>
      <c r="D15" s="845">
        <v>50</v>
      </c>
      <c r="E15" s="889" t="s">
        <v>28</v>
      </c>
      <c r="F15" s="65" t="s">
        <v>61</v>
      </c>
      <c r="G15" s="753">
        <v>0.875</v>
      </c>
      <c r="H15" s="143">
        <v>2</v>
      </c>
      <c r="I15" s="473">
        <v>9</v>
      </c>
      <c r="J15" s="146" t="s">
        <v>6</v>
      </c>
      <c r="K15" s="89">
        <f t="shared" si="0"/>
        <v>0.19444444444444445</v>
      </c>
    </row>
    <row r="16" spans="1:11" x14ac:dyDescent="0.3">
      <c r="A16" s="344">
        <v>14</v>
      </c>
      <c r="B16" s="44" t="s">
        <v>304</v>
      </c>
      <c r="C16" s="844">
        <v>1977</v>
      </c>
      <c r="D16" s="845">
        <v>45</v>
      </c>
      <c r="E16" s="192" t="s">
        <v>33</v>
      </c>
      <c r="F16" s="65" t="s">
        <v>37</v>
      </c>
      <c r="G16" s="753">
        <v>0.88750000000000007</v>
      </c>
      <c r="H16" s="143">
        <v>7</v>
      </c>
      <c r="I16" s="473">
        <v>4</v>
      </c>
      <c r="J16" s="146" t="s">
        <v>6</v>
      </c>
      <c r="K16" s="89">
        <f t="shared" si="0"/>
        <v>0.19722222222222224</v>
      </c>
    </row>
    <row r="17" spans="1:11" x14ac:dyDescent="0.3">
      <c r="A17" s="344">
        <v>15</v>
      </c>
      <c r="B17" s="56" t="s">
        <v>375</v>
      </c>
      <c r="C17" s="845">
        <v>1950</v>
      </c>
      <c r="D17" s="845">
        <v>72</v>
      </c>
      <c r="E17" s="139" t="s">
        <v>82</v>
      </c>
      <c r="F17" s="64" t="s">
        <v>81</v>
      </c>
      <c r="G17" s="753">
        <v>0.89374999999999993</v>
      </c>
      <c r="H17" s="143">
        <v>1</v>
      </c>
      <c r="I17" s="481">
        <v>10</v>
      </c>
      <c r="J17" s="146"/>
      <c r="K17" s="89">
        <f t="shared" si="0"/>
        <v>0.1986111111111111</v>
      </c>
    </row>
    <row r="18" spans="1:11" x14ac:dyDescent="0.3">
      <c r="A18" s="344">
        <v>16</v>
      </c>
      <c r="B18" s="55" t="s">
        <v>98</v>
      </c>
      <c r="C18" s="847">
        <v>1975</v>
      </c>
      <c r="D18" s="845">
        <v>47</v>
      </c>
      <c r="E18" s="194" t="s">
        <v>18</v>
      </c>
      <c r="F18" s="64" t="s">
        <v>96</v>
      </c>
      <c r="G18" s="753">
        <v>0.9277777777777777</v>
      </c>
      <c r="H18" s="143">
        <v>2</v>
      </c>
      <c r="I18" s="473">
        <v>9</v>
      </c>
      <c r="J18" s="146"/>
      <c r="K18" s="89">
        <f t="shared" si="0"/>
        <v>0.20617283950617282</v>
      </c>
    </row>
    <row r="19" spans="1:11" x14ac:dyDescent="0.3">
      <c r="A19" s="344">
        <v>17</v>
      </c>
      <c r="B19" s="55" t="s">
        <v>448</v>
      </c>
      <c r="C19" s="847">
        <v>1976</v>
      </c>
      <c r="D19" s="845">
        <v>46</v>
      </c>
      <c r="E19" s="195" t="s">
        <v>501</v>
      </c>
      <c r="F19" s="64" t="s">
        <v>96</v>
      </c>
      <c r="G19" s="752">
        <v>0.95763888888888893</v>
      </c>
      <c r="H19" s="143">
        <v>3</v>
      </c>
      <c r="I19" s="473">
        <v>8</v>
      </c>
      <c r="J19" s="146"/>
      <c r="K19" s="89">
        <f t="shared" si="0"/>
        <v>0.21280864197530866</v>
      </c>
    </row>
    <row r="20" spans="1:11" x14ac:dyDescent="0.3">
      <c r="A20" s="344">
        <v>18</v>
      </c>
      <c r="B20" s="44" t="s">
        <v>67</v>
      </c>
      <c r="C20" s="844">
        <v>1962</v>
      </c>
      <c r="D20" s="845">
        <v>60</v>
      </c>
      <c r="E20" s="860" t="s">
        <v>30</v>
      </c>
      <c r="F20" s="64" t="s">
        <v>73</v>
      </c>
      <c r="G20" s="753">
        <v>0.96319444444444446</v>
      </c>
      <c r="H20" s="143">
        <v>1</v>
      </c>
      <c r="I20" s="481">
        <v>10</v>
      </c>
      <c r="J20" s="146"/>
      <c r="K20" s="89">
        <f t="shared" si="0"/>
        <v>0.21404320987654321</v>
      </c>
    </row>
    <row r="21" spans="1:11" x14ac:dyDescent="0.3">
      <c r="A21" s="344">
        <v>19</v>
      </c>
      <c r="B21" s="55" t="s">
        <v>99</v>
      </c>
      <c r="C21" s="845">
        <v>1979</v>
      </c>
      <c r="D21" s="845">
        <v>43</v>
      </c>
      <c r="E21" s="197" t="s">
        <v>100</v>
      </c>
      <c r="F21" s="64" t="s">
        <v>96</v>
      </c>
      <c r="G21" s="753">
        <v>0.9770833333333333</v>
      </c>
      <c r="H21" s="143">
        <v>4</v>
      </c>
      <c r="I21" s="473">
        <v>7</v>
      </c>
      <c r="J21" s="146"/>
      <c r="K21" s="89">
        <f t="shared" si="0"/>
        <v>0.21712962962962962</v>
      </c>
    </row>
    <row r="22" spans="1:11" x14ac:dyDescent="0.3">
      <c r="A22" s="344">
        <v>20</v>
      </c>
      <c r="B22" s="55" t="s">
        <v>102</v>
      </c>
      <c r="C22" s="847">
        <v>1972</v>
      </c>
      <c r="D22" s="845">
        <v>50</v>
      </c>
      <c r="E22" s="201" t="s">
        <v>28</v>
      </c>
      <c r="F22" s="64" t="s">
        <v>110</v>
      </c>
      <c r="G22" s="753">
        <v>0.97777777777777775</v>
      </c>
      <c r="H22" s="143">
        <v>1</v>
      </c>
      <c r="I22" s="481">
        <v>10</v>
      </c>
      <c r="J22" s="146"/>
      <c r="K22" s="89">
        <f t="shared" si="0"/>
        <v>0.21728395061728395</v>
      </c>
    </row>
    <row r="23" spans="1:11" x14ac:dyDescent="0.3">
      <c r="A23" s="344">
        <v>21</v>
      </c>
      <c r="B23" s="55" t="s">
        <v>84</v>
      </c>
      <c r="C23" s="847">
        <v>1949</v>
      </c>
      <c r="D23" s="845">
        <v>73</v>
      </c>
      <c r="E23" s="195" t="s">
        <v>58</v>
      </c>
      <c r="F23" s="64" t="s">
        <v>81</v>
      </c>
      <c r="G23" s="753">
        <v>0.9819444444444444</v>
      </c>
      <c r="H23" s="143">
        <v>2</v>
      </c>
      <c r="I23" s="473">
        <v>9</v>
      </c>
      <c r="J23" s="146"/>
      <c r="K23" s="89">
        <f t="shared" si="0"/>
        <v>0.21820987654320986</v>
      </c>
    </row>
    <row r="24" spans="1:11" x14ac:dyDescent="0.3">
      <c r="A24" s="344">
        <v>22</v>
      </c>
      <c r="B24" s="55" t="s">
        <v>340</v>
      </c>
      <c r="C24" s="847">
        <v>1980</v>
      </c>
      <c r="D24" s="845">
        <v>42</v>
      </c>
      <c r="E24" s="195" t="s">
        <v>386</v>
      </c>
      <c r="F24" s="64" t="s">
        <v>96</v>
      </c>
      <c r="G24" s="752">
        <v>0.98958333333333337</v>
      </c>
      <c r="H24" s="143">
        <v>5</v>
      </c>
      <c r="I24" s="473">
        <v>6</v>
      </c>
      <c r="J24" s="146"/>
      <c r="K24" s="89">
        <f t="shared" ref="K24" si="1">SUM(G24)/4.5</f>
        <v>0.21990740740740741</v>
      </c>
    </row>
    <row r="25" spans="1:11" x14ac:dyDescent="0.3">
      <c r="A25" s="344">
        <v>23</v>
      </c>
      <c r="B25" s="55" t="s">
        <v>75</v>
      </c>
      <c r="C25" s="847">
        <v>1955</v>
      </c>
      <c r="D25" s="845">
        <v>67</v>
      </c>
      <c r="E25" s="195" t="s">
        <v>58</v>
      </c>
      <c r="F25" s="64" t="s">
        <v>73</v>
      </c>
      <c r="G25" s="755" t="s">
        <v>288</v>
      </c>
      <c r="H25" s="143">
        <v>2</v>
      </c>
      <c r="I25" s="473">
        <v>9</v>
      </c>
      <c r="J25" s="146"/>
      <c r="K25" s="89">
        <f t="shared" ref="K25:K30" si="2">SUM(G25/4.5)</f>
        <v>0.23580246913580247</v>
      </c>
    </row>
    <row r="26" spans="1:11" x14ac:dyDescent="0.3">
      <c r="A26" s="344">
        <v>24</v>
      </c>
      <c r="B26" s="56" t="s">
        <v>104</v>
      </c>
      <c r="C26" s="845">
        <v>1973</v>
      </c>
      <c r="D26" s="845">
        <v>49</v>
      </c>
      <c r="E26" s="194" t="s">
        <v>18</v>
      </c>
      <c r="F26" s="64" t="s">
        <v>96</v>
      </c>
      <c r="G26" s="755" t="s">
        <v>300</v>
      </c>
      <c r="H26" s="143">
        <v>6</v>
      </c>
      <c r="I26" s="473">
        <v>5</v>
      </c>
      <c r="J26" s="146"/>
      <c r="K26" s="89">
        <f t="shared" si="2"/>
        <v>0.23981481481481481</v>
      </c>
    </row>
    <row r="27" spans="1:11" x14ac:dyDescent="0.3">
      <c r="A27" s="344">
        <v>25</v>
      </c>
      <c r="B27" s="55" t="s">
        <v>112</v>
      </c>
      <c r="C27" s="845">
        <v>1969</v>
      </c>
      <c r="D27" s="845">
        <v>53</v>
      </c>
      <c r="E27" s="201" t="s">
        <v>404</v>
      </c>
      <c r="F27" s="64" t="s">
        <v>110</v>
      </c>
      <c r="G27" s="755" t="s">
        <v>276</v>
      </c>
      <c r="H27" s="143">
        <v>2</v>
      </c>
      <c r="I27" s="473">
        <v>9</v>
      </c>
      <c r="J27" s="146"/>
      <c r="K27" s="89">
        <f t="shared" si="2"/>
        <v>0.25462962962962959</v>
      </c>
    </row>
    <row r="28" spans="1:11" x14ac:dyDescent="0.3">
      <c r="A28" s="344">
        <v>26</v>
      </c>
      <c r="B28" s="55" t="s">
        <v>585</v>
      </c>
      <c r="C28" s="847">
        <v>1997</v>
      </c>
      <c r="D28" s="845">
        <v>25</v>
      </c>
      <c r="E28" s="197" t="s">
        <v>28</v>
      </c>
      <c r="F28" s="64" t="s">
        <v>89</v>
      </c>
      <c r="G28" s="755" t="s">
        <v>580</v>
      </c>
      <c r="H28" s="143">
        <v>2</v>
      </c>
      <c r="I28" s="473">
        <v>9</v>
      </c>
      <c r="J28" s="146" t="s">
        <v>125</v>
      </c>
      <c r="K28" s="89">
        <f t="shared" si="2"/>
        <v>0.25493827160493832</v>
      </c>
    </row>
    <row r="29" spans="1:11" x14ac:dyDescent="0.3">
      <c r="A29" s="344">
        <v>27</v>
      </c>
      <c r="B29" s="55" t="s">
        <v>107</v>
      </c>
      <c r="C29" s="845">
        <v>1973</v>
      </c>
      <c r="D29" s="845">
        <v>49</v>
      </c>
      <c r="E29" s="193" t="s">
        <v>30</v>
      </c>
      <c r="F29" s="64" t="s">
        <v>96</v>
      </c>
      <c r="G29" s="755" t="s">
        <v>581</v>
      </c>
      <c r="H29" s="143">
        <v>7</v>
      </c>
      <c r="I29" s="473">
        <v>4</v>
      </c>
      <c r="J29" s="146"/>
      <c r="K29" s="89">
        <f t="shared" si="2"/>
        <v>0.27546296296296297</v>
      </c>
    </row>
    <row r="30" spans="1:11" ht="15" thickBot="1" x14ac:dyDescent="0.35">
      <c r="A30" s="345">
        <v>28</v>
      </c>
      <c r="B30" s="167" t="s">
        <v>83</v>
      </c>
      <c r="C30" s="864">
        <v>1945</v>
      </c>
      <c r="D30" s="864">
        <v>77</v>
      </c>
      <c r="E30" s="203" t="s">
        <v>64</v>
      </c>
      <c r="F30" s="69" t="s">
        <v>81</v>
      </c>
      <c r="G30" s="899" t="s">
        <v>578</v>
      </c>
      <c r="H30" s="171">
        <v>3</v>
      </c>
      <c r="I30" s="900">
        <v>8</v>
      </c>
      <c r="J30" s="568"/>
      <c r="K30" s="91">
        <f t="shared" si="2"/>
        <v>0.2898148148148148</v>
      </c>
    </row>
  </sheetData>
  <autoFilter ref="A2:K30" xr:uid="{00000000-0009-0000-0000-00000C000000}"/>
  <sortState xmlns:xlrd2="http://schemas.microsoft.com/office/spreadsheetml/2017/richdata2" ref="B3:J30">
    <sortCondition ref="G3:G30"/>
  </sortState>
  <mergeCells count="1">
    <mergeCell ref="A1:K1"/>
  </mergeCells>
  <pageMargins left="0.51181102362204722" right="0.51181102362204722" top="0.78740157480314965" bottom="0.78740157480314965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K33"/>
  <sheetViews>
    <sheetView workbookViewId="0">
      <selection sqref="A1:K33"/>
    </sheetView>
  </sheetViews>
  <sheetFormatPr defaultRowHeight="14.4" x14ac:dyDescent="0.3"/>
  <cols>
    <col min="1" max="1" width="3.33203125" bestFit="1" customWidth="1"/>
    <col min="2" max="2" width="21.44140625" style="7" bestFit="1" customWidth="1"/>
    <col min="3" max="3" width="5" bestFit="1" customWidth="1"/>
    <col min="4" max="4" width="4.109375" bestFit="1" customWidth="1"/>
    <col min="5" max="5" width="23" customWidth="1"/>
    <col min="6" max="6" width="3.44140625" bestFit="1" customWidth="1"/>
    <col min="7" max="7" width="6.109375" bestFit="1" customWidth="1"/>
    <col min="8" max="8" width="4.5546875" bestFit="1" customWidth="1"/>
    <col min="9" max="9" width="3.44140625" style="985" bestFit="1" customWidth="1"/>
    <col min="10" max="10" width="9.5546875" bestFit="1" customWidth="1"/>
    <col min="11" max="11" width="7.33203125" bestFit="1" customWidth="1"/>
  </cols>
  <sheetData>
    <row r="1" spans="1:11" ht="15" thickBot="1" x14ac:dyDescent="0.35">
      <c r="A1" s="1041" t="s">
        <v>600</v>
      </c>
      <c r="B1" s="1042"/>
      <c r="C1" s="1042"/>
      <c r="D1" s="1042"/>
      <c r="E1" s="1042"/>
      <c r="F1" s="1042"/>
      <c r="G1" s="1042"/>
      <c r="H1" s="1042"/>
      <c r="I1" s="1042"/>
      <c r="J1" s="1042"/>
      <c r="K1" s="1043"/>
    </row>
    <row r="2" spans="1:11" x14ac:dyDescent="0.3">
      <c r="A2" s="975" t="s">
        <v>0</v>
      </c>
      <c r="B2" s="976" t="s">
        <v>2</v>
      </c>
      <c r="C2" s="977" t="s">
        <v>3</v>
      </c>
      <c r="D2" s="977" t="s">
        <v>447</v>
      </c>
      <c r="E2" s="978" t="s">
        <v>4</v>
      </c>
      <c r="F2" s="979" t="s">
        <v>1</v>
      </c>
      <c r="G2" s="980" t="s">
        <v>121</v>
      </c>
      <c r="H2" s="981" t="s">
        <v>122</v>
      </c>
      <c r="I2" s="981" t="s">
        <v>8</v>
      </c>
      <c r="J2" s="982" t="s">
        <v>123</v>
      </c>
      <c r="K2" s="983" t="s">
        <v>124</v>
      </c>
    </row>
    <row r="3" spans="1:11" x14ac:dyDescent="0.3">
      <c r="A3" s="344">
        <v>1</v>
      </c>
      <c r="B3" s="55" t="s">
        <v>16</v>
      </c>
      <c r="C3" s="847">
        <v>1998</v>
      </c>
      <c r="D3" s="845">
        <v>24</v>
      </c>
      <c r="E3" s="249" t="s">
        <v>597</v>
      </c>
      <c r="F3" s="64" t="s">
        <v>15</v>
      </c>
      <c r="G3" s="971">
        <v>0.71597222222222223</v>
      </c>
      <c r="H3" s="143">
        <v>1</v>
      </c>
      <c r="I3" s="174">
        <v>10</v>
      </c>
      <c r="J3" s="146" t="s">
        <v>598</v>
      </c>
      <c r="K3" s="89">
        <f t="shared" ref="K3:K27" si="0">SUM(G3)/4.5</f>
        <v>0.15910493827160493</v>
      </c>
    </row>
    <row r="4" spans="1:11" x14ac:dyDescent="0.3">
      <c r="A4" s="344">
        <v>2</v>
      </c>
      <c r="B4" s="44" t="s">
        <v>461</v>
      </c>
      <c r="C4" s="844">
        <v>2007</v>
      </c>
      <c r="D4" s="845">
        <v>15</v>
      </c>
      <c r="E4" s="846" t="s">
        <v>47</v>
      </c>
      <c r="F4" s="65" t="s">
        <v>15</v>
      </c>
      <c r="G4" s="971">
        <v>0.72222222222222221</v>
      </c>
      <c r="H4" s="143">
        <v>2</v>
      </c>
      <c r="I4" s="176">
        <v>9</v>
      </c>
      <c r="J4" s="146" t="s">
        <v>6</v>
      </c>
      <c r="K4" s="89">
        <f t="shared" si="0"/>
        <v>0.16049382716049382</v>
      </c>
    </row>
    <row r="5" spans="1:11" x14ac:dyDescent="0.3">
      <c r="A5" s="344">
        <v>3</v>
      </c>
      <c r="B5" s="56" t="s">
        <v>41</v>
      </c>
      <c r="C5" s="845">
        <v>1977</v>
      </c>
      <c r="D5" s="845">
        <v>45</v>
      </c>
      <c r="E5" s="193" t="s">
        <v>30</v>
      </c>
      <c r="F5" s="64" t="s">
        <v>37</v>
      </c>
      <c r="G5" s="971">
        <v>0.72986111111111107</v>
      </c>
      <c r="H5" s="143">
        <v>1</v>
      </c>
      <c r="I5" s="174">
        <v>10</v>
      </c>
      <c r="J5" s="146"/>
      <c r="K5" s="89">
        <f t="shared" si="0"/>
        <v>0.16219135802469134</v>
      </c>
    </row>
    <row r="6" spans="1:11" x14ac:dyDescent="0.3">
      <c r="A6" s="344">
        <v>4</v>
      </c>
      <c r="B6" s="55" t="s">
        <v>40</v>
      </c>
      <c r="C6" s="847">
        <v>1980</v>
      </c>
      <c r="D6" s="845">
        <v>42</v>
      </c>
      <c r="E6" s="194" t="s">
        <v>18</v>
      </c>
      <c r="F6" s="65" t="s">
        <v>37</v>
      </c>
      <c r="G6" s="971">
        <v>0.74930555555555556</v>
      </c>
      <c r="H6" s="143">
        <v>2</v>
      </c>
      <c r="I6" s="176">
        <v>9</v>
      </c>
      <c r="J6" s="146"/>
      <c r="K6" s="89">
        <f t="shared" si="0"/>
        <v>0.16651234567901235</v>
      </c>
    </row>
    <row r="7" spans="1:11" x14ac:dyDescent="0.3">
      <c r="A7" s="344">
        <v>5</v>
      </c>
      <c r="B7" s="56" t="s">
        <v>39</v>
      </c>
      <c r="C7" s="845">
        <v>1972</v>
      </c>
      <c r="D7" s="845">
        <v>50</v>
      </c>
      <c r="E7" s="193" t="s">
        <v>30</v>
      </c>
      <c r="F7" s="65" t="s">
        <v>61</v>
      </c>
      <c r="G7" s="972">
        <v>0.77083333333333337</v>
      </c>
      <c r="H7" s="143">
        <v>1</v>
      </c>
      <c r="I7" s="174">
        <v>10</v>
      </c>
      <c r="J7" s="146"/>
      <c r="K7" s="89">
        <f t="shared" si="0"/>
        <v>0.17129629629629631</v>
      </c>
    </row>
    <row r="8" spans="1:11" x14ac:dyDescent="0.3">
      <c r="A8" s="344">
        <v>6</v>
      </c>
      <c r="B8" s="44" t="s">
        <v>23</v>
      </c>
      <c r="C8" s="844">
        <v>1986</v>
      </c>
      <c r="D8" s="845">
        <v>36</v>
      </c>
      <c r="E8" s="852" t="s">
        <v>24</v>
      </c>
      <c r="F8" s="64" t="s">
        <v>21</v>
      </c>
      <c r="G8" s="971">
        <v>0.77430555555555547</v>
      </c>
      <c r="H8" s="143">
        <v>1</v>
      </c>
      <c r="I8" s="174">
        <v>10</v>
      </c>
      <c r="J8" s="146"/>
      <c r="K8" s="89">
        <f t="shared" si="0"/>
        <v>0.17206790123456789</v>
      </c>
    </row>
    <row r="9" spans="1:11" x14ac:dyDescent="0.3">
      <c r="A9" s="344">
        <v>7</v>
      </c>
      <c r="B9" s="44" t="s">
        <v>62</v>
      </c>
      <c r="C9" s="844">
        <v>1966</v>
      </c>
      <c r="D9" s="845">
        <v>56</v>
      </c>
      <c r="E9" s="195" t="s">
        <v>57</v>
      </c>
      <c r="F9" s="64" t="s">
        <v>61</v>
      </c>
      <c r="G9" s="971">
        <v>0.80763888888888891</v>
      </c>
      <c r="H9" s="143">
        <v>2</v>
      </c>
      <c r="I9" s="176">
        <v>9</v>
      </c>
      <c r="J9" s="146"/>
      <c r="K9" s="89">
        <f t="shared" si="0"/>
        <v>0.17947530864197531</v>
      </c>
    </row>
    <row r="10" spans="1:11" x14ac:dyDescent="0.3">
      <c r="A10" s="344">
        <v>8</v>
      </c>
      <c r="B10" s="56" t="s">
        <v>372</v>
      </c>
      <c r="C10" s="845">
        <v>1975</v>
      </c>
      <c r="D10" s="845">
        <v>47</v>
      </c>
      <c r="E10" s="846" t="s">
        <v>47</v>
      </c>
      <c r="F10" s="65" t="s">
        <v>37</v>
      </c>
      <c r="G10" s="971">
        <v>0.81111111111111101</v>
      </c>
      <c r="H10" s="143">
        <v>3</v>
      </c>
      <c r="I10" s="176">
        <v>8</v>
      </c>
      <c r="J10" s="146"/>
      <c r="K10" s="89">
        <f t="shared" si="0"/>
        <v>0.18024691358024689</v>
      </c>
    </row>
    <row r="11" spans="1:11" x14ac:dyDescent="0.3">
      <c r="A11" s="344">
        <v>9</v>
      </c>
      <c r="B11" s="55" t="s">
        <v>97</v>
      </c>
      <c r="C11" s="847">
        <v>1979</v>
      </c>
      <c r="D11" s="845">
        <v>43</v>
      </c>
      <c r="E11" s="193" t="s">
        <v>30</v>
      </c>
      <c r="F11" s="64" t="s">
        <v>96</v>
      </c>
      <c r="G11" s="971">
        <v>0.81388888888888899</v>
      </c>
      <c r="H11" s="143">
        <v>1</v>
      </c>
      <c r="I11" s="174">
        <v>10</v>
      </c>
      <c r="J11" s="146" t="s">
        <v>599</v>
      </c>
      <c r="K11" s="89">
        <f t="shared" si="0"/>
        <v>0.18086419753086422</v>
      </c>
    </row>
    <row r="12" spans="1:11" x14ac:dyDescent="0.3">
      <c r="A12" s="344">
        <v>10</v>
      </c>
      <c r="B12" s="44" t="s">
        <v>459</v>
      </c>
      <c r="C12" s="844">
        <v>2005</v>
      </c>
      <c r="D12" s="845">
        <v>17</v>
      </c>
      <c r="E12" s="197" t="s">
        <v>405</v>
      </c>
      <c r="F12" s="65" t="s">
        <v>15</v>
      </c>
      <c r="G12" s="971">
        <v>0.82013888888888886</v>
      </c>
      <c r="H12" s="143">
        <v>3</v>
      </c>
      <c r="I12" s="176">
        <v>8</v>
      </c>
      <c r="J12" s="146"/>
      <c r="K12" s="89">
        <f t="shared" si="0"/>
        <v>0.18225308641975307</v>
      </c>
    </row>
    <row r="13" spans="1:11" x14ac:dyDescent="0.3">
      <c r="A13" s="344">
        <v>11</v>
      </c>
      <c r="B13" s="56" t="s">
        <v>53</v>
      </c>
      <c r="C13" s="847">
        <v>1977</v>
      </c>
      <c r="D13" s="845">
        <v>45</v>
      </c>
      <c r="E13" s="194" t="s">
        <v>18</v>
      </c>
      <c r="F13" s="65" t="s">
        <v>37</v>
      </c>
      <c r="G13" s="972">
        <v>0.82291666666666663</v>
      </c>
      <c r="H13" s="143">
        <v>4</v>
      </c>
      <c r="I13" s="176">
        <v>7</v>
      </c>
      <c r="J13" s="146"/>
      <c r="K13" s="89">
        <f t="shared" si="0"/>
        <v>0.18287037037037035</v>
      </c>
    </row>
    <row r="14" spans="1:11" x14ac:dyDescent="0.3">
      <c r="A14" s="344">
        <v>12</v>
      </c>
      <c r="B14" s="44" t="s">
        <v>374</v>
      </c>
      <c r="C14" s="844">
        <v>1975</v>
      </c>
      <c r="D14" s="845">
        <v>47</v>
      </c>
      <c r="E14" s="192" t="s">
        <v>439</v>
      </c>
      <c r="F14" s="65" t="s">
        <v>37</v>
      </c>
      <c r="G14" s="971">
        <v>0.84791666666666676</v>
      </c>
      <c r="H14" s="143">
        <v>5</v>
      </c>
      <c r="I14" s="176">
        <v>6</v>
      </c>
      <c r="J14" s="146"/>
      <c r="K14" s="89">
        <f t="shared" si="0"/>
        <v>0.18842592592592594</v>
      </c>
    </row>
    <row r="15" spans="1:11" x14ac:dyDescent="0.3">
      <c r="A15" s="344">
        <v>13</v>
      </c>
      <c r="B15" s="55" t="s">
        <v>595</v>
      </c>
      <c r="C15" s="847">
        <v>1984</v>
      </c>
      <c r="D15" s="845">
        <v>38</v>
      </c>
      <c r="E15" s="848" t="s">
        <v>26</v>
      </c>
      <c r="F15" s="64" t="s">
        <v>21</v>
      </c>
      <c r="G15" s="971">
        <v>0.86041666666666661</v>
      </c>
      <c r="H15" s="143">
        <v>2</v>
      </c>
      <c r="I15" s="176">
        <v>9</v>
      </c>
      <c r="J15" s="146" t="s">
        <v>125</v>
      </c>
      <c r="K15" s="89">
        <f t="shared" si="0"/>
        <v>0.19120370370370368</v>
      </c>
    </row>
    <row r="16" spans="1:11" x14ac:dyDescent="0.3">
      <c r="A16" s="344">
        <v>14</v>
      </c>
      <c r="B16" s="56" t="s">
        <v>375</v>
      </c>
      <c r="C16" s="845">
        <v>1950</v>
      </c>
      <c r="D16" s="845">
        <v>72</v>
      </c>
      <c r="E16" s="139" t="s">
        <v>82</v>
      </c>
      <c r="F16" s="64" t="s">
        <v>81</v>
      </c>
      <c r="G16" s="971">
        <v>0.8666666666666667</v>
      </c>
      <c r="H16" s="143">
        <v>1</v>
      </c>
      <c r="I16" s="174">
        <v>10</v>
      </c>
      <c r="J16" s="146"/>
      <c r="K16" s="89">
        <f t="shared" si="0"/>
        <v>0.19259259259259259</v>
      </c>
    </row>
    <row r="17" spans="1:11" x14ac:dyDescent="0.3">
      <c r="A17" s="344">
        <v>15</v>
      </c>
      <c r="B17" s="44" t="s">
        <v>29</v>
      </c>
      <c r="C17" s="844">
        <v>1981</v>
      </c>
      <c r="D17" s="845">
        <v>41</v>
      </c>
      <c r="E17" s="193" t="s">
        <v>30</v>
      </c>
      <c r="F17" s="65" t="s">
        <v>37</v>
      </c>
      <c r="G17" s="972">
        <v>0.87152777777777779</v>
      </c>
      <c r="H17" s="143">
        <v>6</v>
      </c>
      <c r="I17" s="176">
        <v>5</v>
      </c>
      <c r="J17" s="146"/>
      <c r="K17" s="89">
        <f t="shared" si="0"/>
        <v>0.19367283950617284</v>
      </c>
    </row>
    <row r="18" spans="1:11" x14ac:dyDescent="0.3">
      <c r="A18" s="344">
        <v>16</v>
      </c>
      <c r="B18" s="55" t="s">
        <v>216</v>
      </c>
      <c r="C18" s="847">
        <v>1988</v>
      </c>
      <c r="D18" s="845">
        <v>34</v>
      </c>
      <c r="E18" s="193" t="s">
        <v>30</v>
      </c>
      <c r="F18" s="64" t="s">
        <v>89</v>
      </c>
      <c r="G18" s="974">
        <v>0.87222222222222223</v>
      </c>
      <c r="H18" s="143">
        <v>1</v>
      </c>
      <c r="I18" s="174">
        <v>10</v>
      </c>
      <c r="J18" s="146"/>
      <c r="K18" s="89">
        <f t="shared" si="0"/>
        <v>0.19382716049382717</v>
      </c>
    </row>
    <row r="19" spans="1:11" x14ac:dyDescent="0.3">
      <c r="A19" s="344">
        <v>17</v>
      </c>
      <c r="B19" s="55" t="s">
        <v>258</v>
      </c>
      <c r="C19" s="847">
        <v>1977</v>
      </c>
      <c r="D19" s="845">
        <v>45</v>
      </c>
      <c r="E19" s="201" t="s">
        <v>436</v>
      </c>
      <c r="F19" s="64" t="s">
        <v>96</v>
      </c>
      <c r="G19" s="971">
        <v>0.87916666666666676</v>
      </c>
      <c r="H19" s="143">
        <v>2</v>
      </c>
      <c r="I19" s="176">
        <v>9</v>
      </c>
      <c r="J19" s="146"/>
      <c r="K19" s="89">
        <f t="shared" si="0"/>
        <v>0.19537037037037039</v>
      </c>
    </row>
    <row r="20" spans="1:11" x14ac:dyDescent="0.3">
      <c r="A20" s="344">
        <v>18</v>
      </c>
      <c r="B20" s="44" t="s">
        <v>183</v>
      </c>
      <c r="C20" s="844">
        <v>1964</v>
      </c>
      <c r="D20" s="845">
        <v>58</v>
      </c>
      <c r="E20" s="194" t="s">
        <v>18</v>
      </c>
      <c r="F20" s="64" t="s">
        <v>61</v>
      </c>
      <c r="G20" s="972">
        <v>0.88958333333333339</v>
      </c>
      <c r="H20" s="143">
        <v>3</v>
      </c>
      <c r="I20" s="176">
        <v>8</v>
      </c>
      <c r="J20" s="146"/>
      <c r="K20" s="89">
        <f t="shared" si="0"/>
        <v>0.19768518518518519</v>
      </c>
    </row>
    <row r="21" spans="1:11" x14ac:dyDescent="0.3">
      <c r="A21" s="344">
        <v>19</v>
      </c>
      <c r="B21" s="44" t="s">
        <v>46</v>
      </c>
      <c r="C21" s="844">
        <v>1972</v>
      </c>
      <c r="D21" s="845">
        <v>50</v>
      </c>
      <c r="E21" s="858" t="s">
        <v>47</v>
      </c>
      <c r="F21" s="65" t="s">
        <v>61</v>
      </c>
      <c r="G21" s="972">
        <v>0.8930555555555556</v>
      </c>
      <c r="H21" s="143">
        <v>4</v>
      </c>
      <c r="I21" s="176">
        <v>7</v>
      </c>
      <c r="J21" s="146"/>
      <c r="K21" s="89">
        <f t="shared" si="0"/>
        <v>0.19845679012345679</v>
      </c>
    </row>
    <row r="22" spans="1:11" x14ac:dyDescent="0.3">
      <c r="A22" s="344">
        <v>20</v>
      </c>
      <c r="B22" s="44" t="s">
        <v>304</v>
      </c>
      <c r="C22" s="844">
        <v>1977</v>
      </c>
      <c r="D22" s="845">
        <v>45</v>
      </c>
      <c r="E22" s="192" t="s">
        <v>33</v>
      </c>
      <c r="F22" s="65" t="s">
        <v>37</v>
      </c>
      <c r="G22" s="972">
        <v>0.91319444444444453</v>
      </c>
      <c r="H22" s="143">
        <v>7</v>
      </c>
      <c r="I22" s="176">
        <v>4</v>
      </c>
      <c r="J22" s="146"/>
      <c r="K22" s="89">
        <f t="shared" si="0"/>
        <v>0.20293209876543211</v>
      </c>
    </row>
    <row r="23" spans="1:11" x14ac:dyDescent="0.3">
      <c r="A23" s="344">
        <v>21</v>
      </c>
      <c r="B23" s="55" t="s">
        <v>98</v>
      </c>
      <c r="C23" s="847">
        <v>1975</v>
      </c>
      <c r="D23" s="845">
        <v>47</v>
      </c>
      <c r="E23" s="194" t="s">
        <v>18</v>
      </c>
      <c r="F23" s="64" t="s">
        <v>96</v>
      </c>
      <c r="G23" s="972">
        <v>0.95347222222222217</v>
      </c>
      <c r="H23" s="143">
        <v>3</v>
      </c>
      <c r="I23" s="176">
        <v>8</v>
      </c>
      <c r="J23" s="146"/>
      <c r="K23" s="89">
        <f t="shared" si="0"/>
        <v>0.21188271604938269</v>
      </c>
    </row>
    <row r="24" spans="1:11" x14ac:dyDescent="0.3">
      <c r="A24" s="344">
        <v>22</v>
      </c>
      <c r="B24" s="55" t="s">
        <v>340</v>
      </c>
      <c r="C24" s="847">
        <v>1980</v>
      </c>
      <c r="D24" s="845">
        <v>42</v>
      </c>
      <c r="E24" s="195" t="s">
        <v>386</v>
      </c>
      <c r="F24" s="64" t="s">
        <v>96</v>
      </c>
      <c r="G24" s="971">
        <v>0.96111111111111114</v>
      </c>
      <c r="H24" s="143">
        <v>4</v>
      </c>
      <c r="I24" s="176">
        <v>7</v>
      </c>
      <c r="J24" s="146"/>
      <c r="K24" s="89">
        <f t="shared" si="0"/>
        <v>0.21358024691358024</v>
      </c>
    </row>
    <row r="25" spans="1:11" x14ac:dyDescent="0.3">
      <c r="A25" s="344">
        <v>23</v>
      </c>
      <c r="B25" s="55" t="s">
        <v>44</v>
      </c>
      <c r="C25" s="847">
        <v>1973</v>
      </c>
      <c r="D25" s="845">
        <v>49</v>
      </c>
      <c r="E25" s="193" t="s">
        <v>30</v>
      </c>
      <c r="F25" s="65" t="s">
        <v>37</v>
      </c>
      <c r="G25" s="971">
        <v>0.97291666666666676</v>
      </c>
      <c r="H25" s="143">
        <v>8</v>
      </c>
      <c r="I25" s="176">
        <v>3</v>
      </c>
      <c r="J25" s="146"/>
      <c r="K25" s="89">
        <f t="shared" si="0"/>
        <v>0.21620370370370373</v>
      </c>
    </row>
    <row r="26" spans="1:11" x14ac:dyDescent="0.3">
      <c r="A26" s="344">
        <v>24</v>
      </c>
      <c r="B26" s="55" t="s">
        <v>42</v>
      </c>
      <c r="C26" s="847">
        <v>1974</v>
      </c>
      <c r="D26" s="845">
        <v>48</v>
      </c>
      <c r="E26" s="195" t="s">
        <v>28</v>
      </c>
      <c r="F26" s="64" t="s">
        <v>37</v>
      </c>
      <c r="G26" s="972">
        <v>0.97291666666666676</v>
      </c>
      <c r="H26" s="143">
        <v>9</v>
      </c>
      <c r="I26" s="176">
        <v>2</v>
      </c>
      <c r="J26" s="146"/>
      <c r="K26" s="89">
        <f t="shared" si="0"/>
        <v>0.21620370370370373</v>
      </c>
    </row>
    <row r="27" spans="1:11" x14ac:dyDescent="0.3">
      <c r="A27" s="344">
        <v>25</v>
      </c>
      <c r="B27" s="44" t="s">
        <v>67</v>
      </c>
      <c r="C27" s="844">
        <v>1962</v>
      </c>
      <c r="D27" s="845">
        <v>60</v>
      </c>
      <c r="E27" s="860" t="s">
        <v>30</v>
      </c>
      <c r="F27" s="64" t="s">
        <v>73</v>
      </c>
      <c r="G27" s="972">
        <v>0.97986111111111107</v>
      </c>
      <c r="H27" s="143">
        <v>1</v>
      </c>
      <c r="I27" s="174">
        <v>10</v>
      </c>
      <c r="J27" s="146"/>
      <c r="K27" s="89">
        <f t="shared" si="0"/>
        <v>0.21774691358024689</v>
      </c>
    </row>
    <row r="28" spans="1:11" x14ac:dyDescent="0.3">
      <c r="A28" s="344">
        <v>26</v>
      </c>
      <c r="B28" s="55" t="s">
        <v>589</v>
      </c>
      <c r="C28" s="847">
        <v>1978</v>
      </c>
      <c r="D28" s="845">
        <v>44</v>
      </c>
      <c r="E28" s="858" t="s">
        <v>47</v>
      </c>
      <c r="F28" s="64" t="s">
        <v>96</v>
      </c>
      <c r="G28" s="973" t="s">
        <v>317</v>
      </c>
      <c r="H28" s="143">
        <v>5</v>
      </c>
      <c r="I28" s="176">
        <v>6</v>
      </c>
      <c r="J28" s="146"/>
      <c r="K28" s="89">
        <f t="shared" ref="K28:K33" si="1">SUM(G28/4.5)</f>
        <v>0.22237654320987651</v>
      </c>
    </row>
    <row r="29" spans="1:11" x14ac:dyDescent="0.3">
      <c r="A29" s="344">
        <v>27</v>
      </c>
      <c r="B29" s="55" t="s">
        <v>101</v>
      </c>
      <c r="C29" s="847">
        <v>1986</v>
      </c>
      <c r="D29" s="845">
        <v>36</v>
      </c>
      <c r="E29" s="852" t="s">
        <v>24</v>
      </c>
      <c r="F29" s="64" t="s">
        <v>96</v>
      </c>
      <c r="G29" s="973" t="s">
        <v>303</v>
      </c>
      <c r="H29" s="143">
        <v>6</v>
      </c>
      <c r="I29" s="176">
        <v>5</v>
      </c>
      <c r="J29" s="146"/>
      <c r="K29" s="89">
        <f t="shared" si="1"/>
        <v>0.22499999999999998</v>
      </c>
    </row>
    <row r="30" spans="1:11" x14ac:dyDescent="0.3">
      <c r="A30" s="344">
        <v>28</v>
      </c>
      <c r="B30" s="55" t="s">
        <v>489</v>
      </c>
      <c r="C30" s="847">
        <v>1987</v>
      </c>
      <c r="D30" s="845">
        <v>35</v>
      </c>
      <c r="E30" s="851" t="s">
        <v>490</v>
      </c>
      <c r="F30" s="64" t="s">
        <v>21</v>
      </c>
      <c r="G30" s="973" t="s">
        <v>307</v>
      </c>
      <c r="H30" s="143">
        <v>3</v>
      </c>
      <c r="I30" s="176">
        <v>8</v>
      </c>
      <c r="J30" s="146"/>
      <c r="K30" s="89">
        <f t="shared" si="1"/>
        <v>0.22654320987654319</v>
      </c>
    </row>
    <row r="31" spans="1:11" x14ac:dyDescent="0.3">
      <c r="A31" s="344">
        <v>29</v>
      </c>
      <c r="B31" s="55" t="s">
        <v>84</v>
      </c>
      <c r="C31" s="847">
        <v>1949</v>
      </c>
      <c r="D31" s="845">
        <v>73</v>
      </c>
      <c r="E31" s="195" t="s">
        <v>58</v>
      </c>
      <c r="F31" s="64" t="s">
        <v>81</v>
      </c>
      <c r="G31" s="973" t="s">
        <v>292</v>
      </c>
      <c r="H31" s="143">
        <v>2</v>
      </c>
      <c r="I31" s="176">
        <v>9</v>
      </c>
      <c r="J31" s="146"/>
      <c r="K31" s="89">
        <f t="shared" si="1"/>
        <v>0.22762345679012347</v>
      </c>
    </row>
    <row r="32" spans="1:11" x14ac:dyDescent="0.3">
      <c r="A32" s="344">
        <v>30</v>
      </c>
      <c r="B32" s="55" t="s">
        <v>585</v>
      </c>
      <c r="C32" s="847">
        <v>1997</v>
      </c>
      <c r="D32" s="845">
        <v>25</v>
      </c>
      <c r="E32" s="197" t="s">
        <v>28</v>
      </c>
      <c r="F32" s="64" t="s">
        <v>89</v>
      </c>
      <c r="G32" s="973" t="s">
        <v>242</v>
      </c>
      <c r="H32" s="143">
        <v>2</v>
      </c>
      <c r="I32" s="176">
        <v>9</v>
      </c>
      <c r="J32" s="146"/>
      <c r="K32" s="89">
        <f t="shared" si="1"/>
        <v>0.23518518518518519</v>
      </c>
    </row>
    <row r="33" spans="1:11" ht="15" thickBot="1" x14ac:dyDescent="0.35">
      <c r="A33" s="345">
        <v>31</v>
      </c>
      <c r="B33" s="83" t="s">
        <v>68</v>
      </c>
      <c r="C33" s="965">
        <v>1968</v>
      </c>
      <c r="D33" s="864">
        <v>54</v>
      </c>
      <c r="E33" s="228" t="s">
        <v>18</v>
      </c>
      <c r="F33" s="69" t="s">
        <v>61</v>
      </c>
      <c r="G33" s="984" t="s">
        <v>295</v>
      </c>
      <c r="H33" s="171">
        <v>5</v>
      </c>
      <c r="I33" s="177">
        <v>6</v>
      </c>
      <c r="J33" s="568"/>
      <c r="K33" s="91">
        <f t="shared" si="1"/>
        <v>0.26080246913580246</v>
      </c>
    </row>
  </sheetData>
  <autoFilter ref="B2:K33" xr:uid="{00000000-0009-0000-0000-00000D000000}"/>
  <sortState xmlns:xlrd2="http://schemas.microsoft.com/office/spreadsheetml/2017/richdata2" ref="B3:J33">
    <sortCondition ref="G3:G33"/>
    <sortCondition descending="1" ref="I3:I33"/>
  </sortState>
  <mergeCells count="1">
    <mergeCell ref="A1:K1"/>
  </mergeCells>
  <pageMargins left="0.51181102362204722" right="0.51181102362204722" top="0.78740157480314965" bottom="0.78740157480314965" header="0.31496062992125984" footer="0.31496062992125984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K37"/>
  <sheetViews>
    <sheetView workbookViewId="0">
      <selection sqref="A1:K36"/>
    </sheetView>
  </sheetViews>
  <sheetFormatPr defaultRowHeight="14.4" x14ac:dyDescent="0.3"/>
  <cols>
    <col min="1" max="1" width="3.33203125" bestFit="1" customWidth="1"/>
    <col min="2" max="2" width="21.33203125" style="7" customWidth="1"/>
    <col min="3" max="3" width="5" bestFit="1" customWidth="1"/>
    <col min="4" max="4" width="4.109375" bestFit="1" customWidth="1"/>
    <col min="5" max="5" width="22.44140625" customWidth="1"/>
    <col min="6" max="6" width="3.44140625" bestFit="1" customWidth="1"/>
    <col min="7" max="7" width="6.109375" bestFit="1" customWidth="1"/>
    <col min="8" max="8" width="4.5546875" bestFit="1" customWidth="1"/>
    <col min="9" max="9" width="3.44140625" bestFit="1" customWidth="1"/>
    <col min="10" max="10" width="9.6640625" customWidth="1"/>
    <col min="11" max="11" width="6.109375" customWidth="1"/>
  </cols>
  <sheetData>
    <row r="1" spans="1:11" ht="15" thickBot="1" x14ac:dyDescent="0.35">
      <c r="A1" s="1041" t="s">
        <v>590</v>
      </c>
      <c r="B1" s="1042"/>
      <c r="C1" s="1042"/>
      <c r="D1" s="1042"/>
      <c r="E1" s="1042"/>
      <c r="F1" s="1042"/>
      <c r="G1" s="1042"/>
      <c r="H1" s="1042"/>
      <c r="I1" s="1042"/>
      <c r="J1" s="1042"/>
      <c r="K1" s="1043"/>
    </row>
    <row r="2" spans="1:11" ht="15" thickBot="1" x14ac:dyDescent="0.35">
      <c r="A2" s="918" t="s">
        <v>0</v>
      </c>
      <c r="B2" s="817" t="s">
        <v>2</v>
      </c>
      <c r="C2" s="920" t="s">
        <v>3</v>
      </c>
      <c r="D2" s="920" t="s">
        <v>447</v>
      </c>
      <c r="E2" s="919" t="s">
        <v>4</v>
      </c>
      <c r="F2" s="921" t="s">
        <v>1</v>
      </c>
      <c r="G2" s="922" t="s">
        <v>121</v>
      </c>
      <c r="H2" s="923" t="s">
        <v>122</v>
      </c>
      <c r="I2" s="924" t="s">
        <v>8</v>
      </c>
      <c r="J2" s="925" t="s">
        <v>123</v>
      </c>
      <c r="K2" s="926" t="s">
        <v>124</v>
      </c>
    </row>
    <row r="3" spans="1:11" x14ac:dyDescent="0.3">
      <c r="A3" s="347">
        <v>1</v>
      </c>
      <c r="B3" s="821" t="s">
        <v>459</v>
      </c>
      <c r="C3" s="932">
        <v>2005</v>
      </c>
      <c r="D3" s="862">
        <v>17</v>
      </c>
      <c r="E3" s="933" t="s">
        <v>405</v>
      </c>
      <c r="F3" s="226" t="s">
        <v>15</v>
      </c>
      <c r="G3" s="934">
        <v>0.71736111111111101</v>
      </c>
      <c r="H3" s="272">
        <v>1</v>
      </c>
      <c r="I3" s="474">
        <v>10</v>
      </c>
      <c r="J3" s="571" t="s">
        <v>591</v>
      </c>
      <c r="K3" s="87">
        <f t="shared" ref="K3:K23" si="0">SUM(G3)/4.5</f>
        <v>0.15941358024691354</v>
      </c>
    </row>
    <row r="4" spans="1:11" x14ac:dyDescent="0.3">
      <c r="A4" s="344">
        <v>2</v>
      </c>
      <c r="B4" s="55" t="s">
        <v>40</v>
      </c>
      <c r="C4" s="847">
        <v>1980</v>
      </c>
      <c r="D4" s="845">
        <v>42</v>
      </c>
      <c r="E4" s="194" t="s">
        <v>18</v>
      </c>
      <c r="F4" s="65" t="s">
        <v>37</v>
      </c>
      <c r="G4" s="752">
        <v>0.72222222222222221</v>
      </c>
      <c r="H4" s="143">
        <v>1</v>
      </c>
      <c r="I4" s="481">
        <v>10</v>
      </c>
      <c r="J4" s="146" t="s">
        <v>6</v>
      </c>
      <c r="K4" s="89">
        <f t="shared" si="0"/>
        <v>0.16049382716049382</v>
      </c>
    </row>
    <row r="5" spans="1:11" x14ac:dyDescent="0.3">
      <c r="A5" s="344">
        <v>3</v>
      </c>
      <c r="B5" s="56" t="s">
        <v>41</v>
      </c>
      <c r="C5" s="845">
        <v>1977</v>
      </c>
      <c r="D5" s="845">
        <v>45</v>
      </c>
      <c r="E5" s="193" t="s">
        <v>30</v>
      </c>
      <c r="F5" s="64" t="s">
        <v>37</v>
      </c>
      <c r="G5" s="752">
        <v>0.72291666666666676</v>
      </c>
      <c r="H5" s="143">
        <v>2</v>
      </c>
      <c r="I5" s="473">
        <v>9</v>
      </c>
      <c r="J5" s="146"/>
      <c r="K5" s="89">
        <f t="shared" si="0"/>
        <v>0.16064814814814818</v>
      </c>
    </row>
    <row r="6" spans="1:11" x14ac:dyDescent="0.3">
      <c r="A6" s="344">
        <v>4</v>
      </c>
      <c r="B6" s="56" t="s">
        <v>39</v>
      </c>
      <c r="C6" s="845">
        <v>1972</v>
      </c>
      <c r="D6" s="845">
        <v>50</v>
      </c>
      <c r="E6" s="193" t="s">
        <v>30</v>
      </c>
      <c r="F6" s="65" t="s">
        <v>61</v>
      </c>
      <c r="G6" s="753">
        <v>0.73958333333333337</v>
      </c>
      <c r="H6" s="143">
        <v>1</v>
      </c>
      <c r="I6" s="481">
        <v>10</v>
      </c>
      <c r="J6" s="146"/>
      <c r="K6" s="89">
        <f t="shared" si="0"/>
        <v>0.16435185185185186</v>
      </c>
    </row>
    <row r="7" spans="1:11" x14ac:dyDescent="0.3">
      <c r="A7" s="344">
        <v>5</v>
      </c>
      <c r="B7" s="912" t="s">
        <v>42</v>
      </c>
      <c r="C7" s="913">
        <v>1974</v>
      </c>
      <c r="D7" s="845">
        <v>48</v>
      </c>
      <c r="E7" s="914" t="s">
        <v>28</v>
      </c>
      <c r="F7" s="64" t="s">
        <v>37</v>
      </c>
      <c r="G7" s="753">
        <v>0.75486111111111109</v>
      </c>
      <c r="H7" s="143">
        <v>3</v>
      </c>
      <c r="I7" s="473">
        <v>8</v>
      </c>
      <c r="J7" s="146" t="s">
        <v>6</v>
      </c>
      <c r="K7" s="89">
        <f t="shared" si="0"/>
        <v>0.1677469135802469</v>
      </c>
    </row>
    <row r="8" spans="1:11" x14ac:dyDescent="0.3">
      <c r="A8" s="344">
        <v>6</v>
      </c>
      <c r="B8" s="44" t="s">
        <v>23</v>
      </c>
      <c r="C8" s="844">
        <v>1986</v>
      </c>
      <c r="D8" s="845">
        <v>36</v>
      </c>
      <c r="E8" s="852" t="s">
        <v>24</v>
      </c>
      <c r="F8" s="64" t="s">
        <v>21</v>
      </c>
      <c r="G8" s="752">
        <v>0.76041666666666663</v>
      </c>
      <c r="H8" s="143">
        <v>1</v>
      </c>
      <c r="I8" s="481">
        <v>10</v>
      </c>
      <c r="J8" s="146"/>
      <c r="K8" s="89">
        <f t="shared" si="0"/>
        <v>0.16898148148148148</v>
      </c>
    </row>
    <row r="9" spans="1:11" x14ac:dyDescent="0.3">
      <c r="A9" s="344">
        <v>7</v>
      </c>
      <c r="B9" s="56" t="s">
        <v>372</v>
      </c>
      <c r="C9" s="845">
        <v>1975</v>
      </c>
      <c r="D9" s="845">
        <v>47</v>
      </c>
      <c r="E9" s="846" t="s">
        <v>47</v>
      </c>
      <c r="F9" s="65" t="s">
        <v>37</v>
      </c>
      <c r="G9" s="753">
        <v>0.76666666666666661</v>
      </c>
      <c r="H9" s="143">
        <v>4</v>
      </c>
      <c r="I9" s="473">
        <v>7</v>
      </c>
      <c r="J9" s="146"/>
      <c r="K9" s="89">
        <f t="shared" si="0"/>
        <v>0.17037037037037037</v>
      </c>
    </row>
    <row r="10" spans="1:11" x14ac:dyDescent="0.3">
      <c r="A10" s="344">
        <v>8</v>
      </c>
      <c r="B10" s="56" t="s">
        <v>53</v>
      </c>
      <c r="C10" s="847">
        <v>1977</v>
      </c>
      <c r="D10" s="845">
        <v>45</v>
      </c>
      <c r="E10" s="194" t="s">
        <v>18</v>
      </c>
      <c r="F10" s="65" t="s">
        <v>37</v>
      </c>
      <c r="G10" s="753">
        <v>0.7729166666666667</v>
      </c>
      <c r="H10" s="143">
        <v>5</v>
      </c>
      <c r="I10" s="473">
        <v>6</v>
      </c>
      <c r="J10" s="146"/>
      <c r="K10" s="89">
        <f t="shared" si="0"/>
        <v>0.17175925925925928</v>
      </c>
    </row>
    <row r="11" spans="1:11" x14ac:dyDescent="0.3">
      <c r="A11" s="344">
        <v>9</v>
      </c>
      <c r="B11" s="55" t="s">
        <v>97</v>
      </c>
      <c r="C11" s="847">
        <v>1979</v>
      </c>
      <c r="D11" s="845">
        <v>43</v>
      </c>
      <c r="E11" s="193" t="s">
        <v>30</v>
      </c>
      <c r="F11" s="64" t="s">
        <v>96</v>
      </c>
      <c r="G11" s="752">
        <v>0.78888888888888886</v>
      </c>
      <c r="H11" s="143">
        <v>1</v>
      </c>
      <c r="I11" s="481">
        <v>10</v>
      </c>
      <c r="J11" s="146" t="s">
        <v>592</v>
      </c>
      <c r="K11" s="89">
        <f t="shared" si="0"/>
        <v>0.17530864197530863</v>
      </c>
    </row>
    <row r="12" spans="1:11" ht="15" thickBot="1" x14ac:dyDescent="0.35">
      <c r="A12" s="345">
        <v>10</v>
      </c>
      <c r="B12" s="185" t="s">
        <v>308</v>
      </c>
      <c r="C12" s="935">
        <v>1985</v>
      </c>
      <c r="D12" s="864">
        <v>37</v>
      </c>
      <c r="E12" s="936" t="s">
        <v>393</v>
      </c>
      <c r="F12" s="69" t="s">
        <v>21</v>
      </c>
      <c r="G12" s="937">
        <v>0.80069444444444438</v>
      </c>
      <c r="H12" s="171">
        <v>2</v>
      </c>
      <c r="I12" s="900">
        <v>9</v>
      </c>
      <c r="J12" s="568"/>
      <c r="K12" s="91">
        <f t="shared" si="0"/>
        <v>0.17793209876543209</v>
      </c>
    </row>
    <row r="13" spans="1:11" x14ac:dyDescent="0.3">
      <c r="A13" s="343">
        <v>11</v>
      </c>
      <c r="B13" s="835" t="s">
        <v>374</v>
      </c>
      <c r="C13" s="841">
        <v>1975</v>
      </c>
      <c r="D13" s="842">
        <v>47</v>
      </c>
      <c r="E13" s="916" t="s">
        <v>439</v>
      </c>
      <c r="F13" s="220" t="s">
        <v>37</v>
      </c>
      <c r="G13" s="927">
        <v>0.80833333333333324</v>
      </c>
      <c r="H13" s="267">
        <v>6</v>
      </c>
      <c r="I13" s="931">
        <v>5</v>
      </c>
      <c r="J13" s="784"/>
      <c r="K13" s="224">
        <f t="shared" si="0"/>
        <v>0.17962962962962961</v>
      </c>
    </row>
    <row r="14" spans="1:11" x14ac:dyDescent="0.3">
      <c r="A14" s="344">
        <v>12</v>
      </c>
      <c r="B14" s="44" t="s">
        <v>45</v>
      </c>
      <c r="C14" s="844">
        <v>1972</v>
      </c>
      <c r="D14" s="845">
        <v>50</v>
      </c>
      <c r="E14" s="889" t="s">
        <v>28</v>
      </c>
      <c r="F14" s="65" t="s">
        <v>61</v>
      </c>
      <c r="G14" s="752">
        <v>0.82986111111111116</v>
      </c>
      <c r="H14" s="143">
        <v>2</v>
      </c>
      <c r="I14" s="473">
        <v>9</v>
      </c>
      <c r="J14" s="146" t="s">
        <v>6</v>
      </c>
      <c r="K14" s="89">
        <f t="shared" si="0"/>
        <v>0.18441358024691359</v>
      </c>
    </row>
    <row r="15" spans="1:11" x14ac:dyDescent="0.3">
      <c r="A15" s="344">
        <v>13</v>
      </c>
      <c r="B15" s="55" t="s">
        <v>44</v>
      </c>
      <c r="C15" s="847">
        <v>1973</v>
      </c>
      <c r="D15" s="845">
        <v>49</v>
      </c>
      <c r="E15" s="193" t="s">
        <v>30</v>
      </c>
      <c r="F15" s="65" t="s">
        <v>37</v>
      </c>
      <c r="G15" s="928">
        <v>0.83888888888888891</v>
      </c>
      <c r="H15" s="143">
        <v>7</v>
      </c>
      <c r="I15" s="473">
        <v>4</v>
      </c>
      <c r="J15" s="146" t="s">
        <v>6</v>
      </c>
      <c r="K15" s="89">
        <f t="shared" si="0"/>
        <v>0.18641975308641975</v>
      </c>
    </row>
    <row r="16" spans="1:11" x14ac:dyDescent="0.3">
      <c r="A16" s="344">
        <v>14</v>
      </c>
      <c r="B16" s="44" t="s">
        <v>183</v>
      </c>
      <c r="C16" s="844">
        <v>1964</v>
      </c>
      <c r="D16" s="845">
        <v>58</v>
      </c>
      <c r="E16" s="194" t="s">
        <v>18</v>
      </c>
      <c r="F16" s="64" t="s">
        <v>61</v>
      </c>
      <c r="G16" s="752">
        <v>0.84444444444444444</v>
      </c>
      <c r="H16" s="143">
        <v>3</v>
      </c>
      <c r="I16" s="473">
        <v>8</v>
      </c>
      <c r="J16" s="146" t="s">
        <v>6</v>
      </c>
      <c r="K16" s="89">
        <f t="shared" si="0"/>
        <v>0.18765432098765433</v>
      </c>
    </row>
    <row r="17" spans="1:11" x14ac:dyDescent="0.3">
      <c r="A17" s="344">
        <v>15</v>
      </c>
      <c r="B17" s="44" t="s">
        <v>29</v>
      </c>
      <c r="C17" s="844">
        <v>1981</v>
      </c>
      <c r="D17" s="845">
        <v>41</v>
      </c>
      <c r="E17" s="193" t="s">
        <v>30</v>
      </c>
      <c r="F17" s="65" t="s">
        <v>37</v>
      </c>
      <c r="G17" s="753">
        <v>0.85277777777777775</v>
      </c>
      <c r="H17" s="143">
        <v>8</v>
      </c>
      <c r="I17" s="473">
        <v>3</v>
      </c>
      <c r="J17" s="146"/>
      <c r="K17" s="89">
        <f t="shared" si="0"/>
        <v>0.18950617283950616</v>
      </c>
    </row>
    <row r="18" spans="1:11" x14ac:dyDescent="0.3">
      <c r="A18" s="344">
        <v>16</v>
      </c>
      <c r="B18" s="55" t="s">
        <v>549</v>
      </c>
      <c r="C18" s="847">
        <v>2007</v>
      </c>
      <c r="D18" s="845">
        <v>15</v>
      </c>
      <c r="E18" s="195" t="s">
        <v>550</v>
      </c>
      <c r="F18" s="64" t="s">
        <v>89</v>
      </c>
      <c r="G18" s="753">
        <v>0.8569444444444444</v>
      </c>
      <c r="H18" s="143">
        <v>1</v>
      </c>
      <c r="I18" s="481">
        <v>10</v>
      </c>
      <c r="J18" s="146"/>
      <c r="K18" s="89">
        <f t="shared" si="0"/>
        <v>0.1904320987654321</v>
      </c>
    </row>
    <row r="19" spans="1:11" x14ac:dyDescent="0.3">
      <c r="A19" s="344">
        <v>17</v>
      </c>
      <c r="B19" s="56" t="s">
        <v>375</v>
      </c>
      <c r="C19" s="845">
        <v>1950</v>
      </c>
      <c r="D19" s="845">
        <v>72</v>
      </c>
      <c r="E19" s="915" t="s">
        <v>82</v>
      </c>
      <c r="F19" s="64" t="s">
        <v>81</v>
      </c>
      <c r="G19" s="753">
        <v>0.86249999999999993</v>
      </c>
      <c r="H19" s="143">
        <v>1</v>
      </c>
      <c r="I19" s="481">
        <v>10</v>
      </c>
      <c r="J19" s="146" t="s">
        <v>593</v>
      </c>
      <c r="K19" s="89">
        <f t="shared" si="0"/>
        <v>0.19166666666666665</v>
      </c>
    </row>
    <row r="20" spans="1:11" x14ac:dyDescent="0.3">
      <c r="A20" s="344">
        <v>18</v>
      </c>
      <c r="B20" s="44" t="s">
        <v>46</v>
      </c>
      <c r="C20" s="844">
        <v>1972</v>
      </c>
      <c r="D20" s="845">
        <v>50</v>
      </c>
      <c r="E20" s="858" t="s">
        <v>47</v>
      </c>
      <c r="F20" s="65" t="s">
        <v>61</v>
      </c>
      <c r="G20" s="752">
        <v>0.87083333333333324</v>
      </c>
      <c r="H20" s="143">
        <v>4</v>
      </c>
      <c r="I20" s="473">
        <v>7</v>
      </c>
      <c r="J20" s="146"/>
      <c r="K20" s="89">
        <f t="shared" si="0"/>
        <v>0.19351851851851851</v>
      </c>
    </row>
    <row r="21" spans="1:11" x14ac:dyDescent="0.3">
      <c r="A21" s="344">
        <v>19</v>
      </c>
      <c r="B21" s="55" t="s">
        <v>258</v>
      </c>
      <c r="C21" s="847">
        <v>1977</v>
      </c>
      <c r="D21" s="845">
        <v>45</v>
      </c>
      <c r="E21" s="201" t="s">
        <v>436</v>
      </c>
      <c r="F21" s="64" t="s">
        <v>96</v>
      </c>
      <c r="G21" s="752">
        <v>0.8833333333333333</v>
      </c>
      <c r="H21" s="143">
        <v>2</v>
      </c>
      <c r="I21" s="931">
        <v>9</v>
      </c>
      <c r="J21" s="146"/>
      <c r="K21" s="89">
        <f t="shared" si="0"/>
        <v>0.1962962962962963</v>
      </c>
    </row>
    <row r="22" spans="1:11" ht="15" thickBot="1" x14ac:dyDescent="0.35">
      <c r="A22" s="346">
        <v>20</v>
      </c>
      <c r="B22" s="232" t="s">
        <v>448</v>
      </c>
      <c r="C22" s="938">
        <v>1976</v>
      </c>
      <c r="D22" s="939">
        <v>46</v>
      </c>
      <c r="E22" s="940" t="s">
        <v>501</v>
      </c>
      <c r="F22" s="68" t="s">
        <v>96</v>
      </c>
      <c r="G22" s="941">
        <v>0.90486111111111101</v>
      </c>
      <c r="H22" s="276">
        <v>3</v>
      </c>
      <c r="I22" s="942">
        <v>8</v>
      </c>
      <c r="J22" s="567"/>
      <c r="K22" s="240">
        <f t="shared" si="0"/>
        <v>0.20108024691358023</v>
      </c>
    </row>
    <row r="23" spans="1:11" x14ac:dyDescent="0.3">
      <c r="A23" s="347">
        <v>21</v>
      </c>
      <c r="B23" s="917" t="s">
        <v>98</v>
      </c>
      <c r="C23" s="861">
        <v>1975</v>
      </c>
      <c r="D23" s="862">
        <v>47</v>
      </c>
      <c r="E23" s="943" t="s">
        <v>18</v>
      </c>
      <c r="F23" s="244" t="s">
        <v>96</v>
      </c>
      <c r="G23" s="934">
        <v>0.92152777777777783</v>
      </c>
      <c r="H23" s="272">
        <v>4</v>
      </c>
      <c r="I23" s="532">
        <v>7</v>
      </c>
      <c r="J23" s="571"/>
      <c r="K23" s="87">
        <f t="shared" si="0"/>
        <v>0.20478395061728397</v>
      </c>
    </row>
    <row r="24" spans="1:11" x14ac:dyDescent="0.3">
      <c r="A24" s="344">
        <v>22</v>
      </c>
      <c r="B24" s="44" t="s">
        <v>67</v>
      </c>
      <c r="C24" s="844">
        <v>1962</v>
      </c>
      <c r="D24" s="845">
        <v>60</v>
      </c>
      <c r="E24" s="860" t="s">
        <v>30</v>
      </c>
      <c r="F24" s="64" t="s">
        <v>73</v>
      </c>
      <c r="G24" s="753">
        <v>0.94513888888888886</v>
      </c>
      <c r="H24" s="143">
        <v>1</v>
      </c>
      <c r="I24" s="481">
        <v>10</v>
      </c>
      <c r="J24" s="146"/>
      <c r="K24" s="89">
        <f t="shared" ref="K24:K28" si="1">SUM(G24)/4.5</f>
        <v>0.21003086419753086</v>
      </c>
    </row>
    <row r="25" spans="1:11" x14ac:dyDescent="0.3">
      <c r="A25" s="344">
        <v>23</v>
      </c>
      <c r="B25" s="55" t="s">
        <v>489</v>
      </c>
      <c r="C25" s="847">
        <v>1987</v>
      </c>
      <c r="D25" s="845">
        <v>35</v>
      </c>
      <c r="E25" s="851" t="s">
        <v>490</v>
      </c>
      <c r="F25" s="64" t="s">
        <v>21</v>
      </c>
      <c r="G25" s="752">
        <v>0.95000000000000007</v>
      </c>
      <c r="H25" s="143">
        <v>3</v>
      </c>
      <c r="I25" s="473">
        <v>8</v>
      </c>
      <c r="J25" s="146"/>
      <c r="K25" s="89">
        <f t="shared" si="1"/>
        <v>0.21111111111111114</v>
      </c>
    </row>
    <row r="26" spans="1:11" x14ac:dyDescent="0.3">
      <c r="A26" s="344">
        <v>24</v>
      </c>
      <c r="B26" s="55" t="s">
        <v>340</v>
      </c>
      <c r="C26" s="847">
        <v>1980</v>
      </c>
      <c r="D26" s="845">
        <v>42</v>
      </c>
      <c r="E26" s="195" t="s">
        <v>386</v>
      </c>
      <c r="F26" s="64" t="s">
        <v>96</v>
      </c>
      <c r="G26" s="752">
        <v>0.95347222222222217</v>
      </c>
      <c r="H26" s="143">
        <v>5</v>
      </c>
      <c r="I26" s="473">
        <v>6</v>
      </c>
      <c r="J26" s="146"/>
      <c r="K26" s="89">
        <f t="shared" si="1"/>
        <v>0.21188271604938269</v>
      </c>
    </row>
    <row r="27" spans="1:11" x14ac:dyDescent="0.3">
      <c r="A27" s="344">
        <v>25</v>
      </c>
      <c r="B27" s="55" t="s">
        <v>589</v>
      </c>
      <c r="C27" s="847">
        <v>1978</v>
      </c>
      <c r="D27" s="845">
        <v>44</v>
      </c>
      <c r="E27" s="846" t="s">
        <v>47</v>
      </c>
      <c r="F27" s="64" t="s">
        <v>96</v>
      </c>
      <c r="G27" s="752">
        <v>0.97083333333333333</v>
      </c>
      <c r="H27" s="143">
        <v>6</v>
      </c>
      <c r="I27" s="473">
        <v>5</v>
      </c>
      <c r="J27" s="146"/>
      <c r="K27" s="89">
        <f t="shared" si="1"/>
        <v>0.21574074074074073</v>
      </c>
    </row>
    <row r="28" spans="1:11" x14ac:dyDescent="0.3">
      <c r="A28" s="344">
        <v>26</v>
      </c>
      <c r="B28" s="55" t="s">
        <v>102</v>
      </c>
      <c r="C28" s="847">
        <v>1972</v>
      </c>
      <c r="D28" s="845">
        <v>50</v>
      </c>
      <c r="E28" s="201" t="s">
        <v>28</v>
      </c>
      <c r="F28" s="64" t="s">
        <v>110</v>
      </c>
      <c r="G28" s="752">
        <v>0.97430555555555554</v>
      </c>
      <c r="H28" s="143">
        <v>1</v>
      </c>
      <c r="I28" s="481">
        <v>10</v>
      </c>
      <c r="J28" s="146"/>
      <c r="K28" s="89">
        <f t="shared" si="1"/>
        <v>0.21651234567901234</v>
      </c>
    </row>
    <row r="29" spans="1:11" x14ac:dyDescent="0.3">
      <c r="A29" s="344">
        <v>27</v>
      </c>
      <c r="B29" s="55" t="s">
        <v>84</v>
      </c>
      <c r="C29" s="847">
        <v>1949</v>
      </c>
      <c r="D29" s="845">
        <v>73</v>
      </c>
      <c r="E29" s="195" t="s">
        <v>58</v>
      </c>
      <c r="F29" s="64" t="s">
        <v>81</v>
      </c>
      <c r="G29" s="753">
        <v>0.97986111111111107</v>
      </c>
      <c r="H29" s="143">
        <v>2</v>
      </c>
      <c r="I29" s="473">
        <v>9</v>
      </c>
      <c r="J29" s="146"/>
      <c r="K29" s="89">
        <f t="shared" ref="K29" si="2">SUM(G29)/4.5</f>
        <v>0.21774691358024689</v>
      </c>
    </row>
    <row r="30" spans="1:11" x14ac:dyDescent="0.3">
      <c r="A30" s="344">
        <v>28</v>
      </c>
      <c r="B30" s="56" t="s">
        <v>104</v>
      </c>
      <c r="C30" s="845">
        <v>1973</v>
      </c>
      <c r="D30" s="845">
        <v>49</v>
      </c>
      <c r="E30" s="194" t="s">
        <v>18</v>
      </c>
      <c r="F30" s="64" t="s">
        <v>96</v>
      </c>
      <c r="G30" s="755" t="s">
        <v>283</v>
      </c>
      <c r="H30" s="143">
        <v>7</v>
      </c>
      <c r="I30" s="473">
        <v>4</v>
      </c>
      <c r="J30" s="146"/>
      <c r="K30" s="89">
        <f t="shared" ref="K30:K36" si="3">SUM(G30/4.5)</f>
        <v>0.23148148148148151</v>
      </c>
    </row>
    <row r="31" spans="1:11" x14ac:dyDescent="0.3">
      <c r="A31" s="344">
        <v>29</v>
      </c>
      <c r="B31" s="55" t="s">
        <v>585</v>
      </c>
      <c r="C31" s="847">
        <v>1997</v>
      </c>
      <c r="D31" s="845">
        <v>25</v>
      </c>
      <c r="E31" s="197" t="s">
        <v>28</v>
      </c>
      <c r="F31" s="64" t="s">
        <v>89</v>
      </c>
      <c r="G31" s="929" t="s">
        <v>329</v>
      </c>
      <c r="H31" s="143">
        <v>2</v>
      </c>
      <c r="I31" s="473">
        <v>9</v>
      </c>
      <c r="J31" s="146"/>
      <c r="K31" s="89">
        <f t="shared" si="3"/>
        <v>0.23333333333333334</v>
      </c>
    </row>
    <row r="32" spans="1:11" ht="15" thickBot="1" x14ac:dyDescent="0.35">
      <c r="A32" s="345">
        <v>30</v>
      </c>
      <c r="B32" s="83" t="s">
        <v>400</v>
      </c>
      <c r="C32" s="965">
        <v>1977</v>
      </c>
      <c r="D32" s="864">
        <v>45</v>
      </c>
      <c r="E32" s="246" t="s">
        <v>395</v>
      </c>
      <c r="F32" s="229" t="s">
        <v>37</v>
      </c>
      <c r="G32" s="899" t="s">
        <v>587</v>
      </c>
      <c r="H32" s="171">
        <v>9</v>
      </c>
      <c r="I32" s="900">
        <v>2</v>
      </c>
      <c r="J32" s="568"/>
      <c r="K32" s="91">
        <f t="shared" si="3"/>
        <v>0.25632716049382714</v>
      </c>
    </row>
    <row r="33" spans="1:11" x14ac:dyDescent="0.3">
      <c r="A33" s="347">
        <v>31</v>
      </c>
      <c r="B33" s="917" t="s">
        <v>92</v>
      </c>
      <c r="C33" s="861">
        <v>2001</v>
      </c>
      <c r="D33" s="862">
        <v>21</v>
      </c>
      <c r="E33" s="943" t="s">
        <v>18</v>
      </c>
      <c r="F33" s="244" t="s">
        <v>89</v>
      </c>
      <c r="G33" s="944" t="s">
        <v>442</v>
      </c>
      <c r="H33" s="272">
        <v>3</v>
      </c>
      <c r="I33" s="532">
        <v>8</v>
      </c>
      <c r="J33" s="571"/>
      <c r="K33" s="87">
        <f t="shared" si="3"/>
        <v>0.26033950617283952</v>
      </c>
    </row>
    <row r="34" spans="1:11" x14ac:dyDescent="0.3">
      <c r="A34" s="344">
        <v>32</v>
      </c>
      <c r="B34" s="56" t="s">
        <v>86</v>
      </c>
      <c r="C34" s="845">
        <v>1945</v>
      </c>
      <c r="D34" s="845">
        <v>77</v>
      </c>
      <c r="E34" s="194" t="s">
        <v>18</v>
      </c>
      <c r="F34" s="64" t="s">
        <v>81</v>
      </c>
      <c r="G34" s="755" t="s">
        <v>359</v>
      </c>
      <c r="H34" s="143">
        <v>3</v>
      </c>
      <c r="I34" s="473">
        <v>8</v>
      </c>
      <c r="J34" s="146"/>
      <c r="K34" s="89">
        <f t="shared" si="3"/>
        <v>0.27916666666666662</v>
      </c>
    </row>
    <row r="35" spans="1:11" x14ac:dyDescent="0.3">
      <c r="A35" s="344">
        <v>33</v>
      </c>
      <c r="B35" s="55" t="s">
        <v>112</v>
      </c>
      <c r="C35" s="845">
        <v>1969</v>
      </c>
      <c r="D35" s="845">
        <v>53</v>
      </c>
      <c r="E35" s="201" t="s">
        <v>404</v>
      </c>
      <c r="F35" s="64" t="s">
        <v>110</v>
      </c>
      <c r="G35" s="930" t="s">
        <v>311</v>
      </c>
      <c r="H35" s="143">
        <v>2</v>
      </c>
      <c r="I35" s="473">
        <v>9</v>
      </c>
      <c r="J35" s="146"/>
      <c r="K35" s="89">
        <f t="shared" si="3"/>
        <v>0.28194444444444444</v>
      </c>
    </row>
    <row r="36" spans="1:11" ht="15" thickBot="1" x14ac:dyDescent="0.35">
      <c r="A36" s="345">
        <v>34</v>
      </c>
      <c r="B36" s="185" t="s">
        <v>208</v>
      </c>
      <c r="C36" s="935">
        <v>1948</v>
      </c>
      <c r="D36" s="864">
        <v>74</v>
      </c>
      <c r="E36" s="203" t="s">
        <v>64</v>
      </c>
      <c r="F36" s="69" t="s">
        <v>81</v>
      </c>
      <c r="G36" s="756" t="s">
        <v>588</v>
      </c>
      <c r="H36" s="171">
        <v>4</v>
      </c>
      <c r="I36" s="900">
        <v>7</v>
      </c>
      <c r="J36" s="568" t="s">
        <v>371</v>
      </c>
      <c r="K36" s="91">
        <f t="shared" si="3"/>
        <v>0.39151234567901233</v>
      </c>
    </row>
    <row r="37" spans="1:11" x14ac:dyDescent="0.3">
      <c r="J37" s="7"/>
    </row>
  </sheetData>
  <autoFilter ref="A2:K36" xr:uid="{00000000-0009-0000-0000-00000E000000}"/>
  <sortState xmlns:xlrd2="http://schemas.microsoft.com/office/spreadsheetml/2017/richdata2" ref="B3:J36">
    <sortCondition ref="G3:G36"/>
  </sortState>
  <mergeCells count="1">
    <mergeCell ref="A1:K1"/>
  </mergeCells>
  <pageMargins left="0.31496062992125984" right="0.51181102362204722" top="0.78740157480314965" bottom="0.78740157480314965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K33"/>
  <sheetViews>
    <sheetView workbookViewId="0">
      <selection activeCell="O11" sqref="O11"/>
    </sheetView>
  </sheetViews>
  <sheetFormatPr defaultRowHeight="14.4" x14ac:dyDescent="0.3"/>
  <cols>
    <col min="1" max="1" width="3.33203125" bestFit="1" customWidth="1"/>
    <col min="2" max="2" width="20.33203125" style="7" bestFit="1" customWidth="1"/>
    <col min="3" max="3" width="5" bestFit="1" customWidth="1"/>
    <col min="4" max="4" width="4.109375" bestFit="1" customWidth="1"/>
    <col min="5" max="5" width="22.5546875" bestFit="1" customWidth="1"/>
    <col min="6" max="6" width="3.44140625" bestFit="1" customWidth="1"/>
    <col min="7" max="7" width="6.109375" bestFit="1" customWidth="1"/>
    <col min="8" max="8" width="4.5546875" bestFit="1" customWidth="1"/>
    <col min="9" max="9" width="3.33203125" bestFit="1" customWidth="1"/>
    <col min="10" max="10" width="8.33203125" customWidth="1"/>
    <col min="11" max="11" width="7.33203125" bestFit="1" customWidth="1"/>
  </cols>
  <sheetData>
    <row r="1" spans="1:11" ht="15" thickBot="1" x14ac:dyDescent="0.35">
      <c r="A1" s="1041" t="s">
        <v>607</v>
      </c>
      <c r="B1" s="1042"/>
      <c r="C1" s="1042"/>
      <c r="D1" s="1042"/>
      <c r="E1" s="1042"/>
      <c r="F1" s="1042"/>
      <c r="G1" s="1042"/>
      <c r="H1" s="1042"/>
      <c r="I1" s="1042"/>
      <c r="J1" s="1042"/>
      <c r="K1" s="1043"/>
    </row>
    <row r="2" spans="1:11" ht="15" thickBot="1" x14ac:dyDescent="0.35">
      <c r="A2" s="918" t="s">
        <v>0</v>
      </c>
      <c r="B2" s="817" t="s">
        <v>2</v>
      </c>
      <c r="C2" s="920" t="s">
        <v>3</v>
      </c>
      <c r="D2" s="920" t="s">
        <v>447</v>
      </c>
      <c r="E2" s="919" t="s">
        <v>4</v>
      </c>
      <c r="F2" s="921" t="s">
        <v>1</v>
      </c>
      <c r="G2" s="922" t="s">
        <v>121</v>
      </c>
      <c r="H2" s="923" t="s">
        <v>122</v>
      </c>
      <c r="I2" s="923" t="s">
        <v>8</v>
      </c>
      <c r="J2" s="925" t="s">
        <v>123</v>
      </c>
      <c r="K2" s="926" t="s">
        <v>124</v>
      </c>
    </row>
    <row r="3" spans="1:11" x14ac:dyDescent="0.3">
      <c r="A3" s="347">
        <v>1</v>
      </c>
      <c r="B3" s="917" t="s">
        <v>16</v>
      </c>
      <c r="C3" s="861">
        <v>1998</v>
      </c>
      <c r="D3" s="862">
        <v>24</v>
      </c>
      <c r="E3" s="308" t="s">
        <v>597</v>
      </c>
      <c r="F3" s="244" t="s">
        <v>15</v>
      </c>
      <c r="G3" s="626">
        <v>0.71319444444444446</v>
      </c>
      <c r="H3" s="272">
        <v>1</v>
      </c>
      <c r="I3" s="474">
        <v>10</v>
      </c>
      <c r="J3" s="571" t="s">
        <v>608</v>
      </c>
      <c r="K3" s="87">
        <f t="shared" ref="K3:K17" si="0">SUM(G3)/4.5</f>
        <v>0.15848765432098766</v>
      </c>
    </row>
    <row r="4" spans="1:11" x14ac:dyDescent="0.3">
      <c r="A4" s="344">
        <v>2</v>
      </c>
      <c r="B4" s="56" t="s">
        <v>41</v>
      </c>
      <c r="C4" s="845">
        <v>1977</v>
      </c>
      <c r="D4" s="845">
        <v>45</v>
      </c>
      <c r="E4" s="193" t="s">
        <v>30</v>
      </c>
      <c r="F4" s="64" t="s">
        <v>37</v>
      </c>
      <c r="G4" s="580">
        <v>0.71388888888888891</v>
      </c>
      <c r="H4" s="143">
        <v>1</v>
      </c>
      <c r="I4" s="472">
        <v>10</v>
      </c>
      <c r="J4" s="146"/>
      <c r="K4" s="89">
        <f t="shared" si="0"/>
        <v>0.15864197530864199</v>
      </c>
    </row>
    <row r="5" spans="1:11" x14ac:dyDescent="0.3">
      <c r="A5" s="344">
        <v>3</v>
      </c>
      <c r="B5" s="55" t="s">
        <v>40</v>
      </c>
      <c r="C5" s="847">
        <v>1980</v>
      </c>
      <c r="D5" s="845">
        <v>42</v>
      </c>
      <c r="E5" s="194" t="s">
        <v>18</v>
      </c>
      <c r="F5" s="65" t="s">
        <v>37</v>
      </c>
      <c r="G5" s="581">
        <v>0.74097222222222225</v>
      </c>
      <c r="H5" s="143">
        <v>2</v>
      </c>
      <c r="I5" s="473">
        <v>9</v>
      </c>
      <c r="J5" s="146"/>
      <c r="K5" s="89">
        <f t="shared" si="0"/>
        <v>0.1646604938271605</v>
      </c>
    </row>
    <row r="6" spans="1:11" x14ac:dyDescent="0.3">
      <c r="A6" s="344">
        <v>4</v>
      </c>
      <c r="B6" s="44" t="s">
        <v>62</v>
      </c>
      <c r="C6" s="844">
        <v>1966</v>
      </c>
      <c r="D6" s="845">
        <v>56</v>
      </c>
      <c r="E6" s="195" t="s">
        <v>57</v>
      </c>
      <c r="F6" s="64" t="s">
        <v>61</v>
      </c>
      <c r="G6" s="580">
        <v>0.76874999999999993</v>
      </c>
      <c r="H6" s="143">
        <v>1</v>
      </c>
      <c r="I6" s="481">
        <v>10</v>
      </c>
      <c r="J6" s="146"/>
      <c r="K6" s="89">
        <f t="shared" si="0"/>
        <v>0.17083333333333331</v>
      </c>
    </row>
    <row r="7" spans="1:11" ht="15" thickBot="1" x14ac:dyDescent="0.35">
      <c r="A7" s="344">
        <v>5</v>
      </c>
      <c r="B7" s="44" t="s">
        <v>23</v>
      </c>
      <c r="C7" s="844">
        <v>1986</v>
      </c>
      <c r="D7" s="845">
        <v>36</v>
      </c>
      <c r="E7" s="852" t="s">
        <v>24</v>
      </c>
      <c r="F7" s="64" t="s">
        <v>21</v>
      </c>
      <c r="G7" s="580">
        <v>0.77916666666666667</v>
      </c>
      <c r="H7" s="143">
        <v>1</v>
      </c>
      <c r="I7" s="481">
        <v>10</v>
      </c>
      <c r="J7" s="146"/>
      <c r="K7" s="89">
        <f t="shared" si="0"/>
        <v>0.17314814814814816</v>
      </c>
    </row>
    <row r="8" spans="1:11" x14ac:dyDescent="0.3">
      <c r="A8" s="344">
        <v>6</v>
      </c>
      <c r="B8" s="988" t="s">
        <v>53</v>
      </c>
      <c r="C8" s="913">
        <v>1977</v>
      </c>
      <c r="D8" s="845">
        <v>45</v>
      </c>
      <c r="E8" s="989" t="s">
        <v>18</v>
      </c>
      <c r="F8" s="65" t="s">
        <v>37</v>
      </c>
      <c r="G8" s="581">
        <v>0.78611111111111109</v>
      </c>
      <c r="H8" s="143">
        <v>3</v>
      </c>
      <c r="I8" s="532">
        <v>8</v>
      </c>
      <c r="J8" s="146"/>
      <c r="K8" s="89">
        <f t="shared" si="0"/>
        <v>0.17469135802469135</v>
      </c>
    </row>
    <row r="9" spans="1:11" x14ac:dyDescent="0.3">
      <c r="A9" s="344">
        <v>7</v>
      </c>
      <c r="B9" s="44" t="s">
        <v>374</v>
      </c>
      <c r="C9" s="844">
        <v>1975</v>
      </c>
      <c r="D9" s="845">
        <v>47</v>
      </c>
      <c r="E9" s="192" t="s">
        <v>439</v>
      </c>
      <c r="F9" s="65" t="s">
        <v>37</v>
      </c>
      <c r="G9" s="580">
        <v>0.7944444444444444</v>
      </c>
      <c r="H9" s="143">
        <v>4</v>
      </c>
      <c r="I9" s="473">
        <v>7</v>
      </c>
      <c r="J9" s="146"/>
      <c r="K9" s="89">
        <f t="shared" si="0"/>
        <v>0.17654320987654321</v>
      </c>
    </row>
    <row r="10" spans="1:11" x14ac:dyDescent="0.3">
      <c r="A10" s="344">
        <v>8</v>
      </c>
      <c r="B10" s="55" t="s">
        <v>97</v>
      </c>
      <c r="C10" s="847">
        <v>1979</v>
      </c>
      <c r="D10" s="845">
        <v>43</v>
      </c>
      <c r="E10" s="193" t="s">
        <v>30</v>
      </c>
      <c r="F10" s="64" t="s">
        <v>96</v>
      </c>
      <c r="G10" s="580">
        <v>0.79722222222222217</v>
      </c>
      <c r="H10" s="143">
        <v>1</v>
      </c>
      <c r="I10" s="481">
        <v>10</v>
      </c>
      <c r="J10" s="146" t="s">
        <v>609</v>
      </c>
      <c r="K10" s="89">
        <f t="shared" si="0"/>
        <v>0.17716049382716048</v>
      </c>
    </row>
    <row r="11" spans="1:11" x14ac:dyDescent="0.3">
      <c r="A11" s="344">
        <v>9</v>
      </c>
      <c r="B11" s="55" t="s">
        <v>44</v>
      </c>
      <c r="C11" s="847">
        <v>1973</v>
      </c>
      <c r="D11" s="845">
        <v>49</v>
      </c>
      <c r="E11" s="193" t="s">
        <v>30</v>
      </c>
      <c r="F11" s="65" t="s">
        <v>37</v>
      </c>
      <c r="G11" s="580">
        <v>0.8222222222222223</v>
      </c>
      <c r="H11" s="143">
        <v>5</v>
      </c>
      <c r="I11" s="473">
        <v>6</v>
      </c>
      <c r="J11" s="146" t="s">
        <v>6</v>
      </c>
      <c r="K11" s="89">
        <f t="shared" si="0"/>
        <v>0.18271604938271607</v>
      </c>
    </row>
    <row r="12" spans="1:11" ht="15" thickBot="1" x14ac:dyDescent="0.35">
      <c r="A12" s="345">
        <v>10</v>
      </c>
      <c r="B12" s="185" t="s">
        <v>216</v>
      </c>
      <c r="C12" s="935">
        <v>1988</v>
      </c>
      <c r="D12" s="864">
        <v>34</v>
      </c>
      <c r="E12" s="993" t="s">
        <v>30</v>
      </c>
      <c r="F12" s="69" t="s">
        <v>89</v>
      </c>
      <c r="G12" s="994">
        <v>0.82430555555555562</v>
      </c>
      <c r="H12" s="171">
        <v>1</v>
      </c>
      <c r="I12" s="995">
        <v>10</v>
      </c>
      <c r="J12" s="568" t="s">
        <v>6</v>
      </c>
      <c r="K12" s="91">
        <f t="shared" si="0"/>
        <v>0.18317901234567902</v>
      </c>
    </row>
    <row r="13" spans="1:11" x14ac:dyDescent="0.3">
      <c r="A13" s="343">
        <v>11</v>
      </c>
      <c r="B13" s="912" t="s">
        <v>42</v>
      </c>
      <c r="C13" s="992">
        <v>1974</v>
      </c>
      <c r="D13" s="842">
        <v>48</v>
      </c>
      <c r="E13" s="914" t="s">
        <v>28</v>
      </c>
      <c r="F13" s="152" t="s">
        <v>37</v>
      </c>
      <c r="G13" s="575">
        <v>0.82500000000000007</v>
      </c>
      <c r="H13" s="267">
        <v>6</v>
      </c>
      <c r="I13" s="931">
        <v>5</v>
      </c>
      <c r="J13" s="784"/>
      <c r="K13" s="224">
        <f t="shared" si="0"/>
        <v>0.18333333333333335</v>
      </c>
    </row>
    <row r="14" spans="1:11" x14ac:dyDescent="0.3">
      <c r="A14" s="344">
        <v>12</v>
      </c>
      <c r="B14" s="55" t="s">
        <v>595</v>
      </c>
      <c r="C14" s="847">
        <v>1984</v>
      </c>
      <c r="D14" s="845">
        <v>38</v>
      </c>
      <c r="E14" s="848" t="s">
        <v>601</v>
      </c>
      <c r="F14" s="64" t="s">
        <v>21</v>
      </c>
      <c r="G14" s="580">
        <v>0.83750000000000002</v>
      </c>
      <c r="H14" s="143">
        <v>2</v>
      </c>
      <c r="I14" s="473">
        <v>9</v>
      </c>
      <c r="J14" s="146"/>
      <c r="K14" s="89">
        <f t="shared" si="0"/>
        <v>0.18611111111111112</v>
      </c>
    </row>
    <row r="15" spans="1:11" x14ac:dyDescent="0.3">
      <c r="A15" s="344">
        <v>13</v>
      </c>
      <c r="B15" s="44" t="s">
        <v>55</v>
      </c>
      <c r="C15" s="844">
        <v>1978</v>
      </c>
      <c r="D15" s="845">
        <v>44</v>
      </c>
      <c r="E15" s="192" t="s">
        <v>399</v>
      </c>
      <c r="F15" s="65" t="s">
        <v>37</v>
      </c>
      <c r="G15" s="580">
        <v>0.84583333333333333</v>
      </c>
      <c r="H15" s="143">
        <v>7</v>
      </c>
      <c r="I15" s="473">
        <v>4</v>
      </c>
      <c r="J15" s="146"/>
      <c r="K15" s="89">
        <f t="shared" si="0"/>
        <v>0.18796296296296297</v>
      </c>
    </row>
    <row r="16" spans="1:11" x14ac:dyDescent="0.3">
      <c r="A16" s="344">
        <v>14</v>
      </c>
      <c r="B16" s="44" t="s">
        <v>29</v>
      </c>
      <c r="C16" s="844">
        <v>1981</v>
      </c>
      <c r="D16" s="845">
        <v>41</v>
      </c>
      <c r="E16" s="193" t="s">
        <v>30</v>
      </c>
      <c r="F16" s="65" t="s">
        <v>37</v>
      </c>
      <c r="G16" s="580">
        <v>0.84722222222222221</v>
      </c>
      <c r="H16" s="143">
        <v>8</v>
      </c>
      <c r="I16" s="473">
        <v>3</v>
      </c>
      <c r="J16" s="146" t="s">
        <v>6</v>
      </c>
      <c r="K16" s="89">
        <f t="shared" si="0"/>
        <v>0.18827160493827161</v>
      </c>
    </row>
    <row r="17" spans="1:11" x14ac:dyDescent="0.3">
      <c r="A17" s="344">
        <v>15</v>
      </c>
      <c r="B17" s="44" t="s">
        <v>183</v>
      </c>
      <c r="C17" s="844">
        <v>1964</v>
      </c>
      <c r="D17" s="845">
        <v>58</v>
      </c>
      <c r="E17" s="200" t="s">
        <v>18</v>
      </c>
      <c r="F17" s="64" t="s">
        <v>61</v>
      </c>
      <c r="G17" s="580">
        <v>0.85277777777777775</v>
      </c>
      <c r="H17" s="143">
        <v>2</v>
      </c>
      <c r="I17" s="473">
        <v>9</v>
      </c>
      <c r="J17" s="146"/>
      <c r="K17" s="89">
        <f t="shared" si="0"/>
        <v>0.18950617283950616</v>
      </c>
    </row>
    <row r="18" spans="1:11" x14ac:dyDescent="0.3">
      <c r="A18" s="344">
        <v>16</v>
      </c>
      <c r="B18" s="55" t="s">
        <v>258</v>
      </c>
      <c r="C18" s="847">
        <v>1977</v>
      </c>
      <c r="D18" s="845">
        <v>45</v>
      </c>
      <c r="E18" s="201" t="s">
        <v>436</v>
      </c>
      <c r="F18" s="64" t="s">
        <v>96</v>
      </c>
      <c r="G18" s="581">
        <v>0.86388888888888893</v>
      </c>
      <c r="H18" s="143">
        <v>2</v>
      </c>
      <c r="I18" s="473">
        <v>9</v>
      </c>
      <c r="J18" s="146"/>
      <c r="K18" s="89">
        <f>SUM(G18/4.5)</f>
        <v>0.19197530864197532</v>
      </c>
    </row>
    <row r="19" spans="1:11" x14ac:dyDescent="0.3">
      <c r="A19" s="344">
        <v>17</v>
      </c>
      <c r="B19" s="44" t="s">
        <v>304</v>
      </c>
      <c r="C19" s="844">
        <v>1977</v>
      </c>
      <c r="D19" s="845">
        <v>45</v>
      </c>
      <c r="E19" s="192" t="s">
        <v>33</v>
      </c>
      <c r="F19" s="65" t="s">
        <v>37</v>
      </c>
      <c r="G19" s="581">
        <v>0.90555555555555556</v>
      </c>
      <c r="H19" s="143">
        <v>9</v>
      </c>
      <c r="I19" s="473">
        <v>2</v>
      </c>
      <c r="J19" s="146"/>
      <c r="K19" s="89">
        <f>SUM(G19)/4.5</f>
        <v>0.20123456790123456</v>
      </c>
    </row>
    <row r="20" spans="1:11" x14ac:dyDescent="0.3">
      <c r="A20" s="344">
        <v>18</v>
      </c>
      <c r="B20" s="55" t="s">
        <v>98</v>
      </c>
      <c r="C20" s="847">
        <v>1975</v>
      </c>
      <c r="D20" s="845">
        <v>47</v>
      </c>
      <c r="E20" s="194" t="s">
        <v>18</v>
      </c>
      <c r="F20" s="64" t="s">
        <v>96</v>
      </c>
      <c r="G20" s="581">
        <v>0.91180555555555554</v>
      </c>
      <c r="H20" s="143">
        <v>3</v>
      </c>
      <c r="I20" s="473">
        <v>8</v>
      </c>
      <c r="J20" s="146"/>
      <c r="K20" s="89">
        <f>SUM(G20/4.5)</f>
        <v>0.20262345679012345</v>
      </c>
    </row>
    <row r="21" spans="1:11" x14ac:dyDescent="0.3">
      <c r="A21" s="344">
        <v>19</v>
      </c>
      <c r="B21" s="56" t="s">
        <v>375</v>
      </c>
      <c r="C21" s="845">
        <v>1950</v>
      </c>
      <c r="D21" s="845">
        <v>72</v>
      </c>
      <c r="E21" s="139" t="s">
        <v>82</v>
      </c>
      <c r="F21" s="64" t="s">
        <v>81</v>
      </c>
      <c r="G21" s="581">
        <v>0.91180555555555554</v>
      </c>
      <c r="H21" s="143">
        <v>1</v>
      </c>
      <c r="I21" s="481">
        <v>10</v>
      </c>
      <c r="J21" s="146"/>
      <c r="K21" s="89">
        <f>SUM(G21)/4.5</f>
        <v>0.20262345679012345</v>
      </c>
    </row>
    <row r="22" spans="1:11" x14ac:dyDescent="0.3">
      <c r="A22" s="344">
        <v>20</v>
      </c>
      <c r="B22" s="56" t="s">
        <v>49</v>
      </c>
      <c r="C22" s="847">
        <v>1973</v>
      </c>
      <c r="D22" s="845">
        <v>49</v>
      </c>
      <c r="E22" s="194" t="s">
        <v>18</v>
      </c>
      <c r="F22" s="65" t="s">
        <v>37</v>
      </c>
      <c r="G22" s="580">
        <v>0.93333333333333324</v>
      </c>
      <c r="H22" s="143">
        <v>10</v>
      </c>
      <c r="I22" s="473">
        <v>1</v>
      </c>
      <c r="J22" s="146"/>
      <c r="K22" s="89">
        <f>SUM(G22)/4.5</f>
        <v>0.20740740740740737</v>
      </c>
    </row>
    <row r="23" spans="1:11" x14ac:dyDescent="0.3">
      <c r="A23" s="344">
        <v>21</v>
      </c>
      <c r="B23" s="55" t="s">
        <v>489</v>
      </c>
      <c r="C23" s="847">
        <v>1987</v>
      </c>
      <c r="D23" s="845">
        <v>35</v>
      </c>
      <c r="E23" s="851" t="s">
        <v>490</v>
      </c>
      <c r="F23" s="64" t="s">
        <v>21</v>
      </c>
      <c r="G23" s="605">
        <v>0.93680555555555556</v>
      </c>
      <c r="H23" s="143">
        <v>3</v>
      </c>
      <c r="I23" s="473">
        <v>8</v>
      </c>
      <c r="J23" s="146" t="s">
        <v>6</v>
      </c>
      <c r="K23" s="89">
        <f>SUM(G23)/4.5</f>
        <v>0.20817901234567901</v>
      </c>
    </row>
    <row r="24" spans="1:11" x14ac:dyDescent="0.3">
      <c r="A24" s="344">
        <v>22</v>
      </c>
      <c r="B24" s="55" t="s">
        <v>340</v>
      </c>
      <c r="C24" s="847">
        <v>1980</v>
      </c>
      <c r="D24" s="845">
        <v>42</v>
      </c>
      <c r="E24" s="195" t="s">
        <v>386</v>
      </c>
      <c r="F24" s="64" t="s">
        <v>96</v>
      </c>
      <c r="G24" s="605">
        <v>0.94861111111111107</v>
      </c>
      <c r="H24" s="143">
        <v>4</v>
      </c>
      <c r="I24" s="473">
        <v>7</v>
      </c>
      <c r="J24" s="146"/>
      <c r="K24" s="89">
        <f>SUM(G24/4.5)</f>
        <v>0.21080246913580247</v>
      </c>
    </row>
    <row r="25" spans="1:11" x14ac:dyDescent="0.3">
      <c r="A25" s="344">
        <v>23</v>
      </c>
      <c r="B25" s="44" t="s">
        <v>67</v>
      </c>
      <c r="C25" s="844">
        <v>1962</v>
      </c>
      <c r="D25" s="845">
        <v>60</v>
      </c>
      <c r="E25" s="860" t="s">
        <v>30</v>
      </c>
      <c r="F25" s="64" t="s">
        <v>73</v>
      </c>
      <c r="G25" s="581">
        <v>0.98472222222222217</v>
      </c>
      <c r="H25" s="143">
        <v>1</v>
      </c>
      <c r="I25" s="481">
        <v>10</v>
      </c>
      <c r="J25" s="146"/>
      <c r="K25" s="89">
        <f>SUM(G25)/4.5</f>
        <v>0.21882716049382714</v>
      </c>
    </row>
    <row r="26" spans="1:11" x14ac:dyDescent="0.3">
      <c r="A26" s="344">
        <v>24</v>
      </c>
      <c r="B26" s="55" t="s">
        <v>602</v>
      </c>
      <c r="C26" s="847">
        <v>1983</v>
      </c>
      <c r="D26" s="845">
        <v>39</v>
      </c>
      <c r="E26" s="848" t="s">
        <v>603</v>
      </c>
      <c r="F26" s="64" t="s">
        <v>21</v>
      </c>
      <c r="G26" s="580">
        <v>0.99375000000000002</v>
      </c>
      <c r="H26" s="143">
        <v>4</v>
      </c>
      <c r="I26" s="473">
        <v>7</v>
      </c>
      <c r="J26" s="146" t="s">
        <v>125</v>
      </c>
      <c r="K26" s="89">
        <f>SUM(G26)/4.5</f>
        <v>0.22083333333333333</v>
      </c>
    </row>
    <row r="27" spans="1:11" x14ac:dyDescent="0.3">
      <c r="A27" s="344">
        <v>25</v>
      </c>
      <c r="B27" s="55" t="s">
        <v>101</v>
      </c>
      <c r="C27" s="847">
        <v>1986</v>
      </c>
      <c r="D27" s="845">
        <v>36</v>
      </c>
      <c r="E27" s="852" t="s">
        <v>24</v>
      </c>
      <c r="F27" s="64" t="s">
        <v>96</v>
      </c>
      <c r="G27" s="599" t="s">
        <v>333</v>
      </c>
      <c r="H27" s="143">
        <v>5</v>
      </c>
      <c r="I27" s="473">
        <v>6</v>
      </c>
      <c r="J27" s="146"/>
      <c r="K27" s="89">
        <f t="shared" ref="K27:K33" si="1">SUM(G27/4.5)</f>
        <v>0.22453703703703706</v>
      </c>
    </row>
    <row r="28" spans="1:11" x14ac:dyDescent="0.3">
      <c r="A28" s="344">
        <v>26</v>
      </c>
      <c r="B28" s="56" t="s">
        <v>104</v>
      </c>
      <c r="C28" s="845">
        <v>1973</v>
      </c>
      <c r="D28" s="845">
        <v>49</v>
      </c>
      <c r="E28" s="194" t="s">
        <v>18</v>
      </c>
      <c r="F28" s="64" t="s">
        <v>96</v>
      </c>
      <c r="G28" s="599" t="s">
        <v>316</v>
      </c>
      <c r="H28" s="143">
        <v>6</v>
      </c>
      <c r="I28" s="473">
        <v>5</v>
      </c>
      <c r="J28" s="146"/>
      <c r="K28" s="89">
        <f t="shared" si="1"/>
        <v>0.23163580246913579</v>
      </c>
    </row>
    <row r="29" spans="1:11" x14ac:dyDescent="0.3">
      <c r="A29" s="344">
        <v>27</v>
      </c>
      <c r="B29" s="56" t="s">
        <v>199</v>
      </c>
      <c r="C29" s="845">
        <v>1950</v>
      </c>
      <c r="D29" s="845">
        <v>72</v>
      </c>
      <c r="E29" s="202" t="s">
        <v>64</v>
      </c>
      <c r="F29" s="64" t="s">
        <v>81</v>
      </c>
      <c r="G29" s="599" t="s">
        <v>324</v>
      </c>
      <c r="H29" s="143">
        <v>2</v>
      </c>
      <c r="I29" s="473">
        <v>9</v>
      </c>
      <c r="J29" s="146"/>
      <c r="K29" s="89">
        <f t="shared" si="1"/>
        <v>0.23379629629629628</v>
      </c>
    </row>
    <row r="30" spans="1:11" x14ac:dyDescent="0.3">
      <c r="A30" s="344">
        <v>28</v>
      </c>
      <c r="B30" s="55" t="s">
        <v>92</v>
      </c>
      <c r="C30" s="847">
        <v>2001</v>
      </c>
      <c r="D30" s="845">
        <v>21</v>
      </c>
      <c r="E30" s="194" t="s">
        <v>18</v>
      </c>
      <c r="F30" s="64" t="s">
        <v>89</v>
      </c>
      <c r="G30" s="599" t="s">
        <v>347</v>
      </c>
      <c r="H30" s="143">
        <v>2</v>
      </c>
      <c r="I30" s="473">
        <v>9</v>
      </c>
      <c r="J30" s="146"/>
      <c r="K30" s="89">
        <f t="shared" si="1"/>
        <v>0.25432098765432098</v>
      </c>
    </row>
    <row r="31" spans="1:11" x14ac:dyDescent="0.3">
      <c r="A31" s="344">
        <v>29</v>
      </c>
      <c r="B31" s="55" t="s">
        <v>107</v>
      </c>
      <c r="C31" s="845">
        <v>1973</v>
      </c>
      <c r="D31" s="845">
        <v>49</v>
      </c>
      <c r="E31" s="193" t="s">
        <v>30</v>
      </c>
      <c r="F31" s="64" t="s">
        <v>96</v>
      </c>
      <c r="G31" s="599" t="s">
        <v>383</v>
      </c>
      <c r="H31" s="143">
        <v>7</v>
      </c>
      <c r="I31" s="473">
        <v>4</v>
      </c>
      <c r="J31" s="146" t="s">
        <v>6</v>
      </c>
      <c r="K31" s="89">
        <f t="shared" si="1"/>
        <v>0.26265432098765434</v>
      </c>
    </row>
    <row r="32" spans="1:11" x14ac:dyDescent="0.3">
      <c r="A32" s="344">
        <v>30</v>
      </c>
      <c r="B32" s="56" t="s">
        <v>86</v>
      </c>
      <c r="C32" s="845">
        <v>1945</v>
      </c>
      <c r="D32" s="845">
        <v>77</v>
      </c>
      <c r="E32" s="194" t="s">
        <v>18</v>
      </c>
      <c r="F32" s="64" t="s">
        <v>81</v>
      </c>
      <c r="G32" s="601" t="s">
        <v>280</v>
      </c>
      <c r="H32" s="143">
        <v>3</v>
      </c>
      <c r="I32" s="473">
        <v>8</v>
      </c>
      <c r="J32" s="146" t="s">
        <v>6</v>
      </c>
      <c r="K32" s="89">
        <f t="shared" si="1"/>
        <v>0.27206790123456792</v>
      </c>
    </row>
    <row r="33" spans="1:11" ht="15" thickBot="1" x14ac:dyDescent="0.35">
      <c r="A33" s="345">
        <v>31</v>
      </c>
      <c r="B33" s="167" t="s">
        <v>83</v>
      </c>
      <c r="C33" s="864">
        <v>1945</v>
      </c>
      <c r="D33" s="864">
        <v>77</v>
      </c>
      <c r="E33" s="203" t="s">
        <v>64</v>
      </c>
      <c r="F33" s="69" t="s">
        <v>81</v>
      </c>
      <c r="G33" s="991" t="s">
        <v>310</v>
      </c>
      <c r="H33" s="171">
        <v>4</v>
      </c>
      <c r="I33" s="900">
        <v>7</v>
      </c>
      <c r="J33" s="990" t="s">
        <v>371</v>
      </c>
      <c r="K33" s="91">
        <f t="shared" si="1"/>
        <v>0.3041666666666667</v>
      </c>
    </row>
  </sheetData>
  <autoFilter ref="A2:K33" xr:uid="{00000000-0009-0000-0000-00000F000000}">
    <sortState xmlns:xlrd2="http://schemas.microsoft.com/office/spreadsheetml/2017/richdata2" ref="A3:K33">
      <sortCondition ref="A3:A33"/>
    </sortState>
  </autoFilter>
  <sortState xmlns:xlrd2="http://schemas.microsoft.com/office/spreadsheetml/2017/richdata2" ref="B3:J33">
    <sortCondition ref="G3:G33"/>
  </sortState>
  <mergeCells count="1">
    <mergeCell ref="A1:K1"/>
  </mergeCells>
  <pageMargins left="0.7" right="0.7" top="0.78740157499999996" bottom="0.78740157499999996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8AB4B4-8684-404F-BF39-C76DAA262329}">
  <dimension ref="A1:K29"/>
  <sheetViews>
    <sheetView tabSelected="1" workbookViewId="0">
      <selection activeCell="P20" sqref="P20"/>
    </sheetView>
  </sheetViews>
  <sheetFormatPr defaultRowHeight="14.4" x14ac:dyDescent="0.3"/>
  <cols>
    <col min="1" max="1" width="3.33203125" bestFit="1" customWidth="1"/>
    <col min="2" max="2" width="21.88671875" bestFit="1" customWidth="1"/>
    <col min="3" max="3" width="5" bestFit="1" customWidth="1"/>
    <col min="4" max="4" width="4.109375" bestFit="1" customWidth="1"/>
    <col min="5" max="5" width="19.109375" bestFit="1" customWidth="1"/>
    <col min="6" max="6" width="3.44140625" bestFit="1" customWidth="1"/>
    <col min="7" max="7" width="6.109375" bestFit="1" customWidth="1"/>
    <col min="8" max="8" width="4.5546875" bestFit="1" customWidth="1"/>
    <col min="9" max="9" width="3.33203125" bestFit="1" customWidth="1"/>
    <col min="10" max="10" width="8.33203125" bestFit="1" customWidth="1"/>
    <col min="11" max="11" width="7.33203125" bestFit="1" customWidth="1"/>
  </cols>
  <sheetData>
    <row r="1" spans="1:11" ht="15" thickBot="1" x14ac:dyDescent="0.35">
      <c r="A1" s="1041" t="s">
        <v>610</v>
      </c>
      <c r="B1" s="1042"/>
      <c r="C1" s="1042"/>
      <c r="D1" s="1042"/>
      <c r="E1" s="1042"/>
      <c r="F1" s="1042"/>
      <c r="G1" s="1042"/>
      <c r="H1" s="1042"/>
      <c r="I1" s="1042"/>
      <c r="J1" s="1042"/>
      <c r="K1" s="1043"/>
    </row>
    <row r="2" spans="1:11" x14ac:dyDescent="0.3">
      <c r="A2" s="975" t="s">
        <v>0</v>
      </c>
      <c r="B2" s="976" t="s">
        <v>2</v>
      </c>
      <c r="C2" s="977" t="s">
        <v>3</v>
      </c>
      <c r="D2" s="977" t="s">
        <v>447</v>
      </c>
      <c r="E2" s="978" t="s">
        <v>4</v>
      </c>
      <c r="F2" s="979" t="s">
        <v>1</v>
      </c>
      <c r="G2" s="980" t="s">
        <v>121</v>
      </c>
      <c r="H2" s="981" t="s">
        <v>122</v>
      </c>
      <c r="I2" s="981" t="s">
        <v>8</v>
      </c>
      <c r="J2" s="982" t="s">
        <v>123</v>
      </c>
      <c r="K2" s="983" t="s">
        <v>124</v>
      </c>
    </row>
    <row r="3" spans="1:11" x14ac:dyDescent="0.3">
      <c r="A3" s="344">
        <v>1</v>
      </c>
      <c r="B3" s="44" t="s">
        <v>461</v>
      </c>
      <c r="C3" s="844">
        <v>2007</v>
      </c>
      <c r="D3" s="845">
        <v>15</v>
      </c>
      <c r="E3" s="846" t="s">
        <v>47</v>
      </c>
      <c r="F3" s="65" t="s">
        <v>15</v>
      </c>
      <c r="G3" s="752">
        <v>0.71180555555555547</v>
      </c>
      <c r="H3" s="143">
        <v>1</v>
      </c>
      <c r="I3" s="174">
        <v>10</v>
      </c>
      <c r="J3" s="146" t="s">
        <v>507</v>
      </c>
      <c r="K3" s="1067">
        <f t="shared" ref="K3:K14" si="0">SUM(G3)/4.5</f>
        <v>0.15817901234567899</v>
      </c>
    </row>
    <row r="4" spans="1:11" x14ac:dyDescent="0.3">
      <c r="A4" s="344">
        <v>2</v>
      </c>
      <c r="B4" s="56" t="s">
        <v>41</v>
      </c>
      <c r="C4" s="845">
        <v>1977</v>
      </c>
      <c r="D4" s="845">
        <v>45</v>
      </c>
      <c r="E4" s="193" t="s">
        <v>30</v>
      </c>
      <c r="F4" s="64" t="s">
        <v>37</v>
      </c>
      <c r="G4" s="752">
        <v>0.7416666666666667</v>
      </c>
      <c r="H4" s="143">
        <v>1</v>
      </c>
      <c r="I4" s="174">
        <v>10</v>
      </c>
      <c r="J4" s="146"/>
      <c r="K4" s="1067">
        <f t="shared" si="0"/>
        <v>0.16481481481481483</v>
      </c>
    </row>
    <row r="5" spans="1:11" x14ac:dyDescent="0.3">
      <c r="A5" s="344">
        <v>3</v>
      </c>
      <c r="B5" s="56" t="s">
        <v>39</v>
      </c>
      <c r="C5" s="845">
        <v>1972</v>
      </c>
      <c r="D5" s="845">
        <v>50</v>
      </c>
      <c r="E5" s="193" t="s">
        <v>30</v>
      </c>
      <c r="F5" s="65" t="s">
        <v>61</v>
      </c>
      <c r="G5" s="753">
        <v>0.74444444444444446</v>
      </c>
      <c r="H5" s="143">
        <v>1</v>
      </c>
      <c r="I5" s="174">
        <v>10</v>
      </c>
      <c r="J5" s="146"/>
      <c r="K5" s="1067">
        <f t="shared" si="0"/>
        <v>0.16543209876543211</v>
      </c>
    </row>
    <row r="6" spans="1:11" x14ac:dyDescent="0.3">
      <c r="A6" s="344">
        <v>4</v>
      </c>
      <c r="B6" s="55" t="s">
        <v>40</v>
      </c>
      <c r="C6" s="847">
        <v>1980</v>
      </c>
      <c r="D6" s="845">
        <v>42</v>
      </c>
      <c r="E6" s="194" t="s">
        <v>18</v>
      </c>
      <c r="F6" s="65" t="s">
        <v>37</v>
      </c>
      <c r="G6" s="752">
        <v>0.75277777777777777</v>
      </c>
      <c r="H6" s="143">
        <v>2</v>
      </c>
      <c r="I6" s="176">
        <v>9</v>
      </c>
      <c r="J6" s="146"/>
      <c r="K6" s="1067">
        <f t="shared" si="0"/>
        <v>0.16728395061728396</v>
      </c>
    </row>
    <row r="7" spans="1:11" x14ac:dyDescent="0.3">
      <c r="A7" s="344">
        <v>5</v>
      </c>
      <c r="B7" s="56" t="s">
        <v>372</v>
      </c>
      <c r="C7" s="845">
        <v>1975</v>
      </c>
      <c r="D7" s="845">
        <v>47</v>
      </c>
      <c r="E7" s="846" t="s">
        <v>47</v>
      </c>
      <c r="F7" s="65" t="s">
        <v>37</v>
      </c>
      <c r="G7" s="752">
        <v>0.77013888888888893</v>
      </c>
      <c r="H7" s="143">
        <v>3</v>
      </c>
      <c r="I7" s="176">
        <v>8</v>
      </c>
      <c r="J7" s="146"/>
      <c r="K7" s="1067">
        <f t="shared" si="0"/>
        <v>0.17114197530864197</v>
      </c>
    </row>
    <row r="8" spans="1:11" x14ac:dyDescent="0.3">
      <c r="A8" s="344">
        <v>6</v>
      </c>
      <c r="B8" s="56" t="s">
        <v>53</v>
      </c>
      <c r="C8" s="847">
        <v>1977</v>
      </c>
      <c r="D8" s="845">
        <v>45</v>
      </c>
      <c r="E8" s="194" t="s">
        <v>18</v>
      </c>
      <c r="F8" s="65" t="s">
        <v>37</v>
      </c>
      <c r="G8" s="752">
        <v>0.77569444444444446</v>
      </c>
      <c r="H8" s="143">
        <v>4</v>
      </c>
      <c r="I8" s="176">
        <v>7</v>
      </c>
      <c r="J8" s="146"/>
      <c r="K8" s="1067">
        <f t="shared" si="0"/>
        <v>0.17237654320987655</v>
      </c>
    </row>
    <row r="9" spans="1:11" x14ac:dyDescent="0.3">
      <c r="A9" s="344">
        <v>7</v>
      </c>
      <c r="B9" s="44" t="s">
        <v>23</v>
      </c>
      <c r="C9" s="844">
        <v>1986</v>
      </c>
      <c r="D9" s="845">
        <v>36</v>
      </c>
      <c r="E9" s="1068" t="s">
        <v>24</v>
      </c>
      <c r="F9" s="64" t="s">
        <v>21</v>
      </c>
      <c r="G9" s="752">
        <v>0.79166666666666663</v>
      </c>
      <c r="H9" s="143">
        <v>1</v>
      </c>
      <c r="I9" s="174">
        <v>10</v>
      </c>
      <c r="J9" s="146"/>
      <c r="K9" s="1067">
        <f t="shared" si="0"/>
        <v>0.17592592592592593</v>
      </c>
    </row>
    <row r="10" spans="1:11" x14ac:dyDescent="0.3">
      <c r="A10" s="344">
        <v>8</v>
      </c>
      <c r="B10" s="44" t="s">
        <v>55</v>
      </c>
      <c r="C10" s="844">
        <v>1978</v>
      </c>
      <c r="D10" s="845">
        <v>44</v>
      </c>
      <c r="E10" s="1069" t="s">
        <v>399</v>
      </c>
      <c r="F10" s="65" t="s">
        <v>37</v>
      </c>
      <c r="G10" s="753">
        <v>0.79722222222222217</v>
      </c>
      <c r="H10" s="143">
        <v>5</v>
      </c>
      <c r="I10" s="176">
        <v>6</v>
      </c>
      <c r="J10" s="146"/>
      <c r="K10" s="1067">
        <f t="shared" si="0"/>
        <v>0.17716049382716048</v>
      </c>
    </row>
    <row r="11" spans="1:11" x14ac:dyDescent="0.3">
      <c r="A11" s="344">
        <v>9</v>
      </c>
      <c r="B11" s="55" t="s">
        <v>97</v>
      </c>
      <c r="C11" s="847">
        <v>1979</v>
      </c>
      <c r="D11" s="845">
        <v>43</v>
      </c>
      <c r="E11" s="193" t="s">
        <v>30</v>
      </c>
      <c r="F11" s="64" t="s">
        <v>96</v>
      </c>
      <c r="G11" s="753">
        <v>0.80972222222222223</v>
      </c>
      <c r="H11" s="143">
        <v>1</v>
      </c>
      <c r="I11" s="174">
        <v>10</v>
      </c>
      <c r="J11" s="146" t="s">
        <v>611</v>
      </c>
      <c r="K11" s="1067">
        <f t="shared" si="0"/>
        <v>0.17993827160493828</v>
      </c>
    </row>
    <row r="12" spans="1:11" x14ac:dyDescent="0.3">
      <c r="A12" s="344">
        <v>10</v>
      </c>
      <c r="B12" s="44" t="s">
        <v>612</v>
      </c>
      <c r="C12" s="844">
        <v>1978</v>
      </c>
      <c r="D12" s="845">
        <v>44</v>
      </c>
      <c r="E12" s="1069" t="s">
        <v>26</v>
      </c>
      <c r="F12" s="65" t="s">
        <v>37</v>
      </c>
      <c r="G12" s="753">
        <v>0.81597222222222221</v>
      </c>
      <c r="H12" s="143">
        <v>6</v>
      </c>
      <c r="I12" s="176">
        <v>5</v>
      </c>
      <c r="J12" s="146" t="s">
        <v>125</v>
      </c>
      <c r="K12" s="1067">
        <f t="shared" si="0"/>
        <v>0.18132716049382716</v>
      </c>
    </row>
    <row r="13" spans="1:11" x14ac:dyDescent="0.3">
      <c r="A13" s="344">
        <v>11</v>
      </c>
      <c r="B13" s="56" t="s">
        <v>49</v>
      </c>
      <c r="C13" s="847">
        <v>1973</v>
      </c>
      <c r="D13" s="845">
        <v>49</v>
      </c>
      <c r="E13" s="194" t="s">
        <v>18</v>
      </c>
      <c r="F13" s="65" t="s">
        <v>37</v>
      </c>
      <c r="G13" s="752">
        <v>0.84166666666666667</v>
      </c>
      <c r="H13" s="143">
        <v>7</v>
      </c>
      <c r="I13" s="176">
        <v>4</v>
      </c>
      <c r="J13" s="146"/>
      <c r="K13" s="1067">
        <f t="shared" si="0"/>
        <v>0.18703703703703703</v>
      </c>
    </row>
    <row r="14" spans="1:11" x14ac:dyDescent="0.3">
      <c r="A14" s="344">
        <v>12</v>
      </c>
      <c r="B14" s="55" t="s">
        <v>44</v>
      </c>
      <c r="C14" s="847">
        <v>1973</v>
      </c>
      <c r="D14" s="845">
        <v>49</v>
      </c>
      <c r="E14" s="193" t="s">
        <v>30</v>
      </c>
      <c r="F14" s="65" t="s">
        <v>37</v>
      </c>
      <c r="G14" s="753">
        <v>0.85138888888888886</v>
      </c>
      <c r="H14" s="143">
        <v>8</v>
      </c>
      <c r="I14" s="176">
        <v>3</v>
      </c>
      <c r="J14" s="146"/>
      <c r="K14" s="1067">
        <f t="shared" si="0"/>
        <v>0.18919753086419752</v>
      </c>
    </row>
    <row r="15" spans="1:11" x14ac:dyDescent="0.3">
      <c r="A15" s="344">
        <v>13</v>
      </c>
      <c r="B15" s="55" t="s">
        <v>216</v>
      </c>
      <c r="C15" s="847">
        <v>1988</v>
      </c>
      <c r="D15" s="845">
        <v>34</v>
      </c>
      <c r="E15" s="193" t="s">
        <v>30</v>
      </c>
      <c r="F15" s="64" t="s">
        <v>89</v>
      </c>
      <c r="G15" s="754">
        <v>0.85277777777777775</v>
      </c>
      <c r="H15" s="143">
        <v>1</v>
      </c>
      <c r="I15" s="174">
        <v>10</v>
      </c>
      <c r="J15" s="146"/>
      <c r="K15" s="1067">
        <f>SUM(G15/4.5)</f>
        <v>0.18950617283950616</v>
      </c>
    </row>
    <row r="16" spans="1:11" x14ac:dyDescent="0.3">
      <c r="A16" s="344">
        <v>14</v>
      </c>
      <c r="B16" s="44" t="s">
        <v>613</v>
      </c>
      <c r="C16" s="844">
        <v>1975</v>
      </c>
      <c r="D16" s="845">
        <v>47</v>
      </c>
      <c r="E16" s="1069" t="s">
        <v>614</v>
      </c>
      <c r="F16" s="65" t="s">
        <v>37</v>
      </c>
      <c r="G16" s="753">
        <v>0.86319444444444438</v>
      </c>
      <c r="H16" s="143">
        <v>9</v>
      </c>
      <c r="I16" s="176">
        <v>2</v>
      </c>
      <c r="J16" s="146" t="s">
        <v>125</v>
      </c>
      <c r="K16" s="1067">
        <f>SUM(G16)/4.5</f>
        <v>0.19182098765432098</v>
      </c>
    </row>
    <row r="17" spans="1:11" x14ac:dyDescent="0.3">
      <c r="A17" s="344">
        <v>15</v>
      </c>
      <c r="B17" s="44" t="s">
        <v>45</v>
      </c>
      <c r="C17" s="844">
        <v>1972</v>
      </c>
      <c r="D17" s="845">
        <v>50</v>
      </c>
      <c r="E17" s="889" t="s">
        <v>28</v>
      </c>
      <c r="F17" s="65" t="s">
        <v>61</v>
      </c>
      <c r="G17" s="752">
        <v>0.86597222222222225</v>
      </c>
      <c r="H17" s="143">
        <v>2</v>
      </c>
      <c r="I17" s="176">
        <v>9</v>
      </c>
      <c r="J17" s="146"/>
      <c r="K17" s="1067">
        <f>SUM(G17/4.5)</f>
        <v>0.19243827160493829</v>
      </c>
    </row>
    <row r="18" spans="1:11" x14ac:dyDescent="0.3">
      <c r="A18" s="344">
        <v>16</v>
      </c>
      <c r="B18" s="56" t="s">
        <v>375</v>
      </c>
      <c r="C18" s="845">
        <v>1950</v>
      </c>
      <c r="D18" s="845">
        <v>72</v>
      </c>
      <c r="E18" s="139" t="s">
        <v>82</v>
      </c>
      <c r="F18" s="64" t="s">
        <v>81</v>
      </c>
      <c r="G18" s="753">
        <v>0.87291666666666667</v>
      </c>
      <c r="H18" s="143">
        <v>1</v>
      </c>
      <c r="I18" s="174">
        <v>10</v>
      </c>
      <c r="J18" s="146"/>
      <c r="K18" s="1067">
        <f>SUM(G18/4.5)</f>
        <v>0.19398148148148148</v>
      </c>
    </row>
    <row r="19" spans="1:11" x14ac:dyDescent="0.3">
      <c r="A19" s="344">
        <v>17</v>
      </c>
      <c r="B19" s="44" t="s">
        <v>304</v>
      </c>
      <c r="C19" s="844">
        <v>1977</v>
      </c>
      <c r="D19" s="845">
        <v>45</v>
      </c>
      <c r="E19" s="1069" t="s">
        <v>33</v>
      </c>
      <c r="F19" s="65" t="s">
        <v>37</v>
      </c>
      <c r="G19" s="752">
        <v>0.88402777777777775</v>
      </c>
      <c r="H19" s="143">
        <v>10</v>
      </c>
      <c r="I19" s="176">
        <v>1</v>
      </c>
      <c r="J19" s="146" t="s">
        <v>6</v>
      </c>
      <c r="K19" s="1067">
        <f>SUM(G19)/4.5</f>
        <v>0.19645061728395061</v>
      </c>
    </row>
    <row r="20" spans="1:11" x14ac:dyDescent="0.3">
      <c r="A20" s="344">
        <v>18</v>
      </c>
      <c r="B20" s="55" t="s">
        <v>98</v>
      </c>
      <c r="C20" s="847">
        <v>1975</v>
      </c>
      <c r="D20" s="845">
        <v>47</v>
      </c>
      <c r="E20" s="194" t="s">
        <v>18</v>
      </c>
      <c r="F20" s="64" t="s">
        <v>96</v>
      </c>
      <c r="G20" s="752">
        <v>0.91875000000000007</v>
      </c>
      <c r="H20" s="143">
        <v>2</v>
      </c>
      <c r="I20" s="176">
        <v>9</v>
      </c>
      <c r="J20" s="146"/>
      <c r="K20" s="1067">
        <f>SUM(G20)/4.5</f>
        <v>0.20416666666666669</v>
      </c>
    </row>
    <row r="21" spans="1:11" x14ac:dyDescent="0.3">
      <c r="A21" s="344">
        <v>19</v>
      </c>
      <c r="B21" s="55" t="s">
        <v>42</v>
      </c>
      <c r="C21" s="847">
        <v>1974</v>
      </c>
      <c r="D21" s="845">
        <v>48</v>
      </c>
      <c r="E21" s="195" t="s">
        <v>28</v>
      </c>
      <c r="F21" s="64" t="s">
        <v>37</v>
      </c>
      <c r="G21" s="753">
        <v>0.9194444444444444</v>
      </c>
      <c r="H21" s="143">
        <v>11</v>
      </c>
      <c r="I21" s="176">
        <v>1</v>
      </c>
      <c r="J21" s="146"/>
      <c r="K21" s="1067">
        <f>SUM(G21)/4.5</f>
        <v>0.20432098765432097</v>
      </c>
    </row>
    <row r="22" spans="1:11" x14ac:dyDescent="0.3">
      <c r="A22" s="344">
        <v>20</v>
      </c>
      <c r="B22" s="55" t="s">
        <v>340</v>
      </c>
      <c r="C22" s="847">
        <v>1980</v>
      </c>
      <c r="D22" s="845">
        <v>42</v>
      </c>
      <c r="E22" s="195" t="s">
        <v>386</v>
      </c>
      <c r="F22" s="64" t="s">
        <v>96</v>
      </c>
      <c r="G22" s="752">
        <v>0.93472222222222223</v>
      </c>
      <c r="H22" s="143">
        <v>3</v>
      </c>
      <c r="I22" s="176">
        <v>8</v>
      </c>
      <c r="J22" s="146"/>
      <c r="K22" s="1067">
        <f>SUM(G22/4.5)</f>
        <v>0.20771604938271604</v>
      </c>
    </row>
    <row r="23" spans="1:11" x14ac:dyDescent="0.3">
      <c r="A23" s="344">
        <v>21</v>
      </c>
      <c r="B23" s="44" t="s">
        <v>67</v>
      </c>
      <c r="C23" s="844">
        <v>1962</v>
      </c>
      <c r="D23" s="845">
        <v>60</v>
      </c>
      <c r="E23" s="860" t="s">
        <v>30</v>
      </c>
      <c r="F23" s="64" t="s">
        <v>73</v>
      </c>
      <c r="G23" s="753">
        <v>0.95833333333333337</v>
      </c>
      <c r="H23" s="143">
        <v>1</v>
      </c>
      <c r="I23" s="174">
        <v>10</v>
      </c>
      <c r="J23" s="146"/>
      <c r="K23" s="1067">
        <f>SUM(G23)/4.5</f>
        <v>0.21296296296296297</v>
      </c>
    </row>
    <row r="24" spans="1:11" x14ac:dyDescent="0.3">
      <c r="A24" s="344">
        <v>22</v>
      </c>
      <c r="B24" s="55" t="s">
        <v>589</v>
      </c>
      <c r="C24" s="847">
        <v>1978</v>
      </c>
      <c r="D24" s="845">
        <v>44</v>
      </c>
      <c r="E24" s="858" t="s">
        <v>47</v>
      </c>
      <c r="F24" s="64" t="s">
        <v>96</v>
      </c>
      <c r="G24" s="752">
        <v>0.97499999999999998</v>
      </c>
      <c r="H24" s="143">
        <v>4</v>
      </c>
      <c r="I24" s="176">
        <v>7</v>
      </c>
      <c r="J24" s="146"/>
      <c r="K24" s="1067">
        <f>SUM(G24/4.5)</f>
        <v>0.21666666666666667</v>
      </c>
    </row>
    <row r="25" spans="1:11" x14ac:dyDescent="0.3">
      <c r="A25" s="344">
        <v>23</v>
      </c>
      <c r="B25" s="55" t="s">
        <v>84</v>
      </c>
      <c r="C25" s="847">
        <v>1949</v>
      </c>
      <c r="D25" s="845">
        <v>73</v>
      </c>
      <c r="E25" s="195" t="s">
        <v>58</v>
      </c>
      <c r="F25" s="64" t="s">
        <v>81</v>
      </c>
      <c r="G25" s="753">
        <v>0.99375000000000002</v>
      </c>
      <c r="H25" s="143">
        <v>2</v>
      </c>
      <c r="I25" s="176">
        <v>9</v>
      </c>
      <c r="J25" s="146"/>
      <c r="K25" s="1067">
        <f>SUM(G25)/4.5</f>
        <v>0.22083333333333333</v>
      </c>
    </row>
    <row r="26" spans="1:11" x14ac:dyDescent="0.3">
      <c r="A26" s="344">
        <v>24</v>
      </c>
      <c r="B26" s="56" t="s">
        <v>104</v>
      </c>
      <c r="C26" s="845">
        <v>1973</v>
      </c>
      <c r="D26" s="845">
        <v>49</v>
      </c>
      <c r="E26" s="194" t="s">
        <v>18</v>
      </c>
      <c r="F26" s="64" t="s">
        <v>96</v>
      </c>
      <c r="G26" s="755" t="s">
        <v>615</v>
      </c>
      <c r="H26" s="143">
        <v>5</v>
      </c>
      <c r="I26" s="176">
        <v>6</v>
      </c>
      <c r="J26" s="146"/>
      <c r="K26" s="1067">
        <f t="shared" ref="K26:K29" si="1">SUM(G26/4.5)</f>
        <v>0.22808641975308641</v>
      </c>
    </row>
    <row r="27" spans="1:11" x14ac:dyDescent="0.3">
      <c r="A27" s="344">
        <v>25</v>
      </c>
      <c r="B27" s="44" t="s">
        <v>183</v>
      </c>
      <c r="C27" s="844">
        <v>1964</v>
      </c>
      <c r="D27" s="845">
        <v>58</v>
      </c>
      <c r="E27" s="194" t="s">
        <v>18</v>
      </c>
      <c r="F27" s="64" t="s">
        <v>61</v>
      </c>
      <c r="G27" s="755" t="s">
        <v>616</v>
      </c>
      <c r="H27" s="143">
        <v>3</v>
      </c>
      <c r="I27" s="176">
        <v>8</v>
      </c>
      <c r="J27" s="146"/>
      <c r="K27" s="1067">
        <f t="shared" si="1"/>
        <v>0.23194444444444443</v>
      </c>
    </row>
    <row r="28" spans="1:11" x14ac:dyDescent="0.3">
      <c r="A28" s="344">
        <v>26</v>
      </c>
      <c r="B28" s="56" t="s">
        <v>199</v>
      </c>
      <c r="C28" s="845">
        <v>1950</v>
      </c>
      <c r="D28" s="845">
        <v>72</v>
      </c>
      <c r="E28" s="202" t="s">
        <v>64</v>
      </c>
      <c r="F28" s="64" t="s">
        <v>81</v>
      </c>
      <c r="G28" s="755" t="s">
        <v>617</v>
      </c>
      <c r="H28" s="143">
        <v>3</v>
      </c>
      <c r="I28" s="176">
        <v>8</v>
      </c>
      <c r="J28" s="146"/>
      <c r="K28" s="1067">
        <f t="shared" si="1"/>
        <v>0.25324074074074077</v>
      </c>
    </row>
    <row r="29" spans="1:11" ht="15" thickBot="1" x14ac:dyDescent="0.35">
      <c r="A29" s="345">
        <v>27</v>
      </c>
      <c r="B29" s="167" t="s">
        <v>86</v>
      </c>
      <c r="C29" s="864">
        <v>1945</v>
      </c>
      <c r="D29" s="864">
        <v>77</v>
      </c>
      <c r="E29" s="228" t="s">
        <v>18</v>
      </c>
      <c r="F29" s="69" t="s">
        <v>81</v>
      </c>
      <c r="G29" s="899" t="s">
        <v>618</v>
      </c>
      <c r="H29" s="171">
        <v>4</v>
      </c>
      <c r="I29" s="177">
        <v>7</v>
      </c>
      <c r="J29" s="568"/>
      <c r="K29" s="1070">
        <f t="shared" si="1"/>
        <v>0.28811728395061725</v>
      </c>
    </row>
  </sheetData>
  <mergeCells count="1">
    <mergeCell ref="A1:K1"/>
  </mergeCells>
  <pageMargins left="0.7" right="0.7" top="0.78740157499999996" bottom="0.78740157499999996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R124"/>
  <sheetViews>
    <sheetView topLeftCell="A82" workbookViewId="0">
      <selection activeCell="W95" sqref="V95:W95"/>
    </sheetView>
  </sheetViews>
  <sheetFormatPr defaultColWidth="9.109375" defaultRowHeight="12" customHeight="1" x14ac:dyDescent="0.25"/>
  <cols>
    <col min="1" max="1" width="2.6640625" style="6" customWidth="1"/>
    <col min="2" max="2" width="18" style="4" customWidth="1"/>
    <col min="3" max="3" width="3.6640625" style="4" customWidth="1"/>
    <col min="4" max="4" width="4.6640625" style="5" customWidth="1"/>
    <col min="5" max="5" width="6.109375" style="5" customWidth="1"/>
    <col min="6" max="6" width="4.6640625" style="4" customWidth="1"/>
    <col min="7" max="7" width="2.6640625" style="4" customWidth="1"/>
    <col min="8" max="8" width="4.6640625" style="4" customWidth="1"/>
    <col min="9" max="9" width="2.44140625" style="395" customWidth="1"/>
    <col min="10" max="10" width="2.6640625" style="6" customWidth="1"/>
    <col min="11" max="11" width="19.33203125" style="4" customWidth="1"/>
    <col min="12" max="12" width="3.5546875" style="4" customWidth="1"/>
    <col min="13" max="13" width="4.88671875" style="5" customWidth="1"/>
    <col min="14" max="14" width="6.33203125" style="5" customWidth="1"/>
    <col min="15" max="15" width="4.6640625" style="4" customWidth="1"/>
    <col min="16" max="16" width="2.5546875" style="4" customWidth="1"/>
    <col min="17" max="17" width="4.6640625" style="4" customWidth="1"/>
    <col min="18" max="16384" width="9.109375" style="1"/>
  </cols>
  <sheetData>
    <row r="1" spans="1:17" ht="12" customHeight="1" thickBot="1" x14ac:dyDescent="0.3">
      <c r="A1" s="1056" t="s">
        <v>537</v>
      </c>
      <c r="B1" s="1057"/>
      <c r="C1" s="1057"/>
      <c r="D1" s="1057"/>
      <c r="E1" s="1057"/>
      <c r="F1" s="1057"/>
      <c r="G1" s="1057"/>
      <c r="H1" s="1057"/>
      <c r="I1" s="1057"/>
      <c r="J1" s="1057"/>
      <c r="K1" s="1057"/>
      <c r="L1" s="1057"/>
      <c r="M1" s="1057"/>
      <c r="N1" s="1057"/>
      <c r="O1" s="1057"/>
      <c r="P1" s="1057"/>
      <c r="Q1" s="1058"/>
    </row>
    <row r="2" spans="1:17" s="2" customFormat="1" ht="12" customHeight="1" thickBot="1" x14ac:dyDescent="0.35">
      <c r="A2" s="1049" t="s">
        <v>126</v>
      </c>
      <c r="B2" s="1059"/>
      <c r="C2" s="1059"/>
      <c r="D2" s="1059"/>
      <c r="E2" s="1059"/>
      <c r="F2" s="1059"/>
      <c r="G2" s="1059"/>
      <c r="H2" s="1060"/>
      <c r="I2" s="417"/>
      <c r="J2" s="1049" t="s">
        <v>127</v>
      </c>
      <c r="K2" s="1050"/>
      <c r="L2" s="1050"/>
      <c r="M2" s="1050"/>
      <c r="N2" s="1050"/>
      <c r="O2" s="1050"/>
      <c r="P2" s="1050"/>
      <c r="Q2" s="1051"/>
    </row>
    <row r="3" spans="1:17" ht="12" customHeight="1" x14ac:dyDescent="0.25">
      <c r="A3" s="409" t="s">
        <v>128</v>
      </c>
      <c r="B3" s="410" t="s">
        <v>129</v>
      </c>
      <c r="C3" s="423" t="s">
        <v>447</v>
      </c>
      <c r="D3" s="424" t="s">
        <v>3</v>
      </c>
      <c r="E3" s="425" t="s">
        <v>121</v>
      </c>
      <c r="F3" s="411" t="s">
        <v>130</v>
      </c>
      <c r="G3" s="411" t="s">
        <v>131</v>
      </c>
      <c r="H3" s="414" t="s">
        <v>123</v>
      </c>
      <c r="I3" s="390"/>
      <c r="J3" s="409" t="s">
        <v>128</v>
      </c>
      <c r="K3" s="410" t="s">
        <v>129</v>
      </c>
      <c r="L3" s="423" t="s">
        <v>447</v>
      </c>
      <c r="M3" s="424" t="s">
        <v>3</v>
      </c>
      <c r="N3" s="425" t="s">
        <v>121</v>
      </c>
      <c r="O3" s="411" t="s">
        <v>130</v>
      </c>
      <c r="P3" s="411" t="s">
        <v>131</v>
      </c>
      <c r="Q3" s="414" t="s">
        <v>123</v>
      </c>
    </row>
    <row r="4" spans="1:17" ht="12" customHeight="1" x14ac:dyDescent="0.25">
      <c r="A4" s="8">
        <v>1</v>
      </c>
      <c r="B4" s="9" t="s">
        <v>450</v>
      </c>
      <c r="C4" s="109">
        <f>SUM(2022-D4)</f>
        <v>29</v>
      </c>
      <c r="D4" s="10">
        <v>1993</v>
      </c>
      <c r="E4" s="963">
        <v>0.59375</v>
      </c>
      <c r="F4" s="109">
        <v>2014</v>
      </c>
      <c r="G4" s="109">
        <f t="shared" ref="G4:G28" si="0">SUM(F4-D4)</f>
        <v>21</v>
      </c>
      <c r="H4" s="114"/>
      <c r="I4" s="391"/>
      <c r="J4" s="8">
        <v>1</v>
      </c>
      <c r="K4" s="11" t="s">
        <v>132</v>
      </c>
      <c r="L4" s="109">
        <f>SUM(2022-M4)</f>
        <v>63</v>
      </c>
      <c r="M4" s="10">
        <v>1959</v>
      </c>
      <c r="N4" s="12">
        <v>0.62222222222222223</v>
      </c>
      <c r="O4" s="109">
        <v>1995</v>
      </c>
      <c r="P4" s="109">
        <f t="shared" ref="P4:P28" si="1">SUM(O4-M4)</f>
        <v>36</v>
      </c>
      <c r="Q4" s="114" t="s">
        <v>133</v>
      </c>
    </row>
    <row r="5" spans="1:17" ht="12" customHeight="1" x14ac:dyDescent="0.25">
      <c r="A5" s="8">
        <v>2</v>
      </c>
      <c r="B5" s="11" t="s">
        <v>49</v>
      </c>
      <c r="C5" s="109">
        <f t="shared" ref="C5:C28" si="2">SUM(2022-D5)</f>
        <v>49</v>
      </c>
      <c r="D5" s="10">
        <v>1973</v>
      </c>
      <c r="E5" s="12">
        <v>0.60138888888888886</v>
      </c>
      <c r="F5" s="109">
        <v>1997</v>
      </c>
      <c r="G5" s="109">
        <f t="shared" si="0"/>
        <v>24</v>
      </c>
      <c r="H5" s="114" t="s">
        <v>133</v>
      </c>
      <c r="I5" s="391"/>
      <c r="J5" s="8">
        <v>2</v>
      </c>
      <c r="K5" s="11" t="s">
        <v>134</v>
      </c>
      <c r="L5" s="109">
        <f t="shared" ref="L5:L28" si="3">SUM(2022-M5)</f>
        <v>51</v>
      </c>
      <c r="M5" s="10">
        <v>1971</v>
      </c>
      <c r="N5" s="12">
        <v>0.62430555555555556</v>
      </c>
      <c r="O5" s="109">
        <v>2001</v>
      </c>
      <c r="P5" s="109">
        <f t="shared" si="1"/>
        <v>30</v>
      </c>
      <c r="Q5" s="114" t="s">
        <v>133</v>
      </c>
    </row>
    <row r="6" spans="1:17" ht="12" customHeight="1" x14ac:dyDescent="0.25">
      <c r="A6" s="8">
        <v>3</v>
      </c>
      <c r="B6" s="11" t="s">
        <v>135</v>
      </c>
      <c r="C6" s="109">
        <f t="shared" si="2"/>
        <v>35</v>
      </c>
      <c r="D6" s="10">
        <v>1987</v>
      </c>
      <c r="E6" s="12">
        <v>0.60625000000000007</v>
      </c>
      <c r="F6" s="109">
        <v>2011</v>
      </c>
      <c r="G6" s="109">
        <f t="shared" si="0"/>
        <v>24</v>
      </c>
      <c r="H6" s="114" t="s">
        <v>133</v>
      </c>
      <c r="I6" s="391"/>
      <c r="J6" s="8">
        <v>3</v>
      </c>
      <c r="K6" s="11" t="s">
        <v>63</v>
      </c>
      <c r="L6" s="109">
        <f t="shared" si="3"/>
        <v>59</v>
      </c>
      <c r="M6" s="10">
        <v>1963</v>
      </c>
      <c r="N6" s="12">
        <v>0.62708333333333333</v>
      </c>
      <c r="O6" s="109">
        <v>1997</v>
      </c>
      <c r="P6" s="109">
        <f t="shared" si="1"/>
        <v>34</v>
      </c>
      <c r="Q6" s="114" t="s">
        <v>133</v>
      </c>
    </row>
    <row r="7" spans="1:17" ht="12" customHeight="1" x14ac:dyDescent="0.25">
      <c r="A7" s="8">
        <v>4</v>
      </c>
      <c r="B7" s="11" t="s">
        <v>136</v>
      </c>
      <c r="C7" s="109">
        <f t="shared" si="2"/>
        <v>36</v>
      </c>
      <c r="D7" s="10">
        <v>1986</v>
      </c>
      <c r="E7" s="12">
        <v>0.61041666666666672</v>
      </c>
      <c r="F7" s="109">
        <v>2006</v>
      </c>
      <c r="G7" s="109">
        <f t="shared" si="0"/>
        <v>20</v>
      </c>
      <c r="H7" s="114" t="s">
        <v>133</v>
      </c>
      <c r="I7" s="391"/>
      <c r="J7" s="8">
        <v>4</v>
      </c>
      <c r="K7" s="11" t="s">
        <v>49</v>
      </c>
      <c r="L7" s="109">
        <f t="shared" si="3"/>
        <v>49</v>
      </c>
      <c r="M7" s="10">
        <v>1973</v>
      </c>
      <c r="N7" s="12">
        <v>0.62777777777777777</v>
      </c>
      <c r="O7" s="109">
        <v>2003</v>
      </c>
      <c r="P7" s="109">
        <f t="shared" si="1"/>
        <v>30</v>
      </c>
      <c r="Q7" s="114" t="s">
        <v>133</v>
      </c>
    </row>
    <row r="8" spans="1:17" ht="12" customHeight="1" x14ac:dyDescent="0.25">
      <c r="A8" s="8">
        <v>5</v>
      </c>
      <c r="B8" s="11" t="s">
        <v>134</v>
      </c>
      <c r="C8" s="109">
        <f t="shared" si="2"/>
        <v>51</v>
      </c>
      <c r="D8" s="10">
        <v>1971</v>
      </c>
      <c r="E8" s="12">
        <v>0.61111111111111105</v>
      </c>
      <c r="F8" s="109">
        <v>1997</v>
      </c>
      <c r="G8" s="109">
        <f t="shared" si="0"/>
        <v>26</v>
      </c>
      <c r="H8" s="114" t="s">
        <v>133</v>
      </c>
      <c r="I8" s="391"/>
      <c r="J8" s="8">
        <v>5</v>
      </c>
      <c r="K8" s="11" t="s">
        <v>137</v>
      </c>
      <c r="L8" s="109">
        <f t="shared" si="3"/>
        <v>47</v>
      </c>
      <c r="M8" s="10">
        <v>1975</v>
      </c>
      <c r="N8" s="12">
        <v>0.63541666666666663</v>
      </c>
      <c r="O8" s="109">
        <v>2014</v>
      </c>
      <c r="P8" s="109">
        <f t="shared" si="1"/>
        <v>39</v>
      </c>
      <c r="Q8" s="114" t="s">
        <v>133</v>
      </c>
    </row>
    <row r="9" spans="1:17" ht="12" customHeight="1" x14ac:dyDescent="0.25">
      <c r="A9" s="8">
        <v>6</v>
      </c>
      <c r="B9" s="11" t="s">
        <v>138</v>
      </c>
      <c r="C9" s="109">
        <f t="shared" si="2"/>
        <v>30</v>
      </c>
      <c r="D9" s="10">
        <v>1992</v>
      </c>
      <c r="E9" s="12">
        <v>0.61597222222222225</v>
      </c>
      <c r="F9" s="109">
        <v>2012</v>
      </c>
      <c r="G9" s="109">
        <f t="shared" si="0"/>
        <v>20</v>
      </c>
      <c r="H9" s="114" t="s">
        <v>133</v>
      </c>
      <c r="I9" s="391"/>
      <c r="J9" s="8">
        <v>6</v>
      </c>
      <c r="K9" s="11" t="s">
        <v>139</v>
      </c>
      <c r="L9" s="109">
        <f t="shared" si="3"/>
        <v>60</v>
      </c>
      <c r="M9" s="10">
        <v>1962</v>
      </c>
      <c r="N9" s="12">
        <v>0.63680555555555551</v>
      </c>
      <c r="O9" s="109">
        <v>1994</v>
      </c>
      <c r="P9" s="109">
        <f t="shared" si="1"/>
        <v>32</v>
      </c>
      <c r="Q9" s="114" t="s">
        <v>133</v>
      </c>
    </row>
    <row r="10" spans="1:17" ht="12" customHeight="1" x14ac:dyDescent="0.25">
      <c r="A10" s="8">
        <v>7</v>
      </c>
      <c r="B10" s="11" t="s">
        <v>140</v>
      </c>
      <c r="C10" s="109">
        <f t="shared" si="2"/>
        <v>37</v>
      </c>
      <c r="D10" s="10">
        <v>1985</v>
      </c>
      <c r="E10" s="12">
        <v>0.61805555555555558</v>
      </c>
      <c r="F10" s="109">
        <v>2003</v>
      </c>
      <c r="G10" s="109">
        <f t="shared" si="0"/>
        <v>18</v>
      </c>
      <c r="H10" s="114" t="s">
        <v>133</v>
      </c>
      <c r="I10" s="391"/>
      <c r="J10" s="8">
        <v>7</v>
      </c>
      <c r="K10" s="11" t="s">
        <v>141</v>
      </c>
      <c r="L10" s="109">
        <f t="shared" si="3"/>
        <v>40</v>
      </c>
      <c r="M10" s="10">
        <v>1982</v>
      </c>
      <c r="N10" s="12">
        <v>0.63958333333333328</v>
      </c>
      <c r="O10" s="109">
        <v>2019</v>
      </c>
      <c r="P10" s="109">
        <f t="shared" si="1"/>
        <v>37</v>
      </c>
      <c r="Q10" s="114" t="s">
        <v>133</v>
      </c>
    </row>
    <row r="11" spans="1:17" ht="12" customHeight="1" x14ac:dyDescent="0.25">
      <c r="A11" s="8">
        <v>8</v>
      </c>
      <c r="B11" s="11" t="s">
        <v>142</v>
      </c>
      <c r="C11" s="109">
        <f t="shared" si="2"/>
        <v>42</v>
      </c>
      <c r="D11" s="10">
        <v>1980</v>
      </c>
      <c r="E11" s="12">
        <v>0.63402777777777775</v>
      </c>
      <c r="F11" s="109">
        <v>2007</v>
      </c>
      <c r="G11" s="109">
        <f t="shared" si="0"/>
        <v>27</v>
      </c>
      <c r="H11" s="114" t="s">
        <v>133</v>
      </c>
      <c r="I11" s="391"/>
      <c r="J11" s="8">
        <v>8</v>
      </c>
      <c r="K11" s="11" t="s">
        <v>34</v>
      </c>
      <c r="L11" s="109">
        <f t="shared" si="3"/>
        <v>41</v>
      </c>
      <c r="M11" s="10">
        <v>1981</v>
      </c>
      <c r="N11" s="12">
        <v>0.64513888888888882</v>
      </c>
      <c r="O11" s="109">
        <v>2019</v>
      </c>
      <c r="P11" s="109">
        <f t="shared" si="1"/>
        <v>38</v>
      </c>
      <c r="Q11" s="114" t="s">
        <v>133</v>
      </c>
    </row>
    <row r="12" spans="1:17" ht="12" customHeight="1" x14ac:dyDescent="0.25">
      <c r="A12" s="8">
        <v>9</v>
      </c>
      <c r="B12" s="11" t="s">
        <v>143</v>
      </c>
      <c r="C12" s="109">
        <f t="shared" si="2"/>
        <v>31</v>
      </c>
      <c r="D12" s="10">
        <v>1991</v>
      </c>
      <c r="E12" s="12">
        <v>0.63402777777777775</v>
      </c>
      <c r="F12" s="109">
        <v>2008</v>
      </c>
      <c r="G12" s="109">
        <f t="shared" si="0"/>
        <v>17</v>
      </c>
      <c r="H12" s="114" t="s">
        <v>133</v>
      </c>
      <c r="I12" s="391"/>
      <c r="J12" s="8">
        <v>9</v>
      </c>
      <c r="K12" s="11" t="s">
        <v>144</v>
      </c>
      <c r="L12" s="109">
        <f t="shared" si="3"/>
        <v>38</v>
      </c>
      <c r="M12" s="10">
        <v>1984</v>
      </c>
      <c r="N12" s="12">
        <v>0.64722222222222225</v>
      </c>
      <c r="O12" s="109">
        <v>2019</v>
      </c>
      <c r="P12" s="109">
        <f t="shared" si="1"/>
        <v>35</v>
      </c>
      <c r="Q12" s="114"/>
    </row>
    <row r="13" spans="1:17" ht="12" customHeight="1" x14ac:dyDescent="0.25">
      <c r="A13" s="8">
        <v>10</v>
      </c>
      <c r="B13" s="13" t="s">
        <v>145</v>
      </c>
      <c r="C13" s="109">
        <f t="shared" si="2"/>
        <v>31</v>
      </c>
      <c r="D13" s="10">
        <v>1991</v>
      </c>
      <c r="E13" s="12">
        <v>0.63680555555555551</v>
      </c>
      <c r="F13" s="109">
        <v>2012</v>
      </c>
      <c r="G13" s="109">
        <f t="shared" si="0"/>
        <v>21</v>
      </c>
      <c r="H13" s="114" t="s">
        <v>133</v>
      </c>
      <c r="I13" s="391"/>
      <c r="J13" s="8">
        <v>10</v>
      </c>
      <c r="K13" s="11" t="s">
        <v>146</v>
      </c>
      <c r="L13" s="109">
        <f t="shared" si="3"/>
        <v>42</v>
      </c>
      <c r="M13" s="10">
        <v>1980</v>
      </c>
      <c r="N13" s="12">
        <v>0.65069444444444446</v>
      </c>
      <c r="O13" s="109">
        <v>2015</v>
      </c>
      <c r="P13" s="109">
        <f t="shared" si="1"/>
        <v>35</v>
      </c>
      <c r="Q13" s="114" t="s">
        <v>133</v>
      </c>
    </row>
    <row r="14" spans="1:17" ht="12" customHeight="1" x14ac:dyDescent="0.25">
      <c r="A14" s="8">
        <v>11</v>
      </c>
      <c r="B14" s="11" t="s">
        <v>54</v>
      </c>
      <c r="C14" s="109">
        <f t="shared" si="2"/>
        <v>44</v>
      </c>
      <c r="D14" s="10">
        <v>1978</v>
      </c>
      <c r="E14" s="12">
        <v>0.6381944444444444</v>
      </c>
      <c r="F14" s="109">
        <v>1997</v>
      </c>
      <c r="G14" s="109">
        <f t="shared" si="0"/>
        <v>19</v>
      </c>
      <c r="H14" s="114" t="s">
        <v>133</v>
      </c>
      <c r="I14" s="391"/>
      <c r="J14" s="8">
        <v>11</v>
      </c>
      <c r="K14" s="11" t="s">
        <v>22</v>
      </c>
      <c r="L14" s="109">
        <f t="shared" si="3"/>
        <v>37</v>
      </c>
      <c r="M14" s="10">
        <v>1985</v>
      </c>
      <c r="N14" s="12">
        <v>0.65555555555555556</v>
      </c>
      <c r="O14" s="109">
        <v>2021</v>
      </c>
      <c r="P14" s="109">
        <f t="shared" si="1"/>
        <v>36</v>
      </c>
      <c r="Q14" s="114"/>
    </row>
    <row r="15" spans="1:17" ht="12" customHeight="1" x14ac:dyDescent="0.25">
      <c r="A15" s="8">
        <v>12</v>
      </c>
      <c r="B15" s="13" t="s">
        <v>147</v>
      </c>
      <c r="C15" s="109">
        <f t="shared" si="2"/>
        <v>23</v>
      </c>
      <c r="D15" s="10">
        <v>1999</v>
      </c>
      <c r="E15" s="12">
        <v>0.6381944444444444</v>
      </c>
      <c r="F15" s="109">
        <v>2016</v>
      </c>
      <c r="G15" s="109">
        <f t="shared" si="0"/>
        <v>17</v>
      </c>
      <c r="H15" s="114"/>
      <c r="I15" s="391"/>
      <c r="J15" s="8">
        <v>12</v>
      </c>
      <c r="K15" s="11" t="s">
        <v>71</v>
      </c>
      <c r="L15" s="109">
        <f t="shared" si="3"/>
        <v>52</v>
      </c>
      <c r="M15" s="10">
        <v>1970</v>
      </c>
      <c r="N15" s="12">
        <v>0.65694444444444444</v>
      </c>
      <c r="O15" s="109">
        <v>2001</v>
      </c>
      <c r="P15" s="109">
        <f t="shared" si="1"/>
        <v>31</v>
      </c>
      <c r="Q15" s="114" t="s">
        <v>133</v>
      </c>
    </row>
    <row r="16" spans="1:17" ht="12" customHeight="1" x14ac:dyDescent="0.25">
      <c r="A16" s="8">
        <v>13</v>
      </c>
      <c r="B16" s="11" t="s">
        <v>149</v>
      </c>
      <c r="C16" s="109">
        <f t="shared" si="2"/>
        <v>31</v>
      </c>
      <c r="D16" s="10">
        <v>1991</v>
      </c>
      <c r="E16" s="12">
        <v>0.63888888888888895</v>
      </c>
      <c r="F16" s="109">
        <v>2008</v>
      </c>
      <c r="G16" s="109">
        <f t="shared" si="0"/>
        <v>17</v>
      </c>
      <c r="H16" s="114" t="s">
        <v>133</v>
      </c>
      <c r="I16" s="391"/>
      <c r="J16" s="8">
        <v>13</v>
      </c>
      <c r="K16" s="11" t="s">
        <v>148</v>
      </c>
      <c r="L16" s="109">
        <f t="shared" si="3"/>
        <v>59</v>
      </c>
      <c r="M16" s="10">
        <v>1963</v>
      </c>
      <c r="N16" s="12">
        <v>0.66041666666666665</v>
      </c>
      <c r="O16" s="109">
        <v>1997</v>
      </c>
      <c r="P16" s="109">
        <f t="shared" si="1"/>
        <v>34</v>
      </c>
      <c r="Q16" s="114" t="s">
        <v>133</v>
      </c>
    </row>
    <row r="17" spans="1:17" ht="12" customHeight="1" x14ac:dyDescent="0.25">
      <c r="A17" s="8">
        <v>14</v>
      </c>
      <c r="B17" s="11" t="s">
        <v>151</v>
      </c>
      <c r="C17" s="109">
        <f t="shared" si="2"/>
        <v>43</v>
      </c>
      <c r="D17" s="10">
        <v>1979</v>
      </c>
      <c r="E17" s="12">
        <v>0.63958333333333328</v>
      </c>
      <c r="F17" s="109">
        <v>1997</v>
      </c>
      <c r="G17" s="109">
        <f t="shared" si="0"/>
        <v>18</v>
      </c>
      <c r="H17" s="114" t="s">
        <v>133</v>
      </c>
      <c r="I17" s="391"/>
      <c r="J17" s="8">
        <v>14</v>
      </c>
      <c r="K17" s="13" t="s">
        <v>150</v>
      </c>
      <c r="L17" s="109">
        <f t="shared" si="3"/>
        <v>41</v>
      </c>
      <c r="M17" s="10">
        <v>1981</v>
      </c>
      <c r="N17" s="12">
        <v>0.66041666666666665</v>
      </c>
      <c r="O17" s="109">
        <v>2011</v>
      </c>
      <c r="P17" s="109">
        <f t="shared" si="1"/>
        <v>30</v>
      </c>
      <c r="Q17" s="114" t="s">
        <v>133</v>
      </c>
    </row>
    <row r="18" spans="1:17" ht="12" customHeight="1" x14ac:dyDescent="0.25">
      <c r="A18" s="8">
        <v>15</v>
      </c>
      <c r="B18" s="11" t="s">
        <v>153</v>
      </c>
      <c r="C18" s="109">
        <f t="shared" si="2"/>
        <v>42</v>
      </c>
      <c r="D18" s="10">
        <v>1980</v>
      </c>
      <c r="E18" s="12">
        <v>0.63958333333333328</v>
      </c>
      <c r="F18" s="109">
        <v>1998</v>
      </c>
      <c r="G18" s="109">
        <f t="shared" si="0"/>
        <v>18</v>
      </c>
      <c r="H18" s="114" t="s">
        <v>133</v>
      </c>
      <c r="I18" s="391"/>
      <c r="J18" s="8">
        <v>15</v>
      </c>
      <c r="K18" s="11" t="s">
        <v>152</v>
      </c>
      <c r="L18" s="109">
        <f t="shared" si="3"/>
        <v>53</v>
      </c>
      <c r="M18" s="10">
        <v>1969</v>
      </c>
      <c r="N18" s="12">
        <v>0.66319444444444442</v>
      </c>
      <c r="O18" s="109">
        <v>2005</v>
      </c>
      <c r="P18" s="109">
        <f t="shared" si="1"/>
        <v>36</v>
      </c>
      <c r="Q18" s="114" t="s">
        <v>133</v>
      </c>
    </row>
    <row r="19" spans="1:17" ht="12" customHeight="1" x14ac:dyDescent="0.25">
      <c r="A19" s="8">
        <v>16</v>
      </c>
      <c r="B19" s="13" t="s">
        <v>155</v>
      </c>
      <c r="C19" s="109">
        <f t="shared" si="2"/>
        <v>28</v>
      </c>
      <c r="D19" s="10">
        <v>1994</v>
      </c>
      <c r="E19" s="12">
        <v>0.64236111111111105</v>
      </c>
      <c r="F19" s="109">
        <v>2012</v>
      </c>
      <c r="G19" s="109">
        <f t="shared" si="0"/>
        <v>18</v>
      </c>
      <c r="H19" s="114"/>
      <c r="I19" s="391"/>
      <c r="J19" s="8">
        <v>16</v>
      </c>
      <c r="K19" s="13" t="s">
        <v>154</v>
      </c>
      <c r="L19" s="109">
        <f t="shared" si="3"/>
        <v>46</v>
      </c>
      <c r="M19" s="10">
        <v>1976</v>
      </c>
      <c r="N19" s="12">
        <v>0.66319444444444442</v>
      </c>
      <c r="O19" s="109">
        <v>2014</v>
      </c>
      <c r="P19" s="109">
        <f t="shared" si="1"/>
        <v>38</v>
      </c>
      <c r="Q19" s="114" t="s">
        <v>133</v>
      </c>
    </row>
    <row r="20" spans="1:17" ht="12" customHeight="1" x14ac:dyDescent="0.25">
      <c r="A20" s="8">
        <v>17</v>
      </c>
      <c r="B20" s="11" t="s">
        <v>77</v>
      </c>
      <c r="C20" s="109">
        <f t="shared" si="2"/>
        <v>40</v>
      </c>
      <c r="D20" s="10">
        <v>1982</v>
      </c>
      <c r="E20" s="12">
        <v>0.6430555555555556</v>
      </c>
      <c r="F20" s="109">
        <v>2007</v>
      </c>
      <c r="G20" s="109">
        <f t="shared" si="0"/>
        <v>25</v>
      </c>
      <c r="H20" s="114" t="s">
        <v>133</v>
      </c>
      <c r="I20" s="391"/>
      <c r="J20" s="8">
        <v>17</v>
      </c>
      <c r="K20" s="13" t="s">
        <v>156</v>
      </c>
      <c r="L20" s="109">
        <f t="shared" si="3"/>
        <v>40</v>
      </c>
      <c r="M20" s="10">
        <v>1982</v>
      </c>
      <c r="N20" s="12">
        <v>0.66319444444444442</v>
      </c>
      <c r="O20" s="109">
        <v>2015</v>
      </c>
      <c r="P20" s="109">
        <f t="shared" si="1"/>
        <v>33</v>
      </c>
      <c r="Q20" s="114" t="s">
        <v>133</v>
      </c>
    </row>
    <row r="21" spans="1:17" ht="12" customHeight="1" x14ac:dyDescent="0.25">
      <c r="A21" s="8">
        <v>18</v>
      </c>
      <c r="B21" s="14" t="s">
        <v>157</v>
      </c>
      <c r="C21" s="109">
        <f t="shared" si="2"/>
        <v>27</v>
      </c>
      <c r="D21" s="10">
        <v>1995</v>
      </c>
      <c r="E21" s="12">
        <v>0.64513888888888882</v>
      </c>
      <c r="F21" s="109">
        <v>2016</v>
      </c>
      <c r="G21" s="109">
        <f t="shared" si="0"/>
        <v>21</v>
      </c>
      <c r="H21" s="114"/>
      <c r="I21" s="391"/>
      <c r="J21" s="8">
        <v>18</v>
      </c>
      <c r="K21" s="13" t="s">
        <v>158</v>
      </c>
      <c r="L21" s="109">
        <f t="shared" si="3"/>
        <v>38</v>
      </c>
      <c r="M21" s="10">
        <v>1984</v>
      </c>
      <c r="N21" s="12">
        <v>0.6645833333333333</v>
      </c>
      <c r="O21" s="109">
        <v>2014</v>
      </c>
      <c r="P21" s="109">
        <f t="shared" si="1"/>
        <v>30</v>
      </c>
      <c r="Q21" s="114"/>
    </row>
    <row r="22" spans="1:17" ht="12" customHeight="1" x14ac:dyDescent="0.25">
      <c r="A22" s="8">
        <v>19</v>
      </c>
      <c r="B22" s="11" t="s">
        <v>159</v>
      </c>
      <c r="C22" s="109">
        <f t="shared" si="2"/>
        <v>35</v>
      </c>
      <c r="D22" s="10">
        <v>1987</v>
      </c>
      <c r="E22" s="12">
        <v>0.6479166666666667</v>
      </c>
      <c r="F22" s="109">
        <v>2011</v>
      </c>
      <c r="G22" s="109">
        <f t="shared" si="0"/>
        <v>24</v>
      </c>
      <c r="H22" s="114" t="s">
        <v>133</v>
      </c>
      <c r="I22" s="391"/>
      <c r="J22" s="8">
        <v>19</v>
      </c>
      <c r="K22" s="13" t="s">
        <v>77</v>
      </c>
      <c r="L22" s="109">
        <f t="shared" si="3"/>
        <v>40</v>
      </c>
      <c r="M22" s="10">
        <v>1982</v>
      </c>
      <c r="N22" s="12">
        <v>0.66597222222222219</v>
      </c>
      <c r="O22" s="109">
        <v>2014</v>
      </c>
      <c r="P22" s="109">
        <f t="shared" si="1"/>
        <v>32</v>
      </c>
      <c r="Q22" s="114" t="s">
        <v>133</v>
      </c>
    </row>
    <row r="23" spans="1:17" ht="12" customHeight="1" x14ac:dyDescent="0.25">
      <c r="A23" s="8">
        <v>20</v>
      </c>
      <c r="B23" s="11" t="s">
        <v>160</v>
      </c>
      <c r="C23" s="109">
        <f t="shared" si="2"/>
        <v>32</v>
      </c>
      <c r="D23" s="10">
        <v>1990</v>
      </c>
      <c r="E23" s="12">
        <v>0.64861111111111114</v>
      </c>
      <c r="F23" s="109">
        <v>2010</v>
      </c>
      <c r="G23" s="109">
        <f t="shared" si="0"/>
        <v>20</v>
      </c>
      <c r="H23" s="114" t="s">
        <v>133</v>
      </c>
      <c r="I23" s="391"/>
      <c r="J23" s="8">
        <v>20</v>
      </c>
      <c r="K23" s="11" t="s">
        <v>161</v>
      </c>
      <c r="L23" s="109">
        <f t="shared" si="3"/>
        <v>48</v>
      </c>
      <c r="M23" s="10">
        <v>1974</v>
      </c>
      <c r="N23" s="12">
        <v>0.66805555555555562</v>
      </c>
      <c r="O23" s="109">
        <v>2010</v>
      </c>
      <c r="P23" s="109">
        <f t="shared" si="1"/>
        <v>36</v>
      </c>
      <c r="Q23" s="114" t="s">
        <v>133</v>
      </c>
    </row>
    <row r="24" spans="1:17" ht="12" customHeight="1" x14ac:dyDescent="0.25">
      <c r="A24" s="8">
        <v>21</v>
      </c>
      <c r="B24" s="11" t="s">
        <v>162</v>
      </c>
      <c r="C24" s="109">
        <f t="shared" si="2"/>
        <v>46</v>
      </c>
      <c r="D24" s="10">
        <v>1976</v>
      </c>
      <c r="E24" s="12">
        <v>0.65</v>
      </c>
      <c r="F24" s="109">
        <v>1994</v>
      </c>
      <c r="G24" s="109">
        <f t="shared" si="0"/>
        <v>18</v>
      </c>
      <c r="H24" s="114" t="s">
        <v>133</v>
      </c>
      <c r="I24" s="391"/>
      <c r="J24" s="8">
        <v>21</v>
      </c>
      <c r="K24" s="11" t="s">
        <v>68</v>
      </c>
      <c r="L24" s="109">
        <f t="shared" si="3"/>
        <v>54</v>
      </c>
      <c r="M24" s="10">
        <v>1968</v>
      </c>
      <c r="N24" s="12">
        <v>0.67083333333333339</v>
      </c>
      <c r="O24" s="109">
        <v>2004</v>
      </c>
      <c r="P24" s="109">
        <f t="shared" si="1"/>
        <v>36</v>
      </c>
      <c r="Q24" s="114" t="s">
        <v>133</v>
      </c>
    </row>
    <row r="25" spans="1:17" ht="12" customHeight="1" x14ac:dyDescent="0.25">
      <c r="A25" s="8">
        <v>22</v>
      </c>
      <c r="B25" s="11" t="s">
        <v>16</v>
      </c>
      <c r="C25" s="109">
        <f t="shared" si="2"/>
        <v>24</v>
      </c>
      <c r="D25" s="10">
        <v>1998</v>
      </c>
      <c r="E25" s="12">
        <v>0.65416666666666667</v>
      </c>
      <c r="F25" s="109">
        <v>2021</v>
      </c>
      <c r="G25" s="109">
        <f t="shared" si="0"/>
        <v>23</v>
      </c>
      <c r="H25" s="114"/>
      <c r="I25" s="391"/>
      <c r="J25" s="8">
        <v>22</v>
      </c>
      <c r="K25" s="11" t="s">
        <v>56</v>
      </c>
      <c r="L25" s="109">
        <f t="shared" si="3"/>
        <v>49</v>
      </c>
      <c r="M25" s="10">
        <v>1973</v>
      </c>
      <c r="N25" s="12">
        <v>0.67291666666666661</v>
      </c>
      <c r="O25" s="109">
        <v>2012</v>
      </c>
      <c r="P25" s="109">
        <f t="shared" si="1"/>
        <v>39</v>
      </c>
      <c r="Q25" s="114" t="s">
        <v>133</v>
      </c>
    </row>
    <row r="26" spans="1:17" ht="12" customHeight="1" x14ac:dyDescent="0.25">
      <c r="A26" s="8">
        <v>23</v>
      </c>
      <c r="B26" s="11" t="s">
        <v>68</v>
      </c>
      <c r="C26" s="109">
        <f t="shared" si="2"/>
        <v>54</v>
      </c>
      <c r="D26" s="10">
        <v>1968</v>
      </c>
      <c r="E26" s="12">
        <v>0.65486111111111112</v>
      </c>
      <c r="F26" s="109">
        <v>1990</v>
      </c>
      <c r="G26" s="109">
        <f t="shared" si="0"/>
        <v>22</v>
      </c>
      <c r="H26" s="114" t="s">
        <v>133</v>
      </c>
      <c r="I26" s="391"/>
      <c r="J26" s="8">
        <v>23</v>
      </c>
      <c r="K26" s="11" t="s">
        <v>164</v>
      </c>
      <c r="L26" s="109">
        <f t="shared" si="3"/>
        <v>62</v>
      </c>
      <c r="M26" s="10">
        <v>1960</v>
      </c>
      <c r="N26" s="12">
        <v>0.67569444444444438</v>
      </c>
      <c r="O26" s="109">
        <v>1993</v>
      </c>
      <c r="P26" s="109">
        <f t="shared" si="1"/>
        <v>33</v>
      </c>
      <c r="Q26" s="114" t="s">
        <v>133</v>
      </c>
    </row>
    <row r="27" spans="1:17" ht="12" customHeight="1" x14ac:dyDescent="0.25">
      <c r="A27" s="8">
        <v>24</v>
      </c>
      <c r="B27" s="11" t="s">
        <v>163</v>
      </c>
      <c r="C27" s="109">
        <f t="shared" si="2"/>
        <v>39</v>
      </c>
      <c r="D27" s="10">
        <v>1983</v>
      </c>
      <c r="E27" s="12">
        <v>0.65625</v>
      </c>
      <c r="F27" s="109">
        <v>2003</v>
      </c>
      <c r="G27" s="109">
        <f t="shared" si="0"/>
        <v>20</v>
      </c>
      <c r="H27" s="114" t="s">
        <v>133</v>
      </c>
      <c r="I27" s="391"/>
      <c r="J27" s="8">
        <v>24</v>
      </c>
      <c r="K27" s="11" t="s">
        <v>379</v>
      </c>
      <c r="L27" s="109">
        <f t="shared" si="3"/>
        <v>32</v>
      </c>
      <c r="M27" s="10">
        <v>1990</v>
      </c>
      <c r="N27" s="12">
        <v>0.67847222222222225</v>
      </c>
      <c r="O27" s="109">
        <v>2021</v>
      </c>
      <c r="P27" s="109">
        <f t="shared" si="1"/>
        <v>31</v>
      </c>
      <c r="Q27" s="114"/>
    </row>
    <row r="28" spans="1:17" ht="12" customHeight="1" x14ac:dyDescent="0.25">
      <c r="A28" s="8">
        <v>25</v>
      </c>
      <c r="B28" s="13" t="s">
        <v>19</v>
      </c>
      <c r="C28" s="109">
        <f t="shared" si="2"/>
        <v>24</v>
      </c>
      <c r="D28" s="10">
        <v>1998</v>
      </c>
      <c r="E28" s="12">
        <v>0.65972222222222221</v>
      </c>
      <c r="F28" s="109">
        <v>2020</v>
      </c>
      <c r="G28" s="109">
        <f t="shared" si="0"/>
        <v>22</v>
      </c>
      <c r="H28" s="114"/>
      <c r="I28" s="391"/>
      <c r="J28" s="8">
        <v>25</v>
      </c>
      <c r="K28" s="11" t="s">
        <v>165</v>
      </c>
      <c r="L28" s="109">
        <f t="shared" si="3"/>
        <v>58</v>
      </c>
      <c r="M28" s="10">
        <v>1964</v>
      </c>
      <c r="N28" s="12">
        <v>0.67986111111111114</v>
      </c>
      <c r="O28" s="109">
        <v>2003</v>
      </c>
      <c r="P28" s="109">
        <f t="shared" si="1"/>
        <v>39</v>
      </c>
      <c r="Q28" s="114" t="s">
        <v>133</v>
      </c>
    </row>
    <row r="29" spans="1:17" ht="12" customHeight="1" thickBot="1" x14ac:dyDescent="0.3">
      <c r="A29" s="31"/>
      <c r="B29" s="32" t="s">
        <v>166</v>
      </c>
      <c r="C29" s="388"/>
      <c r="D29" s="33"/>
      <c r="E29" s="34">
        <f>SUM(E4:E28)/25</f>
        <v>0.63433333333333319</v>
      </c>
      <c r="F29" s="1052" t="s">
        <v>167</v>
      </c>
      <c r="G29" s="1052"/>
      <c r="H29" s="420">
        <f>SUM(E4:E13)/10</f>
        <v>0.61618055555555551</v>
      </c>
      <c r="I29" s="392"/>
      <c r="J29" s="31"/>
      <c r="K29" s="32" t="s">
        <v>166</v>
      </c>
      <c r="L29" s="388"/>
      <c r="M29" s="33"/>
      <c r="N29" s="34">
        <f>SUM(N4:N28)/25</f>
        <v>0.65422222222222215</v>
      </c>
      <c r="O29" s="1052" t="s">
        <v>167</v>
      </c>
      <c r="P29" s="1052"/>
      <c r="Q29" s="420">
        <f>SUM(N4:N13)/10</f>
        <v>0.63562499999999988</v>
      </c>
    </row>
    <row r="30" spans="1:17" s="3" customFormat="1" ht="12" customHeight="1" thickBot="1" x14ac:dyDescent="0.3">
      <c r="A30" s="1049" t="s">
        <v>168</v>
      </c>
      <c r="B30" s="1050"/>
      <c r="C30" s="1050"/>
      <c r="D30" s="1050"/>
      <c r="E30" s="1050"/>
      <c r="F30" s="1050"/>
      <c r="G30" s="1050"/>
      <c r="H30" s="1051"/>
      <c r="I30" s="418"/>
      <c r="J30" s="1049" t="s">
        <v>169</v>
      </c>
      <c r="K30" s="1050"/>
      <c r="L30" s="1050"/>
      <c r="M30" s="1050"/>
      <c r="N30" s="1050"/>
      <c r="O30" s="1050"/>
      <c r="P30" s="1050"/>
      <c r="Q30" s="1051"/>
    </row>
    <row r="31" spans="1:17" s="3" customFormat="1" ht="12" customHeight="1" x14ac:dyDescent="0.25">
      <c r="A31" s="396" t="s">
        <v>128</v>
      </c>
      <c r="B31" s="397" t="s">
        <v>129</v>
      </c>
      <c r="C31" s="398" t="s">
        <v>447</v>
      </c>
      <c r="D31" s="399" t="s">
        <v>3</v>
      </c>
      <c r="E31" s="400" t="s">
        <v>121</v>
      </c>
      <c r="F31" s="401" t="s">
        <v>130</v>
      </c>
      <c r="G31" s="401" t="s">
        <v>131</v>
      </c>
      <c r="H31" s="402" t="s">
        <v>123</v>
      </c>
      <c r="I31" s="390"/>
      <c r="J31" s="396" t="s">
        <v>128</v>
      </c>
      <c r="K31" s="397" t="s">
        <v>129</v>
      </c>
      <c r="L31" s="398" t="s">
        <v>447</v>
      </c>
      <c r="M31" s="399" t="s">
        <v>3</v>
      </c>
      <c r="N31" s="400" t="s">
        <v>121</v>
      </c>
      <c r="O31" s="401" t="s">
        <v>130</v>
      </c>
      <c r="P31" s="401" t="s">
        <v>131</v>
      </c>
      <c r="Q31" s="402" t="s">
        <v>123</v>
      </c>
    </row>
    <row r="32" spans="1:17" ht="12" customHeight="1" x14ac:dyDescent="0.25">
      <c r="A32" s="8">
        <v>1</v>
      </c>
      <c r="B32" s="11" t="s">
        <v>132</v>
      </c>
      <c r="C32" s="109">
        <f t="shared" ref="C32:C53" si="4">SUM(2022-D32)</f>
        <v>63</v>
      </c>
      <c r="D32" s="10">
        <v>1959</v>
      </c>
      <c r="E32" s="12">
        <v>0.6333333333333333</v>
      </c>
      <c r="F32" s="109">
        <v>1999</v>
      </c>
      <c r="G32" s="109">
        <f t="shared" ref="G32:G56" si="5">SUM(F32-D32)</f>
        <v>40</v>
      </c>
      <c r="H32" s="114" t="s">
        <v>133</v>
      </c>
      <c r="I32" s="391"/>
      <c r="J32" s="8">
        <v>1</v>
      </c>
      <c r="K32" s="11" t="s">
        <v>69</v>
      </c>
      <c r="L32" s="109">
        <f t="shared" ref="L32:L44" si="6">SUM(2022-M32)</f>
        <v>61</v>
      </c>
      <c r="M32" s="10">
        <v>1961</v>
      </c>
      <c r="N32" s="12">
        <v>0.65138888888888891</v>
      </c>
      <c r="O32" s="109">
        <v>2013</v>
      </c>
      <c r="P32" s="109">
        <f t="shared" ref="P32:P44" si="7">SUM(O32-M32)</f>
        <v>52</v>
      </c>
      <c r="Q32" s="114" t="s">
        <v>133</v>
      </c>
    </row>
    <row r="33" spans="1:17" ht="12" customHeight="1" x14ac:dyDescent="0.25">
      <c r="A33" s="8">
        <v>2</v>
      </c>
      <c r="B33" s="11" t="s">
        <v>170</v>
      </c>
      <c r="C33" s="109">
        <f t="shared" si="4"/>
        <v>65</v>
      </c>
      <c r="D33" s="10">
        <v>1957</v>
      </c>
      <c r="E33" s="12">
        <v>0.64166666666666672</v>
      </c>
      <c r="F33" s="109">
        <v>1999</v>
      </c>
      <c r="G33" s="109">
        <f t="shared" si="5"/>
        <v>42</v>
      </c>
      <c r="H33" s="114" t="s">
        <v>133</v>
      </c>
      <c r="I33" s="391"/>
      <c r="J33" s="8">
        <v>2</v>
      </c>
      <c r="K33" s="11" t="s">
        <v>171</v>
      </c>
      <c r="L33" s="109">
        <f t="shared" si="6"/>
        <v>66</v>
      </c>
      <c r="M33" s="10">
        <v>1956</v>
      </c>
      <c r="N33" s="12">
        <v>0.65416666666666667</v>
      </c>
      <c r="O33" s="109">
        <v>2009</v>
      </c>
      <c r="P33" s="109">
        <f t="shared" si="7"/>
        <v>53</v>
      </c>
      <c r="Q33" s="114" t="s">
        <v>133</v>
      </c>
    </row>
    <row r="34" spans="1:17" ht="12" customHeight="1" x14ac:dyDescent="0.25">
      <c r="A34" s="8">
        <v>3</v>
      </c>
      <c r="B34" s="11" t="s">
        <v>172</v>
      </c>
      <c r="C34" s="109">
        <f t="shared" si="4"/>
        <v>67</v>
      </c>
      <c r="D34" s="10">
        <v>1955</v>
      </c>
      <c r="E34" s="12">
        <v>0.64444444444444449</v>
      </c>
      <c r="F34" s="109">
        <v>1999</v>
      </c>
      <c r="G34" s="109">
        <f t="shared" si="5"/>
        <v>44</v>
      </c>
      <c r="H34" s="114" t="s">
        <v>133</v>
      </c>
      <c r="I34" s="391"/>
      <c r="J34" s="8">
        <v>3</v>
      </c>
      <c r="K34" s="11" t="s">
        <v>172</v>
      </c>
      <c r="L34" s="109">
        <f t="shared" si="6"/>
        <v>67</v>
      </c>
      <c r="M34" s="10">
        <v>1955</v>
      </c>
      <c r="N34" s="12">
        <v>0.65902777777777777</v>
      </c>
      <c r="O34" s="109">
        <v>2005</v>
      </c>
      <c r="P34" s="109">
        <f t="shared" si="7"/>
        <v>50</v>
      </c>
      <c r="Q34" s="114" t="s">
        <v>133</v>
      </c>
    </row>
    <row r="35" spans="1:17" ht="12" customHeight="1" x14ac:dyDescent="0.25">
      <c r="A35" s="8">
        <v>4</v>
      </c>
      <c r="B35" s="14" t="s">
        <v>137</v>
      </c>
      <c r="C35" s="109">
        <f t="shared" si="4"/>
        <v>47</v>
      </c>
      <c r="D35" s="15">
        <v>1975</v>
      </c>
      <c r="E35" s="16">
        <v>0.64652777777777781</v>
      </c>
      <c r="F35" s="111">
        <v>2015</v>
      </c>
      <c r="G35" s="112">
        <f t="shared" si="5"/>
        <v>40</v>
      </c>
      <c r="H35" s="114"/>
      <c r="I35" s="391"/>
      <c r="J35" s="8">
        <v>4</v>
      </c>
      <c r="K35" s="11" t="s">
        <v>173</v>
      </c>
      <c r="L35" s="109">
        <f t="shared" si="6"/>
        <v>62</v>
      </c>
      <c r="M35" s="10">
        <v>1960</v>
      </c>
      <c r="N35" s="12">
        <v>0.66249999999999998</v>
      </c>
      <c r="O35" s="109">
        <v>2012</v>
      </c>
      <c r="P35" s="109">
        <f t="shared" si="7"/>
        <v>52</v>
      </c>
      <c r="Q35" s="114" t="s">
        <v>133</v>
      </c>
    </row>
    <row r="36" spans="1:17" ht="12" customHeight="1" x14ac:dyDescent="0.25">
      <c r="A36" s="8">
        <v>5</v>
      </c>
      <c r="B36" s="11" t="s">
        <v>63</v>
      </c>
      <c r="C36" s="109">
        <f t="shared" si="4"/>
        <v>59</v>
      </c>
      <c r="D36" s="10">
        <v>1963</v>
      </c>
      <c r="E36" s="12">
        <v>0.65</v>
      </c>
      <c r="F36" s="109">
        <v>2006</v>
      </c>
      <c r="G36" s="109">
        <f t="shared" si="5"/>
        <v>43</v>
      </c>
      <c r="H36" s="114" t="s">
        <v>133</v>
      </c>
      <c r="I36" s="391"/>
      <c r="J36" s="8">
        <v>5</v>
      </c>
      <c r="K36" s="11" t="s">
        <v>174</v>
      </c>
      <c r="L36" s="109">
        <f t="shared" si="6"/>
        <v>71</v>
      </c>
      <c r="M36" s="10">
        <v>1951</v>
      </c>
      <c r="N36" s="12">
        <v>0.67083333333333339</v>
      </c>
      <c r="O36" s="109">
        <v>2001</v>
      </c>
      <c r="P36" s="109">
        <f t="shared" si="7"/>
        <v>50</v>
      </c>
      <c r="Q36" s="114" t="s">
        <v>133</v>
      </c>
    </row>
    <row r="37" spans="1:17" ht="12" customHeight="1" x14ac:dyDescent="0.25">
      <c r="A37" s="8">
        <v>6</v>
      </c>
      <c r="B37" s="11" t="s">
        <v>134</v>
      </c>
      <c r="C37" s="109">
        <f t="shared" si="4"/>
        <v>51</v>
      </c>
      <c r="D37" s="10">
        <v>1971</v>
      </c>
      <c r="E37" s="12">
        <v>0.65486111111111112</v>
      </c>
      <c r="F37" s="109">
        <v>2015</v>
      </c>
      <c r="G37" s="112">
        <f t="shared" si="5"/>
        <v>44</v>
      </c>
      <c r="H37" s="114" t="s">
        <v>133</v>
      </c>
      <c r="I37" s="391"/>
      <c r="J37" s="8">
        <v>6</v>
      </c>
      <c r="K37" s="11" t="s">
        <v>85</v>
      </c>
      <c r="L37" s="109">
        <f t="shared" si="6"/>
        <v>75</v>
      </c>
      <c r="M37" s="10">
        <v>1947</v>
      </c>
      <c r="N37" s="12">
        <v>0.68125000000000002</v>
      </c>
      <c r="O37" s="109">
        <v>1998</v>
      </c>
      <c r="P37" s="109">
        <f t="shared" si="7"/>
        <v>51</v>
      </c>
      <c r="Q37" s="114" t="s">
        <v>133</v>
      </c>
    </row>
    <row r="38" spans="1:17" ht="12" customHeight="1" x14ac:dyDescent="0.25">
      <c r="A38" s="8">
        <v>7</v>
      </c>
      <c r="B38" s="11" t="s">
        <v>175</v>
      </c>
      <c r="C38" s="109">
        <f t="shared" si="4"/>
        <v>56</v>
      </c>
      <c r="D38" s="10">
        <v>1966</v>
      </c>
      <c r="E38" s="12">
        <v>0.6694444444444444</v>
      </c>
      <c r="F38" s="109">
        <v>2006</v>
      </c>
      <c r="G38" s="109">
        <f t="shared" si="5"/>
        <v>40</v>
      </c>
      <c r="H38" s="114" t="s">
        <v>133</v>
      </c>
      <c r="I38" s="391"/>
      <c r="J38" s="8">
        <v>7</v>
      </c>
      <c r="K38" s="11" t="s">
        <v>63</v>
      </c>
      <c r="L38" s="109">
        <f t="shared" si="6"/>
        <v>59</v>
      </c>
      <c r="M38" s="10">
        <v>1963</v>
      </c>
      <c r="N38" s="12">
        <v>0.6972222222222223</v>
      </c>
      <c r="O38" s="109">
        <v>2013</v>
      </c>
      <c r="P38" s="109">
        <f t="shared" si="7"/>
        <v>50</v>
      </c>
      <c r="Q38" s="114"/>
    </row>
    <row r="39" spans="1:17" ht="12" customHeight="1" x14ac:dyDescent="0.25">
      <c r="A39" s="8">
        <v>8</v>
      </c>
      <c r="B39" s="11" t="s">
        <v>56</v>
      </c>
      <c r="C39" s="109">
        <f t="shared" si="4"/>
        <v>49</v>
      </c>
      <c r="D39" s="10">
        <v>1973</v>
      </c>
      <c r="E39" s="17">
        <v>0.67083333333333339</v>
      </c>
      <c r="F39" s="109">
        <v>2020</v>
      </c>
      <c r="G39" s="112">
        <f t="shared" si="5"/>
        <v>47</v>
      </c>
      <c r="H39" s="114"/>
      <c r="I39" s="391"/>
      <c r="J39" s="8">
        <v>8</v>
      </c>
      <c r="K39" s="18" t="s">
        <v>70</v>
      </c>
      <c r="L39" s="109">
        <f t="shared" si="6"/>
        <v>60</v>
      </c>
      <c r="M39" s="19">
        <v>1962</v>
      </c>
      <c r="N39" s="16">
        <v>0.69791666666666663</v>
      </c>
      <c r="O39" s="109">
        <v>2013</v>
      </c>
      <c r="P39" s="112">
        <f t="shared" si="7"/>
        <v>51</v>
      </c>
      <c r="Q39" s="115" t="s">
        <v>133</v>
      </c>
    </row>
    <row r="40" spans="1:17" ht="12" customHeight="1" x14ac:dyDescent="0.25">
      <c r="A40" s="8">
        <v>9</v>
      </c>
      <c r="B40" s="11" t="s">
        <v>38</v>
      </c>
      <c r="C40" s="109">
        <f t="shared" si="4"/>
        <v>41</v>
      </c>
      <c r="D40" s="10">
        <v>1981</v>
      </c>
      <c r="E40" s="17">
        <v>0.67083333333333339</v>
      </c>
      <c r="F40" s="109">
        <v>2021</v>
      </c>
      <c r="G40" s="112">
        <f t="shared" si="5"/>
        <v>40</v>
      </c>
      <c r="H40" s="114"/>
      <c r="I40" s="391"/>
      <c r="J40" s="8">
        <v>9</v>
      </c>
      <c r="K40" s="11" t="s">
        <v>176</v>
      </c>
      <c r="L40" s="109">
        <f t="shared" si="6"/>
        <v>69</v>
      </c>
      <c r="M40" s="10">
        <v>1953</v>
      </c>
      <c r="N40" s="12">
        <v>0.70416666666666661</v>
      </c>
      <c r="O40" s="109">
        <v>2007</v>
      </c>
      <c r="P40" s="109">
        <f t="shared" si="7"/>
        <v>54</v>
      </c>
      <c r="Q40" s="114" t="s">
        <v>133</v>
      </c>
    </row>
    <row r="41" spans="1:17" ht="12" customHeight="1" x14ac:dyDescent="0.25">
      <c r="A41" s="8">
        <v>10</v>
      </c>
      <c r="B41" s="11" t="s">
        <v>70</v>
      </c>
      <c r="C41" s="109">
        <f t="shared" si="4"/>
        <v>60</v>
      </c>
      <c r="D41" s="10">
        <v>1962</v>
      </c>
      <c r="E41" s="12">
        <v>0.67499999999999993</v>
      </c>
      <c r="F41" s="109">
        <v>2007</v>
      </c>
      <c r="G41" s="109">
        <f t="shared" si="5"/>
        <v>45</v>
      </c>
      <c r="H41" s="114" t="s">
        <v>133</v>
      </c>
      <c r="I41" s="391"/>
      <c r="J41" s="8">
        <v>10</v>
      </c>
      <c r="K41" s="11" t="s">
        <v>74</v>
      </c>
      <c r="L41" s="109">
        <f t="shared" si="6"/>
        <v>64</v>
      </c>
      <c r="M41" s="10">
        <v>1958</v>
      </c>
      <c r="N41" s="12">
        <v>0.70416666666666661</v>
      </c>
      <c r="O41" s="109">
        <v>2008</v>
      </c>
      <c r="P41" s="109">
        <f t="shared" si="7"/>
        <v>50</v>
      </c>
      <c r="Q41" s="114" t="s">
        <v>133</v>
      </c>
    </row>
    <row r="42" spans="1:17" ht="12" customHeight="1" x14ac:dyDescent="0.25">
      <c r="A42" s="8">
        <v>11</v>
      </c>
      <c r="B42" s="11" t="s">
        <v>177</v>
      </c>
      <c r="C42" s="109">
        <f t="shared" si="4"/>
        <v>51</v>
      </c>
      <c r="D42" s="10">
        <v>1971</v>
      </c>
      <c r="E42" s="12">
        <v>0.6777777777777777</v>
      </c>
      <c r="F42" s="109">
        <v>2011</v>
      </c>
      <c r="G42" s="109">
        <f t="shared" si="5"/>
        <v>40</v>
      </c>
      <c r="H42" s="114" t="s">
        <v>133</v>
      </c>
      <c r="I42" s="391"/>
      <c r="J42" s="8">
        <v>11</v>
      </c>
      <c r="K42" s="11" t="s">
        <v>178</v>
      </c>
      <c r="L42" s="109">
        <f t="shared" si="6"/>
        <v>73</v>
      </c>
      <c r="M42" s="10">
        <v>1949</v>
      </c>
      <c r="N42" s="12">
        <v>0.71736111111111101</v>
      </c>
      <c r="O42" s="109">
        <v>2001</v>
      </c>
      <c r="P42" s="109">
        <f t="shared" si="7"/>
        <v>52</v>
      </c>
      <c r="Q42" s="114" t="s">
        <v>133</v>
      </c>
    </row>
    <row r="43" spans="1:17" ht="12" customHeight="1" x14ac:dyDescent="0.25">
      <c r="A43" s="8">
        <v>12</v>
      </c>
      <c r="B43" s="11" t="s">
        <v>71</v>
      </c>
      <c r="C43" s="109">
        <f t="shared" si="4"/>
        <v>52</v>
      </c>
      <c r="D43" s="10">
        <v>1970</v>
      </c>
      <c r="E43" s="12">
        <v>0.67847222222222225</v>
      </c>
      <c r="F43" s="109">
        <v>2010</v>
      </c>
      <c r="G43" s="109">
        <f t="shared" si="5"/>
        <v>40</v>
      </c>
      <c r="H43" s="114" t="s">
        <v>133</v>
      </c>
      <c r="I43" s="391"/>
      <c r="J43" s="8">
        <v>12</v>
      </c>
      <c r="K43" s="18" t="s">
        <v>39</v>
      </c>
      <c r="L43" s="109">
        <f t="shared" si="6"/>
        <v>50</v>
      </c>
      <c r="M43" s="10">
        <v>1972</v>
      </c>
      <c r="N43" s="108">
        <v>0.72499999999999998</v>
      </c>
      <c r="O43" s="116">
        <v>2022</v>
      </c>
      <c r="P43" s="109">
        <f t="shared" si="7"/>
        <v>50</v>
      </c>
      <c r="Q43" s="189" t="s">
        <v>556</v>
      </c>
    </row>
    <row r="44" spans="1:17" ht="12" customHeight="1" x14ac:dyDescent="0.25">
      <c r="A44" s="8">
        <v>13</v>
      </c>
      <c r="B44" s="11" t="s">
        <v>139</v>
      </c>
      <c r="C44" s="109">
        <f t="shared" si="4"/>
        <v>60</v>
      </c>
      <c r="D44" s="10">
        <v>1962</v>
      </c>
      <c r="E44" s="12">
        <v>0.68402777777777779</v>
      </c>
      <c r="F44" s="109">
        <v>2004</v>
      </c>
      <c r="G44" s="109">
        <f t="shared" si="5"/>
        <v>42</v>
      </c>
      <c r="H44" s="114" t="s">
        <v>133</v>
      </c>
      <c r="I44" s="391"/>
      <c r="J44" s="8">
        <v>13</v>
      </c>
      <c r="K44" s="11" t="s">
        <v>179</v>
      </c>
      <c r="L44" s="109">
        <f t="shared" si="6"/>
        <v>56</v>
      </c>
      <c r="M44" s="10">
        <v>1966</v>
      </c>
      <c r="N44" s="12">
        <v>0.72986111111111107</v>
      </c>
      <c r="O44" s="109">
        <v>2016</v>
      </c>
      <c r="P44" s="109">
        <f t="shared" si="7"/>
        <v>50</v>
      </c>
      <c r="Q44" s="114"/>
    </row>
    <row r="45" spans="1:17" ht="12" customHeight="1" x14ac:dyDescent="0.25">
      <c r="A45" s="8">
        <v>14</v>
      </c>
      <c r="B45" s="11" t="s">
        <v>52</v>
      </c>
      <c r="C45" s="109">
        <f t="shared" si="4"/>
        <v>44</v>
      </c>
      <c r="D45" s="10">
        <v>1978</v>
      </c>
      <c r="E45" s="12">
        <v>0.68680555555555556</v>
      </c>
      <c r="F45" s="109">
        <v>2020</v>
      </c>
      <c r="G45" s="109">
        <f t="shared" si="5"/>
        <v>42</v>
      </c>
      <c r="H45" s="114"/>
      <c r="I45" s="391"/>
      <c r="J45" s="8">
        <v>14</v>
      </c>
      <c r="K45" s="11" t="s">
        <v>139</v>
      </c>
      <c r="L45" s="109">
        <f t="shared" ref="L45:L56" si="8">SUM(2022-M45)</f>
        <v>60</v>
      </c>
      <c r="M45" s="10">
        <v>1962</v>
      </c>
      <c r="N45" s="12">
        <v>0.73402777777777783</v>
      </c>
      <c r="O45" s="109">
        <v>2012</v>
      </c>
      <c r="P45" s="109">
        <f t="shared" ref="P45:P56" si="9">SUM(O45-M45)</f>
        <v>50</v>
      </c>
      <c r="Q45" s="115" t="s">
        <v>133</v>
      </c>
    </row>
    <row r="46" spans="1:17" ht="12" customHeight="1" x14ac:dyDescent="0.25">
      <c r="A46" s="8">
        <v>15</v>
      </c>
      <c r="B46" s="11" t="s">
        <v>180</v>
      </c>
      <c r="C46" s="109">
        <f t="shared" si="4"/>
        <v>67</v>
      </c>
      <c r="D46" s="10">
        <v>1955</v>
      </c>
      <c r="E46" s="12">
        <v>0.69166666666666676</v>
      </c>
      <c r="F46" s="109">
        <v>2000</v>
      </c>
      <c r="G46" s="109">
        <f t="shared" si="5"/>
        <v>45</v>
      </c>
      <c r="H46" s="114" t="s">
        <v>133</v>
      </c>
      <c r="I46" s="391"/>
      <c r="J46" s="8">
        <v>15</v>
      </c>
      <c r="K46" s="11" t="s">
        <v>62</v>
      </c>
      <c r="L46" s="109">
        <f t="shared" si="8"/>
        <v>56</v>
      </c>
      <c r="M46" s="10">
        <v>1966</v>
      </c>
      <c r="N46" s="12">
        <v>0.7368055555555556</v>
      </c>
      <c r="O46" s="109">
        <v>2016</v>
      </c>
      <c r="P46" s="109">
        <f t="shared" si="9"/>
        <v>50</v>
      </c>
      <c r="Q46" s="114"/>
    </row>
    <row r="47" spans="1:17" ht="12" customHeight="1" x14ac:dyDescent="0.25">
      <c r="A47" s="8">
        <v>16</v>
      </c>
      <c r="B47" s="11" t="s">
        <v>152</v>
      </c>
      <c r="C47" s="109">
        <f t="shared" si="4"/>
        <v>53</v>
      </c>
      <c r="D47" s="10">
        <v>1969</v>
      </c>
      <c r="E47" s="12">
        <v>0.69305555555555554</v>
      </c>
      <c r="F47" s="109">
        <v>2009</v>
      </c>
      <c r="G47" s="109">
        <f t="shared" si="5"/>
        <v>40</v>
      </c>
      <c r="H47" s="114" t="s">
        <v>133</v>
      </c>
      <c r="I47" s="391"/>
      <c r="J47" s="8">
        <v>16</v>
      </c>
      <c r="K47" s="11" t="s">
        <v>181</v>
      </c>
      <c r="L47" s="109">
        <f t="shared" si="8"/>
        <v>65</v>
      </c>
      <c r="M47" s="10">
        <v>1957</v>
      </c>
      <c r="N47" s="12">
        <v>0.73749999999999993</v>
      </c>
      <c r="O47" s="109">
        <v>2008</v>
      </c>
      <c r="P47" s="109">
        <f t="shared" si="9"/>
        <v>51</v>
      </c>
      <c r="Q47" s="114" t="s">
        <v>133</v>
      </c>
    </row>
    <row r="48" spans="1:17" ht="12" customHeight="1" x14ac:dyDescent="0.25">
      <c r="A48" s="8">
        <v>17</v>
      </c>
      <c r="B48" s="11" t="s">
        <v>165</v>
      </c>
      <c r="C48" s="109">
        <f t="shared" si="4"/>
        <v>58</v>
      </c>
      <c r="D48" s="10">
        <v>1964</v>
      </c>
      <c r="E48" s="12">
        <v>0.69444444444444453</v>
      </c>
      <c r="F48" s="109">
        <v>2009</v>
      </c>
      <c r="G48" s="109">
        <f t="shared" si="5"/>
        <v>45</v>
      </c>
      <c r="H48" s="114" t="s">
        <v>133</v>
      </c>
      <c r="I48" s="391"/>
      <c r="J48" s="8">
        <v>17</v>
      </c>
      <c r="K48" s="11" t="s">
        <v>165</v>
      </c>
      <c r="L48" s="109">
        <f t="shared" si="8"/>
        <v>58</v>
      </c>
      <c r="M48" s="10">
        <v>1964</v>
      </c>
      <c r="N48" s="12">
        <v>0.7416666666666667</v>
      </c>
      <c r="O48" s="109">
        <v>2014</v>
      </c>
      <c r="P48" s="109">
        <f t="shared" si="9"/>
        <v>50</v>
      </c>
      <c r="Q48" s="114"/>
    </row>
    <row r="49" spans="1:18" ht="12" customHeight="1" x14ac:dyDescent="0.25">
      <c r="A49" s="8">
        <v>18</v>
      </c>
      <c r="B49" s="11" t="s">
        <v>40</v>
      </c>
      <c r="C49" s="109">
        <f t="shared" si="4"/>
        <v>42</v>
      </c>
      <c r="D49" s="10">
        <v>1980</v>
      </c>
      <c r="E49" s="12">
        <v>0.69444444444444453</v>
      </c>
      <c r="F49" s="109">
        <v>2020</v>
      </c>
      <c r="G49" s="109">
        <f t="shared" si="5"/>
        <v>40</v>
      </c>
      <c r="H49" s="114"/>
      <c r="I49" s="391"/>
      <c r="J49" s="8">
        <v>18</v>
      </c>
      <c r="K49" s="11" t="s">
        <v>182</v>
      </c>
      <c r="L49" s="109">
        <f t="shared" si="8"/>
        <v>62</v>
      </c>
      <c r="M49" s="10">
        <v>1960</v>
      </c>
      <c r="N49" s="12">
        <v>0.74861111111111101</v>
      </c>
      <c r="O49" s="109">
        <v>2010</v>
      </c>
      <c r="P49" s="109">
        <f t="shared" si="9"/>
        <v>50</v>
      </c>
      <c r="Q49" s="114" t="s">
        <v>133</v>
      </c>
      <c r="R49" s="255"/>
    </row>
    <row r="50" spans="1:18" ht="12" customHeight="1" x14ac:dyDescent="0.25">
      <c r="A50" s="8">
        <v>19</v>
      </c>
      <c r="B50" s="18" t="s">
        <v>39</v>
      </c>
      <c r="C50" s="109">
        <f t="shared" si="4"/>
        <v>50</v>
      </c>
      <c r="D50" s="10">
        <v>1972</v>
      </c>
      <c r="E50" s="12">
        <v>0.69652777777777775</v>
      </c>
      <c r="F50" s="109">
        <v>2015</v>
      </c>
      <c r="G50" s="112">
        <f t="shared" si="5"/>
        <v>43</v>
      </c>
      <c r="H50" s="114" t="s">
        <v>133</v>
      </c>
      <c r="I50" s="391"/>
      <c r="J50" s="8">
        <v>19</v>
      </c>
      <c r="K50" s="11" t="s">
        <v>180</v>
      </c>
      <c r="L50" s="109">
        <f t="shared" si="8"/>
        <v>67</v>
      </c>
      <c r="M50" s="10">
        <v>1955</v>
      </c>
      <c r="N50" s="12">
        <v>0.75694444444444453</v>
      </c>
      <c r="O50" s="109">
        <v>2006</v>
      </c>
      <c r="P50" s="109">
        <f t="shared" si="9"/>
        <v>51</v>
      </c>
      <c r="Q50" s="114" t="s">
        <v>133</v>
      </c>
    </row>
    <row r="51" spans="1:18" ht="12" customHeight="1" x14ac:dyDescent="0.25">
      <c r="A51" s="8">
        <v>20</v>
      </c>
      <c r="B51" s="11" t="s">
        <v>41</v>
      </c>
      <c r="C51" s="109">
        <f t="shared" si="4"/>
        <v>45</v>
      </c>
      <c r="D51" s="10">
        <v>1977</v>
      </c>
      <c r="E51" s="12">
        <v>0.69652777777777775</v>
      </c>
      <c r="F51" s="109">
        <v>2020</v>
      </c>
      <c r="G51" s="109">
        <f t="shared" si="5"/>
        <v>43</v>
      </c>
      <c r="H51" s="114"/>
      <c r="I51" s="391"/>
      <c r="J51" s="8">
        <v>20</v>
      </c>
      <c r="K51" s="20" t="s">
        <v>183</v>
      </c>
      <c r="L51" s="109">
        <f t="shared" si="8"/>
        <v>58</v>
      </c>
      <c r="M51" s="19">
        <v>1964</v>
      </c>
      <c r="N51" s="16">
        <v>0.75902777777777775</v>
      </c>
      <c r="O51" s="110">
        <v>2017</v>
      </c>
      <c r="P51" s="112">
        <f t="shared" si="9"/>
        <v>53</v>
      </c>
      <c r="Q51" s="114"/>
    </row>
    <row r="52" spans="1:18" ht="12" customHeight="1" x14ac:dyDescent="0.25">
      <c r="A52" s="8">
        <v>21</v>
      </c>
      <c r="B52" s="11" t="s">
        <v>184</v>
      </c>
      <c r="C52" s="109">
        <f t="shared" si="4"/>
        <v>67</v>
      </c>
      <c r="D52" s="10">
        <v>1955</v>
      </c>
      <c r="E52" s="12">
        <v>0.69791666666666663</v>
      </c>
      <c r="F52" s="109">
        <v>1997</v>
      </c>
      <c r="G52" s="109">
        <f t="shared" si="5"/>
        <v>42</v>
      </c>
      <c r="H52" s="114" t="s">
        <v>133</v>
      </c>
      <c r="I52" s="391"/>
      <c r="J52" s="8">
        <v>21</v>
      </c>
      <c r="K52" s="11" t="s">
        <v>170</v>
      </c>
      <c r="L52" s="109">
        <f t="shared" si="8"/>
        <v>65</v>
      </c>
      <c r="M52" s="10">
        <v>1957</v>
      </c>
      <c r="N52" s="12">
        <v>0.7680555555555556</v>
      </c>
      <c r="O52" s="109">
        <v>2009</v>
      </c>
      <c r="P52" s="109">
        <f t="shared" si="9"/>
        <v>52</v>
      </c>
      <c r="Q52" s="114" t="s">
        <v>133</v>
      </c>
    </row>
    <row r="53" spans="1:18" ht="12" customHeight="1" x14ac:dyDescent="0.25">
      <c r="A53" s="8">
        <v>22</v>
      </c>
      <c r="B53" s="13" t="s">
        <v>77</v>
      </c>
      <c r="C53" s="109">
        <f t="shared" si="4"/>
        <v>40</v>
      </c>
      <c r="D53" s="10">
        <v>1982</v>
      </c>
      <c r="E53" s="108">
        <v>0.70138888888888884</v>
      </c>
      <c r="F53" s="116">
        <v>2022</v>
      </c>
      <c r="G53" s="109">
        <f t="shared" si="5"/>
        <v>40</v>
      </c>
      <c r="H53" s="189" t="s">
        <v>511</v>
      </c>
      <c r="I53" s="391"/>
      <c r="J53" s="8">
        <v>22</v>
      </c>
      <c r="K53" s="11" t="s">
        <v>186</v>
      </c>
      <c r="L53" s="109">
        <f t="shared" si="8"/>
        <v>70</v>
      </c>
      <c r="M53" s="10">
        <v>1952</v>
      </c>
      <c r="N53" s="12">
        <v>0.77222222222222225</v>
      </c>
      <c r="O53" s="109">
        <v>2002</v>
      </c>
      <c r="P53" s="109">
        <f t="shared" si="9"/>
        <v>50</v>
      </c>
      <c r="Q53" s="114" t="s">
        <v>133</v>
      </c>
    </row>
    <row r="54" spans="1:18" ht="12" customHeight="1" x14ac:dyDescent="0.25">
      <c r="A54" s="8">
        <v>23</v>
      </c>
      <c r="B54" s="11" t="s">
        <v>185</v>
      </c>
      <c r="C54" s="109">
        <f>SUM(2022-D54)</f>
        <v>69</v>
      </c>
      <c r="D54" s="10">
        <v>1953</v>
      </c>
      <c r="E54" s="12">
        <v>0.70208333333333339</v>
      </c>
      <c r="F54" s="109">
        <v>1993</v>
      </c>
      <c r="G54" s="109">
        <f t="shared" si="5"/>
        <v>40</v>
      </c>
      <c r="H54" s="114" t="s">
        <v>133</v>
      </c>
      <c r="I54" s="391"/>
      <c r="J54" s="8">
        <v>23</v>
      </c>
      <c r="K54" s="11" t="s">
        <v>132</v>
      </c>
      <c r="L54" s="109">
        <f t="shared" si="8"/>
        <v>63</v>
      </c>
      <c r="M54" s="10">
        <v>1959</v>
      </c>
      <c r="N54" s="12">
        <v>0.77500000000000002</v>
      </c>
      <c r="O54" s="109">
        <v>2009</v>
      </c>
      <c r="P54" s="109">
        <f t="shared" si="9"/>
        <v>50</v>
      </c>
      <c r="Q54" s="114" t="s">
        <v>133</v>
      </c>
    </row>
    <row r="55" spans="1:18" ht="12" customHeight="1" x14ac:dyDescent="0.25">
      <c r="A55" s="8">
        <v>24</v>
      </c>
      <c r="B55" s="11" t="s">
        <v>187</v>
      </c>
      <c r="C55" s="109">
        <f>SUM(2022-D55)</f>
        <v>67</v>
      </c>
      <c r="D55" s="10">
        <v>1955</v>
      </c>
      <c r="E55" s="12">
        <v>0.70416666666666661</v>
      </c>
      <c r="F55" s="109">
        <v>1995</v>
      </c>
      <c r="G55" s="109">
        <f t="shared" si="5"/>
        <v>40</v>
      </c>
      <c r="H55" s="114" t="s">
        <v>133</v>
      </c>
      <c r="I55" s="391"/>
      <c r="J55" s="8">
        <v>24</v>
      </c>
      <c r="K55" s="11" t="s">
        <v>87</v>
      </c>
      <c r="L55" s="109">
        <f t="shared" si="8"/>
        <v>74</v>
      </c>
      <c r="M55" s="10">
        <v>1948</v>
      </c>
      <c r="N55" s="12">
        <v>0.77638888888888891</v>
      </c>
      <c r="O55" s="109">
        <v>2004</v>
      </c>
      <c r="P55" s="109">
        <f t="shared" si="9"/>
        <v>56</v>
      </c>
      <c r="Q55" s="114" t="s">
        <v>133</v>
      </c>
    </row>
    <row r="56" spans="1:18" ht="12" customHeight="1" x14ac:dyDescent="0.25">
      <c r="A56" s="8">
        <v>25</v>
      </c>
      <c r="B56" s="11" t="s">
        <v>85</v>
      </c>
      <c r="C56" s="109">
        <f>SUM(2022-D56)</f>
        <v>75</v>
      </c>
      <c r="D56" s="10">
        <v>1947</v>
      </c>
      <c r="E56" s="12">
        <v>0.70486111111111116</v>
      </c>
      <c r="F56" s="109">
        <v>1996</v>
      </c>
      <c r="G56" s="109">
        <f t="shared" si="5"/>
        <v>49</v>
      </c>
      <c r="H56" s="114" t="s">
        <v>133</v>
      </c>
      <c r="I56" s="391"/>
      <c r="J56" s="8">
        <v>25</v>
      </c>
      <c r="K56" s="11" t="s">
        <v>188</v>
      </c>
      <c r="L56" s="109">
        <f t="shared" si="8"/>
        <v>62</v>
      </c>
      <c r="M56" s="10">
        <v>1960</v>
      </c>
      <c r="N56" s="12">
        <v>0.78333333333333333</v>
      </c>
      <c r="O56" s="109">
        <v>2011</v>
      </c>
      <c r="P56" s="109">
        <f t="shared" si="9"/>
        <v>51</v>
      </c>
      <c r="Q56" s="115" t="s">
        <v>133</v>
      </c>
    </row>
    <row r="57" spans="1:18" ht="12" customHeight="1" thickBot="1" x14ac:dyDescent="0.3">
      <c r="A57" s="31"/>
      <c r="B57" s="32" t="s">
        <v>166</v>
      </c>
      <c r="C57" s="388"/>
      <c r="D57" s="33"/>
      <c r="E57" s="34">
        <f>SUM(E32:E56)/25</f>
        <v>0.67844444444444429</v>
      </c>
      <c r="F57" s="1052" t="s">
        <v>167</v>
      </c>
      <c r="G57" s="1052"/>
      <c r="H57" s="420">
        <f>SUM(E32:E41)/10</f>
        <v>0.65569444444444447</v>
      </c>
      <c r="I57" s="392"/>
      <c r="J57" s="31"/>
      <c r="K57" s="32" t="s">
        <v>166</v>
      </c>
      <c r="L57" s="388"/>
      <c r="M57" s="33"/>
      <c r="N57" s="34">
        <f>SUM(N32:N56)/25</f>
        <v>0.72177777777777796</v>
      </c>
      <c r="O57" s="1052" t="s">
        <v>167</v>
      </c>
      <c r="P57" s="1052"/>
      <c r="Q57" s="420">
        <f>SUM(N32:N41)/10</f>
        <v>0.67826388888888889</v>
      </c>
    </row>
    <row r="63" spans="1:18" ht="21" customHeight="1" x14ac:dyDescent="0.25"/>
    <row r="67" spans="1:17" ht="12" customHeight="1" thickBot="1" x14ac:dyDescent="0.3"/>
    <row r="68" spans="1:17" ht="12" customHeight="1" thickBot="1" x14ac:dyDescent="0.3">
      <c r="A68" s="1053" t="s">
        <v>544</v>
      </c>
      <c r="B68" s="1054"/>
      <c r="C68" s="1054"/>
      <c r="D68" s="1054"/>
      <c r="E68" s="1054"/>
      <c r="F68" s="1054"/>
      <c r="G68" s="1054"/>
      <c r="H68" s="1054"/>
      <c r="I68" s="1054"/>
      <c r="J68" s="1054"/>
      <c r="K68" s="1054"/>
      <c r="L68" s="1054"/>
      <c r="M68" s="1054"/>
      <c r="N68" s="1054"/>
      <c r="O68" s="1054"/>
      <c r="P68" s="1054"/>
      <c r="Q68" s="1055"/>
    </row>
    <row r="69" spans="1:17" s="2" customFormat="1" ht="12" customHeight="1" thickBot="1" x14ac:dyDescent="0.35">
      <c r="A69" s="1049" t="s">
        <v>380</v>
      </c>
      <c r="B69" s="1050"/>
      <c r="C69" s="1050"/>
      <c r="D69" s="1050"/>
      <c r="E69" s="1050"/>
      <c r="F69" s="1050"/>
      <c r="G69" s="1050"/>
      <c r="H69" s="1051"/>
      <c r="I69" s="419"/>
      <c r="J69" s="1049" t="s">
        <v>190</v>
      </c>
      <c r="K69" s="1050"/>
      <c r="L69" s="1050"/>
      <c r="M69" s="1050"/>
      <c r="N69" s="1050"/>
      <c r="O69" s="1050"/>
      <c r="P69" s="1050"/>
      <c r="Q69" s="1051"/>
    </row>
    <row r="70" spans="1:17" s="3" customFormat="1" ht="12" customHeight="1" x14ac:dyDescent="0.25">
      <c r="A70" s="396" t="s">
        <v>128</v>
      </c>
      <c r="B70" s="403" t="s">
        <v>129</v>
      </c>
      <c r="C70" s="398" t="s">
        <v>447</v>
      </c>
      <c r="D70" s="399" t="s">
        <v>3</v>
      </c>
      <c r="E70" s="404" t="s">
        <v>121</v>
      </c>
      <c r="F70" s="401" t="s">
        <v>130</v>
      </c>
      <c r="G70" s="401" t="s">
        <v>131</v>
      </c>
      <c r="H70" s="402" t="s">
        <v>123</v>
      </c>
      <c r="I70" s="390"/>
      <c r="J70" s="396" t="s">
        <v>128</v>
      </c>
      <c r="K70" s="403" t="s">
        <v>129</v>
      </c>
      <c r="L70" s="401" t="s">
        <v>447</v>
      </c>
      <c r="M70" s="405" t="s">
        <v>3</v>
      </c>
      <c r="N70" s="406" t="s">
        <v>121</v>
      </c>
      <c r="O70" s="401" t="s">
        <v>130</v>
      </c>
      <c r="P70" s="401" t="s">
        <v>131</v>
      </c>
      <c r="Q70" s="402" t="s">
        <v>123</v>
      </c>
    </row>
    <row r="71" spans="1:17" ht="12" customHeight="1" x14ac:dyDescent="0.25">
      <c r="A71" s="8">
        <v>1</v>
      </c>
      <c r="B71" s="11" t="s">
        <v>69</v>
      </c>
      <c r="C71" s="109">
        <f>SUM(2022-D71)</f>
        <v>61</v>
      </c>
      <c r="D71" s="10">
        <v>1961</v>
      </c>
      <c r="E71" s="12">
        <v>0.69861111111111107</v>
      </c>
      <c r="F71" s="109">
        <v>2021</v>
      </c>
      <c r="G71" s="109">
        <f t="shared" ref="G71:G95" si="10">SUM(F71-D71)</f>
        <v>60</v>
      </c>
      <c r="H71" s="114"/>
      <c r="I71" s="391"/>
      <c r="J71" s="8">
        <v>1</v>
      </c>
      <c r="K71" s="21" t="s">
        <v>451</v>
      </c>
      <c r="L71" s="109">
        <f t="shared" ref="L71:L94" si="11">SUM(2022-M71)</f>
        <v>24</v>
      </c>
      <c r="M71" s="22">
        <v>1998</v>
      </c>
      <c r="N71" s="964">
        <v>0.6972222222222223</v>
      </c>
      <c r="O71" s="109">
        <v>2019</v>
      </c>
      <c r="P71" s="109">
        <f t="shared" ref="P71:P95" si="12">SUM(O71-M71)</f>
        <v>21</v>
      </c>
      <c r="Q71" s="114"/>
    </row>
    <row r="72" spans="1:17" ht="12" customHeight="1" x14ac:dyDescent="0.25">
      <c r="A72" s="8">
        <v>2</v>
      </c>
      <c r="B72" s="18" t="s">
        <v>176</v>
      </c>
      <c r="C72" s="109">
        <f t="shared" ref="C72:C95" si="13">SUM(2022-D72)</f>
        <v>69</v>
      </c>
      <c r="D72" s="15">
        <v>1953</v>
      </c>
      <c r="E72" s="12">
        <v>0.75</v>
      </c>
      <c r="F72" s="113">
        <v>2013</v>
      </c>
      <c r="G72" s="112">
        <f t="shared" si="10"/>
        <v>60</v>
      </c>
      <c r="H72" s="114"/>
      <c r="I72" s="391"/>
      <c r="J72" s="8">
        <v>2</v>
      </c>
      <c r="K72" s="23" t="s">
        <v>192</v>
      </c>
      <c r="L72" s="109">
        <f t="shared" si="11"/>
        <v>45</v>
      </c>
      <c r="M72" s="22">
        <v>1977</v>
      </c>
      <c r="N72" s="24">
        <v>0.69930555555555562</v>
      </c>
      <c r="O72" s="109">
        <v>2008</v>
      </c>
      <c r="P72" s="109">
        <f t="shared" si="12"/>
        <v>31</v>
      </c>
      <c r="Q72" s="114" t="s">
        <v>133</v>
      </c>
    </row>
    <row r="73" spans="1:17" ht="12" customHeight="1" x14ac:dyDescent="0.25">
      <c r="A73" s="8">
        <v>3</v>
      </c>
      <c r="B73" s="25" t="s">
        <v>191</v>
      </c>
      <c r="C73" s="109">
        <f t="shared" si="13"/>
        <v>66</v>
      </c>
      <c r="D73" s="10">
        <v>1956</v>
      </c>
      <c r="E73" s="12">
        <v>0.75208333333333333</v>
      </c>
      <c r="F73" s="109">
        <v>2017</v>
      </c>
      <c r="G73" s="109">
        <f t="shared" si="10"/>
        <v>61</v>
      </c>
      <c r="H73" s="114"/>
      <c r="I73" s="391"/>
      <c r="J73" s="8">
        <v>3</v>
      </c>
      <c r="K73" s="23" t="s">
        <v>193</v>
      </c>
      <c r="L73" s="109">
        <f t="shared" si="11"/>
        <v>39</v>
      </c>
      <c r="M73" s="22">
        <v>1983</v>
      </c>
      <c r="N73" s="24">
        <v>0.73749999999999993</v>
      </c>
      <c r="O73" s="109">
        <v>2015</v>
      </c>
      <c r="P73" s="109">
        <f t="shared" si="12"/>
        <v>32</v>
      </c>
      <c r="Q73" s="114" t="s">
        <v>133</v>
      </c>
    </row>
    <row r="74" spans="1:17" ht="12" customHeight="1" x14ac:dyDescent="0.25">
      <c r="A74" s="8">
        <v>4</v>
      </c>
      <c r="B74" s="11" t="s">
        <v>174</v>
      </c>
      <c r="C74" s="109" t="s">
        <v>26</v>
      </c>
      <c r="D74" s="10">
        <v>1951</v>
      </c>
      <c r="E74" s="12">
        <v>0.77222222222222225</v>
      </c>
      <c r="F74" s="109">
        <v>2011</v>
      </c>
      <c r="G74" s="109">
        <f t="shared" si="10"/>
        <v>60</v>
      </c>
      <c r="H74" s="114" t="s">
        <v>133</v>
      </c>
      <c r="I74" s="391"/>
      <c r="J74" s="8">
        <v>4</v>
      </c>
      <c r="K74" s="23" t="s">
        <v>194</v>
      </c>
      <c r="L74" s="109">
        <f t="shared" si="11"/>
        <v>38</v>
      </c>
      <c r="M74" s="22">
        <v>1984</v>
      </c>
      <c r="N74" s="24">
        <v>0.74583333333333324</v>
      </c>
      <c r="O74" s="109">
        <v>2000</v>
      </c>
      <c r="P74" s="109">
        <f t="shared" si="12"/>
        <v>16</v>
      </c>
      <c r="Q74" s="114" t="s">
        <v>133</v>
      </c>
    </row>
    <row r="75" spans="1:17" ht="12" customHeight="1" x14ac:dyDescent="0.25">
      <c r="A75" s="8">
        <v>5</v>
      </c>
      <c r="B75" s="18" t="s">
        <v>77</v>
      </c>
      <c r="C75" s="109">
        <f t="shared" si="13"/>
        <v>67</v>
      </c>
      <c r="D75" s="10">
        <v>1955</v>
      </c>
      <c r="E75" s="12">
        <v>0.80069444444444438</v>
      </c>
      <c r="F75" s="109">
        <v>2015</v>
      </c>
      <c r="G75" s="112">
        <f t="shared" si="10"/>
        <v>60</v>
      </c>
      <c r="H75" s="114"/>
      <c r="I75" s="391"/>
      <c r="J75" s="8">
        <v>5</v>
      </c>
      <c r="K75" s="23" t="s">
        <v>195</v>
      </c>
      <c r="L75" s="109">
        <f t="shared" si="11"/>
        <v>58</v>
      </c>
      <c r="M75" s="22">
        <v>1964</v>
      </c>
      <c r="N75" s="24">
        <v>0.74652777777777779</v>
      </c>
      <c r="O75" s="109">
        <v>1998</v>
      </c>
      <c r="P75" s="109">
        <f t="shared" si="12"/>
        <v>34</v>
      </c>
      <c r="Q75" s="114" t="s">
        <v>133</v>
      </c>
    </row>
    <row r="76" spans="1:17" ht="12" customHeight="1" x14ac:dyDescent="0.25">
      <c r="A76" s="8">
        <v>6</v>
      </c>
      <c r="B76" s="11" t="s">
        <v>178</v>
      </c>
      <c r="C76" s="109">
        <f t="shared" si="13"/>
        <v>73</v>
      </c>
      <c r="D76" s="10">
        <v>1949</v>
      </c>
      <c r="E76" s="12">
        <v>0.81180555555555556</v>
      </c>
      <c r="F76" s="109">
        <v>2009</v>
      </c>
      <c r="G76" s="109">
        <f t="shared" si="10"/>
        <v>60</v>
      </c>
      <c r="H76" s="114"/>
      <c r="I76" s="391"/>
      <c r="J76" s="8">
        <v>6</v>
      </c>
      <c r="K76" s="23" t="s">
        <v>197</v>
      </c>
      <c r="L76" s="109">
        <f t="shared" si="11"/>
        <v>30</v>
      </c>
      <c r="M76" s="22">
        <v>1992</v>
      </c>
      <c r="N76" s="24">
        <v>0.77430555555555547</v>
      </c>
      <c r="O76" s="109">
        <v>2014</v>
      </c>
      <c r="P76" s="109">
        <f t="shared" si="12"/>
        <v>22</v>
      </c>
      <c r="Q76" s="114"/>
    </row>
    <row r="77" spans="1:17" ht="12" customHeight="1" x14ac:dyDescent="0.25">
      <c r="A77" s="8">
        <v>7</v>
      </c>
      <c r="B77" s="11" t="s">
        <v>196</v>
      </c>
      <c r="C77" s="109" t="s">
        <v>26</v>
      </c>
      <c r="D77" s="10">
        <v>1932</v>
      </c>
      <c r="E77" s="12">
        <v>0.81319444444444444</v>
      </c>
      <c r="F77" s="109">
        <v>1994</v>
      </c>
      <c r="G77" s="109">
        <f t="shared" si="10"/>
        <v>62</v>
      </c>
      <c r="H77" s="114" t="s">
        <v>133</v>
      </c>
      <c r="I77" s="391"/>
      <c r="J77" s="8">
        <v>7</v>
      </c>
      <c r="K77" s="23" t="s">
        <v>198</v>
      </c>
      <c r="L77" s="109">
        <f t="shared" si="11"/>
        <v>30</v>
      </c>
      <c r="M77" s="22">
        <v>1992</v>
      </c>
      <c r="N77" s="24">
        <v>0.77569444444444446</v>
      </c>
      <c r="O77" s="109">
        <v>2014</v>
      </c>
      <c r="P77" s="109">
        <f t="shared" si="12"/>
        <v>22</v>
      </c>
      <c r="Q77" s="114"/>
    </row>
    <row r="78" spans="1:17" ht="12" customHeight="1" x14ac:dyDescent="0.25">
      <c r="A78" s="8">
        <v>8</v>
      </c>
      <c r="B78" s="11" t="s">
        <v>85</v>
      </c>
      <c r="C78" s="109">
        <f t="shared" si="13"/>
        <v>75</v>
      </c>
      <c r="D78" s="10">
        <v>1947</v>
      </c>
      <c r="E78" s="12">
        <v>0.81458333333333333</v>
      </c>
      <c r="F78" s="109">
        <v>2008</v>
      </c>
      <c r="G78" s="109">
        <f t="shared" si="10"/>
        <v>61</v>
      </c>
      <c r="H78" s="114"/>
      <c r="I78" s="391"/>
      <c r="J78" s="8">
        <v>8</v>
      </c>
      <c r="K78" s="23" t="s">
        <v>200</v>
      </c>
      <c r="L78" s="109">
        <f t="shared" si="11"/>
        <v>40</v>
      </c>
      <c r="M78" s="22">
        <v>1982</v>
      </c>
      <c r="N78" s="24">
        <v>0.78402777777777777</v>
      </c>
      <c r="O78" s="109">
        <v>1997</v>
      </c>
      <c r="P78" s="109">
        <f t="shared" si="12"/>
        <v>15</v>
      </c>
      <c r="Q78" s="114" t="s">
        <v>133</v>
      </c>
    </row>
    <row r="79" spans="1:17" ht="12" customHeight="1" x14ac:dyDescent="0.25">
      <c r="A79" s="8">
        <v>9</v>
      </c>
      <c r="B79" s="11" t="s">
        <v>199</v>
      </c>
      <c r="C79" s="109">
        <f t="shared" si="13"/>
        <v>72</v>
      </c>
      <c r="D79" s="10">
        <v>1950</v>
      </c>
      <c r="E79" s="12">
        <v>0.82500000000000007</v>
      </c>
      <c r="F79" s="109">
        <v>2012</v>
      </c>
      <c r="G79" s="109">
        <f t="shared" si="10"/>
        <v>62</v>
      </c>
      <c r="H79" s="114"/>
      <c r="I79" s="391"/>
      <c r="J79" s="8">
        <v>9</v>
      </c>
      <c r="K79" s="23" t="s">
        <v>202</v>
      </c>
      <c r="L79" s="109">
        <f t="shared" si="11"/>
        <v>26</v>
      </c>
      <c r="M79" s="22">
        <v>1996</v>
      </c>
      <c r="N79" s="24">
        <v>0.78888888888888886</v>
      </c>
      <c r="O79" s="109">
        <v>2015</v>
      </c>
      <c r="P79" s="109">
        <f t="shared" si="12"/>
        <v>19</v>
      </c>
      <c r="Q79" s="114"/>
    </row>
    <row r="80" spans="1:17" ht="12" customHeight="1" x14ac:dyDescent="0.25">
      <c r="A80" s="8">
        <v>10</v>
      </c>
      <c r="B80" s="11" t="s">
        <v>201</v>
      </c>
      <c r="C80" s="109">
        <f t="shared" si="13"/>
        <v>88</v>
      </c>
      <c r="D80" s="10">
        <v>1934</v>
      </c>
      <c r="E80" s="12">
        <v>0.8256944444444444</v>
      </c>
      <c r="F80" s="109">
        <v>1994</v>
      </c>
      <c r="G80" s="109">
        <f t="shared" si="10"/>
        <v>60</v>
      </c>
      <c r="H80" s="114"/>
      <c r="I80" s="391"/>
      <c r="J80" s="8">
        <v>10</v>
      </c>
      <c r="K80" s="11" t="s">
        <v>203</v>
      </c>
      <c r="L80" s="109">
        <f t="shared" si="11"/>
        <v>21</v>
      </c>
      <c r="M80" s="10">
        <v>2001</v>
      </c>
      <c r="N80" s="12">
        <v>0.79027777777777775</v>
      </c>
      <c r="O80" s="109">
        <v>2019</v>
      </c>
      <c r="P80" s="109">
        <f t="shared" si="12"/>
        <v>18</v>
      </c>
      <c r="Q80" s="114"/>
    </row>
    <row r="81" spans="1:17" ht="12" customHeight="1" x14ac:dyDescent="0.25">
      <c r="A81" s="8">
        <v>11</v>
      </c>
      <c r="B81" s="11" t="s">
        <v>74</v>
      </c>
      <c r="C81" s="109">
        <f t="shared" si="13"/>
        <v>64</v>
      </c>
      <c r="D81" s="10">
        <v>1958</v>
      </c>
      <c r="E81" s="12">
        <v>0.83194444444444438</v>
      </c>
      <c r="F81" s="109">
        <v>2019</v>
      </c>
      <c r="G81" s="109">
        <f t="shared" si="10"/>
        <v>61</v>
      </c>
      <c r="H81" s="114"/>
      <c r="I81" s="391"/>
      <c r="J81" s="8">
        <v>11</v>
      </c>
      <c r="K81" s="23" t="s">
        <v>205</v>
      </c>
      <c r="L81" s="109">
        <f t="shared" si="11"/>
        <v>31</v>
      </c>
      <c r="M81" s="22">
        <v>1991</v>
      </c>
      <c r="N81" s="24">
        <v>0.79305555555555562</v>
      </c>
      <c r="O81" s="109">
        <v>2014</v>
      </c>
      <c r="P81" s="109">
        <f t="shared" si="12"/>
        <v>23</v>
      </c>
      <c r="Q81" s="114"/>
    </row>
    <row r="82" spans="1:17" ht="12" customHeight="1" x14ac:dyDescent="0.25">
      <c r="A82" s="8">
        <v>12</v>
      </c>
      <c r="B82" s="11" t="s">
        <v>204</v>
      </c>
      <c r="C82" s="109">
        <f t="shared" si="13"/>
        <v>73</v>
      </c>
      <c r="D82" s="10">
        <v>1949</v>
      </c>
      <c r="E82" s="12">
        <v>0.83263888888888893</v>
      </c>
      <c r="F82" s="109">
        <v>2009</v>
      </c>
      <c r="G82" s="109">
        <f t="shared" si="10"/>
        <v>60</v>
      </c>
      <c r="H82" s="114"/>
      <c r="I82" s="391"/>
      <c r="J82" s="8">
        <v>12</v>
      </c>
      <c r="K82" s="23" t="s">
        <v>384</v>
      </c>
      <c r="L82" s="109">
        <f t="shared" si="11"/>
        <v>19</v>
      </c>
      <c r="M82" s="22">
        <v>2003</v>
      </c>
      <c r="N82" s="24">
        <v>0.79305555555555562</v>
      </c>
      <c r="O82" s="109">
        <v>2021</v>
      </c>
      <c r="P82" s="109">
        <f t="shared" si="12"/>
        <v>18</v>
      </c>
      <c r="Q82" s="114"/>
    </row>
    <row r="83" spans="1:17" ht="12" customHeight="1" x14ac:dyDescent="0.25">
      <c r="A83" s="8">
        <v>13</v>
      </c>
      <c r="B83" s="11" t="s">
        <v>206</v>
      </c>
      <c r="C83" s="109">
        <f t="shared" si="13"/>
        <v>82</v>
      </c>
      <c r="D83" s="10">
        <v>1940</v>
      </c>
      <c r="E83" s="12">
        <v>0.84930555555555554</v>
      </c>
      <c r="F83" s="109">
        <v>2007</v>
      </c>
      <c r="G83" s="109">
        <f t="shared" si="10"/>
        <v>67</v>
      </c>
      <c r="H83" s="114"/>
      <c r="I83" s="391"/>
      <c r="J83" s="8">
        <v>13</v>
      </c>
      <c r="K83" s="23" t="s">
        <v>207</v>
      </c>
      <c r="L83" s="109">
        <f t="shared" si="11"/>
        <v>24</v>
      </c>
      <c r="M83" s="22">
        <v>1998</v>
      </c>
      <c r="N83" s="24">
        <v>0.79513888888888884</v>
      </c>
      <c r="O83" s="109">
        <v>2016</v>
      </c>
      <c r="P83" s="109">
        <f t="shared" si="12"/>
        <v>18</v>
      </c>
      <c r="Q83" s="114"/>
    </row>
    <row r="84" spans="1:17" ht="12" customHeight="1" x14ac:dyDescent="0.25">
      <c r="A84" s="8">
        <v>14</v>
      </c>
      <c r="B84" s="11" t="s">
        <v>208</v>
      </c>
      <c r="C84" s="109">
        <f t="shared" si="13"/>
        <v>74</v>
      </c>
      <c r="D84" s="10">
        <v>1948</v>
      </c>
      <c r="E84" s="12">
        <v>0.84930555555555554</v>
      </c>
      <c r="F84" s="109">
        <v>2009</v>
      </c>
      <c r="G84" s="109">
        <f t="shared" si="10"/>
        <v>61</v>
      </c>
      <c r="H84" s="114"/>
      <c r="I84" s="391"/>
      <c r="J84" s="8">
        <v>14</v>
      </c>
      <c r="K84" s="23" t="s">
        <v>209</v>
      </c>
      <c r="L84" s="109">
        <f t="shared" si="11"/>
        <v>38</v>
      </c>
      <c r="M84" s="22">
        <v>1984</v>
      </c>
      <c r="N84" s="24">
        <v>0.79652777777777783</v>
      </c>
      <c r="O84" s="109">
        <v>2003</v>
      </c>
      <c r="P84" s="109">
        <f t="shared" si="12"/>
        <v>19</v>
      </c>
      <c r="Q84" s="114" t="s">
        <v>133</v>
      </c>
    </row>
    <row r="85" spans="1:17" ht="12" customHeight="1" x14ac:dyDescent="0.25">
      <c r="A85" s="8">
        <v>15</v>
      </c>
      <c r="B85" s="11" t="s">
        <v>210</v>
      </c>
      <c r="C85" s="109">
        <f t="shared" si="13"/>
        <v>85</v>
      </c>
      <c r="D85" s="10">
        <v>1937</v>
      </c>
      <c r="E85" s="12">
        <v>0.86111111111111116</v>
      </c>
      <c r="F85" s="109">
        <v>1998</v>
      </c>
      <c r="G85" s="109">
        <f t="shared" si="10"/>
        <v>61</v>
      </c>
      <c r="H85" s="114"/>
      <c r="I85" s="391"/>
      <c r="J85" s="8">
        <v>15</v>
      </c>
      <c r="K85" s="23" t="s">
        <v>211</v>
      </c>
      <c r="L85" s="109">
        <f t="shared" si="11"/>
        <v>62</v>
      </c>
      <c r="M85" s="22">
        <v>1960</v>
      </c>
      <c r="N85" s="24">
        <v>0.80138888888888893</v>
      </c>
      <c r="O85" s="109">
        <v>1991</v>
      </c>
      <c r="P85" s="109">
        <f t="shared" si="12"/>
        <v>31</v>
      </c>
      <c r="Q85" s="114" t="s">
        <v>133</v>
      </c>
    </row>
    <row r="86" spans="1:17" ht="12" customHeight="1" x14ac:dyDescent="0.25">
      <c r="A86" s="8">
        <v>16</v>
      </c>
      <c r="B86" s="18" t="s">
        <v>375</v>
      </c>
      <c r="C86" s="109">
        <f t="shared" si="13"/>
        <v>72</v>
      </c>
      <c r="D86" s="10">
        <v>1950</v>
      </c>
      <c r="E86" s="108">
        <v>0.86249999999999993</v>
      </c>
      <c r="F86" s="109">
        <v>2022</v>
      </c>
      <c r="G86" s="112">
        <f t="shared" si="10"/>
        <v>72</v>
      </c>
      <c r="H86" s="189" t="s">
        <v>594</v>
      </c>
      <c r="I86" s="391"/>
      <c r="J86" s="8">
        <v>16</v>
      </c>
      <c r="K86" s="25" t="s">
        <v>94</v>
      </c>
      <c r="L86" s="109">
        <f t="shared" si="11"/>
        <v>20</v>
      </c>
      <c r="M86" s="10">
        <v>2002</v>
      </c>
      <c r="N86" s="24">
        <v>0.8027777777777777</v>
      </c>
      <c r="O86" s="109">
        <v>2021</v>
      </c>
      <c r="P86" s="109">
        <f t="shared" si="12"/>
        <v>19</v>
      </c>
      <c r="Q86" s="114"/>
    </row>
    <row r="87" spans="1:17" ht="12" customHeight="1" x14ac:dyDescent="0.25">
      <c r="A87" s="8">
        <v>17</v>
      </c>
      <c r="B87" s="11" t="s">
        <v>83</v>
      </c>
      <c r="C87" s="109">
        <f t="shared" si="13"/>
        <v>77</v>
      </c>
      <c r="D87" s="10">
        <v>1945</v>
      </c>
      <c r="E87" s="12">
        <v>0.8666666666666667</v>
      </c>
      <c r="F87" s="109">
        <v>2007</v>
      </c>
      <c r="G87" s="109">
        <f t="shared" si="10"/>
        <v>62</v>
      </c>
      <c r="H87" s="114"/>
      <c r="I87" s="391"/>
      <c r="J87" s="8">
        <v>17</v>
      </c>
      <c r="K87" s="26" t="s">
        <v>212</v>
      </c>
      <c r="L87" s="109">
        <f t="shared" si="11"/>
        <v>31</v>
      </c>
      <c r="M87" s="22">
        <v>1991</v>
      </c>
      <c r="N87" s="24">
        <v>0.80347222222222225</v>
      </c>
      <c r="O87" s="109">
        <v>2017</v>
      </c>
      <c r="P87" s="109">
        <f t="shared" si="12"/>
        <v>26</v>
      </c>
      <c r="Q87" s="114"/>
    </row>
    <row r="88" spans="1:17" ht="12" customHeight="1" x14ac:dyDescent="0.25">
      <c r="A88" s="8">
        <v>18</v>
      </c>
      <c r="B88" s="11" t="s">
        <v>213</v>
      </c>
      <c r="C88" s="109">
        <f t="shared" si="13"/>
        <v>72</v>
      </c>
      <c r="D88" s="10">
        <v>1950</v>
      </c>
      <c r="E88" s="12">
        <v>0.86875000000000002</v>
      </c>
      <c r="F88" s="109">
        <v>2010</v>
      </c>
      <c r="G88" s="109">
        <f t="shared" si="10"/>
        <v>60</v>
      </c>
      <c r="H88" s="114"/>
      <c r="I88" s="391"/>
      <c r="J88" s="8">
        <v>18</v>
      </c>
      <c r="K88" s="23" t="s">
        <v>214</v>
      </c>
      <c r="L88" s="109">
        <f t="shared" si="11"/>
        <v>41</v>
      </c>
      <c r="M88" s="22">
        <v>1981</v>
      </c>
      <c r="N88" s="24">
        <v>0.80972222222222223</v>
      </c>
      <c r="O88" s="109">
        <v>2015</v>
      </c>
      <c r="P88" s="109">
        <f t="shared" si="12"/>
        <v>34</v>
      </c>
      <c r="Q88" s="114" t="s">
        <v>133</v>
      </c>
    </row>
    <row r="89" spans="1:17" ht="12" customHeight="1" x14ac:dyDescent="0.25">
      <c r="A89" s="8">
        <v>19</v>
      </c>
      <c r="B89" s="11" t="s">
        <v>215</v>
      </c>
      <c r="C89" s="109" t="s">
        <v>26</v>
      </c>
      <c r="D89" s="10">
        <v>1931</v>
      </c>
      <c r="E89" s="12">
        <v>0.87013888888888891</v>
      </c>
      <c r="F89" s="109">
        <v>1994</v>
      </c>
      <c r="G89" s="109">
        <f t="shared" si="10"/>
        <v>63</v>
      </c>
      <c r="H89" s="114" t="s">
        <v>133</v>
      </c>
      <c r="I89" s="391"/>
      <c r="J89" s="8">
        <v>19</v>
      </c>
      <c r="K89" s="23" t="s">
        <v>216</v>
      </c>
      <c r="L89" s="109">
        <f t="shared" si="11"/>
        <v>34</v>
      </c>
      <c r="M89" s="22">
        <v>1988</v>
      </c>
      <c r="N89" s="24">
        <v>0.81111111111111101</v>
      </c>
      <c r="O89" s="109">
        <v>2019</v>
      </c>
      <c r="P89" s="109">
        <f t="shared" si="12"/>
        <v>31</v>
      </c>
      <c r="Q89" s="114"/>
    </row>
    <row r="90" spans="1:17" ht="12" customHeight="1" x14ac:dyDescent="0.25">
      <c r="A90" s="8">
        <v>20</v>
      </c>
      <c r="B90" s="11" t="s">
        <v>86</v>
      </c>
      <c r="C90" s="109">
        <f t="shared" si="13"/>
        <v>77</v>
      </c>
      <c r="D90" s="10">
        <v>1945</v>
      </c>
      <c r="E90" s="12">
        <v>0.89236111111111116</v>
      </c>
      <c r="F90" s="109">
        <v>2005</v>
      </c>
      <c r="G90" s="109">
        <f t="shared" si="10"/>
        <v>60</v>
      </c>
      <c r="H90" s="114"/>
      <c r="I90" s="391"/>
      <c r="J90" s="8">
        <v>20</v>
      </c>
      <c r="K90" s="23" t="s">
        <v>217</v>
      </c>
      <c r="L90" s="109">
        <f t="shared" si="11"/>
        <v>39</v>
      </c>
      <c r="M90" s="22">
        <v>1983</v>
      </c>
      <c r="N90" s="24">
        <v>0.81180555555555556</v>
      </c>
      <c r="O90" s="109">
        <v>2016</v>
      </c>
      <c r="P90" s="109">
        <f t="shared" si="12"/>
        <v>33</v>
      </c>
      <c r="Q90" s="114" t="s">
        <v>133</v>
      </c>
    </row>
    <row r="91" spans="1:17" ht="12" customHeight="1" x14ac:dyDescent="0.25">
      <c r="A91" s="8">
        <v>21</v>
      </c>
      <c r="B91" s="11" t="s">
        <v>87</v>
      </c>
      <c r="C91" s="109">
        <f t="shared" si="13"/>
        <v>74</v>
      </c>
      <c r="D91" s="10">
        <v>1948</v>
      </c>
      <c r="E91" s="12">
        <v>0.91249999999999998</v>
      </c>
      <c r="F91" s="109">
        <v>2008</v>
      </c>
      <c r="G91" s="109">
        <f t="shared" si="10"/>
        <v>60</v>
      </c>
      <c r="H91" s="408"/>
      <c r="I91" s="393"/>
      <c r="J91" s="8">
        <v>21</v>
      </c>
      <c r="K91" s="23" t="s">
        <v>219</v>
      </c>
      <c r="L91" s="109">
        <f t="shared" si="11"/>
        <v>18</v>
      </c>
      <c r="M91" s="22">
        <v>2004</v>
      </c>
      <c r="N91" s="24">
        <v>0.81180555555555556</v>
      </c>
      <c r="O91" s="109">
        <v>2019</v>
      </c>
      <c r="P91" s="109">
        <f t="shared" si="12"/>
        <v>15</v>
      </c>
      <c r="Q91" s="114"/>
    </row>
    <row r="92" spans="1:17" ht="12" customHeight="1" x14ac:dyDescent="0.25">
      <c r="A92" s="8">
        <v>22</v>
      </c>
      <c r="B92" s="11" t="s">
        <v>218</v>
      </c>
      <c r="C92" s="109">
        <f t="shared" si="13"/>
        <v>81</v>
      </c>
      <c r="D92" s="10">
        <v>1941</v>
      </c>
      <c r="E92" s="12">
        <v>0.9145833333333333</v>
      </c>
      <c r="F92" s="109">
        <v>2002</v>
      </c>
      <c r="G92" s="109">
        <f t="shared" si="10"/>
        <v>61</v>
      </c>
      <c r="H92" s="114"/>
      <c r="I92" s="391"/>
      <c r="J92" s="8">
        <v>22</v>
      </c>
      <c r="K92" s="23" t="s">
        <v>90</v>
      </c>
      <c r="L92" s="109">
        <f t="shared" si="11"/>
        <v>18</v>
      </c>
      <c r="M92" s="22">
        <v>2004</v>
      </c>
      <c r="N92" s="24">
        <v>0.81666666666666676</v>
      </c>
      <c r="O92" s="109">
        <v>2021</v>
      </c>
      <c r="P92" s="109">
        <f t="shared" si="12"/>
        <v>17</v>
      </c>
      <c r="Q92" s="114"/>
    </row>
    <row r="93" spans="1:17" ht="12" customHeight="1" x14ac:dyDescent="0.25">
      <c r="A93" s="8">
        <v>23</v>
      </c>
      <c r="B93" s="11" t="s">
        <v>220</v>
      </c>
      <c r="C93" s="109">
        <f t="shared" si="13"/>
        <v>77</v>
      </c>
      <c r="D93" s="10">
        <v>1945</v>
      </c>
      <c r="E93" s="12">
        <v>0.92152777777777783</v>
      </c>
      <c r="F93" s="109">
        <v>2008</v>
      </c>
      <c r="G93" s="109">
        <f t="shared" si="10"/>
        <v>63</v>
      </c>
      <c r="H93" s="114"/>
      <c r="I93" s="391"/>
      <c r="J93" s="8">
        <v>23</v>
      </c>
      <c r="K93" s="23" t="s">
        <v>221</v>
      </c>
      <c r="L93" s="109">
        <f t="shared" si="11"/>
        <v>36</v>
      </c>
      <c r="M93" s="22">
        <v>1986</v>
      </c>
      <c r="N93" s="24">
        <v>0.8222222222222223</v>
      </c>
      <c r="O93" s="109">
        <v>2008</v>
      </c>
      <c r="P93" s="109">
        <f t="shared" si="12"/>
        <v>22</v>
      </c>
      <c r="Q93" s="114" t="s">
        <v>133</v>
      </c>
    </row>
    <row r="94" spans="1:17" ht="12" customHeight="1" x14ac:dyDescent="0.25">
      <c r="A94" s="8">
        <v>24</v>
      </c>
      <c r="B94" s="18" t="s">
        <v>84</v>
      </c>
      <c r="C94" s="109">
        <f t="shared" si="13"/>
        <v>73</v>
      </c>
      <c r="D94" s="15">
        <v>1949</v>
      </c>
      <c r="E94" s="12">
        <v>0.9277777777777777</v>
      </c>
      <c r="F94" s="109">
        <v>2020</v>
      </c>
      <c r="G94" s="112">
        <f t="shared" si="10"/>
        <v>71</v>
      </c>
      <c r="H94" s="114"/>
      <c r="I94" s="391"/>
      <c r="J94" s="8">
        <v>24</v>
      </c>
      <c r="K94" s="23" t="s">
        <v>222</v>
      </c>
      <c r="L94" s="109">
        <f t="shared" si="11"/>
        <v>29</v>
      </c>
      <c r="M94" s="22">
        <v>1993</v>
      </c>
      <c r="N94" s="24">
        <v>0.82430555555555562</v>
      </c>
      <c r="O94" s="109">
        <v>2019</v>
      </c>
      <c r="P94" s="109">
        <f t="shared" si="12"/>
        <v>26</v>
      </c>
      <c r="Q94" s="114"/>
    </row>
    <row r="95" spans="1:17" ht="12" customHeight="1" x14ac:dyDescent="0.25">
      <c r="A95" s="8">
        <v>25</v>
      </c>
      <c r="B95" s="11" t="s">
        <v>189</v>
      </c>
      <c r="C95" s="109">
        <f t="shared" si="13"/>
        <v>69</v>
      </c>
      <c r="D95" s="10">
        <v>1953</v>
      </c>
      <c r="E95" s="12">
        <v>0.92847222222222225</v>
      </c>
      <c r="F95" s="109">
        <v>2015</v>
      </c>
      <c r="G95" s="112">
        <f t="shared" si="10"/>
        <v>62</v>
      </c>
      <c r="H95" s="114"/>
      <c r="I95" s="391"/>
      <c r="J95" s="8">
        <v>25</v>
      </c>
      <c r="K95" s="23" t="s">
        <v>449</v>
      </c>
      <c r="L95" s="109">
        <f>SUM(2021-M95)</f>
        <v>43</v>
      </c>
      <c r="M95" s="22">
        <v>1978</v>
      </c>
      <c r="N95" s="24">
        <v>0.82777777777777783</v>
      </c>
      <c r="O95" s="109">
        <v>1993</v>
      </c>
      <c r="P95" s="10">
        <f t="shared" si="12"/>
        <v>15</v>
      </c>
      <c r="Q95" s="114" t="s">
        <v>133</v>
      </c>
    </row>
    <row r="96" spans="1:17" ht="12" customHeight="1" thickBot="1" x14ac:dyDescent="0.3">
      <c r="A96" s="31"/>
      <c r="B96" s="32" t="s">
        <v>166</v>
      </c>
      <c r="C96" s="388"/>
      <c r="D96" s="33"/>
      <c r="E96" s="34">
        <f>SUM(E71:E95)/25</f>
        <v>0.84213888888888899</v>
      </c>
      <c r="F96" s="1052" t="s">
        <v>167</v>
      </c>
      <c r="G96" s="1052"/>
      <c r="H96" s="420">
        <f>SUM(E71:E80)/10</f>
        <v>0.7863888888888888</v>
      </c>
      <c r="I96" s="392"/>
      <c r="J96" s="31"/>
      <c r="K96" s="32" t="s">
        <v>166</v>
      </c>
      <c r="L96" s="388"/>
      <c r="M96" s="33"/>
      <c r="N96" s="34">
        <f>SUM(N71:N95)/25</f>
        <v>0.78641666666666665</v>
      </c>
      <c r="O96" s="1052" t="s">
        <v>167</v>
      </c>
      <c r="P96" s="1052"/>
      <c r="Q96" s="420">
        <f>SUM(N71:N80)/10</f>
        <v>0.7539583333333334</v>
      </c>
    </row>
    <row r="97" spans="1:18" s="3" customFormat="1" ht="12" customHeight="1" thickBot="1" x14ac:dyDescent="0.3">
      <c r="A97" s="1049" t="s">
        <v>224</v>
      </c>
      <c r="B97" s="1050"/>
      <c r="C97" s="1050"/>
      <c r="D97" s="1050"/>
      <c r="E97" s="1050"/>
      <c r="F97" s="1050"/>
      <c r="G97" s="1050"/>
      <c r="H97" s="1051"/>
      <c r="I97" s="418"/>
      <c r="J97" s="1049" t="s">
        <v>225</v>
      </c>
      <c r="K97" s="1050"/>
      <c r="L97" s="1050"/>
      <c r="M97" s="1050"/>
      <c r="N97" s="1050"/>
      <c r="O97" s="1050"/>
      <c r="P97" s="1050"/>
      <c r="Q97" s="1051"/>
    </row>
    <row r="98" spans="1:18" ht="12" customHeight="1" x14ac:dyDescent="0.25">
      <c r="A98" s="396" t="s">
        <v>128</v>
      </c>
      <c r="B98" s="397" t="s">
        <v>129</v>
      </c>
      <c r="C98" s="401" t="s">
        <v>447</v>
      </c>
      <c r="D98" s="405" t="s">
        <v>3</v>
      </c>
      <c r="E98" s="407" t="s">
        <v>121</v>
      </c>
      <c r="F98" s="401" t="s">
        <v>130</v>
      </c>
      <c r="G98" s="401" t="s">
        <v>131</v>
      </c>
      <c r="H98" s="402" t="s">
        <v>123</v>
      </c>
      <c r="I98" s="390"/>
      <c r="J98" s="409" t="s">
        <v>128</v>
      </c>
      <c r="K98" s="410" t="s">
        <v>129</v>
      </c>
      <c r="L98" s="411" t="s">
        <v>447</v>
      </c>
      <c r="M98" s="412" t="s">
        <v>3</v>
      </c>
      <c r="N98" s="413" t="s">
        <v>121</v>
      </c>
      <c r="O98" s="411" t="s">
        <v>130</v>
      </c>
      <c r="P98" s="411" t="s">
        <v>131</v>
      </c>
      <c r="Q98" s="414" t="s">
        <v>123</v>
      </c>
    </row>
    <row r="99" spans="1:18" ht="12" customHeight="1" x14ac:dyDescent="0.25">
      <c r="A99" s="8">
        <v>1</v>
      </c>
      <c r="B99" s="23" t="s">
        <v>195</v>
      </c>
      <c r="C99" s="109">
        <f t="shared" ref="C99:C123" si="14">SUM(2022-D99)</f>
        <v>58</v>
      </c>
      <c r="D99" s="22">
        <v>1964</v>
      </c>
      <c r="E99" s="24">
        <v>0.70624999999999993</v>
      </c>
      <c r="F99" s="109">
        <v>1999</v>
      </c>
      <c r="G99" s="112">
        <f t="shared" ref="G99:G123" si="15">SUM(F99-D99)</f>
        <v>35</v>
      </c>
      <c r="H99" s="114" t="s">
        <v>133</v>
      </c>
      <c r="I99" s="391"/>
      <c r="J99" s="8">
        <v>1</v>
      </c>
      <c r="K99" s="23" t="s">
        <v>113</v>
      </c>
      <c r="L99" s="109">
        <f t="shared" ref="L99:L121" si="16">SUM(2022-M99)</f>
        <v>57</v>
      </c>
      <c r="M99" s="22">
        <v>1965</v>
      </c>
      <c r="N99" s="24">
        <v>0.8305555555555556</v>
      </c>
      <c r="O99" s="109">
        <v>2015</v>
      </c>
      <c r="P99" s="112">
        <f t="shared" ref="P99:P121" si="17">SUM(O99-M99)</f>
        <v>50</v>
      </c>
      <c r="Q99" s="114"/>
    </row>
    <row r="100" spans="1:18" ht="12" customHeight="1" x14ac:dyDescent="0.25">
      <c r="A100" s="8">
        <v>2</v>
      </c>
      <c r="B100" s="23" t="s">
        <v>226</v>
      </c>
      <c r="C100" s="109">
        <f t="shared" si="14"/>
        <v>45</v>
      </c>
      <c r="D100" s="22">
        <v>1977</v>
      </c>
      <c r="E100" s="24">
        <v>0.75416666666666676</v>
      </c>
      <c r="F100" s="109">
        <v>2015</v>
      </c>
      <c r="G100" s="112">
        <f t="shared" si="15"/>
        <v>38</v>
      </c>
      <c r="H100" s="114"/>
      <c r="I100" s="391"/>
      <c r="J100" s="8">
        <v>2</v>
      </c>
      <c r="K100" s="23" t="s">
        <v>227</v>
      </c>
      <c r="L100" s="109">
        <f t="shared" si="16"/>
        <v>58</v>
      </c>
      <c r="M100" s="22">
        <v>1964</v>
      </c>
      <c r="N100" s="24">
        <v>0.92291666666666661</v>
      </c>
      <c r="O100" s="109">
        <v>2014</v>
      </c>
      <c r="P100" s="109">
        <f t="shared" si="17"/>
        <v>50</v>
      </c>
      <c r="Q100" s="114"/>
    </row>
    <row r="101" spans="1:18" ht="12" customHeight="1" x14ac:dyDescent="0.25">
      <c r="A101" s="8">
        <v>3</v>
      </c>
      <c r="B101" s="23" t="s">
        <v>192</v>
      </c>
      <c r="C101" s="109">
        <f t="shared" si="14"/>
        <v>45</v>
      </c>
      <c r="D101" s="22">
        <v>1977</v>
      </c>
      <c r="E101" s="24">
        <v>0.76180555555555562</v>
      </c>
      <c r="F101" s="109">
        <v>2016</v>
      </c>
      <c r="G101" s="112">
        <f t="shared" si="15"/>
        <v>39</v>
      </c>
      <c r="H101" s="114"/>
      <c r="I101" s="391"/>
      <c r="J101" s="8">
        <v>3</v>
      </c>
      <c r="K101" s="30" t="s">
        <v>102</v>
      </c>
      <c r="L101" s="109">
        <f t="shared" si="16"/>
        <v>50</v>
      </c>
      <c r="M101" s="22">
        <v>1972</v>
      </c>
      <c r="N101" s="179" t="s">
        <v>535</v>
      </c>
      <c r="O101" s="116">
        <v>2022</v>
      </c>
      <c r="P101" s="112">
        <f t="shared" si="17"/>
        <v>50</v>
      </c>
      <c r="Q101" s="189" t="s">
        <v>536</v>
      </c>
    </row>
    <row r="102" spans="1:18" ht="12" customHeight="1" x14ac:dyDescent="0.25">
      <c r="A102" s="8">
        <v>4</v>
      </c>
      <c r="B102" s="26" t="s">
        <v>97</v>
      </c>
      <c r="C102" s="109">
        <f t="shared" si="14"/>
        <v>43</v>
      </c>
      <c r="D102" s="22">
        <v>1979</v>
      </c>
      <c r="E102" s="24">
        <v>0.78611111111111109</v>
      </c>
      <c r="F102" s="109">
        <v>2020</v>
      </c>
      <c r="G102" s="112">
        <f t="shared" si="15"/>
        <v>41</v>
      </c>
      <c r="H102" s="114"/>
      <c r="I102" s="391"/>
      <c r="J102" s="8">
        <v>4</v>
      </c>
      <c r="K102" s="23" t="s">
        <v>211</v>
      </c>
      <c r="L102" s="109">
        <f t="shared" si="16"/>
        <v>62</v>
      </c>
      <c r="M102" s="22">
        <v>1960</v>
      </c>
      <c r="N102" s="24">
        <v>0.95763888888888893</v>
      </c>
      <c r="O102" s="109">
        <v>2010</v>
      </c>
      <c r="P102" s="112">
        <f t="shared" si="17"/>
        <v>50</v>
      </c>
      <c r="Q102" s="114"/>
    </row>
    <row r="103" spans="1:18" ht="12" customHeight="1" x14ac:dyDescent="0.25">
      <c r="A103" s="8">
        <v>5</v>
      </c>
      <c r="B103" s="23" t="s">
        <v>211</v>
      </c>
      <c r="C103" s="109">
        <f t="shared" si="14"/>
        <v>62</v>
      </c>
      <c r="D103" s="22">
        <v>1960</v>
      </c>
      <c r="E103" s="24">
        <v>0.79236111111111107</v>
      </c>
      <c r="F103" s="109">
        <v>1999</v>
      </c>
      <c r="G103" s="112">
        <f t="shared" si="15"/>
        <v>39</v>
      </c>
      <c r="H103" s="114" t="s">
        <v>133</v>
      </c>
      <c r="I103" s="391"/>
      <c r="J103" s="8">
        <v>5</v>
      </c>
      <c r="K103" s="23" t="s">
        <v>228</v>
      </c>
      <c r="L103" s="109">
        <f t="shared" si="16"/>
        <v>68</v>
      </c>
      <c r="M103" s="22">
        <v>1954</v>
      </c>
      <c r="N103" s="24" t="s">
        <v>229</v>
      </c>
      <c r="O103" s="109">
        <v>2009</v>
      </c>
      <c r="P103" s="112">
        <f t="shared" si="17"/>
        <v>55</v>
      </c>
      <c r="Q103" s="114"/>
    </row>
    <row r="104" spans="1:18" ht="12" customHeight="1" x14ac:dyDescent="0.25">
      <c r="A104" s="8">
        <v>6</v>
      </c>
      <c r="B104" s="23" t="s">
        <v>223</v>
      </c>
      <c r="C104" s="109">
        <f t="shared" si="14"/>
        <v>47</v>
      </c>
      <c r="D104" s="22">
        <v>1975</v>
      </c>
      <c r="E104" s="24">
        <v>0.80625000000000002</v>
      </c>
      <c r="F104" s="109">
        <v>2010</v>
      </c>
      <c r="G104" s="112">
        <f t="shared" si="15"/>
        <v>35</v>
      </c>
      <c r="H104" s="114"/>
      <c r="I104" s="391"/>
      <c r="J104" s="8">
        <v>6</v>
      </c>
      <c r="K104" s="23" t="s">
        <v>230</v>
      </c>
      <c r="L104" s="109">
        <f t="shared" si="16"/>
        <v>57</v>
      </c>
      <c r="M104" s="22">
        <v>1965</v>
      </c>
      <c r="N104" s="27" t="s">
        <v>231</v>
      </c>
      <c r="O104" s="109">
        <v>2015</v>
      </c>
      <c r="P104" s="112">
        <f t="shared" si="17"/>
        <v>50</v>
      </c>
      <c r="Q104" s="114"/>
      <c r="R104" s="255"/>
    </row>
    <row r="105" spans="1:18" ht="12" customHeight="1" x14ac:dyDescent="0.25">
      <c r="A105" s="8">
        <v>7</v>
      </c>
      <c r="B105" s="23" t="s">
        <v>106</v>
      </c>
      <c r="C105" s="109">
        <f t="shared" si="14"/>
        <v>45</v>
      </c>
      <c r="D105" s="22">
        <v>1977</v>
      </c>
      <c r="E105" s="24">
        <v>0.80625000000000002</v>
      </c>
      <c r="F105" s="109">
        <v>2016</v>
      </c>
      <c r="G105" s="112">
        <f t="shared" si="15"/>
        <v>39</v>
      </c>
      <c r="H105" s="114"/>
      <c r="I105" s="391"/>
      <c r="J105" s="8">
        <v>7</v>
      </c>
      <c r="K105" s="23" t="s">
        <v>232</v>
      </c>
      <c r="L105" s="109">
        <f t="shared" si="16"/>
        <v>59</v>
      </c>
      <c r="M105" s="22">
        <v>1963</v>
      </c>
      <c r="N105" s="27" t="s">
        <v>233</v>
      </c>
      <c r="O105" s="109">
        <v>2013</v>
      </c>
      <c r="P105" s="112">
        <f t="shared" si="17"/>
        <v>50</v>
      </c>
      <c r="Q105" s="114"/>
    </row>
    <row r="106" spans="1:18" ht="12" customHeight="1" x14ac:dyDescent="0.25">
      <c r="A106" s="8">
        <v>8</v>
      </c>
      <c r="B106" s="23" t="s">
        <v>234</v>
      </c>
      <c r="C106" s="109">
        <f t="shared" si="14"/>
        <v>47</v>
      </c>
      <c r="D106" s="22">
        <v>1975</v>
      </c>
      <c r="E106" s="24">
        <v>0.81180555555555556</v>
      </c>
      <c r="F106" s="109">
        <v>2016</v>
      </c>
      <c r="G106" s="112">
        <f t="shared" si="15"/>
        <v>41</v>
      </c>
      <c r="H106" s="114"/>
      <c r="I106" s="391"/>
      <c r="J106" s="8">
        <v>8</v>
      </c>
      <c r="K106" s="23" t="s">
        <v>112</v>
      </c>
      <c r="L106" s="109">
        <f t="shared" si="16"/>
        <v>53</v>
      </c>
      <c r="M106" s="22">
        <v>1969</v>
      </c>
      <c r="N106" s="27" t="s">
        <v>233</v>
      </c>
      <c r="O106" s="117">
        <v>2019</v>
      </c>
      <c r="P106" s="117">
        <f t="shared" si="17"/>
        <v>50</v>
      </c>
      <c r="Q106" s="114"/>
    </row>
    <row r="107" spans="1:18" ht="12" customHeight="1" x14ac:dyDescent="0.25">
      <c r="A107" s="8">
        <v>9</v>
      </c>
      <c r="B107" s="23" t="s">
        <v>237</v>
      </c>
      <c r="C107" s="109">
        <f t="shared" si="14"/>
        <v>58</v>
      </c>
      <c r="D107" s="22">
        <v>1964</v>
      </c>
      <c r="E107" s="24">
        <v>0.82013888888888886</v>
      </c>
      <c r="F107" s="109">
        <v>2010</v>
      </c>
      <c r="G107" s="112">
        <f t="shared" si="15"/>
        <v>46</v>
      </c>
      <c r="H107" s="114" t="s">
        <v>133</v>
      </c>
      <c r="I107" s="391"/>
      <c r="J107" s="8">
        <v>9</v>
      </c>
      <c r="K107" s="11" t="s">
        <v>235</v>
      </c>
      <c r="L107" s="109">
        <f t="shared" si="16"/>
        <v>59</v>
      </c>
      <c r="M107" s="10">
        <v>1963</v>
      </c>
      <c r="N107" s="27" t="s">
        <v>236</v>
      </c>
      <c r="O107" s="109">
        <v>2013</v>
      </c>
      <c r="P107" s="112">
        <f t="shared" si="17"/>
        <v>50</v>
      </c>
      <c r="Q107" s="114"/>
    </row>
    <row r="108" spans="1:18" ht="12" customHeight="1" x14ac:dyDescent="0.25">
      <c r="A108" s="8">
        <v>10</v>
      </c>
      <c r="B108" s="23" t="s">
        <v>240</v>
      </c>
      <c r="C108" s="109">
        <f t="shared" si="14"/>
        <v>49</v>
      </c>
      <c r="D108" s="22">
        <v>1973</v>
      </c>
      <c r="E108" s="24">
        <v>0.8222222222222223</v>
      </c>
      <c r="F108" s="109">
        <v>2012</v>
      </c>
      <c r="G108" s="112">
        <f t="shared" si="15"/>
        <v>39</v>
      </c>
      <c r="H108" s="114"/>
      <c r="I108" s="391"/>
      <c r="J108" s="8">
        <v>10</v>
      </c>
      <c r="K108" s="23" t="s">
        <v>238</v>
      </c>
      <c r="L108" s="109">
        <f t="shared" si="16"/>
        <v>73</v>
      </c>
      <c r="M108" s="22">
        <v>1949</v>
      </c>
      <c r="N108" s="24" t="s">
        <v>239</v>
      </c>
      <c r="O108" s="109">
        <v>2003</v>
      </c>
      <c r="P108" s="112">
        <f t="shared" si="17"/>
        <v>54</v>
      </c>
      <c r="Q108" s="114"/>
    </row>
    <row r="109" spans="1:18" ht="12" customHeight="1" x14ac:dyDescent="0.25">
      <c r="A109" s="8">
        <v>11</v>
      </c>
      <c r="B109" s="23" t="s">
        <v>105</v>
      </c>
      <c r="C109" s="109">
        <f t="shared" si="14"/>
        <v>49</v>
      </c>
      <c r="D109" s="22">
        <v>1973</v>
      </c>
      <c r="E109" s="24">
        <v>0.8256944444444444</v>
      </c>
      <c r="F109" s="109">
        <v>2014</v>
      </c>
      <c r="G109" s="112">
        <f t="shared" si="15"/>
        <v>41</v>
      </c>
      <c r="H109" s="114"/>
      <c r="I109" s="391"/>
      <c r="J109" s="8">
        <v>11</v>
      </c>
      <c r="K109" s="11" t="s">
        <v>241</v>
      </c>
      <c r="L109" s="109">
        <f t="shared" si="16"/>
        <v>62</v>
      </c>
      <c r="M109" s="10">
        <v>1960</v>
      </c>
      <c r="N109" s="27" t="s">
        <v>242</v>
      </c>
      <c r="O109" s="109">
        <v>2015</v>
      </c>
      <c r="P109" s="109">
        <f t="shared" si="17"/>
        <v>55</v>
      </c>
      <c r="Q109" s="114"/>
    </row>
    <row r="110" spans="1:18" ht="12" customHeight="1" x14ac:dyDescent="0.25">
      <c r="A110" s="8">
        <v>12</v>
      </c>
      <c r="B110" s="23" t="s">
        <v>245</v>
      </c>
      <c r="C110" s="109">
        <f t="shared" si="14"/>
        <v>63</v>
      </c>
      <c r="D110" s="22">
        <v>1959</v>
      </c>
      <c r="E110" s="24">
        <v>0.8340277777777777</v>
      </c>
      <c r="F110" s="109">
        <v>1994</v>
      </c>
      <c r="G110" s="112">
        <f t="shared" si="15"/>
        <v>35</v>
      </c>
      <c r="H110" s="114" t="s">
        <v>133</v>
      </c>
      <c r="I110" s="391"/>
      <c r="J110" s="8">
        <v>12</v>
      </c>
      <c r="K110" s="23" t="s">
        <v>243</v>
      </c>
      <c r="L110" s="109">
        <f t="shared" si="16"/>
        <v>74</v>
      </c>
      <c r="M110" s="22">
        <v>1948</v>
      </c>
      <c r="N110" s="24" t="s">
        <v>244</v>
      </c>
      <c r="O110" s="109">
        <v>2008</v>
      </c>
      <c r="P110" s="112">
        <f t="shared" si="17"/>
        <v>60</v>
      </c>
      <c r="Q110" s="114"/>
    </row>
    <row r="111" spans="1:18" ht="12" customHeight="1" x14ac:dyDescent="0.25">
      <c r="A111" s="8">
        <v>13</v>
      </c>
      <c r="B111" s="23" t="s">
        <v>113</v>
      </c>
      <c r="C111" s="109">
        <f t="shared" si="14"/>
        <v>57</v>
      </c>
      <c r="D111" s="22">
        <v>1965</v>
      </c>
      <c r="E111" s="24">
        <v>0.83888888888888891</v>
      </c>
      <c r="F111" s="113">
        <v>2011</v>
      </c>
      <c r="G111" s="112">
        <f t="shared" si="15"/>
        <v>46</v>
      </c>
      <c r="H111" s="114" t="s">
        <v>133</v>
      </c>
      <c r="I111" s="391"/>
      <c r="J111" s="8">
        <v>13</v>
      </c>
      <c r="K111" s="23" t="s">
        <v>323</v>
      </c>
      <c r="L111" s="109">
        <f t="shared" si="16"/>
        <v>52</v>
      </c>
      <c r="M111" s="22">
        <v>1970</v>
      </c>
      <c r="N111" s="27" t="s">
        <v>331</v>
      </c>
      <c r="O111" s="109">
        <v>2021</v>
      </c>
      <c r="P111" s="112">
        <f t="shared" si="17"/>
        <v>51</v>
      </c>
      <c r="Q111" s="114"/>
    </row>
    <row r="112" spans="1:18" ht="12" customHeight="1" x14ac:dyDescent="0.25">
      <c r="A112" s="8">
        <v>14</v>
      </c>
      <c r="B112" s="23" t="s">
        <v>250</v>
      </c>
      <c r="C112" s="109">
        <f t="shared" si="14"/>
        <v>43</v>
      </c>
      <c r="D112" s="22">
        <v>1979</v>
      </c>
      <c r="E112" s="24">
        <v>0.84027777777777779</v>
      </c>
      <c r="F112" s="109">
        <v>2016</v>
      </c>
      <c r="G112" s="112">
        <f t="shared" si="15"/>
        <v>37</v>
      </c>
      <c r="H112" s="114"/>
      <c r="I112" s="391"/>
      <c r="J112" s="8">
        <v>14</v>
      </c>
      <c r="K112" s="23" t="s">
        <v>528</v>
      </c>
      <c r="L112" s="109">
        <f t="shared" si="16"/>
        <v>51</v>
      </c>
      <c r="M112" s="22">
        <v>1971</v>
      </c>
      <c r="N112" s="179" t="s">
        <v>78</v>
      </c>
      <c r="O112" s="116">
        <v>2022</v>
      </c>
      <c r="P112" s="112">
        <f t="shared" si="17"/>
        <v>51</v>
      </c>
      <c r="Q112" s="189" t="s">
        <v>536</v>
      </c>
    </row>
    <row r="113" spans="1:17" ht="12" customHeight="1" x14ac:dyDescent="0.25">
      <c r="A113" s="8">
        <v>15</v>
      </c>
      <c r="B113" s="23" t="s">
        <v>253</v>
      </c>
      <c r="C113" s="109">
        <f t="shared" si="14"/>
        <v>49</v>
      </c>
      <c r="D113" s="22">
        <v>1973</v>
      </c>
      <c r="E113" s="24">
        <v>0.85486111111111107</v>
      </c>
      <c r="F113" s="109">
        <v>2018</v>
      </c>
      <c r="G113" s="112">
        <f t="shared" si="15"/>
        <v>45</v>
      </c>
      <c r="H113" s="114"/>
      <c r="I113" s="391"/>
      <c r="J113" s="8">
        <v>15</v>
      </c>
      <c r="K113" s="23" t="s">
        <v>246</v>
      </c>
      <c r="L113" s="109">
        <f t="shared" si="16"/>
        <v>76</v>
      </c>
      <c r="M113" s="22">
        <v>1946</v>
      </c>
      <c r="N113" s="24" t="s">
        <v>247</v>
      </c>
      <c r="O113" s="109">
        <v>1998</v>
      </c>
      <c r="P113" s="112">
        <f t="shared" si="17"/>
        <v>52</v>
      </c>
      <c r="Q113" s="114"/>
    </row>
    <row r="114" spans="1:17" ht="12" customHeight="1" x14ac:dyDescent="0.25">
      <c r="A114" s="8">
        <v>16</v>
      </c>
      <c r="B114" s="23" t="s">
        <v>98</v>
      </c>
      <c r="C114" s="109">
        <f t="shared" si="14"/>
        <v>47</v>
      </c>
      <c r="D114" s="22">
        <v>1975</v>
      </c>
      <c r="E114" s="24">
        <v>0.85625000000000007</v>
      </c>
      <c r="F114" s="109">
        <v>2018</v>
      </c>
      <c r="G114" s="112">
        <f t="shared" si="15"/>
        <v>43</v>
      </c>
      <c r="H114" s="114"/>
      <c r="I114" s="391"/>
      <c r="J114" s="8">
        <v>16</v>
      </c>
      <c r="K114" s="23" t="s">
        <v>248</v>
      </c>
      <c r="L114" s="109">
        <f t="shared" si="16"/>
        <v>80</v>
      </c>
      <c r="M114" s="22">
        <v>1942</v>
      </c>
      <c r="N114" s="24" t="s">
        <v>249</v>
      </c>
      <c r="O114" s="109">
        <v>1992</v>
      </c>
      <c r="P114" s="112">
        <f t="shared" si="17"/>
        <v>50</v>
      </c>
      <c r="Q114" s="114"/>
    </row>
    <row r="115" spans="1:17" ht="12" customHeight="1" x14ac:dyDescent="0.25">
      <c r="A115" s="8">
        <v>17</v>
      </c>
      <c r="B115" s="23" t="s">
        <v>258</v>
      </c>
      <c r="C115" s="109">
        <f t="shared" si="14"/>
        <v>45</v>
      </c>
      <c r="D115" s="22">
        <v>1977</v>
      </c>
      <c r="E115" s="24">
        <v>0.85625000000000007</v>
      </c>
      <c r="F115" s="113">
        <v>2019</v>
      </c>
      <c r="G115" s="112">
        <f t="shared" si="15"/>
        <v>42</v>
      </c>
      <c r="H115" s="114"/>
      <c r="I115" s="391"/>
      <c r="J115" s="8">
        <v>17</v>
      </c>
      <c r="K115" s="23" t="s">
        <v>251</v>
      </c>
      <c r="L115" s="109">
        <f t="shared" si="16"/>
        <v>83</v>
      </c>
      <c r="M115" s="22">
        <v>1939</v>
      </c>
      <c r="N115" s="24" t="s">
        <v>252</v>
      </c>
      <c r="O115" s="113">
        <v>2005</v>
      </c>
      <c r="P115" s="112">
        <f t="shared" si="17"/>
        <v>66</v>
      </c>
      <c r="Q115" s="114"/>
    </row>
    <row r="116" spans="1:17" ht="12" customHeight="1" x14ac:dyDescent="0.25">
      <c r="A116" s="8">
        <v>18</v>
      </c>
      <c r="B116" s="26" t="s">
        <v>444</v>
      </c>
      <c r="C116" s="109">
        <f t="shared" si="14"/>
        <v>36</v>
      </c>
      <c r="D116" s="22">
        <v>1986</v>
      </c>
      <c r="E116" s="24">
        <v>0.85625000000000007</v>
      </c>
      <c r="F116" s="113">
        <v>2021</v>
      </c>
      <c r="G116" s="112">
        <f t="shared" si="15"/>
        <v>35</v>
      </c>
      <c r="H116" s="114"/>
      <c r="I116" s="391"/>
      <c r="J116" s="8">
        <v>18</v>
      </c>
      <c r="K116" s="23" t="s">
        <v>254</v>
      </c>
      <c r="L116" s="109">
        <f t="shared" si="16"/>
        <v>66</v>
      </c>
      <c r="M116" s="22">
        <v>1956</v>
      </c>
      <c r="N116" s="24" t="s">
        <v>255</v>
      </c>
      <c r="O116" s="109">
        <v>2011</v>
      </c>
      <c r="P116" s="112">
        <f t="shared" si="17"/>
        <v>55</v>
      </c>
      <c r="Q116" s="114"/>
    </row>
    <row r="117" spans="1:17" ht="12" customHeight="1" x14ac:dyDescent="0.25">
      <c r="A117" s="8">
        <v>19</v>
      </c>
      <c r="B117" s="23" t="s">
        <v>260</v>
      </c>
      <c r="C117" s="109">
        <f t="shared" si="14"/>
        <v>53</v>
      </c>
      <c r="D117" s="22">
        <v>1969</v>
      </c>
      <c r="E117" s="24">
        <v>0.85972222222222217</v>
      </c>
      <c r="F117" s="109">
        <v>2013</v>
      </c>
      <c r="G117" s="112">
        <f t="shared" si="15"/>
        <v>44</v>
      </c>
      <c r="H117" s="114" t="s">
        <v>133</v>
      </c>
      <c r="I117" s="391"/>
      <c r="J117" s="8">
        <v>19</v>
      </c>
      <c r="K117" s="23" t="s">
        <v>256</v>
      </c>
      <c r="L117" s="109">
        <f t="shared" si="16"/>
        <v>84</v>
      </c>
      <c r="M117" s="22">
        <v>1938</v>
      </c>
      <c r="N117" s="24" t="s">
        <v>257</v>
      </c>
      <c r="O117" s="113">
        <v>2008</v>
      </c>
      <c r="P117" s="112">
        <f t="shared" si="17"/>
        <v>70</v>
      </c>
      <c r="Q117" s="114"/>
    </row>
    <row r="118" spans="1:17" ht="12" customHeight="1" x14ac:dyDescent="0.25">
      <c r="A118" s="8">
        <v>20</v>
      </c>
      <c r="B118" s="14" t="s">
        <v>108</v>
      </c>
      <c r="C118" s="109">
        <f t="shared" si="14"/>
        <v>46</v>
      </c>
      <c r="D118" s="22">
        <v>1976</v>
      </c>
      <c r="E118" s="24">
        <v>0.86041666666666661</v>
      </c>
      <c r="F118" s="109">
        <v>2015</v>
      </c>
      <c r="G118" s="112">
        <f t="shared" si="15"/>
        <v>39</v>
      </c>
      <c r="H118" s="114"/>
      <c r="I118" s="391"/>
      <c r="J118" s="415">
        <v>20</v>
      </c>
      <c r="K118" s="28" t="s">
        <v>111</v>
      </c>
      <c r="L118" s="109">
        <f t="shared" si="16"/>
        <v>63</v>
      </c>
      <c r="M118" s="29">
        <v>1959</v>
      </c>
      <c r="N118" s="27" t="s">
        <v>259</v>
      </c>
      <c r="O118" s="118">
        <v>2013</v>
      </c>
      <c r="P118" s="119">
        <f t="shared" si="17"/>
        <v>54</v>
      </c>
      <c r="Q118" s="114"/>
    </row>
    <row r="119" spans="1:17" ht="12" customHeight="1" x14ac:dyDescent="0.25">
      <c r="A119" s="8">
        <v>21</v>
      </c>
      <c r="B119" s="23" t="s">
        <v>104</v>
      </c>
      <c r="C119" s="109">
        <f t="shared" si="14"/>
        <v>49</v>
      </c>
      <c r="D119" s="22">
        <v>1973</v>
      </c>
      <c r="E119" s="24">
        <v>0.8666666666666667</v>
      </c>
      <c r="F119" s="109">
        <v>2015</v>
      </c>
      <c r="G119" s="112">
        <f t="shared" si="15"/>
        <v>42</v>
      </c>
      <c r="H119" s="114"/>
      <c r="I119" s="391"/>
      <c r="J119" s="415">
        <v>21</v>
      </c>
      <c r="K119" s="28" t="s">
        <v>261</v>
      </c>
      <c r="L119" s="109">
        <f t="shared" si="16"/>
        <v>73</v>
      </c>
      <c r="M119" s="29">
        <v>1949</v>
      </c>
      <c r="N119" s="24" t="s">
        <v>262</v>
      </c>
      <c r="O119" s="121">
        <v>2003</v>
      </c>
      <c r="P119" s="119">
        <f t="shared" si="17"/>
        <v>54</v>
      </c>
      <c r="Q119" s="114"/>
    </row>
    <row r="120" spans="1:17" ht="12" customHeight="1" x14ac:dyDescent="0.25">
      <c r="A120" s="8">
        <v>22</v>
      </c>
      <c r="B120" s="23" t="s">
        <v>266</v>
      </c>
      <c r="C120" s="109">
        <f t="shared" si="14"/>
        <v>51</v>
      </c>
      <c r="D120" s="22">
        <v>1971</v>
      </c>
      <c r="E120" s="24">
        <v>0.86875000000000002</v>
      </c>
      <c r="F120" s="109">
        <v>2015</v>
      </c>
      <c r="G120" s="112">
        <f t="shared" si="15"/>
        <v>44</v>
      </c>
      <c r="H120" s="114"/>
      <c r="I120" s="391"/>
      <c r="J120" s="416" t="s">
        <v>468</v>
      </c>
      <c r="K120" s="23" t="s">
        <v>263</v>
      </c>
      <c r="L120" s="109">
        <f t="shared" si="16"/>
        <v>68</v>
      </c>
      <c r="M120" s="29">
        <v>1954</v>
      </c>
      <c r="N120" s="27" t="s">
        <v>264</v>
      </c>
      <c r="O120" s="109">
        <v>2015</v>
      </c>
      <c r="P120" s="119">
        <f t="shared" si="17"/>
        <v>61</v>
      </c>
      <c r="Q120" s="114"/>
    </row>
    <row r="121" spans="1:17" ht="12" customHeight="1" x14ac:dyDescent="0.25">
      <c r="A121" s="8">
        <v>23</v>
      </c>
      <c r="B121" s="23" t="s">
        <v>112</v>
      </c>
      <c r="C121" s="109">
        <f t="shared" si="14"/>
        <v>53</v>
      </c>
      <c r="D121" s="22">
        <v>1969</v>
      </c>
      <c r="E121" s="24">
        <v>0.87361111111111101</v>
      </c>
      <c r="F121" s="109">
        <v>2013</v>
      </c>
      <c r="G121" s="112">
        <f t="shared" si="15"/>
        <v>44</v>
      </c>
      <c r="H121" s="114" t="s">
        <v>133</v>
      </c>
      <c r="I121" s="391"/>
      <c r="J121" s="415">
        <v>23</v>
      </c>
      <c r="K121" s="28" t="s">
        <v>265</v>
      </c>
      <c r="L121" s="109">
        <f t="shared" si="16"/>
        <v>62</v>
      </c>
      <c r="M121" s="29">
        <v>1960</v>
      </c>
      <c r="N121" s="24" t="s">
        <v>79</v>
      </c>
      <c r="O121" s="118">
        <v>2011</v>
      </c>
      <c r="P121" s="119">
        <f t="shared" si="17"/>
        <v>51</v>
      </c>
      <c r="Q121" s="120"/>
    </row>
    <row r="122" spans="1:17" ht="12" customHeight="1" thickBot="1" x14ac:dyDescent="0.3">
      <c r="A122" s="8">
        <v>24</v>
      </c>
      <c r="B122" s="23" t="s">
        <v>452</v>
      </c>
      <c r="C122" s="109">
        <f t="shared" si="14"/>
        <v>46</v>
      </c>
      <c r="D122" s="22">
        <v>1976</v>
      </c>
      <c r="E122" s="24">
        <v>0.87847222222222221</v>
      </c>
      <c r="F122" s="109">
        <v>2014</v>
      </c>
      <c r="G122" s="112">
        <f t="shared" si="15"/>
        <v>38</v>
      </c>
      <c r="H122" s="389"/>
      <c r="I122" s="394"/>
      <c r="J122" s="416" t="s">
        <v>267</v>
      </c>
      <c r="K122" s="30" t="s">
        <v>268</v>
      </c>
      <c r="L122" s="11"/>
      <c r="M122" s="30"/>
      <c r="N122" s="421"/>
      <c r="O122" s="421"/>
      <c r="P122" s="421"/>
      <c r="Q122" s="422"/>
    </row>
    <row r="123" spans="1:17" ht="12" customHeight="1" x14ac:dyDescent="0.25">
      <c r="A123" s="8">
        <v>25</v>
      </c>
      <c r="B123" s="23" t="s">
        <v>99</v>
      </c>
      <c r="C123" s="109">
        <f t="shared" si="14"/>
        <v>43</v>
      </c>
      <c r="D123" s="22">
        <v>1979</v>
      </c>
      <c r="E123" s="24">
        <v>0.88263888888888886</v>
      </c>
      <c r="F123" s="109">
        <v>2020</v>
      </c>
      <c r="G123" s="112">
        <f t="shared" si="15"/>
        <v>41</v>
      </c>
      <c r="H123" s="114"/>
      <c r="I123" s="391"/>
      <c r="J123" s="1061" t="s">
        <v>606</v>
      </c>
      <c r="K123" s="1062"/>
      <c r="L123" s="1062"/>
      <c r="M123" s="1062"/>
      <c r="N123" s="1062"/>
      <c r="O123" s="1062"/>
      <c r="P123" s="1062"/>
      <c r="Q123" s="1063"/>
    </row>
    <row r="124" spans="1:17" ht="12" customHeight="1" thickBot="1" x14ac:dyDescent="0.3">
      <c r="A124" s="31"/>
      <c r="B124" s="32" t="s">
        <v>166</v>
      </c>
      <c r="C124" s="388"/>
      <c r="D124" s="33"/>
      <c r="E124" s="34">
        <f>SUM(E99:E123)/25</f>
        <v>0.82880555555555535</v>
      </c>
      <c r="F124" s="1052" t="s">
        <v>167</v>
      </c>
      <c r="G124" s="1052"/>
      <c r="H124" s="420">
        <f>SUM(E99:E108)/10</f>
        <v>0.78673611111111108</v>
      </c>
      <c r="I124" s="392"/>
      <c r="J124" s="1064"/>
      <c r="K124" s="1065"/>
      <c r="L124" s="1065"/>
      <c r="M124" s="1065"/>
      <c r="N124" s="1065"/>
      <c r="O124" s="1065"/>
      <c r="P124" s="1065"/>
      <c r="Q124" s="1066"/>
    </row>
  </sheetData>
  <autoFilter ref="A3:Q67" xr:uid="{00000000-0009-0000-0000-000010000000}"/>
  <sortState xmlns:xlrd2="http://schemas.microsoft.com/office/spreadsheetml/2017/richdata2" ref="K33:Q45">
    <sortCondition ref="N33:N45"/>
  </sortState>
  <mergeCells count="18">
    <mergeCell ref="F124:G124"/>
    <mergeCell ref="A97:H97"/>
    <mergeCell ref="J97:Q97"/>
    <mergeCell ref="J123:Q124"/>
    <mergeCell ref="F96:G96"/>
    <mergeCell ref="O96:P96"/>
    <mergeCell ref="A1:Q1"/>
    <mergeCell ref="A2:H2"/>
    <mergeCell ref="J2:Q2"/>
    <mergeCell ref="F29:G29"/>
    <mergeCell ref="O29:P29"/>
    <mergeCell ref="A69:H69"/>
    <mergeCell ref="J69:Q69"/>
    <mergeCell ref="A30:H30"/>
    <mergeCell ref="J30:Q30"/>
    <mergeCell ref="F57:G57"/>
    <mergeCell ref="O57:P57"/>
    <mergeCell ref="A68:Q68"/>
  </mergeCells>
  <pageMargins left="0.19685039370078741" right="0.19685039370078741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18</vt:i4>
      </vt:variant>
    </vt:vector>
  </HeadingPairs>
  <TitlesOfParts>
    <vt:vector size="18" baseType="lpstr">
      <vt:lpstr>2022</vt:lpstr>
      <vt:lpstr>rek roku</vt:lpstr>
      <vt:lpstr>1 kolo</vt:lpstr>
      <vt:lpstr>2 kolo</vt:lpstr>
      <vt:lpstr>3 kolo</vt:lpstr>
      <vt:lpstr>4 kolo</vt:lpstr>
      <vt:lpstr>5 kolo</vt:lpstr>
      <vt:lpstr>6 kolo</vt:lpstr>
      <vt:lpstr>7 kolo </vt:lpstr>
      <vt:lpstr>8 kolo</vt:lpstr>
      <vt:lpstr>9 kolo</vt:lpstr>
      <vt:lpstr>10 kolo</vt:lpstr>
      <vt:lpstr>11 kolo</vt:lpstr>
      <vt:lpstr>13 kolo</vt:lpstr>
      <vt:lpstr>12 kolo</vt:lpstr>
      <vt:lpstr>14 kolo</vt:lpstr>
      <vt:lpstr>15. kolo</vt:lpstr>
      <vt:lpstr>TOP25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 Vorlíček</dc:creator>
  <cp:lastModifiedBy>Rubášová Yvona</cp:lastModifiedBy>
  <cp:lastPrinted>2022-09-15T12:01:10Z</cp:lastPrinted>
  <dcterms:created xsi:type="dcterms:W3CDTF">2021-06-03T06:05:35Z</dcterms:created>
  <dcterms:modified xsi:type="dcterms:W3CDTF">2022-10-10T12:12:00Z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b500289-1a9c-442f-923d-4f95209608d2_Enabled">
    <vt:lpwstr>true</vt:lpwstr>
  </property>
  <property fmtid="{D5CDD505-2E9C-101B-9397-08002B2CF9AE}" pid="3" name="MSIP_Label_9b500289-1a9c-442f-923d-4f95209608d2_SetDate">
    <vt:lpwstr>2022-10-10T12:12:00Z</vt:lpwstr>
  </property>
  <property fmtid="{D5CDD505-2E9C-101B-9397-08002B2CF9AE}" pid="4" name="MSIP_Label_9b500289-1a9c-442f-923d-4f95209608d2_Method">
    <vt:lpwstr>Privileged</vt:lpwstr>
  </property>
  <property fmtid="{D5CDD505-2E9C-101B-9397-08002B2CF9AE}" pid="5" name="MSIP_Label_9b500289-1a9c-442f-923d-4f95209608d2_Name">
    <vt:lpwstr>GCEP2 - Others</vt:lpwstr>
  </property>
  <property fmtid="{D5CDD505-2E9C-101B-9397-08002B2CF9AE}" pid="6" name="MSIP_Label_9b500289-1a9c-442f-923d-4f95209608d2_SiteId">
    <vt:lpwstr>90c56ca2-d892-45ce-810d-6cf368facdb3</vt:lpwstr>
  </property>
  <property fmtid="{D5CDD505-2E9C-101B-9397-08002B2CF9AE}" pid="7" name="MSIP_Label_9b500289-1a9c-442f-923d-4f95209608d2_ActionId">
    <vt:lpwstr>4161590a-44b1-4649-bb67-893ecc7b1e43</vt:lpwstr>
  </property>
  <property fmtid="{D5CDD505-2E9C-101B-9397-08002B2CF9AE}" pid="8" name="MSIP_Label_9b500289-1a9c-442f-923d-4f95209608d2_ContentBits">
    <vt:lpwstr>0</vt:lpwstr>
  </property>
</Properties>
</file>