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LOTE\"/>
    </mc:Choice>
  </mc:AlternateContent>
  <xr:revisionPtr revIDLastSave="0" documentId="13_ncr:1_{BE519A62-490E-4FD6-800E-E589A79144AD}" xr6:coauthVersionLast="47" xr6:coauthVersionMax="47" xr10:uidLastSave="{00000000-0000-0000-0000-000000000000}"/>
  <bookViews>
    <workbookView xWindow="-108" yWindow="-108" windowWidth="23256" windowHeight="12720" activeTab="6" xr2:uid="{00000000-000D-0000-FFFF-FFFF00000000}"/>
  </bookViews>
  <sheets>
    <sheet name="jednotlivci" sheetId="11" r:id="rId1"/>
    <sheet name="1. závod" sheetId="6" r:id="rId2"/>
    <sheet name="2. závod" sheetId="2" r:id="rId3"/>
    <sheet name="3. závod" sheetId="7" r:id="rId4"/>
    <sheet name="4. závod" sheetId="9" r:id="rId5"/>
    <sheet name="předškoláci" sheetId="3" r:id="rId6"/>
    <sheet name="družstva" sheetId="12" r:id="rId7"/>
  </sheets>
  <definedNames>
    <definedName name="_xlnm._FilterDatabase" localSheetId="1" hidden="1">'1. závod'!$A$4:$H$111</definedName>
    <definedName name="_xlnm._FilterDatabase" localSheetId="2" hidden="1">'2. závod'!$A$5:$H$119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2" i="12" l="1"/>
  <c r="AL32" i="12"/>
  <c r="AK32" i="12"/>
  <c r="AJ32" i="12"/>
  <c r="AI32" i="12"/>
  <c r="AH32" i="12"/>
  <c r="AG32" i="12"/>
  <c r="AF32" i="12"/>
  <c r="AE32" i="12"/>
  <c r="AD32" i="12"/>
  <c r="AB32" i="12"/>
  <c r="AA32" i="12"/>
  <c r="Z32" i="12"/>
  <c r="Y32" i="12"/>
  <c r="X32" i="12"/>
  <c r="V32" i="12"/>
  <c r="U32" i="12"/>
  <c r="T32" i="12"/>
  <c r="S32" i="12"/>
  <c r="R32" i="12"/>
  <c r="P32" i="12"/>
  <c r="O32" i="12"/>
  <c r="N32" i="12"/>
  <c r="M32" i="12"/>
  <c r="L32" i="12"/>
  <c r="J32" i="12"/>
  <c r="D32" i="12"/>
  <c r="E31" i="12"/>
  <c r="C31" i="12"/>
  <c r="E30" i="12"/>
  <c r="C30" i="12"/>
  <c r="Q29" i="12"/>
  <c r="C29" i="12" s="1"/>
  <c r="I29" i="12"/>
  <c r="H29" i="12"/>
  <c r="G29" i="12"/>
  <c r="F29" i="12"/>
  <c r="E29" i="12"/>
  <c r="W28" i="12"/>
  <c r="Q28" i="12"/>
  <c r="C28" i="12" s="1"/>
  <c r="I28" i="12"/>
  <c r="H28" i="12"/>
  <c r="G28" i="12"/>
  <c r="F28" i="12"/>
  <c r="E28" i="12"/>
  <c r="W27" i="12"/>
  <c r="Q27" i="12"/>
  <c r="C27" i="12" s="1"/>
  <c r="I27" i="12"/>
  <c r="H27" i="12"/>
  <c r="G27" i="12"/>
  <c r="F27" i="12"/>
  <c r="E27" i="12"/>
  <c r="I26" i="12"/>
  <c r="H26" i="12"/>
  <c r="G26" i="12"/>
  <c r="F26" i="12"/>
  <c r="E26" i="12"/>
  <c r="C26" i="12"/>
  <c r="AI25" i="12"/>
  <c r="AC25" i="12"/>
  <c r="C25" i="12" s="1"/>
  <c r="K25" i="12"/>
  <c r="I25" i="12"/>
  <c r="H25" i="12"/>
  <c r="G25" i="12"/>
  <c r="F25" i="12"/>
  <c r="E25" i="12"/>
  <c r="AI24" i="12"/>
  <c r="AC24" i="12"/>
  <c r="W24" i="12"/>
  <c r="C24" i="12" s="1"/>
  <c r="Q24" i="12"/>
  <c r="I24" i="12"/>
  <c r="H24" i="12"/>
  <c r="G24" i="12"/>
  <c r="F24" i="12"/>
  <c r="E24" i="12"/>
  <c r="AI23" i="12"/>
  <c r="AC23" i="12"/>
  <c r="W23" i="12"/>
  <c r="Q23" i="12"/>
  <c r="K23" i="12"/>
  <c r="C23" i="12" s="1"/>
  <c r="I23" i="12"/>
  <c r="H23" i="12"/>
  <c r="H32" i="12" s="1"/>
  <c r="G23" i="12"/>
  <c r="F23" i="12"/>
  <c r="F32" i="12" s="1"/>
  <c r="E23" i="12"/>
  <c r="AI22" i="12"/>
  <c r="AC22" i="12"/>
  <c r="AC32" i="12" s="1"/>
  <c r="W22" i="12"/>
  <c r="W32" i="12" s="1"/>
  <c r="Q22" i="12"/>
  <c r="Q32" i="12" s="1"/>
  <c r="K22" i="12"/>
  <c r="K32" i="12" s="1"/>
  <c r="I22" i="12"/>
  <c r="I32" i="12" s="1"/>
  <c r="H22" i="12"/>
  <c r="G22" i="12"/>
  <c r="G32" i="12" s="1"/>
  <c r="F22" i="12"/>
  <c r="E22" i="12"/>
  <c r="E32" i="12" s="1"/>
  <c r="AM18" i="12"/>
  <c r="AL18" i="12"/>
  <c r="AK18" i="12"/>
  <c r="AJ18" i="12"/>
  <c r="AI18" i="12"/>
  <c r="AH18" i="12"/>
  <c r="AG18" i="12"/>
  <c r="AF18" i="12"/>
  <c r="AE18" i="12"/>
  <c r="AD18" i="12"/>
  <c r="AB18" i="12"/>
  <c r="AA18" i="12"/>
  <c r="Z18" i="12"/>
  <c r="Y18" i="12"/>
  <c r="X18" i="12"/>
  <c r="V18" i="12"/>
  <c r="U18" i="12"/>
  <c r="T18" i="12"/>
  <c r="S18" i="12"/>
  <c r="R18" i="12"/>
  <c r="P18" i="12"/>
  <c r="O18" i="12"/>
  <c r="N18" i="12"/>
  <c r="M18" i="12"/>
  <c r="L18" i="12"/>
  <c r="J18" i="12"/>
  <c r="D18" i="12"/>
  <c r="AI17" i="12"/>
  <c r="Q17" i="12"/>
  <c r="C17" i="12" s="1"/>
  <c r="K17" i="12"/>
  <c r="I17" i="12"/>
  <c r="H17" i="12"/>
  <c r="G17" i="12"/>
  <c r="F17" i="12"/>
  <c r="E17" i="12"/>
  <c r="AI16" i="12"/>
  <c r="C16" i="12" s="1"/>
  <c r="I16" i="12"/>
  <c r="H16" i="12"/>
  <c r="G16" i="12"/>
  <c r="F16" i="12"/>
  <c r="E16" i="12"/>
  <c r="AI15" i="12"/>
  <c r="C15" i="12" s="1"/>
  <c r="I15" i="12"/>
  <c r="H15" i="12"/>
  <c r="G15" i="12"/>
  <c r="F15" i="12"/>
  <c r="E15" i="12"/>
  <c r="I14" i="12"/>
  <c r="H14" i="12"/>
  <c r="G14" i="12"/>
  <c r="F14" i="12"/>
  <c r="E14" i="12"/>
  <c r="C14" i="12"/>
  <c r="Q13" i="12"/>
  <c r="C13" i="12" s="1"/>
  <c r="K13" i="12"/>
  <c r="I13" i="12"/>
  <c r="H13" i="12"/>
  <c r="G13" i="12"/>
  <c r="F13" i="12"/>
  <c r="E13" i="12"/>
  <c r="W12" i="12"/>
  <c r="Q12" i="12"/>
  <c r="K12" i="12"/>
  <c r="I12" i="12"/>
  <c r="H12" i="12"/>
  <c r="G12" i="12"/>
  <c r="F12" i="12"/>
  <c r="E12" i="12"/>
  <c r="C12" i="12"/>
  <c r="Q11" i="12"/>
  <c r="K11" i="12"/>
  <c r="I11" i="12"/>
  <c r="H11" i="12"/>
  <c r="G11" i="12"/>
  <c r="F11" i="12"/>
  <c r="E11" i="12"/>
  <c r="C11" i="12"/>
  <c r="W10" i="12"/>
  <c r="Q10" i="12"/>
  <c r="K10" i="12"/>
  <c r="C10" i="12" s="1"/>
  <c r="I10" i="12"/>
  <c r="H10" i="12"/>
  <c r="G10" i="12"/>
  <c r="F10" i="12"/>
  <c r="E10" i="12"/>
  <c r="AI9" i="12"/>
  <c r="AC9" i="12"/>
  <c r="W9" i="12"/>
  <c r="Q9" i="12"/>
  <c r="K9" i="12"/>
  <c r="C9" i="12" s="1"/>
  <c r="I9" i="12"/>
  <c r="H9" i="12"/>
  <c r="G9" i="12"/>
  <c r="F9" i="12"/>
  <c r="E9" i="12"/>
  <c r="AI8" i="12"/>
  <c r="AC8" i="12"/>
  <c r="C8" i="12" s="1"/>
  <c r="W8" i="12"/>
  <c r="I8" i="12"/>
  <c r="H8" i="12"/>
  <c r="G8" i="12"/>
  <c r="F8" i="12"/>
  <c r="E8" i="12"/>
  <c r="AI7" i="12"/>
  <c r="AC7" i="12"/>
  <c r="W7" i="12"/>
  <c r="Q7" i="12"/>
  <c r="K7" i="12"/>
  <c r="I7" i="12"/>
  <c r="H7" i="12"/>
  <c r="G7" i="12"/>
  <c r="F7" i="12"/>
  <c r="E7" i="12"/>
  <c r="C7" i="12"/>
  <c r="AI6" i="12"/>
  <c r="AC6" i="12"/>
  <c r="W6" i="12"/>
  <c r="Q6" i="12"/>
  <c r="Q18" i="12" s="1"/>
  <c r="K6" i="12"/>
  <c r="I6" i="12"/>
  <c r="H6" i="12"/>
  <c r="G6" i="12"/>
  <c r="F6" i="12"/>
  <c r="E6" i="12"/>
  <c r="AI5" i="12"/>
  <c r="AC5" i="12"/>
  <c r="W5" i="12"/>
  <c r="Q5" i="12"/>
  <c r="K5" i="12"/>
  <c r="C5" i="12" s="1"/>
  <c r="I5" i="12"/>
  <c r="H5" i="12"/>
  <c r="G5" i="12"/>
  <c r="F5" i="12"/>
  <c r="E5" i="12"/>
  <c r="AI4" i="12"/>
  <c r="AC4" i="12"/>
  <c r="AC18" i="12" s="1"/>
  <c r="W4" i="12"/>
  <c r="Q4" i="12"/>
  <c r="K4" i="12"/>
  <c r="C4" i="12" s="1"/>
  <c r="I4" i="12"/>
  <c r="I18" i="12" s="1"/>
  <c r="H4" i="12"/>
  <c r="G4" i="12"/>
  <c r="G18" i="12" s="1"/>
  <c r="F4" i="12"/>
  <c r="E4" i="12"/>
  <c r="E18" i="12" s="1"/>
  <c r="AI3" i="12"/>
  <c r="AC3" i="12"/>
  <c r="W3" i="12"/>
  <c r="W18" i="12" s="1"/>
  <c r="Q3" i="12"/>
  <c r="K3" i="12"/>
  <c r="C3" i="12" s="1"/>
  <c r="I3" i="12"/>
  <c r="H3" i="12"/>
  <c r="H18" i="12" s="1"/>
  <c r="G3" i="12"/>
  <c r="F3" i="12"/>
  <c r="F18" i="12" s="1"/>
  <c r="E3" i="12"/>
  <c r="S205" i="11"/>
  <c r="R205" i="11"/>
  <c r="Q205" i="11"/>
  <c r="P205" i="11"/>
  <c r="S203" i="11"/>
  <c r="R203" i="11"/>
  <c r="Q203" i="11"/>
  <c r="P203" i="11"/>
  <c r="O200" i="11"/>
  <c r="N200" i="11"/>
  <c r="M200" i="11"/>
  <c r="L200" i="11"/>
  <c r="K200" i="11"/>
  <c r="J199" i="11"/>
  <c r="I199" i="11"/>
  <c r="H199" i="11"/>
  <c r="G199" i="11"/>
  <c r="E199" i="11"/>
  <c r="J198" i="11"/>
  <c r="I198" i="11"/>
  <c r="H198" i="11"/>
  <c r="G198" i="11"/>
  <c r="E198" i="11"/>
  <c r="J197" i="11"/>
  <c r="I197" i="11"/>
  <c r="H197" i="11"/>
  <c r="G197" i="11"/>
  <c r="E197" i="11"/>
  <c r="J196" i="11"/>
  <c r="I196" i="11"/>
  <c r="H196" i="11"/>
  <c r="G196" i="11"/>
  <c r="E196" i="11"/>
  <c r="J195" i="11"/>
  <c r="I195" i="11"/>
  <c r="H195" i="11"/>
  <c r="G195" i="11"/>
  <c r="E195" i="11"/>
  <c r="J194" i="11"/>
  <c r="I194" i="11"/>
  <c r="H194" i="11"/>
  <c r="G194" i="11"/>
  <c r="E194" i="11"/>
  <c r="J193" i="11"/>
  <c r="I193" i="11"/>
  <c r="H193" i="11"/>
  <c r="G193" i="11"/>
  <c r="E193" i="11"/>
  <c r="J192" i="11"/>
  <c r="I192" i="11"/>
  <c r="H192" i="11"/>
  <c r="G192" i="11"/>
  <c r="E192" i="11"/>
  <c r="J191" i="11"/>
  <c r="I191" i="11"/>
  <c r="H191" i="11"/>
  <c r="G191" i="11"/>
  <c r="E191" i="11"/>
  <c r="J190" i="11"/>
  <c r="I190" i="11"/>
  <c r="H190" i="11"/>
  <c r="G190" i="11"/>
  <c r="E190" i="11"/>
  <c r="J189" i="11"/>
  <c r="I189" i="11"/>
  <c r="H189" i="11"/>
  <c r="G189" i="11"/>
  <c r="E189" i="11"/>
  <c r="J188" i="11"/>
  <c r="I188" i="11"/>
  <c r="H188" i="11"/>
  <c r="G188" i="11"/>
  <c r="E188" i="11"/>
  <c r="J187" i="11"/>
  <c r="I187" i="11"/>
  <c r="H187" i="11"/>
  <c r="G187" i="11"/>
  <c r="E187" i="11"/>
  <c r="J186" i="11"/>
  <c r="I186" i="11"/>
  <c r="H186" i="11"/>
  <c r="G186" i="11"/>
  <c r="E186" i="11"/>
  <c r="J185" i="11"/>
  <c r="I185" i="11"/>
  <c r="H185" i="11"/>
  <c r="G185" i="11"/>
  <c r="E185" i="11"/>
  <c r="J184" i="11"/>
  <c r="I184" i="11"/>
  <c r="H184" i="11"/>
  <c r="G184" i="11"/>
  <c r="E184" i="11"/>
  <c r="J183" i="11"/>
  <c r="I183" i="11"/>
  <c r="H183" i="11"/>
  <c r="G183" i="11"/>
  <c r="E183" i="11"/>
  <c r="J182" i="11"/>
  <c r="I182" i="11"/>
  <c r="H182" i="11"/>
  <c r="G182" i="11"/>
  <c r="E182" i="11"/>
  <c r="J181" i="11"/>
  <c r="I181" i="11"/>
  <c r="H181" i="11"/>
  <c r="G181" i="11"/>
  <c r="E181" i="11"/>
  <c r="O178" i="11"/>
  <c r="N178" i="11"/>
  <c r="M178" i="11"/>
  <c r="L178" i="11"/>
  <c r="K178" i="11"/>
  <c r="J177" i="11"/>
  <c r="I177" i="11"/>
  <c r="H177" i="11"/>
  <c r="G177" i="11"/>
  <c r="E177" i="11"/>
  <c r="J176" i="11"/>
  <c r="I176" i="11"/>
  <c r="H176" i="11"/>
  <c r="G176" i="11"/>
  <c r="E176" i="11"/>
  <c r="J175" i="11"/>
  <c r="I175" i="11"/>
  <c r="H175" i="11"/>
  <c r="G175" i="11"/>
  <c r="E175" i="11"/>
  <c r="J174" i="11"/>
  <c r="I174" i="11"/>
  <c r="H174" i="11"/>
  <c r="G174" i="11"/>
  <c r="E174" i="11"/>
  <c r="J173" i="11"/>
  <c r="I173" i="11"/>
  <c r="H173" i="11"/>
  <c r="G173" i="11"/>
  <c r="E173" i="11"/>
  <c r="J172" i="11"/>
  <c r="I172" i="11"/>
  <c r="H172" i="11"/>
  <c r="G172" i="11"/>
  <c r="E172" i="11"/>
  <c r="J171" i="11"/>
  <c r="I171" i="11"/>
  <c r="H171" i="11"/>
  <c r="G171" i="11"/>
  <c r="E171" i="11"/>
  <c r="J170" i="11"/>
  <c r="I170" i="11"/>
  <c r="H170" i="11"/>
  <c r="G170" i="11"/>
  <c r="E170" i="11"/>
  <c r="J169" i="11"/>
  <c r="I169" i="11"/>
  <c r="H169" i="11"/>
  <c r="G169" i="11"/>
  <c r="E169" i="11"/>
  <c r="J168" i="11"/>
  <c r="I168" i="11"/>
  <c r="H168" i="11"/>
  <c r="G168" i="11"/>
  <c r="E168" i="11"/>
  <c r="J167" i="11"/>
  <c r="I167" i="11"/>
  <c r="H167" i="11"/>
  <c r="G167" i="11"/>
  <c r="E167" i="11"/>
  <c r="J166" i="11"/>
  <c r="I166" i="11"/>
  <c r="H166" i="11"/>
  <c r="G166" i="11"/>
  <c r="E166" i="11"/>
  <c r="J165" i="11"/>
  <c r="I165" i="11"/>
  <c r="H165" i="11"/>
  <c r="G165" i="11"/>
  <c r="E165" i="11"/>
  <c r="J164" i="11"/>
  <c r="I164" i="11"/>
  <c r="H164" i="11"/>
  <c r="G164" i="11"/>
  <c r="E164" i="11"/>
  <c r="J163" i="11"/>
  <c r="I163" i="11"/>
  <c r="H163" i="11"/>
  <c r="G163" i="11"/>
  <c r="E163" i="11"/>
  <c r="J162" i="11"/>
  <c r="I162" i="11"/>
  <c r="H162" i="11"/>
  <c r="G162" i="11"/>
  <c r="E162" i="11"/>
  <c r="J161" i="11"/>
  <c r="I161" i="11"/>
  <c r="H161" i="11"/>
  <c r="G161" i="11"/>
  <c r="E161" i="11"/>
  <c r="J160" i="11"/>
  <c r="I160" i="11"/>
  <c r="H160" i="11"/>
  <c r="G160" i="11"/>
  <c r="E160" i="11"/>
  <c r="J159" i="11"/>
  <c r="I159" i="11"/>
  <c r="H159" i="11"/>
  <c r="G159" i="11"/>
  <c r="E159" i="11"/>
  <c r="J158" i="11"/>
  <c r="I158" i="11"/>
  <c r="H158" i="11"/>
  <c r="G158" i="11"/>
  <c r="E158" i="11"/>
  <c r="J157" i="11"/>
  <c r="I157" i="11"/>
  <c r="H157" i="11"/>
  <c r="G157" i="11"/>
  <c r="E157" i="11"/>
  <c r="J156" i="11"/>
  <c r="I156" i="11"/>
  <c r="H156" i="11"/>
  <c r="G156" i="11"/>
  <c r="E156" i="11"/>
  <c r="J155" i="11"/>
  <c r="I155" i="11"/>
  <c r="H155" i="11"/>
  <c r="G155" i="11"/>
  <c r="E155" i="11"/>
  <c r="J154" i="11"/>
  <c r="I154" i="11"/>
  <c r="H154" i="11"/>
  <c r="G154" i="11"/>
  <c r="E154" i="11"/>
  <c r="J153" i="11"/>
  <c r="I153" i="11"/>
  <c r="H153" i="11"/>
  <c r="G153" i="11"/>
  <c r="E153" i="11"/>
  <c r="J152" i="11"/>
  <c r="I152" i="11"/>
  <c r="H152" i="11"/>
  <c r="G152" i="11"/>
  <c r="E152" i="11"/>
  <c r="O149" i="11"/>
  <c r="N149" i="11"/>
  <c r="M149" i="11"/>
  <c r="L149" i="11"/>
  <c r="K149" i="11"/>
  <c r="J148" i="11"/>
  <c r="I148" i="11"/>
  <c r="H148" i="11"/>
  <c r="G148" i="11"/>
  <c r="E148" i="11"/>
  <c r="J147" i="11"/>
  <c r="I147" i="11"/>
  <c r="H147" i="11"/>
  <c r="G147" i="11"/>
  <c r="E147" i="11"/>
  <c r="J146" i="11"/>
  <c r="I146" i="11"/>
  <c r="H146" i="11"/>
  <c r="G146" i="11"/>
  <c r="E146" i="11"/>
  <c r="J145" i="11"/>
  <c r="I145" i="11"/>
  <c r="H145" i="11"/>
  <c r="G145" i="11"/>
  <c r="E145" i="11"/>
  <c r="J144" i="11"/>
  <c r="I144" i="11"/>
  <c r="H144" i="11"/>
  <c r="G144" i="11"/>
  <c r="E144" i="11"/>
  <c r="J143" i="11"/>
  <c r="I143" i="11"/>
  <c r="H143" i="11"/>
  <c r="G143" i="11"/>
  <c r="E143" i="11"/>
  <c r="J142" i="11"/>
  <c r="I142" i="11"/>
  <c r="H142" i="11"/>
  <c r="G142" i="11"/>
  <c r="E142" i="11"/>
  <c r="J141" i="11"/>
  <c r="I141" i="11"/>
  <c r="H141" i="11"/>
  <c r="G141" i="11"/>
  <c r="E141" i="11"/>
  <c r="J140" i="11"/>
  <c r="I140" i="11"/>
  <c r="H140" i="11"/>
  <c r="G140" i="11"/>
  <c r="E140" i="11"/>
  <c r="J139" i="11"/>
  <c r="I139" i="11"/>
  <c r="H139" i="11"/>
  <c r="G139" i="11"/>
  <c r="E139" i="11"/>
  <c r="J138" i="11"/>
  <c r="I138" i="11"/>
  <c r="H138" i="11"/>
  <c r="G138" i="11"/>
  <c r="E138" i="11"/>
  <c r="J137" i="11"/>
  <c r="I137" i="11"/>
  <c r="H137" i="11"/>
  <c r="G137" i="11"/>
  <c r="E137" i="11"/>
  <c r="J136" i="11"/>
  <c r="I136" i="11"/>
  <c r="H136" i="11"/>
  <c r="G136" i="11"/>
  <c r="E136" i="11"/>
  <c r="J135" i="11"/>
  <c r="I135" i="11"/>
  <c r="H135" i="11"/>
  <c r="G135" i="11"/>
  <c r="E135" i="11"/>
  <c r="J134" i="11"/>
  <c r="I134" i="11"/>
  <c r="H134" i="11"/>
  <c r="G134" i="11"/>
  <c r="E134" i="11"/>
  <c r="J133" i="11"/>
  <c r="I133" i="11"/>
  <c r="H133" i="11"/>
  <c r="G133" i="11"/>
  <c r="E133" i="11"/>
  <c r="J132" i="11"/>
  <c r="I132" i="11"/>
  <c r="H132" i="11"/>
  <c r="G132" i="11"/>
  <c r="E132" i="11"/>
  <c r="J131" i="11"/>
  <c r="I131" i="11"/>
  <c r="H131" i="11"/>
  <c r="G131" i="11"/>
  <c r="E131" i="11"/>
  <c r="J130" i="11"/>
  <c r="I130" i="11"/>
  <c r="H130" i="11"/>
  <c r="G130" i="11"/>
  <c r="E130" i="11"/>
  <c r="J129" i="11"/>
  <c r="I129" i="11"/>
  <c r="H129" i="11"/>
  <c r="G129" i="11"/>
  <c r="E129" i="11"/>
  <c r="O126" i="11"/>
  <c r="N126" i="11"/>
  <c r="M126" i="11"/>
  <c r="L126" i="11"/>
  <c r="K126" i="11"/>
  <c r="J125" i="11"/>
  <c r="I125" i="11"/>
  <c r="H125" i="11"/>
  <c r="G125" i="11"/>
  <c r="E125" i="11"/>
  <c r="J124" i="11"/>
  <c r="I124" i="11"/>
  <c r="H124" i="11"/>
  <c r="G124" i="11"/>
  <c r="E124" i="11"/>
  <c r="J123" i="11"/>
  <c r="I123" i="11"/>
  <c r="H123" i="11"/>
  <c r="G123" i="11"/>
  <c r="E123" i="11"/>
  <c r="J122" i="11"/>
  <c r="I122" i="11"/>
  <c r="H122" i="11"/>
  <c r="G122" i="11"/>
  <c r="E122" i="11"/>
  <c r="J121" i="11"/>
  <c r="I121" i="11"/>
  <c r="H121" i="11"/>
  <c r="G121" i="11"/>
  <c r="E121" i="11"/>
  <c r="J120" i="11"/>
  <c r="I120" i="11"/>
  <c r="H120" i="11"/>
  <c r="G120" i="11"/>
  <c r="E120" i="11"/>
  <c r="J119" i="11"/>
  <c r="I119" i="11"/>
  <c r="H119" i="11"/>
  <c r="G119" i="11"/>
  <c r="E119" i="11"/>
  <c r="J118" i="11"/>
  <c r="I118" i="11"/>
  <c r="H118" i="11"/>
  <c r="G118" i="11"/>
  <c r="E118" i="11"/>
  <c r="J117" i="11"/>
  <c r="I117" i="11"/>
  <c r="H117" i="11"/>
  <c r="G117" i="11"/>
  <c r="E117" i="11"/>
  <c r="J116" i="11"/>
  <c r="I116" i="11"/>
  <c r="H116" i="11"/>
  <c r="G116" i="11"/>
  <c r="E116" i="11"/>
  <c r="J115" i="11"/>
  <c r="I115" i="11"/>
  <c r="H115" i="11"/>
  <c r="G115" i="11"/>
  <c r="E115" i="11"/>
  <c r="J114" i="11"/>
  <c r="I114" i="11"/>
  <c r="H114" i="11"/>
  <c r="G114" i="11"/>
  <c r="E114" i="11"/>
  <c r="J113" i="11"/>
  <c r="I113" i="11"/>
  <c r="H113" i="11"/>
  <c r="G113" i="11"/>
  <c r="E113" i="11"/>
  <c r="J112" i="11"/>
  <c r="I112" i="11"/>
  <c r="H112" i="11"/>
  <c r="G112" i="11"/>
  <c r="E112" i="11"/>
  <c r="J111" i="11"/>
  <c r="I111" i="11"/>
  <c r="H111" i="11"/>
  <c r="G111" i="11"/>
  <c r="E111" i="11"/>
  <c r="J110" i="11"/>
  <c r="I110" i="11"/>
  <c r="H110" i="11"/>
  <c r="G110" i="11"/>
  <c r="E110" i="11"/>
  <c r="J109" i="11"/>
  <c r="I109" i="11"/>
  <c r="H109" i="11"/>
  <c r="G109" i="11"/>
  <c r="E109" i="11"/>
  <c r="J108" i="11"/>
  <c r="I108" i="11"/>
  <c r="H108" i="11"/>
  <c r="G108" i="11"/>
  <c r="E108" i="11"/>
  <c r="J107" i="11"/>
  <c r="I107" i="11"/>
  <c r="H107" i="11"/>
  <c r="G107" i="11"/>
  <c r="E107" i="11"/>
  <c r="J106" i="11"/>
  <c r="I106" i="11"/>
  <c r="H106" i="11"/>
  <c r="G106" i="11"/>
  <c r="E106" i="11"/>
  <c r="J105" i="11"/>
  <c r="I105" i="11"/>
  <c r="H105" i="11"/>
  <c r="G105" i="11"/>
  <c r="E105" i="11"/>
  <c r="J104" i="11"/>
  <c r="I104" i="11"/>
  <c r="H104" i="11"/>
  <c r="G104" i="11"/>
  <c r="E104" i="11"/>
  <c r="O101" i="11"/>
  <c r="N101" i="11"/>
  <c r="M101" i="11"/>
  <c r="L101" i="11"/>
  <c r="K101" i="11"/>
  <c r="J100" i="11"/>
  <c r="I100" i="11"/>
  <c r="H100" i="11"/>
  <c r="G100" i="11"/>
  <c r="E100" i="11"/>
  <c r="J99" i="11"/>
  <c r="I99" i="11"/>
  <c r="H99" i="11"/>
  <c r="G99" i="11"/>
  <c r="E99" i="11"/>
  <c r="J98" i="11"/>
  <c r="I98" i="11"/>
  <c r="H98" i="11"/>
  <c r="G98" i="11"/>
  <c r="E98" i="11"/>
  <c r="J97" i="11"/>
  <c r="I97" i="11"/>
  <c r="H97" i="11"/>
  <c r="G97" i="11"/>
  <c r="E97" i="11"/>
  <c r="J96" i="11"/>
  <c r="I96" i="11"/>
  <c r="H96" i="11"/>
  <c r="G96" i="11"/>
  <c r="E96" i="11"/>
  <c r="J95" i="11"/>
  <c r="I95" i="11"/>
  <c r="H95" i="11"/>
  <c r="G95" i="11"/>
  <c r="E95" i="11"/>
  <c r="J94" i="11"/>
  <c r="I94" i="11"/>
  <c r="H94" i="11"/>
  <c r="G94" i="11"/>
  <c r="E94" i="11"/>
  <c r="J93" i="11"/>
  <c r="I93" i="11"/>
  <c r="H93" i="11"/>
  <c r="G93" i="11"/>
  <c r="E93" i="11"/>
  <c r="J92" i="11"/>
  <c r="I92" i="11"/>
  <c r="H92" i="11"/>
  <c r="G92" i="11"/>
  <c r="E92" i="11"/>
  <c r="J91" i="11"/>
  <c r="I91" i="11"/>
  <c r="H91" i="11"/>
  <c r="G91" i="11"/>
  <c r="E91" i="11"/>
  <c r="J90" i="11"/>
  <c r="I90" i="11"/>
  <c r="H90" i="11"/>
  <c r="G90" i="11"/>
  <c r="E90" i="11"/>
  <c r="J89" i="11"/>
  <c r="I89" i="11"/>
  <c r="H89" i="11"/>
  <c r="G89" i="11"/>
  <c r="E89" i="11"/>
  <c r="J88" i="11"/>
  <c r="I88" i="11"/>
  <c r="H88" i="11"/>
  <c r="G88" i="11"/>
  <c r="E88" i="11"/>
  <c r="J87" i="11"/>
  <c r="I87" i="11"/>
  <c r="H87" i="11"/>
  <c r="G87" i="11"/>
  <c r="E87" i="11"/>
  <c r="J86" i="11"/>
  <c r="I86" i="11"/>
  <c r="H86" i="11"/>
  <c r="G86" i="11"/>
  <c r="E86" i="11"/>
  <c r="J85" i="11"/>
  <c r="I85" i="11"/>
  <c r="H85" i="11"/>
  <c r="G85" i="11"/>
  <c r="E85" i="11"/>
  <c r="J84" i="11"/>
  <c r="I84" i="11"/>
  <c r="H84" i="11"/>
  <c r="G84" i="11"/>
  <c r="E84" i="11"/>
  <c r="J83" i="11"/>
  <c r="I83" i="11"/>
  <c r="H83" i="11"/>
  <c r="G83" i="11"/>
  <c r="E83" i="11"/>
  <c r="J82" i="11"/>
  <c r="I82" i="11"/>
  <c r="H82" i="11"/>
  <c r="G82" i="11"/>
  <c r="E82" i="11"/>
  <c r="O79" i="11"/>
  <c r="N79" i="11"/>
  <c r="M79" i="11"/>
  <c r="L79" i="11"/>
  <c r="K79" i="11"/>
  <c r="J78" i="11"/>
  <c r="I78" i="11"/>
  <c r="H78" i="11"/>
  <c r="G78" i="11"/>
  <c r="E78" i="11"/>
  <c r="J77" i="11"/>
  <c r="I77" i="11"/>
  <c r="H77" i="11"/>
  <c r="G77" i="11"/>
  <c r="E77" i="11"/>
  <c r="J76" i="11"/>
  <c r="I76" i="11"/>
  <c r="H76" i="11"/>
  <c r="G76" i="11"/>
  <c r="E76" i="11"/>
  <c r="J75" i="11"/>
  <c r="I75" i="11"/>
  <c r="H75" i="11"/>
  <c r="G75" i="11"/>
  <c r="E75" i="11"/>
  <c r="J74" i="11"/>
  <c r="I74" i="11"/>
  <c r="H74" i="11"/>
  <c r="G74" i="11"/>
  <c r="E74" i="11"/>
  <c r="J73" i="11"/>
  <c r="I73" i="11"/>
  <c r="H73" i="11"/>
  <c r="G73" i="11"/>
  <c r="E73" i="11"/>
  <c r="J72" i="11"/>
  <c r="I72" i="11"/>
  <c r="H72" i="11"/>
  <c r="G72" i="11"/>
  <c r="E72" i="11"/>
  <c r="J71" i="11"/>
  <c r="I71" i="11"/>
  <c r="H71" i="11"/>
  <c r="G71" i="11"/>
  <c r="E71" i="11"/>
  <c r="J70" i="11"/>
  <c r="I70" i="11"/>
  <c r="H70" i="11"/>
  <c r="G70" i="11"/>
  <c r="E70" i="11"/>
  <c r="J69" i="11"/>
  <c r="I69" i="11"/>
  <c r="H69" i="11"/>
  <c r="G69" i="11"/>
  <c r="E69" i="11"/>
  <c r="J68" i="11"/>
  <c r="I68" i="11"/>
  <c r="H68" i="11"/>
  <c r="G68" i="11"/>
  <c r="E68" i="11"/>
  <c r="J67" i="11"/>
  <c r="I67" i="11"/>
  <c r="H67" i="11"/>
  <c r="G67" i="11"/>
  <c r="E67" i="11"/>
  <c r="J66" i="11"/>
  <c r="I66" i="11"/>
  <c r="H66" i="11"/>
  <c r="G66" i="11"/>
  <c r="E66" i="11"/>
  <c r="J65" i="11"/>
  <c r="I65" i="11"/>
  <c r="H65" i="11"/>
  <c r="G65" i="11"/>
  <c r="E65" i="11"/>
  <c r="J64" i="11"/>
  <c r="I64" i="11"/>
  <c r="H64" i="11"/>
  <c r="G64" i="11"/>
  <c r="E64" i="11"/>
  <c r="J63" i="11"/>
  <c r="I63" i="11"/>
  <c r="H63" i="11"/>
  <c r="G63" i="11"/>
  <c r="E63" i="11"/>
  <c r="J62" i="11"/>
  <c r="I62" i="11"/>
  <c r="H62" i="11"/>
  <c r="G62" i="11"/>
  <c r="E62" i="11"/>
  <c r="J61" i="11"/>
  <c r="I61" i="11"/>
  <c r="H61" i="11"/>
  <c r="G61" i="11"/>
  <c r="E61" i="11"/>
  <c r="J60" i="11"/>
  <c r="I60" i="11"/>
  <c r="H60" i="11"/>
  <c r="G60" i="11"/>
  <c r="E60" i="11"/>
  <c r="J59" i="11"/>
  <c r="I59" i="11"/>
  <c r="H59" i="11"/>
  <c r="G59" i="11"/>
  <c r="E59" i="11"/>
  <c r="J58" i="11"/>
  <c r="I58" i="11"/>
  <c r="H58" i="11"/>
  <c r="G58" i="11"/>
  <c r="E58" i="11"/>
  <c r="J57" i="11"/>
  <c r="I57" i="11"/>
  <c r="H57" i="11"/>
  <c r="G57" i="11"/>
  <c r="E57" i="11"/>
  <c r="J56" i="11"/>
  <c r="I56" i="11"/>
  <c r="H56" i="11"/>
  <c r="G56" i="11"/>
  <c r="E56" i="11"/>
  <c r="O53" i="11"/>
  <c r="N53" i="11"/>
  <c r="M53" i="11"/>
  <c r="M204" i="11" s="1"/>
  <c r="L53" i="11"/>
  <c r="K53" i="11"/>
  <c r="J52" i="11"/>
  <c r="I52" i="11"/>
  <c r="H52" i="11"/>
  <c r="E52" i="11"/>
  <c r="J51" i="11"/>
  <c r="I51" i="11"/>
  <c r="H51" i="11"/>
  <c r="G51" i="11"/>
  <c r="E51" i="11"/>
  <c r="J50" i="11"/>
  <c r="I50" i="11"/>
  <c r="H50" i="11"/>
  <c r="G50" i="11"/>
  <c r="E50" i="11"/>
  <c r="J49" i="11"/>
  <c r="I49" i="11"/>
  <c r="H49" i="11"/>
  <c r="G49" i="11"/>
  <c r="E49" i="11"/>
  <c r="J48" i="11"/>
  <c r="I48" i="11"/>
  <c r="H48" i="11"/>
  <c r="G48" i="11"/>
  <c r="E48" i="11"/>
  <c r="J47" i="11"/>
  <c r="I47" i="11"/>
  <c r="H47" i="11"/>
  <c r="G47" i="11"/>
  <c r="E47" i="11"/>
  <c r="J46" i="11"/>
  <c r="I46" i="11"/>
  <c r="H46" i="11"/>
  <c r="G46" i="11"/>
  <c r="E46" i="11"/>
  <c r="J45" i="11"/>
  <c r="I45" i="11"/>
  <c r="H45" i="11"/>
  <c r="G45" i="11"/>
  <c r="E45" i="11"/>
  <c r="J44" i="11"/>
  <c r="I44" i="11"/>
  <c r="H44" i="11"/>
  <c r="G44" i="11"/>
  <c r="E44" i="11"/>
  <c r="J43" i="11"/>
  <c r="I43" i="11"/>
  <c r="H43" i="11"/>
  <c r="G43" i="11"/>
  <c r="E43" i="11"/>
  <c r="J42" i="11"/>
  <c r="I42" i="11"/>
  <c r="H42" i="11"/>
  <c r="G42" i="11"/>
  <c r="E42" i="11"/>
  <c r="J41" i="11"/>
  <c r="I41" i="11"/>
  <c r="H41" i="11"/>
  <c r="G41" i="11"/>
  <c r="E41" i="11"/>
  <c r="J40" i="11"/>
  <c r="I40" i="11"/>
  <c r="H40" i="11"/>
  <c r="G40" i="11"/>
  <c r="E40" i="11"/>
  <c r="J39" i="11"/>
  <c r="I39" i="11"/>
  <c r="H39" i="11"/>
  <c r="G39" i="11"/>
  <c r="E39" i="11"/>
  <c r="J38" i="11"/>
  <c r="I38" i="11"/>
  <c r="H38" i="11"/>
  <c r="G38" i="11"/>
  <c r="E38" i="11"/>
  <c r="J37" i="11"/>
  <c r="I37" i="11"/>
  <c r="H37" i="11"/>
  <c r="G37" i="11"/>
  <c r="E37" i="11"/>
  <c r="J36" i="11"/>
  <c r="I36" i="11"/>
  <c r="H36" i="11"/>
  <c r="G36" i="11"/>
  <c r="E36" i="11"/>
  <c r="J35" i="11"/>
  <c r="I35" i="11"/>
  <c r="H35" i="11"/>
  <c r="G35" i="11"/>
  <c r="E35" i="11"/>
  <c r="J34" i="11"/>
  <c r="I34" i="11"/>
  <c r="H34" i="11"/>
  <c r="G34" i="11"/>
  <c r="E34" i="11"/>
  <c r="J33" i="11"/>
  <c r="I33" i="11"/>
  <c r="H33" i="11"/>
  <c r="G33" i="11"/>
  <c r="E33" i="11"/>
  <c r="J32" i="11"/>
  <c r="I32" i="11"/>
  <c r="H32" i="11"/>
  <c r="G32" i="11"/>
  <c r="E32" i="11"/>
  <c r="J31" i="11"/>
  <c r="I31" i="11"/>
  <c r="H31" i="11"/>
  <c r="G31" i="11"/>
  <c r="E31" i="11"/>
  <c r="J30" i="11"/>
  <c r="I30" i="11"/>
  <c r="H30" i="11"/>
  <c r="G30" i="11"/>
  <c r="E30" i="11"/>
  <c r="J29" i="11"/>
  <c r="I29" i="11"/>
  <c r="H29" i="11"/>
  <c r="G29" i="11"/>
  <c r="E29" i="11"/>
  <c r="J28" i="11"/>
  <c r="I28" i="11"/>
  <c r="H28" i="11"/>
  <c r="G28" i="11"/>
  <c r="E28" i="11"/>
  <c r="J27" i="11"/>
  <c r="I27" i="11"/>
  <c r="H27" i="11"/>
  <c r="G27" i="11"/>
  <c r="E27" i="11"/>
  <c r="J26" i="11"/>
  <c r="I26" i="11"/>
  <c r="H26" i="11"/>
  <c r="G26" i="11"/>
  <c r="E26" i="11"/>
  <c r="J25" i="11"/>
  <c r="I25" i="11"/>
  <c r="H25" i="11"/>
  <c r="G25" i="11"/>
  <c r="E25" i="11"/>
  <c r="O22" i="11"/>
  <c r="O203" i="11" s="1"/>
  <c r="N22" i="11"/>
  <c r="N203" i="11" s="1"/>
  <c r="M22" i="11"/>
  <c r="L22" i="11"/>
  <c r="K22" i="11"/>
  <c r="J21" i="11"/>
  <c r="I21" i="11"/>
  <c r="H21" i="11"/>
  <c r="G21" i="11"/>
  <c r="E21" i="11"/>
  <c r="J20" i="11"/>
  <c r="I20" i="11"/>
  <c r="H20" i="11"/>
  <c r="G20" i="11"/>
  <c r="E20" i="11"/>
  <c r="J19" i="11"/>
  <c r="I19" i="11"/>
  <c r="H19" i="11"/>
  <c r="G19" i="11"/>
  <c r="E19" i="11"/>
  <c r="J18" i="11"/>
  <c r="I18" i="11"/>
  <c r="H18" i="11"/>
  <c r="G18" i="11"/>
  <c r="E18" i="11"/>
  <c r="J17" i="11"/>
  <c r="I17" i="11"/>
  <c r="H17" i="11"/>
  <c r="G17" i="11"/>
  <c r="E17" i="11"/>
  <c r="J16" i="11"/>
  <c r="I16" i="11"/>
  <c r="H16" i="11"/>
  <c r="G16" i="11"/>
  <c r="E16" i="11"/>
  <c r="J15" i="11"/>
  <c r="I15" i="11"/>
  <c r="H15" i="11"/>
  <c r="G15" i="11"/>
  <c r="E15" i="11"/>
  <c r="J14" i="11"/>
  <c r="I14" i="11"/>
  <c r="H14" i="11"/>
  <c r="G14" i="11"/>
  <c r="E14" i="11"/>
  <c r="J13" i="11"/>
  <c r="I13" i="11"/>
  <c r="H13" i="11"/>
  <c r="G13" i="11"/>
  <c r="E13" i="11"/>
  <c r="J12" i="11"/>
  <c r="I12" i="11"/>
  <c r="H12" i="11"/>
  <c r="G12" i="11"/>
  <c r="E12" i="11"/>
  <c r="J11" i="11"/>
  <c r="I11" i="11"/>
  <c r="H11" i="11"/>
  <c r="G11" i="11"/>
  <c r="E11" i="11"/>
  <c r="J10" i="11"/>
  <c r="I10" i="11"/>
  <c r="H10" i="11"/>
  <c r="G10" i="11"/>
  <c r="E10" i="11"/>
  <c r="J9" i="11"/>
  <c r="I9" i="11"/>
  <c r="H9" i="11"/>
  <c r="G9" i="11"/>
  <c r="E9" i="11"/>
  <c r="J8" i="11"/>
  <c r="I8" i="11"/>
  <c r="H8" i="11"/>
  <c r="G8" i="11"/>
  <c r="E8" i="11"/>
  <c r="J7" i="11"/>
  <c r="I7" i="11"/>
  <c r="H7" i="11"/>
  <c r="G7" i="11"/>
  <c r="E7" i="11"/>
  <c r="J6" i="11"/>
  <c r="I6" i="11"/>
  <c r="H6" i="11"/>
  <c r="G6" i="11"/>
  <c r="E6" i="11"/>
  <c r="J5" i="11"/>
  <c r="I5" i="11"/>
  <c r="H5" i="11"/>
  <c r="G5" i="11"/>
  <c r="E5" i="11"/>
  <c r="J4" i="11"/>
  <c r="I4" i="11"/>
  <c r="H4" i="11"/>
  <c r="G4" i="11"/>
  <c r="E4" i="11"/>
  <c r="J3" i="11"/>
  <c r="I3" i="11"/>
  <c r="H3" i="11"/>
  <c r="G3" i="11"/>
  <c r="E3" i="11"/>
  <c r="H102" i="9"/>
  <c r="H100" i="9"/>
  <c r="G97" i="9"/>
  <c r="E97" i="9"/>
  <c r="G96" i="9"/>
  <c r="E96" i="9"/>
  <c r="G95" i="9"/>
  <c r="E95" i="9"/>
  <c r="G94" i="9"/>
  <c r="E94" i="9"/>
  <c r="G93" i="9"/>
  <c r="E93" i="9"/>
  <c r="G92" i="9"/>
  <c r="E92" i="9"/>
  <c r="G89" i="9"/>
  <c r="E89" i="9"/>
  <c r="G88" i="9"/>
  <c r="E88" i="9"/>
  <c r="G87" i="9"/>
  <c r="E87" i="9"/>
  <c r="G86" i="9"/>
  <c r="E86" i="9"/>
  <c r="G85" i="9"/>
  <c r="E85" i="9"/>
  <c r="G84" i="9"/>
  <c r="E84" i="9"/>
  <c r="G83" i="9"/>
  <c r="E83" i="9"/>
  <c r="G82" i="9"/>
  <c r="E82" i="9"/>
  <c r="G81" i="9"/>
  <c r="E81" i="9"/>
  <c r="G78" i="9"/>
  <c r="E78" i="9"/>
  <c r="G77" i="9"/>
  <c r="E77" i="9"/>
  <c r="G76" i="9"/>
  <c r="E76" i="9"/>
  <c r="G75" i="9"/>
  <c r="E75" i="9"/>
  <c r="G74" i="9"/>
  <c r="E74" i="9"/>
  <c r="G73" i="9"/>
  <c r="E73" i="9"/>
  <c r="G72" i="9"/>
  <c r="E72" i="9"/>
  <c r="G71" i="9"/>
  <c r="E71" i="9"/>
  <c r="G70" i="9"/>
  <c r="E70" i="9"/>
  <c r="G67" i="9"/>
  <c r="E67" i="9"/>
  <c r="G66" i="9"/>
  <c r="E66" i="9"/>
  <c r="G65" i="9"/>
  <c r="E65" i="9"/>
  <c r="G64" i="9"/>
  <c r="E64" i="9"/>
  <c r="G63" i="9"/>
  <c r="E63" i="9"/>
  <c r="G62" i="9"/>
  <c r="E62" i="9"/>
  <c r="G60" i="9"/>
  <c r="E60" i="9"/>
  <c r="G59" i="9"/>
  <c r="E59" i="9"/>
  <c r="G58" i="9"/>
  <c r="E58" i="9"/>
  <c r="G57" i="9"/>
  <c r="E57" i="9"/>
  <c r="G56" i="9"/>
  <c r="E56" i="9"/>
  <c r="G55" i="9"/>
  <c r="E55" i="9"/>
  <c r="G54" i="9"/>
  <c r="E54" i="9"/>
  <c r="G53" i="9"/>
  <c r="E53" i="9"/>
  <c r="G50" i="9"/>
  <c r="E50" i="9"/>
  <c r="G49" i="9"/>
  <c r="E49" i="9"/>
  <c r="G48" i="9"/>
  <c r="E48" i="9"/>
  <c r="G47" i="9"/>
  <c r="E47" i="9"/>
  <c r="G46" i="9"/>
  <c r="E46" i="9"/>
  <c r="G45" i="9"/>
  <c r="E45" i="9"/>
  <c r="G44" i="9"/>
  <c r="E44" i="9"/>
  <c r="G43" i="9"/>
  <c r="E43" i="9"/>
  <c r="G42" i="9"/>
  <c r="E42" i="9"/>
  <c r="G41" i="9"/>
  <c r="E41" i="9"/>
  <c r="G40" i="9"/>
  <c r="E40" i="9"/>
  <c r="G39" i="9"/>
  <c r="E39" i="9"/>
  <c r="G38" i="9"/>
  <c r="E38" i="9"/>
  <c r="G37" i="9"/>
  <c r="E37" i="9"/>
  <c r="G36" i="9"/>
  <c r="E36" i="9"/>
  <c r="G35" i="9"/>
  <c r="E35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2" i="9"/>
  <c r="E12" i="9"/>
  <c r="G11" i="9"/>
  <c r="E11" i="9"/>
  <c r="G10" i="9"/>
  <c r="E10" i="9"/>
  <c r="G9" i="9"/>
  <c r="E9" i="9"/>
  <c r="G8" i="9"/>
  <c r="E8" i="9"/>
  <c r="G7" i="9"/>
  <c r="E7" i="9"/>
  <c r="G6" i="9"/>
  <c r="E6" i="9"/>
  <c r="G5" i="9"/>
  <c r="E5" i="9"/>
  <c r="G4" i="9"/>
  <c r="E4" i="9"/>
  <c r="G3" i="9"/>
  <c r="E3" i="9"/>
  <c r="C22" i="12" l="1"/>
  <c r="C32" i="12" s="1"/>
  <c r="C6" i="12"/>
  <c r="C18" i="12" s="1"/>
  <c r="K18" i="12"/>
  <c r="L203" i="11"/>
  <c r="M203" i="11"/>
  <c r="M205" i="11" s="1"/>
  <c r="M207" i="11" s="1"/>
  <c r="K203" i="11"/>
  <c r="N204" i="11"/>
  <c r="N205" i="11" s="1"/>
  <c r="N207" i="11" s="1"/>
  <c r="O204" i="11"/>
  <c r="O205" i="11" s="1"/>
  <c r="O207" i="11" s="1"/>
  <c r="K204" i="11"/>
  <c r="K205" i="11" s="1"/>
  <c r="K207" i="11" s="1"/>
  <c r="R207" i="11"/>
  <c r="L204" i="11"/>
  <c r="L205" i="11" s="1"/>
  <c r="L207" i="11" s="1"/>
  <c r="E113" i="7"/>
  <c r="E112" i="7"/>
  <c r="E111" i="7"/>
  <c r="E110" i="7"/>
  <c r="E109" i="7"/>
  <c r="E108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5" i="7"/>
  <c r="E74" i="7"/>
  <c r="E73" i="7"/>
  <c r="E72" i="7"/>
  <c r="E71" i="7"/>
  <c r="E70" i="7"/>
  <c r="E69" i="7"/>
  <c r="E68" i="7"/>
  <c r="E67" i="7"/>
  <c r="E66" i="7"/>
  <c r="E65" i="7"/>
  <c r="E62" i="7"/>
  <c r="E61" i="7"/>
  <c r="E60" i="7"/>
  <c r="E59" i="7"/>
  <c r="E58" i="7"/>
  <c r="E57" i="7"/>
  <c r="E56" i="7"/>
  <c r="E55" i="7"/>
  <c r="E54" i="7"/>
  <c r="E53" i="7"/>
  <c r="E52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3" i="7"/>
  <c r="E12" i="7"/>
  <c r="E11" i="7"/>
  <c r="E10" i="7"/>
  <c r="E9" i="7"/>
  <c r="E8" i="7"/>
  <c r="E7" i="7"/>
  <c r="E6" i="7"/>
  <c r="E5" i="7"/>
  <c r="E4" i="7"/>
  <c r="E3" i="7"/>
  <c r="W207" i="11" l="1"/>
  <c r="C10" i="3"/>
  <c r="C9" i="3"/>
  <c r="C7" i="3"/>
  <c r="C8" i="3"/>
  <c r="L3" i="3"/>
  <c r="L11" i="3"/>
  <c r="L15" i="3"/>
  <c r="L8" i="3"/>
  <c r="L13" i="3"/>
  <c r="E119" i="2" l="1"/>
  <c r="E118" i="2"/>
  <c r="E117" i="2"/>
  <c r="E116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7" i="2"/>
  <c r="E66" i="2"/>
  <c r="E65" i="2"/>
  <c r="E64" i="2"/>
  <c r="E63" i="2"/>
  <c r="E62" i="2"/>
  <c r="E61" i="2"/>
  <c r="E60" i="2"/>
  <c r="E59" i="2"/>
  <c r="E58" i="2"/>
  <c r="E57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11" i="2"/>
  <c r="E10" i="2"/>
  <c r="E9" i="2"/>
  <c r="E8" i="2"/>
  <c r="E7" i="2"/>
  <c r="E6" i="2"/>
  <c r="L10" i="3" l="1"/>
  <c r="L4" i="3"/>
  <c r="L5" i="3"/>
  <c r="L7" i="3"/>
  <c r="L6" i="3"/>
  <c r="L12" i="3"/>
  <c r="L14" i="3"/>
  <c r="L9" i="3"/>
  <c r="C13" i="3"/>
  <c r="C4" i="3"/>
  <c r="C14" i="3"/>
  <c r="C12" i="3"/>
  <c r="C5" i="3"/>
  <c r="C11" i="3"/>
  <c r="C6" i="3"/>
  <c r="C16" i="3"/>
  <c r="C15" i="3"/>
  <c r="C3" i="3"/>
</calcChain>
</file>

<file path=xl/sharedStrings.xml><?xml version="1.0" encoding="utf-8"?>
<sst xmlns="http://schemas.openxmlformats.org/spreadsheetml/2006/main" count="2679" uniqueCount="342">
  <si>
    <t>K1</t>
  </si>
  <si>
    <t>nejmladší žákyně</t>
  </si>
  <si>
    <t>7.-8.</t>
  </si>
  <si>
    <t>370 m</t>
  </si>
  <si>
    <t>x</t>
  </si>
  <si>
    <t xml:space="preserve">            zisk bodů</t>
  </si>
  <si>
    <t>pořadí v závodě</t>
  </si>
  <si>
    <t>CP</t>
  </si>
  <si>
    <t>kat</t>
  </si>
  <si>
    <t>příjmení</t>
  </si>
  <si>
    <t>RN</t>
  </si>
  <si>
    <t>V20</t>
  </si>
  <si>
    <t>oddíl</t>
  </si>
  <si>
    <t>NLČ</t>
  </si>
  <si>
    <t>m</t>
  </si>
  <si>
    <t>CB</t>
  </si>
  <si>
    <t>PS</t>
  </si>
  <si>
    <t>B1</t>
  </si>
  <si>
    <t>B2</t>
  </si>
  <si>
    <t>B3</t>
  </si>
  <si>
    <t>B4</t>
  </si>
  <si>
    <t>čas1</t>
  </si>
  <si>
    <t>čas2</t>
  </si>
  <si>
    <t>čas3</t>
  </si>
  <si>
    <t>čas4</t>
  </si>
  <si>
    <t>P1</t>
  </si>
  <si>
    <t>P2</t>
  </si>
  <si>
    <t>P3</t>
  </si>
  <si>
    <t>P4</t>
  </si>
  <si>
    <t>Kejřová Markéta</t>
  </si>
  <si>
    <t>TJ Baník Osek</t>
  </si>
  <si>
    <t>Sailerová Adéla</t>
  </si>
  <si>
    <t>AK Duchcov</t>
  </si>
  <si>
    <t>Mazáková Josefína</t>
  </si>
  <si>
    <t>TJ Lokomotiva Teplice - LB</t>
  </si>
  <si>
    <t>Stelzerová Anabela</t>
  </si>
  <si>
    <t>Karlová Anna</t>
  </si>
  <si>
    <t>Gazdová Adéla</t>
  </si>
  <si>
    <t>.</t>
  </si>
  <si>
    <t>K2</t>
  </si>
  <si>
    <t>nejmladší žáci</t>
  </si>
  <si>
    <t>Bartoš Antonín</t>
  </si>
  <si>
    <t>Slaměník Bořivoj</t>
  </si>
  <si>
    <t>Nosek Štěpán</t>
  </si>
  <si>
    <t>Benda Antonín</t>
  </si>
  <si>
    <t>Kabát Jonáš</t>
  </si>
  <si>
    <t>Štajer Jiří</t>
  </si>
  <si>
    <t>K3</t>
  </si>
  <si>
    <t>přípravka - žákyně</t>
  </si>
  <si>
    <t>9.-10.</t>
  </si>
  <si>
    <t>850 m</t>
  </si>
  <si>
    <t>Šponarová Magdaléna</t>
  </si>
  <si>
    <t>Škuthanová Šárka</t>
  </si>
  <si>
    <t>Maršíková Julie</t>
  </si>
  <si>
    <t>Paroulková Marlen</t>
  </si>
  <si>
    <t>Nosová Tereza</t>
  </si>
  <si>
    <t>Špalková Antonie</t>
  </si>
  <si>
    <t>Hlisníková Anna</t>
  </si>
  <si>
    <t>Gaislerová Sára</t>
  </si>
  <si>
    <t>Slaměníková Marie</t>
  </si>
  <si>
    <t>K4</t>
  </si>
  <si>
    <t>přípravka - žáci</t>
  </si>
  <si>
    <t>1050 m</t>
  </si>
  <si>
    <t>Kadlus Vojtěch</t>
  </si>
  <si>
    <t>Veselý Vít</t>
  </si>
  <si>
    <t>Ustohal Lukáš</t>
  </si>
  <si>
    <t>Čapek Matěj</t>
  </si>
  <si>
    <t>Pospíšil Pavel</t>
  </si>
  <si>
    <t>Vágner Ota</t>
  </si>
  <si>
    <t>K5</t>
  </si>
  <si>
    <t>mladší žákyně</t>
  </si>
  <si>
    <t>11.-12.</t>
  </si>
  <si>
    <t>Žilinská Nikola</t>
  </si>
  <si>
    <t>Beránková Eliška</t>
  </si>
  <si>
    <t>Lošťáková Ela</t>
  </si>
  <si>
    <t>Moučková Libuše</t>
  </si>
  <si>
    <t>K6</t>
  </si>
  <si>
    <t>mladší žáci</t>
  </si>
  <si>
    <t>1250 m</t>
  </si>
  <si>
    <t>Háněl Kryštof</t>
  </si>
  <si>
    <t>Zelenka Eliáš</t>
  </si>
  <si>
    <t>Švarc Jakub</t>
  </si>
  <si>
    <t>Klement Adam</t>
  </si>
  <si>
    <t>Eliáš Josef</t>
  </si>
  <si>
    <t>Valenta Jan</t>
  </si>
  <si>
    <t>Nejedlý Ondřej</t>
  </si>
  <si>
    <t>K7</t>
  </si>
  <si>
    <t>starší žákyně</t>
  </si>
  <si>
    <t>13.-15.</t>
  </si>
  <si>
    <t>Čermáková Adéla</t>
  </si>
  <si>
    <t>K8</t>
  </si>
  <si>
    <t>starší žáci</t>
  </si>
  <si>
    <t>1650 m</t>
  </si>
  <si>
    <t>Hlisník Jan</t>
  </si>
  <si>
    <t>Špalek Jan</t>
  </si>
  <si>
    <t>Ustohal Jan</t>
  </si>
  <si>
    <t>1Z</t>
  </si>
  <si>
    <t>2Z</t>
  </si>
  <si>
    <t>3Z</t>
  </si>
  <si>
    <t>4Z</t>
  </si>
  <si>
    <t>dívky</t>
  </si>
  <si>
    <t>hoši</t>
  </si>
  <si>
    <t>1*8</t>
  </si>
  <si>
    <t>Předškoláci</t>
  </si>
  <si>
    <t>PD</t>
  </si>
  <si>
    <t>PH</t>
  </si>
  <si>
    <t>celkem</t>
  </si>
  <si>
    <t>bodování  od 1. místa : 15 - 12 - 10 - 8 - 7 - 6 - 5 - 4 - 3 - 2 - a zbytek 1 bod</t>
  </si>
  <si>
    <t>B5</t>
  </si>
  <si>
    <t>P5</t>
  </si>
  <si>
    <t>čas5</t>
  </si>
  <si>
    <t>Kovařík Otakar</t>
  </si>
  <si>
    <t>Kožíšek Lukáš</t>
  </si>
  <si>
    <t>Sailer Ondřej</t>
  </si>
  <si>
    <t>Svoboda Daniel</t>
  </si>
  <si>
    <t>5Z</t>
  </si>
  <si>
    <t>do konečného pořadí  se započítávají  4 nejlépe bodované starty běžce z  5 závodů, v případě rovnosti bodů rozhoduje lepší čas</t>
  </si>
  <si>
    <t>Markovičová Zuzana</t>
  </si>
  <si>
    <t>Volenec Lukáš</t>
  </si>
  <si>
    <t>Tesařová Tereza</t>
  </si>
  <si>
    <t>Žampa Petr</t>
  </si>
  <si>
    <t>Erler Matěj</t>
  </si>
  <si>
    <t>Lusk Vítek</t>
  </si>
  <si>
    <t>Partík Šimon</t>
  </si>
  <si>
    <t>Němcová Dora</t>
  </si>
  <si>
    <t>V22</t>
  </si>
  <si>
    <t>Pištěková Eliška</t>
  </si>
  <si>
    <t>Zouharová Mariannka</t>
  </si>
  <si>
    <t>Valentová Ema</t>
  </si>
  <si>
    <t>Havlová Viktorie</t>
  </si>
  <si>
    <t>Formanová Ema</t>
  </si>
  <si>
    <t>Hrbáčková Liliana</t>
  </si>
  <si>
    <t>Čapková Karolína</t>
  </si>
  <si>
    <t>Hrbáčková Dáša</t>
  </si>
  <si>
    <t>ZŠ Metelkovo nám. Tce</t>
  </si>
  <si>
    <t>SOKOL Dolní Mísečky</t>
  </si>
  <si>
    <t>Kadlus Šimon</t>
  </si>
  <si>
    <t>Bartoš Tadeáš</t>
  </si>
  <si>
    <t>Marcon David</t>
  </si>
  <si>
    <t>Huf Zbyněk</t>
  </si>
  <si>
    <t>Bureš Lukáš</t>
  </si>
  <si>
    <t>Ječmen Jan</t>
  </si>
  <si>
    <t>Zeleník Ondřej</t>
  </si>
  <si>
    <t>Karel Tomáš</t>
  </si>
  <si>
    <t>JUDO Teplice</t>
  </si>
  <si>
    <t>Vránová Tereza</t>
  </si>
  <si>
    <t>Přibilová Markéta</t>
  </si>
  <si>
    <t>Přibilová Barbora</t>
  </si>
  <si>
    <t>Mančalová Alena</t>
  </si>
  <si>
    <t>Ječmenová Bára</t>
  </si>
  <si>
    <t>Hajšová Tereza</t>
  </si>
  <si>
    <t>Štorková Sofie</t>
  </si>
  <si>
    <t>Kučera Vojtěch</t>
  </si>
  <si>
    <t>Vondráček Adam</t>
  </si>
  <si>
    <t>Weis Jakub</t>
  </si>
  <si>
    <t>Samko Denis</t>
  </si>
  <si>
    <t>Brabec Lukáš</t>
  </si>
  <si>
    <t>Fuchsová Eliška</t>
  </si>
  <si>
    <t>Hrdličková Nela</t>
  </si>
  <si>
    <t>Šustáčková Klára</t>
  </si>
  <si>
    <t>Belzerová Markéta</t>
  </si>
  <si>
    <t>Novakovská Adéle</t>
  </si>
  <si>
    <t>Nos Matěj</t>
  </si>
  <si>
    <t>Brabec Tomáš</t>
  </si>
  <si>
    <t>Head Jonáš</t>
  </si>
  <si>
    <t>Podsedník Jakub</t>
  </si>
  <si>
    <t>Poddaný Lukáš</t>
  </si>
  <si>
    <t>2014 -2015</t>
  </si>
  <si>
    <t>2014 - 2015</t>
  </si>
  <si>
    <t>2012 - 2013</t>
  </si>
  <si>
    <t>2010 - 2011</t>
  </si>
  <si>
    <t>2007-2008-2009</t>
  </si>
  <si>
    <t>19. ročník Mladé BĚKODO</t>
  </si>
  <si>
    <t>dosažený čas v závodě</t>
  </si>
  <si>
    <t>2.-6.</t>
  </si>
  <si>
    <t>2016-2020</t>
  </si>
  <si>
    <t>Glonek Jan</t>
  </si>
  <si>
    <t>Glonek Kryštof</t>
  </si>
  <si>
    <t>Vágner Adam</t>
  </si>
  <si>
    <t>Syryčanský Vojtěch</t>
  </si>
  <si>
    <t>Kříž Tobiáš</t>
  </si>
  <si>
    <t>Slaměník Antonín</t>
  </si>
  <si>
    <t>Mazák Antonín</t>
  </si>
  <si>
    <t>Zouhar Eda</t>
  </si>
  <si>
    <t>Vrána Štěpán</t>
  </si>
  <si>
    <t>Teplice</t>
  </si>
  <si>
    <t>MŠ Sluníčko Soběchleby</t>
  </si>
  <si>
    <t>200 m</t>
  </si>
  <si>
    <t>Kavalírová Alžběta</t>
  </si>
  <si>
    <t>Nováková Viktorie</t>
  </si>
  <si>
    <t>Mazáková Ela</t>
  </si>
  <si>
    <t>Havlová Edita</t>
  </si>
  <si>
    <t>Havlová Lucie</t>
  </si>
  <si>
    <t>Daňková Lea</t>
  </si>
  <si>
    <t>Burešová Gabriela</t>
  </si>
  <si>
    <t>Klementová Laura</t>
  </si>
  <si>
    <t>Dubí</t>
  </si>
  <si>
    <t>Sokol Dolní Mísečky</t>
  </si>
  <si>
    <t>předškoláci - dívky</t>
  </si>
  <si>
    <t>Bartůněk Jakub</t>
  </si>
  <si>
    <t>LK Slovan Košťany</t>
  </si>
  <si>
    <t>Bendová Emilie</t>
  </si>
  <si>
    <t>Hamsová Eliška</t>
  </si>
  <si>
    <t>Poddaná Bára</t>
  </si>
  <si>
    <t>Veselá Anna</t>
  </si>
  <si>
    <t>Procházková Tereza</t>
  </si>
  <si>
    <t>Hochmanová Edita</t>
  </si>
  <si>
    <t>Svádová Eliška</t>
  </si>
  <si>
    <t>Tomášková Klaudie</t>
  </si>
  <si>
    <t>Soukupová Hana</t>
  </si>
  <si>
    <t>Šimek Daniel</t>
  </si>
  <si>
    <t>Plíva Lukáš</t>
  </si>
  <si>
    <t>Hudský Tobiáš</t>
  </si>
  <si>
    <t>Běhounek Petr</t>
  </si>
  <si>
    <t>Borovička Ondřej</t>
  </si>
  <si>
    <t>Jirušková Magdalena</t>
  </si>
  <si>
    <t>Floriánová Michaela</t>
  </si>
  <si>
    <t>Zítková Adéla</t>
  </si>
  <si>
    <t>Dančová Tereza</t>
  </si>
  <si>
    <t>Trampotová Ela</t>
  </si>
  <si>
    <t>Muhsinová Miriam</t>
  </si>
  <si>
    <t>Gymnazium Teplice</t>
  </si>
  <si>
    <t>Fridrichovský David</t>
  </si>
  <si>
    <t>Plíva Matěj</t>
  </si>
  <si>
    <t>Hudský Šimon</t>
  </si>
  <si>
    <t>Dančo Roman</t>
  </si>
  <si>
    <t>Dubran Jan</t>
  </si>
  <si>
    <t>Cingr Marek</t>
  </si>
  <si>
    <t>Mohsin Josef</t>
  </si>
  <si>
    <t>ŽŠ Metelkova Tce</t>
  </si>
  <si>
    <t>Mertlová Alžběta</t>
  </si>
  <si>
    <t>Dvořáková Emma</t>
  </si>
  <si>
    <t>Otcová Andrea</t>
  </si>
  <si>
    <t>Skoupá Barbora</t>
  </si>
  <si>
    <t>Chládková Ema</t>
  </si>
  <si>
    <t>Mašková Eliška</t>
  </si>
  <si>
    <t>Poštová Julie</t>
  </si>
  <si>
    <t>Borovičková Andrea</t>
  </si>
  <si>
    <t>Veselá Elen</t>
  </si>
  <si>
    <t>SDH Lhenice</t>
  </si>
  <si>
    <t>Macháček David</t>
  </si>
  <si>
    <t>Pavlas Adam</t>
  </si>
  <si>
    <t>Jakeš Alan</t>
  </si>
  <si>
    <t>Lukeš Antonín</t>
  </si>
  <si>
    <t>Pala Matěj</t>
  </si>
  <si>
    <t>Jurkovič Matěj</t>
  </si>
  <si>
    <t>Štork Dominik</t>
  </si>
  <si>
    <t>Skalický Jakub</t>
  </si>
  <si>
    <t>Blaschke Jan</t>
  </si>
  <si>
    <t>Hamsová Michaela</t>
  </si>
  <si>
    <t>Mašková Marie</t>
  </si>
  <si>
    <t>Svatušková Adéla</t>
  </si>
  <si>
    <t>Dubranová Julie</t>
  </si>
  <si>
    <t>Poulová Ella</t>
  </si>
  <si>
    <t>Urban Viktoria</t>
  </si>
  <si>
    <t>Hájková Tereza</t>
  </si>
  <si>
    <t>19. ročník Mladé BĚKODO 2022</t>
  </si>
  <si>
    <t xml:space="preserve">2. závod  17. května </t>
  </si>
  <si>
    <t>LK SLOVAN Karlovy Vary</t>
  </si>
  <si>
    <t>Mertlová Antonie</t>
  </si>
  <si>
    <t>Havlová Magda</t>
  </si>
  <si>
    <t>Stelzerová Izabela</t>
  </si>
  <si>
    <t>Košťáková Beata</t>
  </si>
  <si>
    <t>Blaschkeová Josefína</t>
  </si>
  <si>
    <t>Novák Václav</t>
  </si>
  <si>
    <t>Pala Tobiáš</t>
  </si>
  <si>
    <t>Skalický Vít</t>
  </si>
  <si>
    <t>1. závod</t>
  </si>
  <si>
    <t>2. závod</t>
  </si>
  <si>
    <t>3. závod</t>
  </si>
  <si>
    <t>4. závod</t>
  </si>
  <si>
    <t>5. závod</t>
  </si>
  <si>
    <t>P</t>
  </si>
  <si>
    <t>body C</t>
  </si>
  <si>
    <t>počet běžců</t>
  </si>
  <si>
    <t>počet startů</t>
  </si>
  <si>
    <t>1. místo</t>
  </si>
  <si>
    <t>2. místo</t>
  </si>
  <si>
    <t>3. místo</t>
  </si>
  <si>
    <t>4. místo</t>
  </si>
  <si>
    <t>běžců</t>
  </si>
  <si>
    <t>body</t>
  </si>
  <si>
    <t>Gymnázium Teplice</t>
  </si>
  <si>
    <t>čas</t>
  </si>
  <si>
    <t>PB</t>
  </si>
  <si>
    <t xml:space="preserve">   Poznámka :   K1 + K2 bez uvedení času ( „porouchané stopky“ ) </t>
  </si>
  <si>
    <t>2007 – 2008 - 2009</t>
  </si>
  <si>
    <t>LK Slovan Karlovy Vary</t>
  </si>
  <si>
    <t>1. závod  19 dubna</t>
  </si>
  <si>
    <t>soutěž družstev  K1 - K4</t>
  </si>
  <si>
    <t>soutěž družstev  K5 - K8</t>
  </si>
  <si>
    <t>CELKEM</t>
  </si>
  <si>
    <t>předškoláci - hoši</t>
  </si>
  <si>
    <t>Gaislerová Hana</t>
  </si>
  <si>
    <t>Vohradská Tereza</t>
  </si>
  <si>
    <t>AK Krupka</t>
  </si>
  <si>
    <t>Veverková Karolína</t>
  </si>
  <si>
    <t>Athletic club Teplice</t>
  </si>
  <si>
    <t>Masopustová Dita</t>
  </si>
  <si>
    <t>Lacina Mikuláš</t>
  </si>
  <si>
    <t>Veselovský Jan</t>
  </si>
  <si>
    <t>Vintera František</t>
  </si>
  <si>
    <t>Kořínek Kryštof</t>
  </si>
  <si>
    <t>Ramljak Šimon</t>
  </si>
  <si>
    <t>99:99</t>
  </si>
  <si>
    <t>Hadrabová Anežka</t>
  </si>
  <si>
    <t>Procházka Josef</t>
  </si>
  <si>
    <t>Vintera Martin</t>
  </si>
  <si>
    <t>Weinertová Veronika</t>
  </si>
  <si>
    <t>Zídková Adéla</t>
  </si>
  <si>
    <t>Sváda Jakub</t>
  </si>
  <si>
    <t>Martinec Radovan</t>
  </si>
  <si>
    <t>Kindlová Liliana</t>
  </si>
  <si>
    <t>Geislerová Hana</t>
  </si>
  <si>
    <t>Lacinová Gabriela</t>
  </si>
  <si>
    <t>BĚKODO 2022 - 3. závod  14.06.2022</t>
  </si>
  <si>
    <t>Bendová Emílie</t>
  </si>
  <si>
    <t>AK KRUPKA</t>
  </si>
  <si>
    <t>Zítková Tereza</t>
  </si>
  <si>
    <t>Franta Šěpán</t>
  </si>
  <si>
    <t>Hykeš Karel</t>
  </si>
  <si>
    <t>Poštová Lucie</t>
  </si>
  <si>
    <t>Procházka Adam</t>
  </si>
  <si>
    <t>HC HUSKIES Teplice</t>
  </si>
  <si>
    <t>Vohradský Antonín</t>
  </si>
  <si>
    <t>ZŚ Bílá cesta, Teplice</t>
  </si>
  <si>
    <t>4. závod - úterý 14. září 2022</t>
  </si>
  <si>
    <t>Zmítko Jakub</t>
  </si>
  <si>
    <t>Klassen Annabella</t>
  </si>
  <si>
    <t>Měrková Bára</t>
  </si>
  <si>
    <t>Mikynová Hana</t>
  </si>
  <si>
    <t>Lacinová Dominika</t>
  </si>
  <si>
    <t>Vítová Kateřina</t>
  </si>
  <si>
    <t>Milacová Anna</t>
  </si>
  <si>
    <t>Slaměník Arnošt</t>
  </si>
  <si>
    <t>konečné pořadí po 5. závodě</t>
  </si>
  <si>
    <t>průměr</t>
  </si>
  <si>
    <t>Franta Štěpán</t>
  </si>
  <si>
    <t>Belzová Markéta</t>
  </si>
  <si>
    <t>Škultéty Vojtěch</t>
  </si>
  <si>
    <t>ZŠ Bílá cesta Teplice</t>
  </si>
  <si>
    <t>ZŠ Metelkovo náměstí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</si>
</sst>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9"/>
      <color rgb="FFFF0000"/>
      <name val="Bookman Old Style"/>
      <family val="1"/>
      <charset val="238"/>
    </font>
    <font>
      <sz val="9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9"/>
      <name val="Bookman Old Style"/>
      <family val="1"/>
      <charset val="238"/>
    </font>
    <font>
      <strike/>
      <sz val="9"/>
      <color indexed="8"/>
      <name val="Bookman Old Style"/>
      <family val="1"/>
      <charset val="238"/>
    </font>
    <font>
      <sz val="9"/>
      <color rgb="FFFF000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sz val="8"/>
      <color rgb="FFFF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3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225">
        <stop position="0">
          <color theme="0"/>
        </stop>
        <stop position="1">
          <color rgb="FFFFC000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9"/>
      </patternFill>
    </fill>
    <fill>
      <gradientFill degree="31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/>
        <bgColor indexed="13"/>
      </patternFill>
    </fill>
    <fill>
      <patternFill patternType="solid">
        <fgColor theme="0" tint="-0.14999847407452621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31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7" tint="0.59999389629810485"/>
        <bgColor indexed="40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/>
        <bgColor indexed="26"/>
      </patternFill>
    </fill>
    <fill>
      <gradientFill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5" tint="0.59999389629810485"/>
        <bgColor indexed="9"/>
      </patternFill>
    </fill>
    <fill>
      <patternFill patternType="solid">
        <fgColor rgb="FFFFC000"/>
        <bgColor indexed="49"/>
      </patternFill>
    </fill>
    <fill>
      <patternFill patternType="solid">
        <fgColor theme="2" tint="-9.9978637043366805E-2"/>
        <bgColor indexed="49"/>
      </patternFill>
    </fill>
    <fill>
      <patternFill patternType="solid">
        <fgColor theme="4" tint="0.79998168889431442"/>
        <bgColor indexed="49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C000"/>
        <bgColor indexed="9"/>
      </patternFill>
    </fill>
    <fill>
      <patternFill patternType="solid">
        <fgColor theme="7" tint="0.59999389629810485"/>
        <bgColor indexed="3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B4C6E7"/>
      </right>
      <top style="medium">
        <color indexed="64"/>
      </top>
      <bottom style="thick">
        <color rgb="FF8EAADB"/>
      </bottom>
      <diagonal/>
    </border>
    <border>
      <left/>
      <right style="medium">
        <color rgb="FFB4C6E7"/>
      </right>
      <top style="medium">
        <color indexed="64"/>
      </top>
      <bottom style="thick">
        <color rgb="FF8EAADB"/>
      </bottom>
      <diagonal/>
    </border>
    <border>
      <left/>
      <right style="medium">
        <color indexed="64"/>
      </right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rgb="FFB4C6E7"/>
      </right>
      <top/>
      <bottom style="medium">
        <color indexed="64"/>
      </bottom>
      <diagonal/>
    </border>
    <border>
      <left/>
      <right style="medium">
        <color rgb="FFB4C6E7"/>
      </right>
      <top/>
      <bottom style="medium">
        <color indexed="64"/>
      </bottom>
      <diagonal/>
    </border>
    <border>
      <left style="medium">
        <color indexed="64"/>
      </left>
      <right style="medium">
        <color rgb="FFB4C6E7"/>
      </right>
      <top/>
      <bottom style="medium">
        <color rgb="FFB4C6E7"/>
      </bottom>
      <diagonal/>
    </border>
    <border>
      <left/>
      <right style="medium">
        <color rgb="FFB4C6E7"/>
      </right>
      <top/>
      <bottom style="medium">
        <color rgb="FFB4C6E7"/>
      </bottom>
      <diagonal/>
    </border>
    <border>
      <left/>
      <right style="medium">
        <color indexed="64"/>
      </right>
      <top/>
      <bottom style="medium">
        <color rgb="FFB4C6E7"/>
      </bottom>
      <diagonal/>
    </border>
    <border>
      <left style="medium">
        <color rgb="FFB4C6E7"/>
      </left>
      <right/>
      <top style="medium">
        <color indexed="64"/>
      </top>
      <bottom style="thick">
        <color rgb="FF8EAADB"/>
      </bottom>
      <diagonal/>
    </border>
    <border>
      <left style="medium">
        <color rgb="FFB4C6E7"/>
      </left>
      <right/>
      <top style="medium">
        <color indexed="64"/>
      </top>
      <bottom style="medium">
        <color rgb="FFB4C6E7"/>
      </bottom>
      <diagonal/>
    </border>
    <border>
      <left/>
      <right style="medium">
        <color indexed="64"/>
      </right>
      <top style="medium">
        <color indexed="64"/>
      </top>
      <bottom style="medium">
        <color rgb="FFB4C6E7"/>
      </bottom>
      <diagonal/>
    </border>
    <border>
      <left/>
      <right style="medium">
        <color rgb="FFB4C6E7"/>
      </right>
      <top style="medium">
        <color indexed="64"/>
      </top>
      <bottom style="medium">
        <color rgb="FFB4C6E7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584">
    <xf numFmtId="0" fontId="0" fillId="0" borderId="0" xfId="0"/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13" borderId="8" xfId="0" applyFont="1" applyFill="1" applyBorder="1"/>
    <xf numFmtId="164" fontId="7" fillId="10" borderId="8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38" xfId="0" applyNumberFormat="1" applyFont="1" applyFill="1" applyBorder="1" applyAlignment="1">
      <alignment horizontal="center"/>
    </xf>
    <xf numFmtId="0" fontId="6" fillId="9" borderId="8" xfId="0" applyFont="1" applyFill="1" applyBorder="1"/>
    <xf numFmtId="0" fontId="4" fillId="2" borderId="9" xfId="0" applyFont="1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6" fillId="14" borderId="8" xfId="0" applyFont="1" applyFill="1" applyBorder="1"/>
    <xf numFmtId="1" fontId="7" fillId="2" borderId="15" xfId="0" applyNumberFormat="1" applyFont="1" applyFill="1" applyBorder="1" applyAlignment="1">
      <alignment horizontal="center"/>
    </xf>
    <xf numFmtId="1" fontId="7" fillId="2" borderId="40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12" borderId="8" xfId="0" applyFont="1" applyFill="1" applyBorder="1"/>
    <xf numFmtId="1" fontId="7" fillId="2" borderId="7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6" fillId="2" borderId="8" xfId="0" applyFont="1" applyFill="1" applyBorder="1"/>
    <xf numFmtId="1" fontId="7" fillId="12" borderId="8" xfId="0" applyNumberFormat="1" applyFont="1" applyFill="1" applyBorder="1" applyAlignment="1">
      <alignment horizontal="center"/>
    </xf>
    <xf numFmtId="1" fontId="7" fillId="12" borderId="9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6" fillId="20" borderId="8" xfId="0" applyFont="1" applyFill="1" applyBorder="1"/>
    <xf numFmtId="1" fontId="7" fillId="2" borderId="9" xfId="0" applyNumberFormat="1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64" fontId="4" fillId="15" borderId="16" xfId="0" applyNumberFormat="1" applyFont="1" applyFill="1" applyBorder="1" applyAlignment="1">
      <alignment horizontal="center"/>
    </xf>
    <xf numFmtId="164" fontId="6" fillId="15" borderId="17" xfId="0" applyNumberFormat="1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/>
    </xf>
    <xf numFmtId="0" fontId="6" fillId="15" borderId="1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" fontId="7" fillId="12" borderId="15" xfId="0" applyNumberFormat="1" applyFont="1" applyFill="1" applyBorder="1" applyAlignment="1">
      <alignment horizontal="center"/>
    </xf>
    <xf numFmtId="1" fontId="7" fillId="12" borderId="40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0" borderId="8" xfId="0" applyFont="1" applyBorder="1"/>
    <xf numFmtId="1" fontId="5" fillId="2" borderId="7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5" fillId="17" borderId="21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" fillId="15" borderId="25" xfId="0" applyFont="1" applyFill="1" applyBorder="1" applyAlignment="1">
      <alignment horizontal="center" vertical="center"/>
    </xf>
    <xf numFmtId="1" fontId="7" fillId="20" borderId="8" xfId="0" applyNumberFormat="1" applyFont="1" applyFill="1" applyBorder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/>
    <xf numFmtId="164" fontId="6" fillId="2" borderId="0" xfId="0" applyNumberFormat="1" applyFont="1" applyFill="1"/>
    <xf numFmtId="49" fontId="6" fillId="2" borderId="0" xfId="0" applyNumberFormat="1" applyFont="1" applyFill="1"/>
    <xf numFmtId="1" fontId="5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164" fontId="6" fillId="5" borderId="45" xfId="0" applyNumberFormat="1" applyFont="1" applyFill="1" applyBorder="1" applyAlignment="1">
      <alignment horizontal="center"/>
    </xf>
    <xf numFmtId="49" fontId="6" fillId="5" borderId="45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6" fillId="7" borderId="45" xfId="0" applyFont="1" applyFill="1" applyBorder="1" applyAlignment="1">
      <alignment horizontal="center"/>
    </xf>
    <xf numFmtId="164" fontId="6" fillId="7" borderId="45" xfId="0" applyNumberFormat="1" applyFont="1" applyFill="1" applyBorder="1" applyAlignment="1">
      <alignment horizontal="center"/>
    </xf>
    <xf numFmtId="49" fontId="6" fillId="7" borderId="45" xfId="0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1" fontId="5" fillId="2" borderId="4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" fontId="7" fillId="20" borderId="13" xfId="0" applyNumberFormat="1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" fontId="7" fillId="20" borderId="2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7" fillId="20" borderId="9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2" borderId="7" xfId="0" applyNumberFormat="1" applyFont="1" applyFill="1" applyBorder="1" applyAlignment="1">
      <alignment horizontal="center"/>
    </xf>
    <xf numFmtId="1" fontId="7" fillId="23" borderId="7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24" borderId="7" xfId="0" applyNumberFormat="1" applyFont="1" applyFill="1" applyBorder="1" applyAlignment="1">
      <alignment horizontal="center"/>
    </xf>
    <xf numFmtId="1" fontId="7" fillId="25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16" borderId="3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5" fillId="2" borderId="55" xfId="0" applyNumberFormat="1" applyFont="1" applyFill="1" applyBorder="1" applyAlignment="1">
      <alignment horizontal="center"/>
    </xf>
    <xf numFmtId="1" fontId="5" fillId="2" borderId="56" xfId="0" applyNumberFormat="1" applyFont="1" applyFill="1" applyBorder="1" applyAlignment="1">
      <alignment horizontal="center"/>
    </xf>
    <xf numFmtId="1" fontId="5" fillId="2" borderId="57" xfId="0" applyNumberFormat="1" applyFont="1" applyFill="1" applyBorder="1" applyAlignment="1">
      <alignment horizontal="center"/>
    </xf>
    <xf numFmtId="1" fontId="5" fillId="2" borderId="58" xfId="0" applyNumberFormat="1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12" fillId="0" borderId="0" xfId="0" applyFont="1"/>
    <xf numFmtId="0" fontId="5" fillId="2" borderId="14" xfId="0" applyFont="1" applyFill="1" applyBorder="1" applyAlignment="1">
      <alignment horizontal="center"/>
    </xf>
    <xf numFmtId="0" fontId="6" fillId="6" borderId="8" xfId="0" applyFont="1" applyFill="1" applyBorder="1"/>
    <xf numFmtId="0" fontId="4" fillId="2" borderId="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1" fontId="7" fillId="12" borderId="7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3" borderId="49" xfId="0" applyNumberFormat="1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5" fillId="11" borderId="8" xfId="0" applyNumberFormat="1" applyFont="1" applyFill="1" applyBorder="1" applyAlignment="1">
      <alignment horizontal="center"/>
    </xf>
    <xf numFmtId="1" fontId="7" fillId="3" borderId="51" xfId="0" applyNumberFormat="1" applyFont="1" applyFill="1" applyBorder="1" applyAlignment="1">
      <alignment horizontal="center"/>
    </xf>
    <xf numFmtId="1" fontId="7" fillId="7" borderId="60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6" fillId="6" borderId="0" xfId="0" applyFont="1" applyFill="1" applyBorder="1"/>
    <xf numFmtId="1" fontId="5" fillId="11" borderId="21" xfId="0" applyNumberFormat="1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1" fontId="14" fillId="2" borderId="4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2" borderId="11" xfId="0" applyFont="1" applyFill="1" applyBorder="1"/>
    <xf numFmtId="0" fontId="5" fillId="4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6" fillId="12" borderId="11" xfId="0" applyFont="1" applyFill="1" applyBorder="1"/>
    <xf numFmtId="0" fontId="5" fillId="16" borderId="5" xfId="0" applyFont="1" applyFill="1" applyBorder="1" applyAlignment="1">
      <alignment horizontal="center"/>
    </xf>
    <xf numFmtId="0" fontId="5" fillId="16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2" borderId="17" xfId="0" applyFont="1" applyFill="1" applyBorder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6" fillId="20" borderId="38" xfId="0" applyFont="1" applyFill="1" applyBorder="1"/>
    <xf numFmtId="0" fontId="6" fillId="20" borderId="9" xfId="0" applyFont="1" applyFill="1" applyBorder="1"/>
    <xf numFmtId="0" fontId="6" fillId="14" borderId="9" xfId="0" applyFont="1" applyFill="1" applyBorder="1"/>
    <xf numFmtId="0" fontId="6" fillId="13" borderId="9" xfId="0" applyFont="1" applyFill="1" applyBorder="1"/>
    <xf numFmtId="0" fontId="6" fillId="6" borderId="9" xfId="0" applyFont="1" applyFill="1" applyBorder="1"/>
    <xf numFmtId="0" fontId="6" fillId="6" borderId="22" xfId="0" applyFont="1" applyFill="1" applyBorder="1"/>
    <xf numFmtId="0" fontId="5" fillId="16" borderId="6" xfId="0" applyFont="1" applyFill="1" applyBorder="1" applyAlignment="1">
      <alignment horizontal="center"/>
    </xf>
    <xf numFmtId="0" fontId="5" fillId="16" borderId="18" xfId="0" applyFont="1" applyFill="1" applyBorder="1" applyAlignment="1">
      <alignment horizontal="center"/>
    </xf>
    <xf numFmtId="0" fontId="6" fillId="13" borderId="38" xfId="0" applyFont="1" applyFill="1" applyBorder="1"/>
    <xf numFmtId="0" fontId="6" fillId="9" borderId="9" xfId="0" applyFont="1" applyFill="1" applyBorder="1"/>
    <xf numFmtId="0" fontId="6" fillId="2" borderId="9" xfId="0" applyFont="1" applyFill="1" applyBorder="1"/>
    <xf numFmtId="0" fontId="6" fillId="6" borderId="38" xfId="0" applyFont="1" applyFill="1" applyBorder="1"/>
    <xf numFmtId="0" fontId="6" fillId="14" borderId="38" xfId="0" applyFont="1" applyFill="1" applyBorder="1"/>
    <xf numFmtId="0" fontId="6" fillId="14" borderId="22" xfId="0" applyFont="1" applyFill="1" applyBorder="1"/>
    <xf numFmtId="0" fontId="6" fillId="20" borderId="18" xfId="0" applyFont="1" applyFill="1" applyBorder="1"/>
    <xf numFmtId="1" fontId="7" fillId="3" borderId="61" xfId="0" applyNumberFormat="1" applyFont="1" applyFill="1" applyBorder="1" applyAlignment="1">
      <alignment horizontal="center"/>
    </xf>
    <xf numFmtId="1" fontId="7" fillId="7" borderId="59" xfId="0" applyNumberFormat="1" applyFont="1" applyFill="1" applyBorder="1" applyAlignment="1">
      <alignment horizontal="center"/>
    </xf>
    <xf numFmtId="1" fontId="7" fillId="4" borderId="59" xfId="0" applyNumberFormat="1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1" fontId="7" fillId="4" borderId="62" xfId="0" applyNumberFormat="1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1" fontId="7" fillId="7" borderId="63" xfId="0" applyNumberFormat="1" applyFont="1" applyFill="1" applyBorder="1" applyAlignment="1">
      <alignment horizontal="center"/>
    </xf>
    <xf numFmtId="164" fontId="18" fillId="0" borderId="65" xfId="0" applyNumberFormat="1" applyFont="1" applyBorder="1" applyAlignment="1">
      <alignment horizontal="center"/>
    </xf>
    <xf numFmtId="164" fontId="18" fillId="0" borderId="66" xfId="0" applyNumberFormat="1" applyFont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18" fillId="16" borderId="64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0" fontId="18" fillId="16" borderId="66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8" fillId="4" borderId="64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5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8" fillId="4" borderId="6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12" borderId="21" xfId="0" applyFont="1" applyFill="1" applyBorder="1"/>
    <xf numFmtId="1" fontId="7" fillId="4" borderId="15" xfId="0" applyNumberFormat="1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/>
    </xf>
    <xf numFmtId="1" fontId="7" fillId="20" borderId="60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5" borderId="80" xfId="0" applyFont="1" applyFill="1" applyBorder="1" applyAlignment="1">
      <alignment horizontal="center" vertical="center"/>
    </xf>
    <xf numFmtId="0" fontId="24" fillId="45" borderId="81" xfId="0" applyFont="1" applyFill="1" applyBorder="1" applyAlignment="1">
      <alignment horizontal="center" vertical="center"/>
    </xf>
    <xf numFmtId="0" fontId="24" fillId="45" borderId="83" xfId="0" applyFont="1" applyFill="1" applyBorder="1" applyAlignment="1">
      <alignment horizontal="center" vertical="center"/>
    </xf>
    <xf numFmtId="0" fontId="24" fillId="45" borderId="84" xfId="0" applyFont="1" applyFill="1" applyBorder="1" applyAlignment="1">
      <alignment horizontal="center" vertical="center"/>
    </xf>
    <xf numFmtId="0" fontId="25" fillId="45" borderId="84" xfId="0" applyFont="1" applyFill="1" applyBorder="1" applyAlignment="1">
      <alignment horizontal="center" vertical="center"/>
    </xf>
    <xf numFmtId="0" fontId="24" fillId="45" borderId="79" xfId="0" applyFont="1" applyFill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25" fillId="0" borderId="86" xfId="0" applyFont="1" applyBorder="1" applyAlignment="1">
      <alignment vertical="center"/>
    </xf>
    <xf numFmtId="0" fontId="25" fillId="0" borderId="86" xfId="0" applyFont="1" applyBorder="1" applyAlignment="1">
      <alignment horizontal="center" vertical="center"/>
    </xf>
    <xf numFmtId="20" fontId="23" fillId="0" borderId="86" xfId="0" applyNumberFormat="1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25" fillId="0" borderId="84" xfId="0" applyFont="1" applyBorder="1" applyAlignment="1">
      <alignment vertical="center"/>
    </xf>
    <xf numFmtId="0" fontId="25" fillId="0" borderId="84" xfId="0" applyFont="1" applyBorder="1" applyAlignment="1">
      <alignment horizontal="center" vertical="center"/>
    </xf>
    <xf numFmtId="20" fontId="23" fillId="0" borderId="84" xfId="0" applyNumberFormat="1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46" borderId="85" xfId="0" applyFont="1" applyFill="1" applyBorder="1" applyAlignment="1">
      <alignment horizontal="center" vertical="center"/>
    </xf>
    <xf numFmtId="0" fontId="24" fillId="46" borderId="86" xfId="0" applyFont="1" applyFill="1" applyBorder="1" applyAlignment="1">
      <alignment horizontal="center" vertical="center"/>
    </xf>
    <xf numFmtId="0" fontId="25" fillId="46" borderId="86" xfId="0" applyFont="1" applyFill="1" applyBorder="1" applyAlignment="1">
      <alignment horizontal="center" vertical="center"/>
    </xf>
    <xf numFmtId="0" fontId="24" fillId="46" borderId="83" xfId="0" applyFont="1" applyFill="1" applyBorder="1" applyAlignment="1">
      <alignment horizontal="center" vertical="center"/>
    </xf>
    <xf numFmtId="0" fontId="24" fillId="46" borderId="84" xfId="0" applyFont="1" applyFill="1" applyBorder="1" applyAlignment="1">
      <alignment horizontal="center" vertical="center"/>
    </xf>
    <xf numFmtId="0" fontId="25" fillId="46" borderId="84" xfId="0" applyFont="1" applyFill="1" applyBorder="1" applyAlignment="1">
      <alignment horizontal="center" vertical="center"/>
    </xf>
    <xf numFmtId="0" fontId="24" fillId="46" borderId="79" xfId="0" applyFont="1" applyFill="1" applyBorder="1" applyAlignment="1">
      <alignment horizontal="center" vertical="center"/>
    </xf>
    <xf numFmtId="0" fontId="23" fillId="45" borderId="85" xfId="0" applyFont="1" applyFill="1" applyBorder="1" applyAlignment="1">
      <alignment horizontal="center" vertical="center"/>
    </xf>
    <xf numFmtId="0" fontId="24" fillId="45" borderId="8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46" borderId="80" xfId="0" applyFont="1" applyFill="1" applyBorder="1" applyAlignment="1">
      <alignment horizontal="center" vertical="center"/>
    </xf>
    <xf numFmtId="0" fontId="24" fillId="46" borderId="81" xfId="0" applyFont="1" applyFill="1" applyBorder="1" applyAlignment="1">
      <alignment horizontal="center" vertical="center"/>
    </xf>
    <xf numFmtId="1" fontId="7" fillId="2" borderId="59" xfId="0" applyNumberFormat="1" applyFont="1" applyFill="1" applyBorder="1" applyAlignment="1">
      <alignment horizontal="center"/>
    </xf>
    <xf numFmtId="0" fontId="26" fillId="32" borderId="68" xfId="1" applyFont="1" applyFill="1" applyBorder="1"/>
    <xf numFmtId="1" fontId="27" fillId="34" borderId="71" xfId="1" applyNumberFormat="1" applyFont="1" applyFill="1" applyBorder="1" applyAlignment="1">
      <alignment horizontal="center"/>
    </xf>
    <xf numFmtId="1" fontId="27" fillId="2" borderId="72" xfId="1" applyNumberFormat="1" applyFont="1" applyFill="1" applyBorder="1" applyAlignment="1">
      <alignment horizontal="center"/>
    </xf>
    <xf numFmtId="1" fontId="27" fillId="2" borderId="68" xfId="1" applyNumberFormat="1" applyFont="1" applyFill="1" applyBorder="1" applyAlignment="1">
      <alignment horizontal="center"/>
    </xf>
    <xf numFmtId="1" fontId="5" fillId="2" borderId="72" xfId="1" applyNumberFormat="1" applyFont="1" applyFill="1" applyBorder="1" applyAlignment="1">
      <alignment horizontal="center"/>
    </xf>
    <xf numFmtId="1" fontId="5" fillId="2" borderId="73" xfId="1" applyNumberFormat="1" applyFont="1" applyFill="1" applyBorder="1" applyAlignment="1">
      <alignment horizontal="center"/>
    </xf>
    <xf numFmtId="1" fontId="27" fillId="37" borderId="71" xfId="1" applyNumberFormat="1" applyFont="1" applyFill="1" applyBorder="1" applyAlignment="1">
      <alignment horizontal="center"/>
    </xf>
    <xf numFmtId="1" fontId="5" fillId="2" borderId="68" xfId="1" applyNumberFormat="1" applyFont="1" applyFill="1" applyBorder="1" applyAlignment="1">
      <alignment horizontal="center"/>
    </xf>
    <xf numFmtId="1" fontId="27" fillId="37" borderId="67" xfId="1" applyNumberFormat="1" applyFont="1" applyFill="1" applyBorder="1" applyAlignment="1">
      <alignment horizontal="center"/>
    </xf>
    <xf numFmtId="1" fontId="5" fillId="2" borderId="72" xfId="1" applyNumberFormat="1" applyFont="1" applyFill="1" applyBorder="1" applyAlignment="1">
      <alignment horizontal="center" vertical="center"/>
    </xf>
    <xf numFmtId="1" fontId="5" fillId="2" borderId="73" xfId="1" applyNumberFormat="1" applyFont="1" applyFill="1" applyBorder="1" applyAlignment="1">
      <alignment horizontal="center" vertical="center"/>
    </xf>
    <xf numFmtId="0" fontId="18" fillId="37" borderId="67" xfId="2" applyFont="1" applyFill="1" applyBorder="1" applyAlignment="1">
      <alignment horizontal="center"/>
    </xf>
    <xf numFmtId="0" fontId="26" fillId="38" borderId="75" xfId="1" applyFont="1" applyFill="1" applyBorder="1"/>
    <xf numFmtId="1" fontId="27" fillId="34" borderId="76" xfId="1" applyNumberFormat="1" applyFont="1" applyFill="1" applyBorder="1" applyAlignment="1">
      <alignment horizontal="center"/>
    </xf>
    <xf numFmtId="1" fontId="5" fillId="2" borderId="77" xfId="1" applyNumberFormat="1" applyFont="1" applyFill="1" applyBorder="1" applyAlignment="1">
      <alignment horizontal="center"/>
    </xf>
    <xf numFmtId="1" fontId="5" fillId="2" borderId="78" xfId="1" applyNumberFormat="1" applyFont="1" applyFill="1" applyBorder="1" applyAlignment="1">
      <alignment horizontal="center"/>
    </xf>
    <xf numFmtId="1" fontId="27" fillId="37" borderId="76" xfId="1" applyNumberFormat="1" applyFont="1" applyFill="1" applyBorder="1" applyAlignment="1">
      <alignment horizontal="center"/>
    </xf>
    <xf numFmtId="1" fontId="5" fillId="2" borderId="75" xfId="1" applyNumberFormat="1" applyFont="1" applyFill="1" applyBorder="1" applyAlignment="1">
      <alignment horizontal="center"/>
    </xf>
    <xf numFmtId="1" fontId="27" fillId="37" borderId="74" xfId="1" applyNumberFormat="1" applyFont="1" applyFill="1" applyBorder="1" applyAlignment="1">
      <alignment horizontal="center"/>
    </xf>
    <xf numFmtId="1" fontId="5" fillId="2" borderId="77" xfId="1" applyNumberFormat="1" applyFont="1" applyFill="1" applyBorder="1" applyAlignment="1">
      <alignment horizontal="center" vertical="center"/>
    </xf>
    <xf numFmtId="1" fontId="5" fillId="2" borderId="78" xfId="1" applyNumberFormat="1" applyFont="1" applyFill="1" applyBorder="1" applyAlignment="1">
      <alignment horizontal="center" vertical="center"/>
    </xf>
    <xf numFmtId="1" fontId="27" fillId="2" borderId="77" xfId="1" applyNumberFormat="1" applyFont="1" applyFill="1" applyBorder="1" applyAlignment="1">
      <alignment horizontal="center"/>
    </xf>
    <xf numFmtId="1" fontId="27" fillId="2" borderId="75" xfId="1" applyNumberFormat="1" applyFont="1" applyFill="1" applyBorder="1" applyAlignment="1">
      <alignment horizontal="center"/>
    </xf>
    <xf numFmtId="0" fontId="18" fillId="37" borderId="74" xfId="2" applyFont="1" applyFill="1" applyBorder="1" applyAlignment="1">
      <alignment horizontal="center"/>
    </xf>
    <xf numFmtId="1" fontId="27" fillId="2" borderId="78" xfId="1" applyNumberFormat="1" applyFont="1" applyFill="1" applyBorder="1" applyAlignment="1">
      <alignment horizontal="center"/>
    </xf>
    <xf numFmtId="0" fontId="26" fillId="40" borderId="75" xfId="1" applyFont="1" applyFill="1" applyBorder="1"/>
    <xf numFmtId="0" fontId="26" fillId="41" borderId="75" xfId="2" applyFont="1" applyFill="1" applyBorder="1"/>
    <xf numFmtId="0" fontId="26" fillId="2" borderId="75" xfId="1" applyFont="1" applyFill="1" applyBorder="1"/>
    <xf numFmtId="0" fontId="26" fillId="12" borderId="75" xfId="1" applyFont="1" applyFill="1" applyBorder="1"/>
    <xf numFmtId="1" fontId="26" fillId="2" borderId="77" xfId="1" applyNumberFormat="1" applyFont="1" applyFill="1" applyBorder="1" applyAlignment="1">
      <alignment horizontal="center"/>
    </xf>
    <xf numFmtId="1" fontId="26" fillId="2" borderId="78" xfId="1" applyNumberFormat="1" applyFont="1" applyFill="1" applyBorder="1" applyAlignment="1">
      <alignment horizontal="center"/>
    </xf>
    <xf numFmtId="0" fontId="2" fillId="0" borderId="0" xfId="2" applyFont="1"/>
    <xf numFmtId="0" fontId="27" fillId="27" borderId="94" xfId="1" applyFont="1" applyFill="1" applyBorder="1" applyAlignment="1">
      <alignment horizontal="center" vertical="center"/>
    </xf>
    <xf numFmtId="0" fontId="27" fillId="28" borderId="95" xfId="1" applyFont="1" applyFill="1" applyBorder="1" applyAlignment="1">
      <alignment horizontal="center" vertical="center" textRotation="90"/>
    </xf>
    <xf numFmtId="0" fontId="27" fillId="29" borderId="97" xfId="1" applyFont="1" applyFill="1" applyBorder="1" applyAlignment="1">
      <alignment horizontal="center" vertical="center" textRotation="90"/>
    </xf>
    <xf numFmtId="0" fontId="27" fillId="30" borderId="98" xfId="1" applyFont="1" applyFill="1" applyBorder="1" applyAlignment="1">
      <alignment horizontal="center" vertical="center" textRotation="90"/>
    </xf>
    <xf numFmtId="0" fontId="27" fillId="30" borderId="94" xfId="1" applyFont="1" applyFill="1" applyBorder="1" applyAlignment="1">
      <alignment horizontal="center" vertical="center" textRotation="90"/>
    </xf>
    <xf numFmtId="0" fontId="26" fillId="26" borderId="99" xfId="1" applyFont="1" applyFill="1" applyBorder="1" applyAlignment="1">
      <alignment horizontal="center" vertical="center"/>
    </xf>
    <xf numFmtId="0" fontId="27" fillId="27" borderId="100" xfId="1" applyFont="1" applyFill="1" applyBorder="1" applyAlignment="1">
      <alignment horizontal="center" vertical="center"/>
    </xf>
    <xf numFmtId="0" fontId="27" fillId="28" borderId="101" xfId="1" applyFont="1" applyFill="1" applyBorder="1" applyAlignment="1">
      <alignment horizontal="center" vertical="center" textRotation="90"/>
    </xf>
    <xf numFmtId="0" fontId="27" fillId="29" borderId="102" xfId="1" applyFont="1" applyFill="1" applyBorder="1" applyAlignment="1">
      <alignment horizontal="center" vertical="center" textRotation="90"/>
    </xf>
    <xf numFmtId="0" fontId="27" fillId="30" borderId="103" xfId="1" applyFont="1" applyFill="1" applyBorder="1" applyAlignment="1">
      <alignment horizontal="center" vertical="center" textRotation="90"/>
    </xf>
    <xf numFmtId="0" fontId="27" fillId="30" borderId="100" xfId="1" applyFont="1" applyFill="1" applyBorder="1" applyAlignment="1">
      <alignment horizontal="center" vertical="center" textRotation="90"/>
    </xf>
    <xf numFmtId="0" fontId="26" fillId="11" borderId="104" xfId="1" applyFont="1" applyFill="1" applyBorder="1" applyAlignment="1">
      <alignment horizontal="center"/>
    </xf>
    <xf numFmtId="1" fontId="27" fillId="2" borderId="105" xfId="1" applyNumberFormat="1" applyFont="1" applyFill="1" applyBorder="1" applyAlignment="1">
      <alignment horizontal="center"/>
    </xf>
    <xf numFmtId="0" fontId="26" fillId="11" borderId="92" xfId="1" applyFont="1" applyFill="1" applyBorder="1" applyAlignment="1">
      <alignment horizontal="center"/>
    </xf>
    <xf numFmtId="1" fontId="27" fillId="2" borderId="106" xfId="1" applyNumberFormat="1" applyFont="1" applyFill="1" applyBorder="1" applyAlignment="1">
      <alignment horizontal="center"/>
    </xf>
    <xf numFmtId="1" fontId="27" fillId="39" borderId="106" xfId="1" applyNumberFormat="1" applyFont="1" applyFill="1" applyBorder="1" applyAlignment="1">
      <alignment horizontal="center"/>
    </xf>
    <xf numFmtId="0" fontId="26" fillId="2" borderId="92" xfId="1" applyFont="1" applyFill="1" applyBorder="1" applyAlignment="1">
      <alignment horizontal="center"/>
    </xf>
    <xf numFmtId="1" fontId="26" fillId="2" borderId="106" xfId="1" applyNumberFormat="1" applyFont="1" applyFill="1" applyBorder="1" applyAlignment="1">
      <alignment horizontal="center"/>
    </xf>
    <xf numFmtId="0" fontId="26" fillId="26" borderId="107" xfId="1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left"/>
    </xf>
    <xf numFmtId="16" fontId="27" fillId="4" borderId="45" xfId="0" applyNumberFormat="1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0" fontId="27" fillId="4" borderId="45" xfId="0" applyFont="1" applyFill="1" applyBorder="1" applyAlignment="1">
      <alignment horizontal="left"/>
    </xf>
    <xf numFmtId="0" fontId="26" fillId="2" borderId="45" xfId="0" applyFont="1" applyFill="1" applyBorder="1" applyAlignment="1">
      <alignment horizontal="left"/>
    </xf>
    <xf numFmtId="0" fontId="27" fillId="2" borderId="45" xfId="0" applyFont="1" applyFill="1" applyBorder="1" applyAlignment="1">
      <alignment horizontal="center"/>
    </xf>
    <xf numFmtId="0" fontId="28" fillId="0" borderId="0" xfId="0" applyFont="1"/>
    <xf numFmtId="0" fontId="27" fillId="4" borderId="45" xfId="0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4" borderId="45" xfId="0" applyFont="1" applyFill="1" applyBorder="1" applyAlignment="1">
      <alignment horizontal="left"/>
    </xf>
    <xf numFmtId="0" fontId="26" fillId="20" borderId="45" xfId="0" applyFont="1" applyFill="1" applyBorder="1" applyAlignment="1">
      <alignment horizontal="left"/>
    </xf>
    <xf numFmtId="0" fontId="17" fillId="2" borderId="45" xfId="0" applyFont="1" applyFill="1" applyBorder="1" applyAlignment="1">
      <alignment horizontal="left"/>
    </xf>
    <xf numFmtId="0" fontId="26" fillId="13" borderId="45" xfId="0" applyFont="1" applyFill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26" fillId="9" borderId="45" xfId="0" applyFont="1" applyFill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26" fillId="6" borderId="45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26" fillId="20" borderId="45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48" borderId="45" xfId="0" applyFont="1" applyFill="1" applyBorder="1" applyAlignment="1">
      <alignment horizontal="left"/>
    </xf>
    <xf numFmtId="0" fontId="27" fillId="16" borderId="45" xfId="0" applyFont="1" applyFill="1" applyBorder="1" applyAlignment="1">
      <alignment horizontal="left"/>
    </xf>
    <xf numFmtId="0" fontId="27" fillId="5" borderId="45" xfId="0" applyFont="1" applyFill="1" applyBorder="1" applyAlignment="1">
      <alignment horizontal="left"/>
    </xf>
    <xf numFmtId="16" fontId="27" fillId="16" borderId="45" xfId="0" applyNumberFormat="1" applyFont="1" applyFill="1" applyBorder="1" applyAlignment="1">
      <alignment horizontal="center"/>
    </xf>
    <xf numFmtId="0" fontId="26" fillId="16" borderId="45" xfId="0" applyFont="1" applyFill="1" applyBorder="1" applyAlignment="1">
      <alignment horizontal="center"/>
    </xf>
    <xf numFmtId="0" fontId="27" fillId="16" borderId="45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6" fillId="3" borderId="98" xfId="1" applyFont="1" applyFill="1" applyBorder="1" applyAlignment="1">
      <alignment horizontal="center" vertical="center" textRotation="90"/>
    </xf>
    <xf numFmtId="0" fontId="6" fillId="30" borderId="98" xfId="1" applyFont="1" applyFill="1" applyBorder="1" applyAlignment="1">
      <alignment horizontal="center" vertical="center" textRotation="90"/>
    </xf>
    <xf numFmtId="0" fontId="6" fillId="30" borderId="108" xfId="1" applyFont="1" applyFill="1" applyBorder="1" applyAlignment="1">
      <alignment horizontal="center" vertical="center" textRotation="90"/>
    </xf>
    <xf numFmtId="0" fontId="6" fillId="30" borderId="94" xfId="1" applyFont="1" applyFill="1" applyBorder="1" applyAlignment="1">
      <alignment horizontal="center" vertical="center" textRotation="90"/>
    </xf>
    <xf numFmtId="0" fontId="5" fillId="2" borderId="93" xfId="1" applyFont="1" applyFill="1" applyBorder="1" applyAlignment="1">
      <alignment horizontal="center" vertical="center" textRotation="90"/>
    </xf>
    <xf numFmtId="0" fontId="5" fillId="2" borderId="97" xfId="1" applyFont="1" applyFill="1" applyBorder="1" applyAlignment="1">
      <alignment horizontal="center" vertical="center" textRotation="90"/>
    </xf>
    <xf numFmtId="0" fontId="6" fillId="31" borderId="98" xfId="1" applyFont="1" applyFill="1" applyBorder="1" applyAlignment="1">
      <alignment horizontal="center" vertical="center" textRotation="90"/>
    </xf>
    <xf numFmtId="0" fontId="6" fillId="26" borderId="98" xfId="1" applyFont="1" applyFill="1" applyBorder="1" applyAlignment="1">
      <alignment horizontal="center" vertical="center" textRotation="90"/>
    </xf>
    <xf numFmtId="0" fontId="6" fillId="26" borderId="109" xfId="1" applyFont="1" applyFill="1" applyBorder="1" applyAlignment="1">
      <alignment horizontal="center" vertical="center" textRotation="90"/>
    </xf>
    <xf numFmtId="0" fontId="6" fillId="3" borderId="103" xfId="1" applyFont="1" applyFill="1" applyBorder="1" applyAlignment="1">
      <alignment horizontal="center" vertical="center" textRotation="90"/>
    </xf>
    <xf numFmtId="0" fontId="6" fillId="30" borderId="103" xfId="1" applyFont="1" applyFill="1" applyBorder="1" applyAlignment="1">
      <alignment horizontal="center" vertical="center" textRotation="90"/>
    </xf>
    <xf numFmtId="0" fontId="6" fillId="30" borderId="115" xfId="1" applyFont="1" applyFill="1" applyBorder="1" applyAlignment="1">
      <alignment horizontal="center" vertical="center" textRotation="90"/>
    </xf>
    <xf numFmtId="0" fontId="6" fillId="30" borderId="100" xfId="1" applyFont="1" applyFill="1" applyBorder="1" applyAlignment="1">
      <alignment horizontal="center" vertical="center" textRotation="90"/>
    </xf>
    <xf numFmtId="0" fontId="5" fillId="2" borderId="114" xfId="1" applyFont="1" applyFill="1" applyBorder="1" applyAlignment="1">
      <alignment horizontal="center" vertical="center" textRotation="90"/>
    </xf>
    <xf numFmtId="0" fontId="5" fillId="2" borderId="102" xfId="1" applyFont="1" applyFill="1" applyBorder="1" applyAlignment="1">
      <alignment horizontal="center" vertical="center" textRotation="90"/>
    </xf>
    <xf numFmtId="0" fontId="6" fillId="31" borderId="103" xfId="1" applyFont="1" applyFill="1" applyBorder="1" applyAlignment="1">
      <alignment horizontal="center" vertical="center" textRotation="90"/>
    </xf>
    <xf numFmtId="0" fontId="6" fillId="26" borderId="103" xfId="1" applyFont="1" applyFill="1" applyBorder="1" applyAlignment="1">
      <alignment horizontal="center" vertical="center" textRotation="90"/>
    </xf>
    <xf numFmtId="0" fontId="6" fillId="26" borderId="116" xfId="1" applyFont="1" applyFill="1" applyBorder="1" applyAlignment="1">
      <alignment horizontal="center" vertical="center" textRotation="90"/>
    </xf>
    <xf numFmtId="1" fontId="7" fillId="2" borderId="60" xfId="0" applyNumberFormat="1" applyFont="1" applyFill="1" applyBorder="1" applyAlignment="1">
      <alignment horizontal="center"/>
    </xf>
    <xf numFmtId="1" fontId="7" fillId="7" borderId="51" xfId="0" applyNumberFormat="1" applyFont="1" applyFill="1" applyBorder="1" applyAlignment="1">
      <alignment horizontal="center"/>
    </xf>
    <xf numFmtId="1" fontId="7" fillId="3" borderId="60" xfId="0" applyNumberFormat="1" applyFont="1" applyFill="1" applyBorder="1" applyAlignment="1">
      <alignment horizontal="center"/>
    </xf>
    <xf numFmtId="1" fontId="7" fillId="4" borderId="60" xfId="0" applyNumberFormat="1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1" fontId="7" fillId="20" borderId="40" xfId="0" applyNumberFormat="1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7" fillId="5" borderId="5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164" fontId="27" fillId="2" borderId="11" xfId="0" applyNumberFormat="1" applyFont="1" applyFill="1" applyBorder="1" applyAlignment="1">
      <alignment horizontal="center"/>
    </xf>
    <xf numFmtId="164" fontId="27" fillId="2" borderId="8" xfId="0" applyNumberFormat="1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6" fillId="16" borderId="2" xfId="0" applyFont="1" applyFill="1" applyBorder="1"/>
    <xf numFmtId="164" fontId="27" fillId="2" borderId="51" xfId="0" applyNumberFormat="1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7" fillId="18" borderId="11" xfId="0" applyFont="1" applyFill="1" applyBorder="1" applyAlignment="1">
      <alignment horizontal="center"/>
    </xf>
    <xf numFmtId="0" fontId="6" fillId="14" borderId="0" xfId="0" applyFont="1" applyFill="1"/>
    <xf numFmtId="0" fontId="27" fillId="2" borderId="0" xfId="0" applyFont="1" applyFill="1"/>
    <xf numFmtId="0" fontId="6" fillId="0" borderId="0" xfId="0" applyFont="1"/>
    <xf numFmtId="0" fontId="5" fillId="5" borderId="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/>
    </xf>
    <xf numFmtId="0" fontId="5" fillId="26" borderId="96" xfId="1" applyFont="1" applyFill="1" applyBorder="1" applyAlignment="1">
      <alignment horizontal="center" vertical="center" textRotation="90"/>
    </xf>
    <xf numFmtId="0" fontId="30" fillId="2" borderId="117" xfId="1" applyFont="1" applyFill="1" applyBorder="1" applyAlignment="1">
      <alignment horizontal="center" vertical="center" textRotation="90"/>
    </xf>
    <xf numFmtId="0" fontId="6" fillId="3" borderId="118" xfId="1" applyFont="1" applyFill="1" applyBorder="1" applyAlignment="1">
      <alignment horizontal="center" vertical="center" textRotation="90"/>
    </xf>
    <xf numFmtId="0" fontId="6" fillId="30" borderId="97" xfId="1" applyFont="1" applyFill="1" applyBorder="1" applyAlignment="1">
      <alignment horizontal="center" vertical="center" textRotation="90"/>
    </xf>
    <xf numFmtId="0" fontId="30" fillId="2" borderId="119" xfId="1" applyFont="1" applyFill="1" applyBorder="1" applyAlignment="1">
      <alignment horizontal="center" vertical="center" textRotation="90"/>
    </xf>
    <xf numFmtId="1" fontId="27" fillId="33" borderId="69" xfId="1" applyNumberFormat="1" applyFont="1" applyFill="1" applyBorder="1" applyAlignment="1">
      <alignment horizontal="center"/>
    </xf>
    <xf numFmtId="1" fontId="5" fillId="2" borderId="70" xfId="1" applyNumberFormat="1" applyFont="1" applyFill="1" applyBorder="1" applyAlignment="1">
      <alignment horizontal="center"/>
    </xf>
    <xf numFmtId="1" fontId="31" fillId="2" borderId="72" xfId="1" applyNumberFormat="1" applyFont="1" applyFill="1" applyBorder="1" applyAlignment="1">
      <alignment horizontal="center"/>
    </xf>
    <xf numFmtId="1" fontId="31" fillId="2" borderId="68" xfId="1" applyNumberFormat="1" applyFont="1" applyFill="1" applyBorder="1" applyAlignment="1">
      <alignment horizontal="center"/>
    </xf>
    <xf numFmtId="1" fontId="14" fillId="35" borderId="120" xfId="1" applyNumberFormat="1" applyFont="1" applyFill="1" applyBorder="1" applyAlignment="1">
      <alignment horizontal="center"/>
    </xf>
    <xf numFmtId="1" fontId="27" fillId="36" borderId="70" xfId="1" applyNumberFormat="1" applyFont="1" applyFill="1" applyBorder="1" applyAlignment="1">
      <alignment horizontal="center"/>
    </xf>
    <xf numFmtId="1" fontId="5" fillId="2" borderId="71" xfId="1" applyNumberFormat="1" applyFont="1" applyFill="1" applyBorder="1" applyAlignment="1">
      <alignment horizontal="center"/>
    </xf>
    <xf numFmtId="1" fontId="14" fillId="37" borderId="121" xfId="1" applyNumberFormat="1" applyFont="1" applyFill="1" applyBorder="1" applyAlignment="1">
      <alignment horizontal="center"/>
    </xf>
    <xf numFmtId="1" fontId="14" fillId="35" borderId="122" xfId="1" applyNumberFormat="1" applyFont="1" applyFill="1" applyBorder="1" applyAlignment="1">
      <alignment horizontal="center"/>
    </xf>
    <xf numFmtId="1" fontId="5" fillId="2" borderId="76" xfId="1" applyNumberFormat="1" applyFont="1" applyFill="1" applyBorder="1" applyAlignment="1">
      <alignment horizontal="center"/>
    </xf>
    <xf numFmtId="1" fontId="14" fillId="37" borderId="123" xfId="1" applyNumberFormat="1" applyFont="1" applyFill="1" applyBorder="1" applyAlignment="1">
      <alignment horizontal="center"/>
    </xf>
    <xf numFmtId="0" fontId="26" fillId="0" borderId="75" xfId="1" applyFont="1" applyBorder="1"/>
    <xf numFmtId="1" fontId="14" fillId="49" borderId="122" xfId="1" applyNumberFormat="1" applyFont="1" applyFill="1" applyBorder="1" applyAlignment="1">
      <alignment horizontal="center"/>
    </xf>
    <xf numFmtId="1" fontId="27" fillId="30" borderId="70" xfId="1" applyNumberFormat="1" applyFont="1" applyFill="1" applyBorder="1" applyAlignment="1">
      <alignment horizontal="center"/>
    </xf>
    <xf numFmtId="1" fontId="27" fillId="2" borderId="76" xfId="1" applyNumberFormat="1" applyFont="1" applyFill="1" applyBorder="1" applyAlignment="1">
      <alignment horizontal="center"/>
    </xf>
    <xf numFmtId="1" fontId="14" fillId="2" borderId="123" xfId="1" applyNumberFormat="1" applyFont="1" applyFill="1" applyBorder="1" applyAlignment="1">
      <alignment horizontal="center"/>
    </xf>
    <xf numFmtId="0" fontId="26" fillId="2" borderId="8" xfId="1" applyFont="1" applyFill="1" applyBorder="1"/>
    <xf numFmtId="0" fontId="26" fillId="2" borderId="124" xfId="1" applyFont="1" applyFill="1" applyBorder="1"/>
    <xf numFmtId="1" fontId="14" fillId="35" borderId="126" xfId="1" applyNumberFormat="1" applyFont="1" applyFill="1" applyBorder="1" applyAlignment="1">
      <alignment horizontal="center"/>
    </xf>
    <xf numFmtId="1" fontId="27" fillId="30" borderId="127" xfId="1" applyNumberFormat="1" applyFont="1" applyFill="1" applyBorder="1" applyAlignment="1">
      <alignment horizontal="center"/>
    </xf>
    <xf numFmtId="1" fontId="27" fillId="2" borderId="125" xfId="1" applyNumberFormat="1" applyFont="1" applyFill="1" applyBorder="1" applyAlignment="1">
      <alignment horizontal="center"/>
    </xf>
    <xf numFmtId="1" fontId="27" fillId="2" borderId="128" xfId="1" applyNumberFormat="1" applyFont="1" applyFill="1" applyBorder="1" applyAlignment="1">
      <alignment horizontal="center"/>
    </xf>
    <xf numFmtId="1" fontId="27" fillId="2" borderId="129" xfId="1" applyNumberFormat="1" applyFont="1" applyFill="1" applyBorder="1" applyAlignment="1">
      <alignment horizontal="center"/>
    </xf>
    <xf numFmtId="1" fontId="14" fillId="2" borderId="130" xfId="1" applyNumberFormat="1" applyFont="1" applyFill="1" applyBorder="1" applyAlignment="1">
      <alignment horizontal="center"/>
    </xf>
    <xf numFmtId="1" fontId="27" fillId="2" borderId="124" xfId="1" applyNumberFormat="1" applyFont="1" applyFill="1" applyBorder="1" applyAlignment="1">
      <alignment horizontal="center"/>
    </xf>
    <xf numFmtId="1" fontId="27" fillId="37" borderId="131" xfId="1" applyNumberFormat="1" applyFont="1" applyFill="1" applyBorder="1" applyAlignment="1">
      <alignment horizontal="center"/>
    </xf>
    <xf numFmtId="1" fontId="26" fillId="2" borderId="128" xfId="1" applyNumberFormat="1" applyFont="1" applyFill="1" applyBorder="1" applyAlignment="1">
      <alignment horizontal="center"/>
    </xf>
    <xf numFmtId="1" fontId="26" fillId="2" borderId="129" xfId="1" applyNumberFormat="1" applyFont="1" applyFill="1" applyBorder="1" applyAlignment="1">
      <alignment horizontal="center"/>
    </xf>
    <xf numFmtId="1" fontId="27" fillId="37" borderId="125" xfId="1" applyNumberFormat="1" applyFont="1" applyFill="1" applyBorder="1" applyAlignment="1">
      <alignment horizontal="center"/>
    </xf>
    <xf numFmtId="0" fontId="18" fillId="37" borderId="131" xfId="2" applyFont="1" applyFill="1" applyBorder="1" applyAlignment="1">
      <alignment horizontal="center"/>
    </xf>
    <xf numFmtId="1" fontId="26" fillId="2" borderId="132" xfId="1" applyNumberFormat="1" applyFont="1" applyFill="1" applyBorder="1" applyAlignment="1">
      <alignment horizontal="center"/>
    </xf>
    <xf numFmtId="0" fontId="26" fillId="30" borderId="41" xfId="1" applyFont="1" applyFill="1" applyBorder="1" applyAlignment="1">
      <alignment horizontal="center"/>
    </xf>
    <xf numFmtId="0" fontId="27" fillId="30" borderId="112" xfId="1" applyFont="1" applyFill="1" applyBorder="1" applyAlignment="1">
      <alignment horizontal="left"/>
    </xf>
    <xf numFmtId="1" fontId="27" fillId="42" borderId="133" xfId="1" applyNumberFormat="1" applyFont="1" applyFill="1" applyBorder="1" applyAlignment="1">
      <alignment horizontal="center"/>
    </xf>
    <xf numFmtId="1" fontId="5" fillId="30" borderId="133" xfId="1" applyNumberFormat="1" applyFont="1" applyFill="1" applyBorder="1" applyAlignment="1">
      <alignment horizontal="center"/>
    </xf>
    <xf numFmtId="1" fontId="27" fillId="43" borderId="110" xfId="1" applyNumberFormat="1" applyFont="1" applyFill="1" applyBorder="1" applyAlignment="1">
      <alignment horizontal="center"/>
    </xf>
    <xf numFmtId="1" fontId="27" fillId="30" borderId="42" xfId="1" applyNumberFormat="1" applyFont="1" applyFill="1" applyBorder="1" applyAlignment="1">
      <alignment horizontal="center"/>
    </xf>
    <xf numFmtId="1" fontId="27" fillId="30" borderId="112" xfId="1" applyNumberFormat="1" applyFont="1" applyFill="1" applyBorder="1" applyAlignment="1">
      <alignment horizontal="center"/>
    </xf>
    <xf numFmtId="1" fontId="14" fillId="47" borderId="134" xfId="1" applyNumberFormat="1" applyFont="1" applyFill="1" applyBorder="1" applyAlignment="1">
      <alignment horizontal="center"/>
    </xf>
    <xf numFmtId="1" fontId="27" fillId="30" borderId="135" xfId="1" applyNumberFormat="1" applyFont="1" applyFill="1" applyBorder="1" applyAlignment="1">
      <alignment horizontal="center"/>
    </xf>
    <xf numFmtId="1" fontId="27" fillId="30" borderId="110" xfId="1" applyNumberFormat="1" applyFont="1" applyFill="1" applyBorder="1" applyAlignment="1">
      <alignment horizontal="center"/>
    </xf>
    <xf numFmtId="1" fontId="27" fillId="30" borderId="111" xfId="1" applyNumberFormat="1" applyFont="1" applyFill="1" applyBorder="1" applyAlignment="1">
      <alignment horizontal="center"/>
    </xf>
    <xf numFmtId="1" fontId="14" fillId="47" borderId="2" xfId="1" applyNumberFormat="1" applyFont="1" applyFill="1" applyBorder="1" applyAlignment="1">
      <alignment horizontal="center"/>
    </xf>
    <xf numFmtId="1" fontId="27" fillId="44" borderId="43" xfId="1" applyNumberFormat="1" applyFont="1" applyFill="1" applyBorder="1" applyAlignment="1">
      <alignment horizontal="center"/>
    </xf>
    <xf numFmtId="0" fontId="26" fillId="0" borderId="0" xfId="2" applyFont="1"/>
    <xf numFmtId="0" fontId="6" fillId="2" borderId="0" xfId="2" applyFont="1" applyFill="1"/>
    <xf numFmtId="0" fontId="30" fillId="0" borderId="0" xfId="2" applyFont="1"/>
    <xf numFmtId="0" fontId="5" fillId="26" borderId="66" xfId="1" applyFont="1" applyFill="1" applyBorder="1" applyAlignment="1">
      <alignment horizontal="center" vertical="center" textRotation="90"/>
    </xf>
    <xf numFmtId="0" fontId="30" fillId="2" borderId="136" xfId="1" applyFont="1" applyFill="1" applyBorder="1" applyAlignment="1">
      <alignment horizontal="center" vertical="center" textRotation="90"/>
    </xf>
    <xf numFmtId="0" fontId="6" fillId="3" borderId="135" xfId="1" applyFont="1" applyFill="1" applyBorder="1" applyAlignment="1">
      <alignment horizontal="center" vertical="center" textRotation="90"/>
    </xf>
    <xf numFmtId="0" fontId="6" fillId="30" borderId="102" xfId="1" applyFont="1" applyFill="1" applyBorder="1" applyAlignment="1">
      <alignment horizontal="center" vertical="center" textRotation="90"/>
    </xf>
    <xf numFmtId="0" fontId="30" fillId="2" borderId="137" xfId="1" applyFont="1" applyFill="1" applyBorder="1" applyAlignment="1">
      <alignment horizontal="center" vertical="center" textRotation="90"/>
    </xf>
    <xf numFmtId="0" fontId="5" fillId="2" borderId="45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/>
    </xf>
    <xf numFmtId="0" fontId="6" fillId="2" borderId="2" xfId="0" applyFont="1" applyFill="1" applyBorder="1"/>
    <xf numFmtId="1" fontId="5" fillId="11" borderId="9" xfId="0" applyNumberFormat="1" applyFont="1" applyFill="1" applyBorder="1" applyAlignment="1">
      <alignment horizontal="center"/>
    </xf>
    <xf numFmtId="1" fontId="5" fillId="11" borderId="22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5" fillId="11" borderId="40" xfId="0" applyNumberFormat="1" applyFont="1" applyFill="1" applyBorder="1" applyAlignment="1">
      <alignment horizontal="center"/>
    </xf>
    <xf numFmtId="0" fontId="6" fillId="16" borderId="1" xfId="0" applyFont="1" applyFill="1" applyBorder="1"/>
    <xf numFmtId="0" fontId="6" fillId="16" borderId="3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5" fillId="4" borderId="4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1" fontId="7" fillId="12" borderId="60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" fontId="7" fillId="2" borderId="5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7" fillId="7" borderId="9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" fillId="0" borderId="0" xfId="0" applyFont="1"/>
    <xf numFmtId="0" fontId="23" fillId="2" borderId="8" xfId="0" applyFont="1" applyFill="1" applyBorder="1" applyAlignment="1">
      <alignment horizontal="center"/>
    </xf>
    <xf numFmtId="0" fontId="13" fillId="50" borderId="8" xfId="0" applyFont="1" applyFill="1" applyBorder="1"/>
    <xf numFmtId="1" fontId="7" fillId="3" borderId="44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/>
    </xf>
    <xf numFmtId="0" fontId="13" fillId="11" borderId="8" xfId="0" applyFont="1" applyFill="1" applyBorder="1"/>
    <xf numFmtId="1" fontId="7" fillId="23" borderId="14" xfId="0" applyNumberFormat="1" applyFont="1" applyFill="1" applyBorder="1" applyAlignment="1">
      <alignment horizontal="center"/>
    </xf>
    <xf numFmtId="0" fontId="13" fillId="12" borderId="8" xfId="0" applyFont="1" applyFill="1" applyBorder="1"/>
    <xf numFmtId="0" fontId="13" fillId="2" borderId="8" xfId="0" applyFont="1" applyFill="1" applyBorder="1"/>
    <xf numFmtId="1" fontId="7" fillId="7" borderId="40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" fillId="2" borderId="0" xfId="0" applyFont="1" applyFill="1"/>
    <xf numFmtId="1" fontId="5" fillId="11" borderId="24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3" fillId="11" borderId="8" xfId="0" applyFont="1" applyFill="1" applyBorder="1" applyAlignment="1">
      <alignment horizontal="left"/>
    </xf>
    <xf numFmtId="1" fontId="5" fillId="11" borderId="23" xfId="0" applyNumberFormat="1" applyFont="1" applyFill="1" applyBorder="1" applyAlignment="1">
      <alignment horizontal="center"/>
    </xf>
    <xf numFmtId="0" fontId="13" fillId="11" borderId="0" xfId="0" applyFont="1" applyFill="1"/>
    <xf numFmtId="0" fontId="13" fillId="2" borderId="0" xfId="0" applyFont="1" applyFill="1"/>
    <xf numFmtId="0" fontId="6" fillId="13" borderId="0" xfId="0" applyFont="1" applyFill="1"/>
    <xf numFmtId="0" fontId="5" fillId="2" borderId="39" xfId="0" applyFont="1" applyFill="1" applyBorder="1" applyAlignment="1">
      <alignment horizontal="center"/>
    </xf>
    <xf numFmtId="1" fontId="7" fillId="7" borderId="13" xfId="0" applyNumberFormat="1" applyFont="1" applyFill="1" applyBorder="1" applyAlignment="1">
      <alignment horizontal="center"/>
    </xf>
    <xf numFmtId="1" fontId="5" fillId="2" borderId="138" xfId="0" applyNumberFormat="1" applyFont="1" applyFill="1" applyBorder="1" applyAlignment="1">
      <alignment horizontal="center"/>
    </xf>
    <xf numFmtId="1" fontId="2" fillId="0" borderId="0" xfId="0" applyNumberFormat="1" applyFont="1"/>
    <xf numFmtId="0" fontId="26" fillId="2" borderId="0" xfId="1" applyFont="1" applyFill="1"/>
    <xf numFmtId="0" fontId="26" fillId="12" borderId="75" xfId="0" applyFont="1" applyFill="1" applyBorder="1"/>
    <xf numFmtId="1" fontId="27" fillId="47" borderId="113" xfId="1" applyNumberFormat="1" applyFont="1" applyFill="1" applyBorder="1" applyAlignment="1">
      <alignment horizontal="center"/>
    </xf>
    <xf numFmtId="1" fontId="27" fillId="47" borderId="110" xfId="1" applyNumberFormat="1" applyFont="1" applyFill="1" applyBorder="1" applyAlignment="1">
      <alignment horizontal="center"/>
    </xf>
    <xf numFmtId="1" fontId="27" fillId="30" borderId="77" xfId="1" applyNumberFormat="1" applyFont="1" applyFill="1" applyBorder="1" applyAlignment="1">
      <alignment horizontal="center"/>
    </xf>
    <xf numFmtId="0" fontId="30" fillId="2" borderId="0" xfId="2" applyFont="1" applyFill="1"/>
    <xf numFmtId="1" fontId="6" fillId="2" borderId="0" xfId="2" applyNumberFormat="1" applyFont="1" applyFill="1"/>
    <xf numFmtId="0" fontId="5" fillId="5" borderId="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1" fontId="6" fillId="10" borderId="45" xfId="0" applyNumberFormat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5" fillId="19" borderId="45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5" fillId="18" borderId="45" xfId="0" applyFont="1" applyFill="1" applyBorder="1" applyAlignment="1">
      <alignment horizontal="center"/>
    </xf>
    <xf numFmtId="1" fontId="5" fillId="2" borderId="137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1" fontId="6" fillId="2" borderId="46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1" borderId="30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wrapText="1"/>
    </xf>
    <xf numFmtId="0" fontId="6" fillId="10" borderId="45" xfId="0" applyFont="1" applyFill="1" applyBorder="1" applyAlignment="1">
      <alignment horizontal="center" wrapText="1"/>
    </xf>
    <xf numFmtId="0" fontId="24" fillId="46" borderId="89" xfId="0" applyFont="1" applyFill="1" applyBorder="1" applyAlignment="1">
      <alignment horizontal="center" vertical="center"/>
    </xf>
    <xf numFmtId="0" fontId="24" fillId="46" borderId="91" xfId="0" applyFont="1" applyFill="1" applyBorder="1" applyAlignment="1">
      <alignment horizontal="center" vertical="center"/>
    </xf>
    <xf numFmtId="0" fontId="24" fillId="46" borderId="9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4" fillId="45" borderId="89" xfId="0" applyFont="1" applyFill="1" applyBorder="1" applyAlignment="1">
      <alignment horizontal="center" vertical="center"/>
    </xf>
    <xf numFmtId="0" fontId="24" fillId="45" borderId="91" xfId="0" applyFont="1" applyFill="1" applyBorder="1" applyAlignment="1">
      <alignment horizontal="center" vertical="center"/>
    </xf>
    <xf numFmtId="0" fontId="24" fillId="45" borderId="90" xfId="0" applyFont="1" applyFill="1" applyBorder="1" applyAlignment="1">
      <alignment horizontal="center" vertical="center"/>
    </xf>
    <xf numFmtId="0" fontId="24" fillId="46" borderId="88" xfId="0" applyFont="1" applyFill="1" applyBorder="1" applyAlignment="1">
      <alignment horizontal="center" vertical="center"/>
    </xf>
    <xf numFmtId="0" fontId="24" fillId="46" borderId="81" xfId="0" applyFont="1" applyFill="1" applyBorder="1" applyAlignment="1">
      <alignment horizontal="center" vertical="center"/>
    </xf>
    <xf numFmtId="0" fontId="24" fillId="46" borderId="82" xfId="0" applyFont="1" applyFill="1" applyBorder="1" applyAlignment="1">
      <alignment horizontal="center" vertical="center"/>
    </xf>
    <xf numFmtId="0" fontId="24" fillId="45" borderId="88" xfId="0" applyFont="1" applyFill="1" applyBorder="1" applyAlignment="1">
      <alignment horizontal="center" vertical="center"/>
    </xf>
    <xf numFmtId="0" fontId="24" fillId="45" borderId="82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11" fillId="3" borderId="41" xfId="1" applyFont="1" applyFill="1" applyBorder="1" applyAlignment="1">
      <alignment horizontal="center" vertical="center"/>
    </xf>
    <xf numFmtId="0" fontId="11" fillId="3" borderId="42" xfId="1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/>
    </xf>
    <xf numFmtId="0" fontId="27" fillId="51" borderId="110" xfId="1" applyFont="1" applyFill="1" applyBorder="1" applyAlignment="1">
      <alignment horizontal="center" vertical="center"/>
    </xf>
    <xf numFmtId="0" fontId="27" fillId="51" borderId="42" xfId="1" applyFont="1" applyFill="1" applyBorder="1" applyAlignment="1">
      <alignment horizontal="center" vertical="center"/>
    </xf>
    <xf numFmtId="0" fontId="27" fillId="51" borderId="111" xfId="1" applyFont="1" applyFill="1" applyBorder="1" applyAlignment="1">
      <alignment horizontal="center" vertical="center"/>
    </xf>
    <xf numFmtId="0" fontId="27" fillId="51" borderId="112" xfId="1" applyFont="1" applyFill="1" applyBorder="1" applyAlignment="1">
      <alignment horizontal="center" vertical="center"/>
    </xf>
    <xf numFmtId="0" fontId="27" fillId="51" borderId="113" xfId="1" applyFont="1" applyFill="1" applyBorder="1" applyAlignment="1">
      <alignment horizontal="center" vertical="center"/>
    </xf>
    <xf numFmtId="0" fontId="27" fillId="51" borderId="43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center"/>
    </xf>
    <xf numFmtId="0" fontId="11" fillId="7" borderId="43" xfId="1" applyFont="1" applyFill="1" applyBorder="1" applyAlignment="1">
      <alignment horizontal="center" vertical="center"/>
    </xf>
  </cellXfs>
  <cellStyles count="3">
    <cellStyle name="Normální" xfId="0" builtinId="0"/>
    <cellStyle name="Normální 3" xfId="1" xr:uid="{00000000-0005-0000-0000-000001000000}"/>
    <cellStyle name="Normální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1A34-F6EA-41C3-915A-5628BD4D9BA9}">
  <dimension ref="A1:Z220"/>
  <sheetViews>
    <sheetView workbookViewId="0">
      <selection activeCell="C143" sqref="C143"/>
    </sheetView>
  </sheetViews>
  <sheetFormatPr defaultRowHeight="13.8" x14ac:dyDescent="0.25"/>
  <cols>
    <col min="1" max="1" width="3.33203125" style="93" customWidth="1"/>
    <col min="2" max="2" width="3.6640625" style="93" customWidth="1"/>
    <col min="3" max="3" width="19.33203125" style="501" customWidth="1"/>
    <col min="4" max="4" width="5" style="93" customWidth="1"/>
    <col min="5" max="5" width="3.5546875" style="93" customWidth="1"/>
    <col min="6" max="6" width="24.109375" style="93" customWidth="1"/>
    <col min="7" max="7" width="6.6640625" style="93" customWidth="1"/>
    <col min="8" max="8" width="3.109375" style="93" customWidth="1"/>
    <col min="9" max="9" width="4.88671875" style="392" customWidth="1"/>
    <col min="10" max="10" width="3.109375" style="93" customWidth="1"/>
    <col min="11" max="15" width="4.33203125" style="110" customWidth="1"/>
    <col min="16" max="18" width="5.6640625" style="93" customWidth="1"/>
    <col min="19" max="19" width="5.33203125" style="93" customWidth="1"/>
    <col min="20" max="20" width="5.88671875" style="93" customWidth="1"/>
    <col min="21" max="21" width="3.109375" style="93" customWidth="1"/>
    <col min="22" max="22" width="3.33203125" style="93" customWidth="1"/>
    <col min="23" max="23" width="3.109375" style="93" customWidth="1"/>
    <col min="24" max="24" width="3.109375" style="110" customWidth="1"/>
    <col min="25" max="25" width="3.109375" style="93" customWidth="1"/>
    <col min="26" max="220" width="8.88671875" style="478"/>
    <col min="221" max="221" width="3.33203125" style="478" customWidth="1"/>
    <col min="222" max="222" width="3.5546875" style="478" customWidth="1"/>
    <col min="223" max="223" width="20.44140625" style="478" customWidth="1"/>
    <col min="224" max="224" width="4.44140625" style="478" customWidth="1"/>
    <col min="225" max="225" width="3.5546875" style="478" customWidth="1"/>
    <col min="226" max="226" width="26.33203125" style="478" customWidth="1"/>
    <col min="227" max="227" width="6.6640625" style="478" customWidth="1"/>
    <col min="228" max="228" width="3.109375" style="478" customWidth="1"/>
    <col min="229" max="229" width="6.109375" style="478" customWidth="1"/>
    <col min="230" max="230" width="4" style="478" customWidth="1"/>
    <col min="231" max="234" width="3.5546875" style="478" customWidth="1"/>
    <col min="235" max="238" width="4.6640625" style="478" customWidth="1"/>
    <col min="239" max="242" width="3.109375" style="478" customWidth="1"/>
    <col min="243" max="243" width="2.44140625" style="478" customWidth="1"/>
    <col min="244" max="476" width="8.88671875" style="478"/>
    <col min="477" max="477" width="3.33203125" style="478" customWidth="1"/>
    <col min="478" max="478" width="3.5546875" style="478" customWidth="1"/>
    <col min="479" max="479" width="20.44140625" style="478" customWidth="1"/>
    <col min="480" max="480" width="4.44140625" style="478" customWidth="1"/>
    <col min="481" max="481" width="3.5546875" style="478" customWidth="1"/>
    <col min="482" max="482" width="26.33203125" style="478" customWidth="1"/>
    <col min="483" max="483" width="6.6640625" style="478" customWidth="1"/>
    <col min="484" max="484" width="3.109375" style="478" customWidth="1"/>
    <col min="485" max="485" width="6.109375" style="478" customWidth="1"/>
    <col min="486" max="486" width="4" style="478" customWidth="1"/>
    <col min="487" max="490" width="3.5546875" style="478" customWidth="1"/>
    <col min="491" max="494" width="4.6640625" style="478" customWidth="1"/>
    <col min="495" max="498" width="3.109375" style="478" customWidth="1"/>
    <col min="499" max="499" width="2.44140625" style="478" customWidth="1"/>
    <col min="500" max="732" width="8.88671875" style="478"/>
    <col min="733" max="733" width="3.33203125" style="478" customWidth="1"/>
    <col min="734" max="734" width="3.5546875" style="478" customWidth="1"/>
    <col min="735" max="735" width="20.44140625" style="478" customWidth="1"/>
    <col min="736" max="736" width="4.44140625" style="478" customWidth="1"/>
    <col min="737" max="737" width="3.5546875" style="478" customWidth="1"/>
    <col min="738" max="738" width="26.33203125" style="478" customWidth="1"/>
    <col min="739" max="739" width="6.6640625" style="478" customWidth="1"/>
    <col min="740" max="740" width="3.109375" style="478" customWidth="1"/>
    <col min="741" max="741" width="6.109375" style="478" customWidth="1"/>
    <col min="742" max="742" width="4" style="478" customWidth="1"/>
    <col min="743" max="746" width="3.5546875" style="478" customWidth="1"/>
    <col min="747" max="750" width="4.6640625" style="478" customWidth="1"/>
    <col min="751" max="754" width="3.109375" style="478" customWidth="1"/>
    <col min="755" max="755" width="2.44140625" style="478" customWidth="1"/>
    <col min="756" max="988" width="8.88671875" style="478"/>
    <col min="989" max="989" width="3.33203125" style="478" customWidth="1"/>
    <col min="990" max="990" width="3.5546875" style="478" customWidth="1"/>
    <col min="991" max="991" width="20.44140625" style="478" customWidth="1"/>
    <col min="992" max="992" width="4.44140625" style="478" customWidth="1"/>
    <col min="993" max="993" width="3.5546875" style="478" customWidth="1"/>
    <col min="994" max="994" width="26.33203125" style="478" customWidth="1"/>
    <col min="995" max="995" width="6.6640625" style="478" customWidth="1"/>
    <col min="996" max="996" width="3.109375" style="478" customWidth="1"/>
    <col min="997" max="997" width="6.109375" style="478" customWidth="1"/>
    <col min="998" max="998" width="4" style="478" customWidth="1"/>
    <col min="999" max="1002" width="3.5546875" style="478" customWidth="1"/>
    <col min="1003" max="1006" width="4.6640625" style="478" customWidth="1"/>
    <col min="1007" max="1010" width="3.109375" style="478" customWidth="1"/>
    <col min="1011" max="1011" width="2.44140625" style="478" customWidth="1"/>
    <col min="1012" max="1244" width="8.88671875" style="478"/>
    <col min="1245" max="1245" width="3.33203125" style="478" customWidth="1"/>
    <col min="1246" max="1246" width="3.5546875" style="478" customWidth="1"/>
    <col min="1247" max="1247" width="20.44140625" style="478" customWidth="1"/>
    <col min="1248" max="1248" width="4.44140625" style="478" customWidth="1"/>
    <col min="1249" max="1249" width="3.5546875" style="478" customWidth="1"/>
    <col min="1250" max="1250" width="26.33203125" style="478" customWidth="1"/>
    <col min="1251" max="1251" width="6.6640625" style="478" customWidth="1"/>
    <col min="1252" max="1252" width="3.109375" style="478" customWidth="1"/>
    <col min="1253" max="1253" width="6.109375" style="478" customWidth="1"/>
    <col min="1254" max="1254" width="4" style="478" customWidth="1"/>
    <col min="1255" max="1258" width="3.5546875" style="478" customWidth="1"/>
    <col min="1259" max="1262" width="4.6640625" style="478" customWidth="1"/>
    <col min="1263" max="1266" width="3.109375" style="478" customWidth="1"/>
    <col min="1267" max="1267" width="2.44140625" style="478" customWidth="1"/>
    <col min="1268" max="1500" width="8.88671875" style="478"/>
    <col min="1501" max="1501" width="3.33203125" style="478" customWidth="1"/>
    <col min="1502" max="1502" width="3.5546875" style="478" customWidth="1"/>
    <col min="1503" max="1503" width="20.44140625" style="478" customWidth="1"/>
    <col min="1504" max="1504" width="4.44140625" style="478" customWidth="1"/>
    <col min="1505" max="1505" width="3.5546875" style="478" customWidth="1"/>
    <col min="1506" max="1506" width="26.33203125" style="478" customWidth="1"/>
    <col min="1507" max="1507" width="6.6640625" style="478" customWidth="1"/>
    <col min="1508" max="1508" width="3.109375" style="478" customWidth="1"/>
    <col min="1509" max="1509" width="6.109375" style="478" customWidth="1"/>
    <col min="1510" max="1510" width="4" style="478" customWidth="1"/>
    <col min="1511" max="1514" width="3.5546875" style="478" customWidth="1"/>
    <col min="1515" max="1518" width="4.6640625" style="478" customWidth="1"/>
    <col min="1519" max="1522" width="3.109375" style="478" customWidth="1"/>
    <col min="1523" max="1523" width="2.44140625" style="478" customWidth="1"/>
    <col min="1524" max="1756" width="8.88671875" style="478"/>
    <col min="1757" max="1757" width="3.33203125" style="478" customWidth="1"/>
    <col min="1758" max="1758" width="3.5546875" style="478" customWidth="1"/>
    <col min="1759" max="1759" width="20.44140625" style="478" customWidth="1"/>
    <col min="1760" max="1760" width="4.44140625" style="478" customWidth="1"/>
    <col min="1761" max="1761" width="3.5546875" style="478" customWidth="1"/>
    <col min="1762" max="1762" width="26.33203125" style="478" customWidth="1"/>
    <col min="1763" max="1763" width="6.6640625" style="478" customWidth="1"/>
    <col min="1764" max="1764" width="3.109375" style="478" customWidth="1"/>
    <col min="1765" max="1765" width="6.109375" style="478" customWidth="1"/>
    <col min="1766" max="1766" width="4" style="478" customWidth="1"/>
    <col min="1767" max="1770" width="3.5546875" style="478" customWidth="1"/>
    <col min="1771" max="1774" width="4.6640625" style="478" customWidth="1"/>
    <col min="1775" max="1778" width="3.109375" style="478" customWidth="1"/>
    <col min="1779" max="1779" width="2.44140625" style="478" customWidth="1"/>
    <col min="1780" max="2012" width="8.88671875" style="478"/>
    <col min="2013" max="2013" width="3.33203125" style="478" customWidth="1"/>
    <col min="2014" max="2014" width="3.5546875" style="478" customWidth="1"/>
    <col min="2015" max="2015" width="20.44140625" style="478" customWidth="1"/>
    <col min="2016" max="2016" width="4.44140625" style="478" customWidth="1"/>
    <col min="2017" max="2017" width="3.5546875" style="478" customWidth="1"/>
    <col min="2018" max="2018" width="26.33203125" style="478" customWidth="1"/>
    <col min="2019" max="2019" width="6.6640625" style="478" customWidth="1"/>
    <col min="2020" max="2020" width="3.109375" style="478" customWidth="1"/>
    <col min="2021" max="2021" width="6.109375" style="478" customWidth="1"/>
    <col min="2022" max="2022" width="4" style="478" customWidth="1"/>
    <col min="2023" max="2026" width="3.5546875" style="478" customWidth="1"/>
    <col min="2027" max="2030" width="4.6640625" style="478" customWidth="1"/>
    <col min="2031" max="2034" width="3.109375" style="478" customWidth="1"/>
    <col min="2035" max="2035" width="2.44140625" style="478" customWidth="1"/>
    <col min="2036" max="2268" width="8.88671875" style="478"/>
    <col min="2269" max="2269" width="3.33203125" style="478" customWidth="1"/>
    <col min="2270" max="2270" width="3.5546875" style="478" customWidth="1"/>
    <col min="2271" max="2271" width="20.44140625" style="478" customWidth="1"/>
    <col min="2272" max="2272" width="4.44140625" style="478" customWidth="1"/>
    <col min="2273" max="2273" width="3.5546875" style="478" customWidth="1"/>
    <col min="2274" max="2274" width="26.33203125" style="478" customWidth="1"/>
    <col min="2275" max="2275" width="6.6640625" style="478" customWidth="1"/>
    <col min="2276" max="2276" width="3.109375" style="478" customWidth="1"/>
    <col min="2277" max="2277" width="6.109375" style="478" customWidth="1"/>
    <col min="2278" max="2278" width="4" style="478" customWidth="1"/>
    <col min="2279" max="2282" width="3.5546875" style="478" customWidth="1"/>
    <col min="2283" max="2286" width="4.6640625" style="478" customWidth="1"/>
    <col min="2287" max="2290" width="3.109375" style="478" customWidth="1"/>
    <col min="2291" max="2291" width="2.44140625" style="478" customWidth="1"/>
    <col min="2292" max="2524" width="8.88671875" style="478"/>
    <col min="2525" max="2525" width="3.33203125" style="478" customWidth="1"/>
    <col min="2526" max="2526" width="3.5546875" style="478" customWidth="1"/>
    <col min="2527" max="2527" width="20.44140625" style="478" customWidth="1"/>
    <col min="2528" max="2528" width="4.44140625" style="478" customWidth="1"/>
    <col min="2529" max="2529" width="3.5546875" style="478" customWidth="1"/>
    <col min="2530" max="2530" width="26.33203125" style="478" customWidth="1"/>
    <col min="2531" max="2531" width="6.6640625" style="478" customWidth="1"/>
    <col min="2532" max="2532" width="3.109375" style="478" customWidth="1"/>
    <col min="2533" max="2533" width="6.109375" style="478" customWidth="1"/>
    <col min="2534" max="2534" width="4" style="478" customWidth="1"/>
    <col min="2535" max="2538" width="3.5546875" style="478" customWidth="1"/>
    <col min="2539" max="2542" width="4.6640625" style="478" customWidth="1"/>
    <col min="2543" max="2546" width="3.109375" style="478" customWidth="1"/>
    <col min="2547" max="2547" width="2.44140625" style="478" customWidth="1"/>
    <col min="2548" max="2780" width="8.88671875" style="478"/>
    <col min="2781" max="2781" width="3.33203125" style="478" customWidth="1"/>
    <col min="2782" max="2782" width="3.5546875" style="478" customWidth="1"/>
    <col min="2783" max="2783" width="20.44140625" style="478" customWidth="1"/>
    <col min="2784" max="2784" width="4.44140625" style="478" customWidth="1"/>
    <col min="2785" max="2785" width="3.5546875" style="478" customWidth="1"/>
    <col min="2786" max="2786" width="26.33203125" style="478" customWidth="1"/>
    <col min="2787" max="2787" width="6.6640625" style="478" customWidth="1"/>
    <col min="2788" max="2788" width="3.109375" style="478" customWidth="1"/>
    <col min="2789" max="2789" width="6.109375" style="478" customWidth="1"/>
    <col min="2790" max="2790" width="4" style="478" customWidth="1"/>
    <col min="2791" max="2794" width="3.5546875" style="478" customWidth="1"/>
    <col min="2795" max="2798" width="4.6640625" style="478" customWidth="1"/>
    <col min="2799" max="2802" width="3.109375" style="478" customWidth="1"/>
    <col min="2803" max="2803" width="2.44140625" style="478" customWidth="1"/>
    <col min="2804" max="3036" width="8.88671875" style="478"/>
    <col min="3037" max="3037" width="3.33203125" style="478" customWidth="1"/>
    <col min="3038" max="3038" width="3.5546875" style="478" customWidth="1"/>
    <col min="3039" max="3039" width="20.44140625" style="478" customWidth="1"/>
    <col min="3040" max="3040" width="4.44140625" style="478" customWidth="1"/>
    <col min="3041" max="3041" width="3.5546875" style="478" customWidth="1"/>
    <col min="3042" max="3042" width="26.33203125" style="478" customWidth="1"/>
    <col min="3043" max="3043" width="6.6640625" style="478" customWidth="1"/>
    <col min="3044" max="3044" width="3.109375" style="478" customWidth="1"/>
    <col min="3045" max="3045" width="6.109375" style="478" customWidth="1"/>
    <col min="3046" max="3046" width="4" style="478" customWidth="1"/>
    <col min="3047" max="3050" width="3.5546875" style="478" customWidth="1"/>
    <col min="3051" max="3054" width="4.6640625" style="478" customWidth="1"/>
    <col min="3055" max="3058" width="3.109375" style="478" customWidth="1"/>
    <col min="3059" max="3059" width="2.44140625" style="478" customWidth="1"/>
    <col min="3060" max="3292" width="8.88671875" style="478"/>
    <col min="3293" max="3293" width="3.33203125" style="478" customWidth="1"/>
    <col min="3294" max="3294" width="3.5546875" style="478" customWidth="1"/>
    <col min="3295" max="3295" width="20.44140625" style="478" customWidth="1"/>
    <col min="3296" max="3296" width="4.44140625" style="478" customWidth="1"/>
    <col min="3297" max="3297" width="3.5546875" style="478" customWidth="1"/>
    <col min="3298" max="3298" width="26.33203125" style="478" customWidth="1"/>
    <col min="3299" max="3299" width="6.6640625" style="478" customWidth="1"/>
    <col min="3300" max="3300" width="3.109375" style="478" customWidth="1"/>
    <col min="3301" max="3301" width="6.109375" style="478" customWidth="1"/>
    <col min="3302" max="3302" width="4" style="478" customWidth="1"/>
    <col min="3303" max="3306" width="3.5546875" style="478" customWidth="1"/>
    <col min="3307" max="3310" width="4.6640625" style="478" customWidth="1"/>
    <col min="3311" max="3314" width="3.109375" style="478" customWidth="1"/>
    <col min="3315" max="3315" width="2.44140625" style="478" customWidth="1"/>
    <col min="3316" max="3548" width="8.88671875" style="478"/>
    <col min="3549" max="3549" width="3.33203125" style="478" customWidth="1"/>
    <col min="3550" max="3550" width="3.5546875" style="478" customWidth="1"/>
    <col min="3551" max="3551" width="20.44140625" style="478" customWidth="1"/>
    <col min="3552" max="3552" width="4.44140625" style="478" customWidth="1"/>
    <col min="3553" max="3553" width="3.5546875" style="478" customWidth="1"/>
    <col min="3554" max="3554" width="26.33203125" style="478" customWidth="1"/>
    <col min="3555" max="3555" width="6.6640625" style="478" customWidth="1"/>
    <col min="3556" max="3556" width="3.109375" style="478" customWidth="1"/>
    <col min="3557" max="3557" width="6.109375" style="478" customWidth="1"/>
    <col min="3558" max="3558" width="4" style="478" customWidth="1"/>
    <col min="3559" max="3562" width="3.5546875" style="478" customWidth="1"/>
    <col min="3563" max="3566" width="4.6640625" style="478" customWidth="1"/>
    <col min="3567" max="3570" width="3.109375" style="478" customWidth="1"/>
    <col min="3571" max="3571" width="2.44140625" style="478" customWidth="1"/>
    <col min="3572" max="3804" width="8.88671875" style="478"/>
    <col min="3805" max="3805" width="3.33203125" style="478" customWidth="1"/>
    <col min="3806" max="3806" width="3.5546875" style="478" customWidth="1"/>
    <col min="3807" max="3807" width="20.44140625" style="478" customWidth="1"/>
    <col min="3808" max="3808" width="4.44140625" style="478" customWidth="1"/>
    <col min="3809" max="3809" width="3.5546875" style="478" customWidth="1"/>
    <col min="3810" max="3810" width="26.33203125" style="478" customWidth="1"/>
    <col min="3811" max="3811" width="6.6640625" style="478" customWidth="1"/>
    <col min="3812" max="3812" width="3.109375" style="478" customWidth="1"/>
    <col min="3813" max="3813" width="6.109375" style="478" customWidth="1"/>
    <col min="3814" max="3814" width="4" style="478" customWidth="1"/>
    <col min="3815" max="3818" width="3.5546875" style="478" customWidth="1"/>
    <col min="3819" max="3822" width="4.6640625" style="478" customWidth="1"/>
    <col min="3823" max="3826" width="3.109375" style="478" customWidth="1"/>
    <col min="3827" max="3827" width="2.44140625" style="478" customWidth="1"/>
    <col min="3828" max="4060" width="8.88671875" style="478"/>
    <col min="4061" max="4061" width="3.33203125" style="478" customWidth="1"/>
    <col min="4062" max="4062" width="3.5546875" style="478" customWidth="1"/>
    <col min="4063" max="4063" width="20.44140625" style="478" customWidth="1"/>
    <col min="4064" max="4064" width="4.44140625" style="478" customWidth="1"/>
    <col min="4065" max="4065" width="3.5546875" style="478" customWidth="1"/>
    <col min="4066" max="4066" width="26.33203125" style="478" customWidth="1"/>
    <col min="4067" max="4067" width="6.6640625" style="478" customWidth="1"/>
    <col min="4068" max="4068" width="3.109375" style="478" customWidth="1"/>
    <col min="4069" max="4069" width="6.109375" style="478" customWidth="1"/>
    <col min="4070" max="4070" width="4" style="478" customWidth="1"/>
    <col min="4071" max="4074" width="3.5546875" style="478" customWidth="1"/>
    <col min="4075" max="4078" width="4.6640625" style="478" customWidth="1"/>
    <col min="4079" max="4082" width="3.109375" style="478" customWidth="1"/>
    <col min="4083" max="4083" width="2.44140625" style="478" customWidth="1"/>
    <col min="4084" max="4316" width="8.88671875" style="478"/>
    <col min="4317" max="4317" width="3.33203125" style="478" customWidth="1"/>
    <col min="4318" max="4318" width="3.5546875" style="478" customWidth="1"/>
    <col min="4319" max="4319" width="20.44140625" style="478" customWidth="1"/>
    <col min="4320" max="4320" width="4.44140625" style="478" customWidth="1"/>
    <col min="4321" max="4321" width="3.5546875" style="478" customWidth="1"/>
    <col min="4322" max="4322" width="26.33203125" style="478" customWidth="1"/>
    <col min="4323" max="4323" width="6.6640625" style="478" customWidth="1"/>
    <col min="4324" max="4324" width="3.109375" style="478" customWidth="1"/>
    <col min="4325" max="4325" width="6.109375" style="478" customWidth="1"/>
    <col min="4326" max="4326" width="4" style="478" customWidth="1"/>
    <col min="4327" max="4330" width="3.5546875" style="478" customWidth="1"/>
    <col min="4331" max="4334" width="4.6640625" style="478" customWidth="1"/>
    <col min="4335" max="4338" width="3.109375" style="478" customWidth="1"/>
    <col min="4339" max="4339" width="2.44140625" style="478" customWidth="1"/>
    <col min="4340" max="4572" width="8.88671875" style="478"/>
    <col min="4573" max="4573" width="3.33203125" style="478" customWidth="1"/>
    <col min="4574" max="4574" width="3.5546875" style="478" customWidth="1"/>
    <col min="4575" max="4575" width="20.44140625" style="478" customWidth="1"/>
    <col min="4576" max="4576" width="4.44140625" style="478" customWidth="1"/>
    <col min="4577" max="4577" width="3.5546875" style="478" customWidth="1"/>
    <col min="4578" max="4578" width="26.33203125" style="478" customWidth="1"/>
    <col min="4579" max="4579" width="6.6640625" style="478" customWidth="1"/>
    <col min="4580" max="4580" width="3.109375" style="478" customWidth="1"/>
    <col min="4581" max="4581" width="6.109375" style="478" customWidth="1"/>
    <col min="4582" max="4582" width="4" style="478" customWidth="1"/>
    <col min="4583" max="4586" width="3.5546875" style="478" customWidth="1"/>
    <col min="4587" max="4590" width="4.6640625" style="478" customWidth="1"/>
    <col min="4591" max="4594" width="3.109375" style="478" customWidth="1"/>
    <col min="4595" max="4595" width="2.44140625" style="478" customWidth="1"/>
    <col min="4596" max="4828" width="8.88671875" style="478"/>
    <col min="4829" max="4829" width="3.33203125" style="478" customWidth="1"/>
    <col min="4830" max="4830" width="3.5546875" style="478" customWidth="1"/>
    <col min="4831" max="4831" width="20.44140625" style="478" customWidth="1"/>
    <col min="4832" max="4832" width="4.44140625" style="478" customWidth="1"/>
    <col min="4833" max="4833" width="3.5546875" style="478" customWidth="1"/>
    <col min="4834" max="4834" width="26.33203125" style="478" customWidth="1"/>
    <col min="4835" max="4835" width="6.6640625" style="478" customWidth="1"/>
    <col min="4836" max="4836" width="3.109375" style="478" customWidth="1"/>
    <col min="4837" max="4837" width="6.109375" style="478" customWidth="1"/>
    <col min="4838" max="4838" width="4" style="478" customWidth="1"/>
    <col min="4839" max="4842" width="3.5546875" style="478" customWidth="1"/>
    <col min="4843" max="4846" width="4.6640625" style="478" customWidth="1"/>
    <col min="4847" max="4850" width="3.109375" style="478" customWidth="1"/>
    <col min="4851" max="4851" width="2.44140625" style="478" customWidth="1"/>
    <col min="4852" max="5084" width="8.88671875" style="478"/>
    <col min="5085" max="5085" width="3.33203125" style="478" customWidth="1"/>
    <col min="5086" max="5086" width="3.5546875" style="478" customWidth="1"/>
    <col min="5087" max="5087" width="20.44140625" style="478" customWidth="1"/>
    <col min="5088" max="5088" width="4.44140625" style="478" customWidth="1"/>
    <col min="5089" max="5089" width="3.5546875" style="478" customWidth="1"/>
    <col min="5090" max="5090" width="26.33203125" style="478" customWidth="1"/>
    <col min="5091" max="5091" width="6.6640625" style="478" customWidth="1"/>
    <col min="5092" max="5092" width="3.109375" style="478" customWidth="1"/>
    <col min="5093" max="5093" width="6.109375" style="478" customWidth="1"/>
    <col min="5094" max="5094" width="4" style="478" customWidth="1"/>
    <col min="5095" max="5098" width="3.5546875" style="478" customWidth="1"/>
    <col min="5099" max="5102" width="4.6640625" style="478" customWidth="1"/>
    <col min="5103" max="5106" width="3.109375" style="478" customWidth="1"/>
    <col min="5107" max="5107" width="2.44140625" style="478" customWidth="1"/>
    <col min="5108" max="5340" width="8.88671875" style="478"/>
    <col min="5341" max="5341" width="3.33203125" style="478" customWidth="1"/>
    <col min="5342" max="5342" width="3.5546875" style="478" customWidth="1"/>
    <col min="5343" max="5343" width="20.44140625" style="478" customWidth="1"/>
    <col min="5344" max="5344" width="4.44140625" style="478" customWidth="1"/>
    <col min="5345" max="5345" width="3.5546875" style="478" customWidth="1"/>
    <col min="5346" max="5346" width="26.33203125" style="478" customWidth="1"/>
    <col min="5347" max="5347" width="6.6640625" style="478" customWidth="1"/>
    <col min="5348" max="5348" width="3.109375" style="478" customWidth="1"/>
    <col min="5349" max="5349" width="6.109375" style="478" customWidth="1"/>
    <col min="5350" max="5350" width="4" style="478" customWidth="1"/>
    <col min="5351" max="5354" width="3.5546875" style="478" customWidth="1"/>
    <col min="5355" max="5358" width="4.6640625" style="478" customWidth="1"/>
    <col min="5359" max="5362" width="3.109375" style="478" customWidth="1"/>
    <col min="5363" max="5363" width="2.44140625" style="478" customWidth="1"/>
    <col min="5364" max="5596" width="8.88671875" style="478"/>
    <col min="5597" max="5597" width="3.33203125" style="478" customWidth="1"/>
    <col min="5598" max="5598" width="3.5546875" style="478" customWidth="1"/>
    <col min="5599" max="5599" width="20.44140625" style="478" customWidth="1"/>
    <col min="5600" max="5600" width="4.44140625" style="478" customWidth="1"/>
    <col min="5601" max="5601" width="3.5546875" style="478" customWidth="1"/>
    <col min="5602" max="5602" width="26.33203125" style="478" customWidth="1"/>
    <col min="5603" max="5603" width="6.6640625" style="478" customWidth="1"/>
    <col min="5604" max="5604" width="3.109375" style="478" customWidth="1"/>
    <col min="5605" max="5605" width="6.109375" style="478" customWidth="1"/>
    <col min="5606" max="5606" width="4" style="478" customWidth="1"/>
    <col min="5607" max="5610" width="3.5546875" style="478" customWidth="1"/>
    <col min="5611" max="5614" width="4.6640625" style="478" customWidth="1"/>
    <col min="5615" max="5618" width="3.109375" style="478" customWidth="1"/>
    <col min="5619" max="5619" width="2.44140625" style="478" customWidth="1"/>
    <col min="5620" max="5852" width="8.88671875" style="478"/>
    <col min="5853" max="5853" width="3.33203125" style="478" customWidth="1"/>
    <col min="5854" max="5854" width="3.5546875" style="478" customWidth="1"/>
    <col min="5855" max="5855" width="20.44140625" style="478" customWidth="1"/>
    <col min="5856" max="5856" width="4.44140625" style="478" customWidth="1"/>
    <col min="5857" max="5857" width="3.5546875" style="478" customWidth="1"/>
    <col min="5858" max="5858" width="26.33203125" style="478" customWidth="1"/>
    <col min="5859" max="5859" width="6.6640625" style="478" customWidth="1"/>
    <col min="5860" max="5860" width="3.109375" style="478" customWidth="1"/>
    <col min="5861" max="5861" width="6.109375" style="478" customWidth="1"/>
    <col min="5862" max="5862" width="4" style="478" customWidth="1"/>
    <col min="5863" max="5866" width="3.5546875" style="478" customWidth="1"/>
    <col min="5867" max="5870" width="4.6640625" style="478" customWidth="1"/>
    <col min="5871" max="5874" width="3.109375" style="478" customWidth="1"/>
    <col min="5875" max="5875" width="2.44140625" style="478" customWidth="1"/>
    <col min="5876" max="6108" width="8.88671875" style="478"/>
    <col min="6109" max="6109" width="3.33203125" style="478" customWidth="1"/>
    <col min="6110" max="6110" width="3.5546875" style="478" customWidth="1"/>
    <col min="6111" max="6111" width="20.44140625" style="478" customWidth="1"/>
    <col min="6112" max="6112" width="4.44140625" style="478" customWidth="1"/>
    <col min="6113" max="6113" width="3.5546875" style="478" customWidth="1"/>
    <col min="6114" max="6114" width="26.33203125" style="478" customWidth="1"/>
    <col min="6115" max="6115" width="6.6640625" style="478" customWidth="1"/>
    <col min="6116" max="6116" width="3.109375" style="478" customWidth="1"/>
    <col min="6117" max="6117" width="6.109375" style="478" customWidth="1"/>
    <col min="6118" max="6118" width="4" style="478" customWidth="1"/>
    <col min="6119" max="6122" width="3.5546875" style="478" customWidth="1"/>
    <col min="6123" max="6126" width="4.6640625" style="478" customWidth="1"/>
    <col min="6127" max="6130" width="3.109375" style="478" customWidth="1"/>
    <col min="6131" max="6131" width="2.44140625" style="478" customWidth="1"/>
    <col min="6132" max="6364" width="8.88671875" style="478"/>
    <col min="6365" max="6365" width="3.33203125" style="478" customWidth="1"/>
    <col min="6366" max="6366" width="3.5546875" style="478" customWidth="1"/>
    <col min="6367" max="6367" width="20.44140625" style="478" customWidth="1"/>
    <col min="6368" max="6368" width="4.44140625" style="478" customWidth="1"/>
    <col min="6369" max="6369" width="3.5546875" style="478" customWidth="1"/>
    <col min="6370" max="6370" width="26.33203125" style="478" customWidth="1"/>
    <col min="6371" max="6371" width="6.6640625" style="478" customWidth="1"/>
    <col min="6372" max="6372" width="3.109375" style="478" customWidth="1"/>
    <col min="6373" max="6373" width="6.109375" style="478" customWidth="1"/>
    <col min="6374" max="6374" width="4" style="478" customWidth="1"/>
    <col min="6375" max="6378" width="3.5546875" style="478" customWidth="1"/>
    <col min="6379" max="6382" width="4.6640625" style="478" customWidth="1"/>
    <col min="6383" max="6386" width="3.109375" style="478" customWidth="1"/>
    <col min="6387" max="6387" width="2.44140625" style="478" customWidth="1"/>
    <col min="6388" max="6620" width="8.88671875" style="478"/>
    <col min="6621" max="6621" width="3.33203125" style="478" customWidth="1"/>
    <col min="6622" max="6622" width="3.5546875" style="478" customWidth="1"/>
    <col min="6623" max="6623" width="20.44140625" style="478" customWidth="1"/>
    <col min="6624" max="6624" width="4.44140625" style="478" customWidth="1"/>
    <col min="6625" max="6625" width="3.5546875" style="478" customWidth="1"/>
    <col min="6626" max="6626" width="26.33203125" style="478" customWidth="1"/>
    <col min="6627" max="6627" width="6.6640625" style="478" customWidth="1"/>
    <col min="6628" max="6628" width="3.109375" style="478" customWidth="1"/>
    <col min="6629" max="6629" width="6.109375" style="478" customWidth="1"/>
    <col min="6630" max="6630" width="4" style="478" customWidth="1"/>
    <col min="6631" max="6634" width="3.5546875" style="478" customWidth="1"/>
    <col min="6635" max="6638" width="4.6640625" style="478" customWidth="1"/>
    <col min="6639" max="6642" width="3.109375" style="478" customWidth="1"/>
    <col min="6643" max="6643" width="2.44140625" style="478" customWidth="1"/>
    <col min="6644" max="6876" width="8.88671875" style="478"/>
    <col min="6877" max="6877" width="3.33203125" style="478" customWidth="1"/>
    <col min="6878" max="6878" width="3.5546875" style="478" customWidth="1"/>
    <col min="6879" max="6879" width="20.44140625" style="478" customWidth="1"/>
    <col min="6880" max="6880" width="4.44140625" style="478" customWidth="1"/>
    <col min="6881" max="6881" width="3.5546875" style="478" customWidth="1"/>
    <col min="6882" max="6882" width="26.33203125" style="478" customWidth="1"/>
    <col min="6883" max="6883" width="6.6640625" style="478" customWidth="1"/>
    <col min="6884" max="6884" width="3.109375" style="478" customWidth="1"/>
    <col min="6885" max="6885" width="6.109375" style="478" customWidth="1"/>
    <col min="6886" max="6886" width="4" style="478" customWidth="1"/>
    <col min="6887" max="6890" width="3.5546875" style="478" customWidth="1"/>
    <col min="6891" max="6894" width="4.6640625" style="478" customWidth="1"/>
    <col min="6895" max="6898" width="3.109375" style="478" customWidth="1"/>
    <col min="6899" max="6899" width="2.44140625" style="478" customWidth="1"/>
    <col min="6900" max="7132" width="8.88671875" style="478"/>
    <col min="7133" max="7133" width="3.33203125" style="478" customWidth="1"/>
    <col min="7134" max="7134" width="3.5546875" style="478" customWidth="1"/>
    <col min="7135" max="7135" width="20.44140625" style="478" customWidth="1"/>
    <col min="7136" max="7136" width="4.44140625" style="478" customWidth="1"/>
    <col min="7137" max="7137" width="3.5546875" style="478" customWidth="1"/>
    <col min="7138" max="7138" width="26.33203125" style="478" customWidth="1"/>
    <col min="7139" max="7139" width="6.6640625" style="478" customWidth="1"/>
    <col min="7140" max="7140" width="3.109375" style="478" customWidth="1"/>
    <col min="7141" max="7141" width="6.109375" style="478" customWidth="1"/>
    <col min="7142" max="7142" width="4" style="478" customWidth="1"/>
    <col min="7143" max="7146" width="3.5546875" style="478" customWidth="1"/>
    <col min="7147" max="7150" width="4.6640625" style="478" customWidth="1"/>
    <col min="7151" max="7154" width="3.109375" style="478" customWidth="1"/>
    <col min="7155" max="7155" width="2.44140625" style="478" customWidth="1"/>
    <col min="7156" max="7388" width="8.88671875" style="478"/>
    <col min="7389" max="7389" width="3.33203125" style="478" customWidth="1"/>
    <col min="7390" max="7390" width="3.5546875" style="478" customWidth="1"/>
    <col min="7391" max="7391" width="20.44140625" style="478" customWidth="1"/>
    <col min="7392" max="7392" width="4.44140625" style="478" customWidth="1"/>
    <col min="7393" max="7393" width="3.5546875" style="478" customWidth="1"/>
    <col min="7394" max="7394" width="26.33203125" style="478" customWidth="1"/>
    <col min="7395" max="7395" width="6.6640625" style="478" customWidth="1"/>
    <col min="7396" max="7396" width="3.109375" style="478" customWidth="1"/>
    <col min="7397" max="7397" width="6.109375" style="478" customWidth="1"/>
    <col min="7398" max="7398" width="4" style="478" customWidth="1"/>
    <col min="7399" max="7402" width="3.5546875" style="478" customWidth="1"/>
    <col min="7403" max="7406" width="4.6640625" style="478" customWidth="1"/>
    <col min="7407" max="7410" width="3.109375" style="478" customWidth="1"/>
    <col min="7411" max="7411" width="2.44140625" style="478" customWidth="1"/>
    <col min="7412" max="7644" width="8.88671875" style="478"/>
    <col min="7645" max="7645" width="3.33203125" style="478" customWidth="1"/>
    <col min="7646" max="7646" width="3.5546875" style="478" customWidth="1"/>
    <col min="7647" max="7647" width="20.44140625" style="478" customWidth="1"/>
    <col min="7648" max="7648" width="4.44140625" style="478" customWidth="1"/>
    <col min="7649" max="7649" width="3.5546875" style="478" customWidth="1"/>
    <col min="7650" max="7650" width="26.33203125" style="478" customWidth="1"/>
    <col min="7651" max="7651" width="6.6640625" style="478" customWidth="1"/>
    <col min="7652" max="7652" width="3.109375" style="478" customWidth="1"/>
    <col min="7653" max="7653" width="6.109375" style="478" customWidth="1"/>
    <col min="7654" max="7654" width="4" style="478" customWidth="1"/>
    <col min="7655" max="7658" width="3.5546875" style="478" customWidth="1"/>
    <col min="7659" max="7662" width="4.6640625" style="478" customWidth="1"/>
    <col min="7663" max="7666" width="3.109375" style="478" customWidth="1"/>
    <col min="7667" max="7667" width="2.44140625" style="478" customWidth="1"/>
    <col min="7668" max="7900" width="8.88671875" style="478"/>
    <col min="7901" max="7901" width="3.33203125" style="478" customWidth="1"/>
    <col min="7902" max="7902" width="3.5546875" style="478" customWidth="1"/>
    <col min="7903" max="7903" width="20.44140625" style="478" customWidth="1"/>
    <col min="7904" max="7904" width="4.44140625" style="478" customWidth="1"/>
    <col min="7905" max="7905" width="3.5546875" style="478" customWidth="1"/>
    <col min="7906" max="7906" width="26.33203125" style="478" customWidth="1"/>
    <col min="7907" max="7907" width="6.6640625" style="478" customWidth="1"/>
    <col min="7908" max="7908" width="3.109375" style="478" customWidth="1"/>
    <col min="7909" max="7909" width="6.109375" style="478" customWidth="1"/>
    <col min="7910" max="7910" width="4" style="478" customWidth="1"/>
    <col min="7911" max="7914" width="3.5546875" style="478" customWidth="1"/>
    <col min="7915" max="7918" width="4.6640625" style="478" customWidth="1"/>
    <col min="7919" max="7922" width="3.109375" style="478" customWidth="1"/>
    <col min="7923" max="7923" width="2.44140625" style="478" customWidth="1"/>
    <col min="7924" max="8156" width="8.88671875" style="478"/>
    <col min="8157" max="8157" width="3.33203125" style="478" customWidth="1"/>
    <col min="8158" max="8158" width="3.5546875" style="478" customWidth="1"/>
    <col min="8159" max="8159" width="20.44140625" style="478" customWidth="1"/>
    <col min="8160" max="8160" width="4.44140625" style="478" customWidth="1"/>
    <col min="8161" max="8161" width="3.5546875" style="478" customWidth="1"/>
    <col min="8162" max="8162" width="26.33203125" style="478" customWidth="1"/>
    <col min="8163" max="8163" width="6.6640625" style="478" customWidth="1"/>
    <col min="8164" max="8164" width="3.109375" style="478" customWidth="1"/>
    <col min="8165" max="8165" width="6.109375" style="478" customWidth="1"/>
    <col min="8166" max="8166" width="4" style="478" customWidth="1"/>
    <col min="8167" max="8170" width="3.5546875" style="478" customWidth="1"/>
    <col min="8171" max="8174" width="4.6640625" style="478" customWidth="1"/>
    <col min="8175" max="8178" width="3.109375" style="478" customWidth="1"/>
    <col min="8179" max="8179" width="2.44140625" style="478" customWidth="1"/>
    <col min="8180" max="8412" width="8.88671875" style="478"/>
    <col min="8413" max="8413" width="3.33203125" style="478" customWidth="1"/>
    <col min="8414" max="8414" width="3.5546875" style="478" customWidth="1"/>
    <col min="8415" max="8415" width="20.44140625" style="478" customWidth="1"/>
    <col min="8416" max="8416" width="4.44140625" style="478" customWidth="1"/>
    <col min="8417" max="8417" width="3.5546875" style="478" customWidth="1"/>
    <col min="8418" max="8418" width="26.33203125" style="478" customWidth="1"/>
    <col min="8419" max="8419" width="6.6640625" style="478" customWidth="1"/>
    <col min="8420" max="8420" width="3.109375" style="478" customWidth="1"/>
    <col min="8421" max="8421" width="6.109375" style="478" customWidth="1"/>
    <col min="8422" max="8422" width="4" style="478" customWidth="1"/>
    <col min="8423" max="8426" width="3.5546875" style="478" customWidth="1"/>
    <col min="8427" max="8430" width="4.6640625" style="478" customWidth="1"/>
    <col min="8431" max="8434" width="3.109375" style="478" customWidth="1"/>
    <col min="8435" max="8435" width="2.44140625" style="478" customWidth="1"/>
    <col min="8436" max="8668" width="8.88671875" style="478"/>
    <col min="8669" max="8669" width="3.33203125" style="478" customWidth="1"/>
    <col min="8670" max="8670" width="3.5546875" style="478" customWidth="1"/>
    <col min="8671" max="8671" width="20.44140625" style="478" customWidth="1"/>
    <col min="8672" max="8672" width="4.44140625" style="478" customWidth="1"/>
    <col min="8673" max="8673" width="3.5546875" style="478" customWidth="1"/>
    <col min="8674" max="8674" width="26.33203125" style="478" customWidth="1"/>
    <col min="8675" max="8675" width="6.6640625" style="478" customWidth="1"/>
    <col min="8676" max="8676" width="3.109375" style="478" customWidth="1"/>
    <col min="8677" max="8677" width="6.109375" style="478" customWidth="1"/>
    <col min="8678" max="8678" width="4" style="478" customWidth="1"/>
    <col min="8679" max="8682" width="3.5546875" style="478" customWidth="1"/>
    <col min="8683" max="8686" width="4.6640625" style="478" customWidth="1"/>
    <col min="8687" max="8690" width="3.109375" style="478" customWidth="1"/>
    <col min="8691" max="8691" width="2.44140625" style="478" customWidth="1"/>
    <col min="8692" max="8924" width="8.88671875" style="478"/>
    <col min="8925" max="8925" width="3.33203125" style="478" customWidth="1"/>
    <col min="8926" max="8926" width="3.5546875" style="478" customWidth="1"/>
    <col min="8927" max="8927" width="20.44140625" style="478" customWidth="1"/>
    <col min="8928" max="8928" width="4.44140625" style="478" customWidth="1"/>
    <col min="8929" max="8929" width="3.5546875" style="478" customWidth="1"/>
    <col min="8930" max="8930" width="26.33203125" style="478" customWidth="1"/>
    <col min="8931" max="8931" width="6.6640625" style="478" customWidth="1"/>
    <col min="8932" max="8932" width="3.109375" style="478" customWidth="1"/>
    <col min="8933" max="8933" width="6.109375" style="478" customWidth="1"/>
    <col min="8934" max="8934" width="4" style="478" customWidth="1"/>
    <col min="8935" max="8938" width="3.5546875" style="478" customWidth="1"/>
    <col min="8939" max="8942" width="4.6640625" style="478" customWidth="1"/>
    <col min="8943" max="8946" width="3.109375" style="478" customWidth="1"/>
    <col min="8947" max="8947" width="2.44140625" style="478" customWidth="1"/>
    <col min="8948" max="9180" width="8.88671875" style="478"/>
    <col min="9181" max="9181" width="3.33203125" style="478" customWidth="1"/>
    <col min="9182" max="9182" width="3.5546875" style="478" customWidth="1"/>
    <col min="9183" max="9183" width="20.44140625" style="478" customWidth="1"/>
    <col min="9184" max="9184" width="4.44140625" style="478" customWidth="1"/>
    <col min="9185" max="9185" width="3.5546875" style="478" customWidth="1"/>
    <col min="9186" max="9186" width="26.33203125" style="478" customWidth="1"/>
    <col min="9187" max="9187" width="6.6640625" style="478" customWidth="1"/>
    <col min="9188" max="9188" width="3.109375" style="478" customWidth="1"/>
    <col min="9189" max="9189" width="6.109375" style="478" customWidth="1"/>
    <col min="9190" max="9190" width="4" style="478" customWidth="1"/>
    <col min="9191" max="9194" width="3.5546875" style="478" customWidth="1"/>
    <col min="9195" max="9198" width="4.6640625" style="478" customWidth="1"/>
    <col min="9199" max="9202" width="3.109375" style="478" customWidth="1"/>
    <col min="9203" max="9203" width="2.44140625" style="478" customWidth="1"/>
    <col min="9204" max="9436" width="8.88671875" style="478"/>
    <col min="9437" max="9437" width="3.33203125" style="478" customWidth="1"/>
    <col min="9438" max="9438" width="3.5546875" style="478" customWidth="1"/>
    <col min="9439" max="9439" width="20.44140625" style="478" customWidth="1"/>
    <col min="9440" max="9440" width="4.44140625" style="478" customWidth="1"/>
    <col min="9441" max="9441" width="3.5546875" style="478" customWidth="1"/>
    <col min="9442" max="9442" width="26.33203125" style="478" customWidth="1"/>
    <col min="9443" max="9443" width="6.6640625" style="478" customWidth="1"/>
    <col min="9444" max="9444" width="3.109375" style="478" customWidth="1"/>
    <col min="9445" max="9445" width="6.109375" style="478" customWidth="1"/>
    <col min="9446" max="9446" width="4" style="478" customWidth="1"/>
    <col min="9447" max="9450" width="3.5546875" style="478" customWidth="1"/>
    <col min="9451" max="9454" width="4.6640625" style="478" customWidth="1"/>
    <col min="9455" max="9458" width="3.109375" style="478" customWidth="1"/>
    <col min="9459" max="9459" width="2.44140625" style="478" customWidth="1"/>
    <col min="9460" max="9692" width="8.88671875" style="478"/>
    <col min="9693" max="9693" width="3.33203125" style="478" customWidth="1"/>
    <col min="9694" max="9694" width="3.5546875" style="478" customWidth="1"/>
    <col min="9695" max="9695" width="20.44140625" style="478" customWidth="1"/>
    <col min="9696" max="9696" width="4.44140625" style="478" customWidth="1"/>
    <col min="9697" max="9697" width="3.5546875" style="478" customWidth="1"/>
    <col min="9698" max="9698" width="26.33203125" style="478" customWidth="1"/>
    <col min="9699" max="9699" width="6.6640625" style="478" customWidth="1"/>
    <col min="9700" max="9700" width="3.109375" style="478" customWidth="1"/>
    <col min="9701" max="9701" width="6.109375" style="478" customWidth="1"/>
    <col min="9702" max="9702" width="4" style="478" customWidth="1"/>
    <col min="9703" max="9706" width="3.5546875" style="478" customWidth="1"/>
    <col min="9707" max="9710" width="4.6640625" style="478" customWidth="1"/>
    <col min="9711" max="9714" width="3.109375" style="478" customWidth="1"/>
    <col min="9715" max="9715" width="2.44140625" style="478" customWidth="1"/>
    <col min="9716" max="9948" width="8.88671875" style="478"/>
    <col min="9949" max="9949" width="3.33203125" style="478" customWidth="1"/>
    <col min="9950" max="9950" width="3.5546875" style="478" customWidth="1"/>
    <col min="9951" max="9951" width="20.44140625" style="478" customWidth="1"/>
    <col min="9952" max="9952" width="4.44140625" style="478" customWidth="1"/>
    <col min="9953" max="9953" width="3.5546875" style="478" customWidth="1"/>
    <col min="9954" max="9954" width="26.33203125" style="478" customWidth="1"/>
    <col min="9955" max="9955" width="6.6640625" style="478" customWidth="1"/>
    <col min="9956" max="9956" width="3.109375" style="478" customWidth="1"/>
    <col min="9957" max="9957" width="6.109375" style="478" customWidth="1"/>
    <col min="9958" max="9958" width="4" style="478" customWidth="1"/>
    <col min="9959" max="9962" width="3.5546875" style="478" customWidth="1"/>
    <col min="9963" max="9966" width="4.6640625" style="478" customWidth="1"/>
    <col min="9967" max="9970" width="3.109375" style="478" customWidth="1"/>
    <col min="9971" max="9971" width="2.44140625" style="478" customWidth="1"/>
    <col min="9972" max="10204" width="8.88671875" style="478"/>
    <col min="10205" max="10205" width="3.33203125" style="478" customWidth="1"/>
    <col min="10206" max="10206" width="3.5546875" style="478" customWidth="1"/>
    <col min="10207" max="10207" width="20.44140625" style="478" customWidth="1"/>
    <col min="10208" max="10208" width="4.44140625" style="478" customWidth="1"/>
    <col min="10209" max="10209" width="3.5546875" style="478" customWidth="1"/>
    <col min="10210" max="10210" width="26.33203125" style="478" customWidth="1"/>
    <col min="10211" max="10211" width="6.6640625" style="478" customWidth="1"/>
    <col min="10212" max="10212" width="3.109375" style="478" customWidth="1"/>
    <col min="10213" max="10213" width="6.109375" style="478" customWidth="1"/>
    <col min="10214" max="10214" width="4" style="478" customWidth="1"/>
    <col min="10215" max="10218" width="3.5546875" style="478" customWidth="1"/>
    <col min="10219" max="10222" width="4.6640625" style="478" customWidth="1"/>
    <col min="10223" max="10226" width="3.109375" style="478" customWidth="1"/>
    <col min="10227" max="10227" width="2.44140625" style="478" customWidth="1"/>
    <col min="10228" max="10460" width="8.88671875" style="478"/>
    <col min="10461" max="10461" width="3.33203125" style="478" customWidth="1"/>
    <col min="10462" max="10462" width="3.5546875" style="478" customWidth="1"/>
    <col min="10463" max="10463" width="20.44140625" style="478" customWidth="1"/>
    <col min="10464" max="10464" width="4.44140625" style="478" customWidth="1"/>
    <col min="10465" max="10465" width="3.5546875" style="478" customWidth="1"/>
    <col min="10466" max="10466" width="26.33203125" style="478" customWidth="1"/>
    <col min="10467" max="10467" width="6.6640625" style="478" customWidth="1"/>
    <col min="10468" max="10468" width="3.109375" style="478" customWidth="1"/>
    <col min="10469" max="10469" width="6.109375" style="478" customWidth="1"/>
    <col min="10470" max="10470" width="4" style="478" customWidth="1"/>
    <col min="10471" max="10474" width="3.5546875" style="478" customWidth="1"/>
    <col min="10475" max="10478" width="4.6640625" style="478" customWidth="1"/>
    <col min="10479" max="10482" width="3.109375" style="478" customWidth="1"/>
    <col min="10483" max="10483" width="2.44140625" style="478" customWidth="1"/>
    <col min="10484" max="10716" width="8.88671875" style="478"/>
    <col min="10717" max="10717" width="3.33203125" style="478" customWidth="1"/>
    <col min="10718" max="10718" width="3.5546875" style="478" customWidth="1"/>
    <col min="10719" max="10719" width="20.44140625" style="478" customWidth="1"/>
    <col min="10720" max="10720" width="4.44140625" style="478" customWidth="1"/>
    <col min="10721" max="10721" width="3.5546875" style="478" customWidth="1"/>
    <col min="10722" max="10722" width="26.33203125" style="478" customWidth="1"/>
    <col min="10723" max="10723" width="6.6640625" style="478" customWidth="1"/>
    <col min="10724" max="10724" width="3.109375" style="478" customWidth="1"/>
    <col min="10725" max="10725" width="6.109375" style="478" customWidth="1"/>
    <col min="10726" max="10726" width="4" style="478" customWidth="1"/>
    <col min="10727" max="10730" width="3.5546875" style="478" customWidth="1"/>
    <col min="10731" max="10734" width="4.6640625" style="478" customWidth="1"/>
    <col min="10735" max="10738" width="3.109375" style="478" customWidth="1"/>
    <col min="10739" max="10739" width="2.44140625" style="478" customWidth="1"/>
    <col min="10740" max="10972" width="8.88671875" style="478"/>
    <col min="10973" max="10973" width="3.33203125" style="478" customWidth="1"/>
    <col min="10974" max="10974" width="3.5546875" style="478" customWidth="1"/>
    <col min="10975" max="10975" width="20.44140625" style="478" customWidth="1"/>
    <col min="10976" max="10976" width="4.44140625" style="478" customWidth="1"/>
    <col min="10977" max="10977" width="3.5546875" style="478" customWidth="1"/>
    <col min="10978" max="10978" width="26.33203125" style="478" customWidth="1"/>
    <col min="10979" max="10979" width="6.6640625" style="478" customWidth="1"/>
    <col min="10980" max="10980" width="3.109375" style="478" customWidth="1"/>
    <col min="10981" max="10981" width="6.109375" style="478" customWidth="1"/>
    <col min="10982" max="10982" width="4" style="478" customWidth="1"/>
    <col min="10983" max="10986" width="3.5546875" style="478" customWidth="1"/>
    <col min="10987" max="10990" width="4.6640625" style="478" customWidth="1"/>
    <col min="10991" max="10994" width="3.109375" style="478" customWidth="1"/>
    <col min="10995" max="10995" width="2.44140625" style="478" customWidth="1"/>
    <col min="10996" max="11228" width="8.88671875" style="478"/>
    <col min="11229" max="11229" width="3.33203125" style="478" customWidth="1"/>
    <col min="11230" max="11230" width="3.5546875" style="478" customWidth="1"/>
    <col min="11231" max="11231" width="20.44140625" style="478" customWidth="1"/>
    <col min="11232" max="11232" width="4.44140625" style="478" customWidth="1"/>
    <col min="11233" max="11233" width="3.5546875" style="478" customWidth="1"/>
    <col min="11234" max="11234" width="26.33203125" style="478" customWidth="1"/>
    <col min="11235" max="11235" width="6.6640625" style="478" customWidth="1"/>
    <col min="11236" max="11236" width="3.109375" style="478" customWidth="1"/>
    <col min="11237" max="11237" width="6.109375" style="478" customWidth="1"/>
    <col min="11238" max="11238" width="4" style="478" customWidth="1"/>
    <col min="11239" max="11242" width="3.5546875" style="478" customWidth="1"/>
    <col min="11243" max="11246" width="4.6640625" style="478" customWidth="1"/>
    <col min="11247" max="11250" width="3.109375" style="478" customWidth="1"/>
    <col min="11251" max="11251" width="2.44140625" style="478" customWidth="1"/>
    <col min="11252" max="11484" width="8.88671875" style="478"/>
    <col min="11485" max="11485" width="3.33203125" style="478" customWidth="1"/>
    <col min="11486" max="11486" width="3.5546875" style="478" customWidth="1"/>
    <col min="11487" max="11487" width="20.44140625" style="478" customWidth="1"/>
    <col min="11488" max="11488" width="4.44140625" style="478" customWidth="1"/>
    <col min="11489" max="11489" width="3.5546875" style="478" customWidth="1"/>
    <col min="11490" max="11490" width="26.33203125" style="478" customWidth="1"/>
    <col min="11491" max="11491" width="6.6640625" style="478" customWidth="1"/>
    <col min="11492" max="11492" width="3.109375" style="478" customWidth="1"/>
    <col min="11493" max="11493" width="6.109375" style="478" customWidth="1"/>
    <col min="11494" max="11494" width="4" style="478" customWidth="1"/>
    <col min="11495" max="11498" width="3.5546875" style="478" customWidth="1"/>
    <col min="11499" max="11502" width="4.6640625" style="478" customWidth="1"/>
    <col min="11503" max="11506" width="3.109375" style="478" customWidth="1"/>
    <col min="11507" max="11507" width="2.44140625" style="478" customWidth="1"/>
    <col min="11508" max="11740" width="8.88671875" style="478"/>
    <col min="11741" max="11741" width="3.33203125" style="478" customWidth="1"/>
    <col min="11742" max="11742" width="3.5546875" style="478" customWidth="1"/>
    <col min="11743" max="11743" width="20.44140625" style="478" customWidth="1"/>
    <col min="11744" max="11744" width="4.44140625" style="478" customWidth="1"/>
    <col min="11745" max="11745" width="3.5546875" style="478" customWidth="1"/>
    <col min="11746" max="11746" width="26.33203125" style="478" customWidth="1"/>
    <col min="11747" max="11747" width="6.6640625" style="478" customWidth="1"/>
    <col min="11748" max="11748" width="3.109375" style="478" customWidth="1"/>
    <col min="11749" max="11749" width="6.109375" style="478" customWidth="1"/>
    <col min="11750" max="11750" width="4" style="478" customWidth="1"/>
    <col min="11751" max="11754" width="3.5546875" style="478" customWidth="1"/>
    <col min="11755" max="11758" width="4.6640625" style="478" customWidth="1"/>
    <col min="11759" max="11762" width="3.109375" style="478" customWidth="1"/>
    <col min="11763" max="11763" width="2.44140625" style="478" customWidth="1"/>
    <col min="11764" max="11996" width="8.88671875" style="478"/>
    <col min="11997" max="11997" width="3.33203125" style="478" customWidth="1"/>
    <col min="11998" max="11998" width="3.5546875" style="478" customWidth="1"/>
    <col min="11999" max="11999" width="20.44140625" style="478" customWidth="1"/>
    <col min="12000" max="12000" width="4.44140625" style="478" customWidth="1"/>
    <col min="12001" max="12001" width="3.5546875" style="478" customWidth="1"/>
    <col min="12002" max="12002" width="26.33203125" style="478" customWidth="1"/>
    <col min="12003" max="12003" width="6.6640625" style="478" customWidth="1"/>
    <col min="12004" max="12004" width="3.109375" style="478" customWidth="1"/>
    <col min="12005" max="12005" width="6.109375" style="478" customWidth="1"/>
    <col min="12006" max="12006" width="4" style="478" customWidth="1"/>
    <col min="12007" max="12010" width="3.5546875" style="478" customWidth="1"/>
    <col min="12011" max="12014" width="4.6640625" style="478" customWidth="1"/>
    <col min="12015" max="12018" width="3.109375" style="478" customWidth="1"/>
    <col min="12019" max="12019" width="2.44140625" style="478" customWidth="1"/>
    <col min="12020" max="12252" width="8.88671875" style="478"/>
    <col min="12253" max="12253" width="3.33203125" style="478" customWidth="1"/>
    <col min="12254" max="12254" width="3.5546875" style="478" customWidth="1"/>
    <col min="12255" max="12255" width="20.44140625" style="478" customWidth="1"/>
    <col min="12256" max="12256" width="4.44140625" style="478" customWidth="1"/>
    <col min="12257" max="12257" width="3.5546875" style="478" customWidth="1"/>
    <col min="12258" max="12258" width="26.33203125" style="478" customWidth="1"/>
    <col min="12259" max="12259" width="6.6640625" style="478" customWidth="1"/>
    <col min="12260" max="12260" width="3.109375" style="478" customWidth="1"/>
    <col min="12261" max="12261" width="6.109375" style="478" customWidth="1"/>
    <col min="12262" max="12262" width="4" style="478" customWidth="1"/>
    <col min="12263" max="12266" width="3.5546875" style="478" customWidth="1"/>
    <col min="12267" max="12270" width="4.6640625" style="478" customWidth="1"/>
    <col min="12271" max="12274" width="3.109375" style="478" customWidth="1"/>
    <col min="12275" max="12275" width="2.44140625" style="478" customWidth="1"/>
    <col min="12276" max="12508" width="8.88671875" style="478"/>
    <col min="12509" max="12509" width="3.33203125" style="478" customWidth="1"/>
    <col min="12510" max="12510" width="3.5546875" style="478" customWidth="1"/>
    <col min="12511" max="12511" width="20.44140625" style="478" customWidth="1"/>
    <col min="12512" max="12512" width="4.44140625" style="478" customWidth="1"/>
    <col min="12513" max="12513" width="3.5546875" style="478" customWidth="1"/>
    <col min="12514" max="12514" width="26.33203125" style="478" customWidth="1"/>
    <col min="12515" max="12515" width="6.6640625" style="478" customWidth="1"/>
    <col min="12516" max="12516" width="3.109375" style="478" customWidth="1"/>
    <col min="12517" max="12517" width="6.109375" style="478" customWidth="1"/>
    <col min="12518" max="12518" width="4" style="478" customWidth="1"/>
    <col min="12519" max="12522" width="3.5546875" style="478" customWidth="1"/>
    <col min="12523" max="12526" width="4.6640625" style="478" customWidth="1"/>
    <col min="12527" max="12530" width="3.109375" style="478" customWidth="1"/>
    <col min="12531" max="12531" width="2.44140625" style="478" customWidth="1"/>
    <col min="12532" max="12764" width="8.88671875" style="478"/>
    <col min="12765" max="12765" width="3.33203125" style="478" customWidth="1"/>
    <col min="12766" max="12766" width="3.5546875" style="478" customWidth="1"/>
    <col min="12767" max="12767" width="20.44140625" style="478" customWidth="1"/>
    <col min="12768" max="12768" width="4.44140625" style="478" customWidth="1"/>
    <col min="12769" max="12769" width="3.5546875" style="478" customWidth="1"/>
    <col min="12770" max="12770" width="26.33203125" style="478" customWidth="1"/>
    <col min="12771" max="12771" width="6.6640625" style="478" customWidth="1"/>
    <col min="12772" max="12772" width="3.109375" style="478" customWidth="1"/>
    <col min="12773" max="12773" width="6.109375" style="478" customWidth="1"/>
    <col min="12774" max="12774" width="4" style="478" customWidth="1"/>
    <col min="12775" max="12778" width="3.5546875" style="478" customWidth="1"/>
    <col min="12779" max="12782" width="4.6640625" style="478" customWidth="1"/>
    <col min="12783" max="12786" width="3.109375" style="478" customWidth="1"/>
    <col min="12787" max="12787" width="2.44140625" style="478" customWidth="1"/>
    <col min="12788" max="13020" width="8.88671875" style="478"/>
    <col min="13021" max="13021" width="3.33203125" style="478" customWidth="1"/>
    <col min="13022" max="13022" width="3.5546875" style="478" customWidth="1"/>
    <col min="13023" max="13023" width="20.44140625" style="478" customWidth="1"/>
    <col min="13024" max="13024" width="4.44140625" style="478" customWidth="1"/>
    <col min="13025" max="13025" width="3.5546875" style="478" customWidth="1"/>
    <col min="13026" max="13026" width="26.33203125" style="478" customWidth="1"/>
    <col min="13027" max="13027" width="6.6640625" style="478" customWidth="1"/>
    <col min="13028" max="13028" width="3.109375" style="478" customWidth="1"/>
    <col min="13029" max="13029" width="6.109375" style="478" customWidth="1"/>
    <col min="13030" max="13030" width="4" style="478" customWidth="1"/>
    <col min="13031" max="13034" width="3.5546875" style="478" customWidth="1"/>
    <col min="13035" max="13038" width="4.6640625" style="478" customWidth="1"/>
    <col min="13039" max="13042" width="3.109375" style="478" customWidth="1"/>
    <col min="13043" max="13043" width="2.44140625" style="478" customWidth="1"/>
    <col min="13044" max="13276" width="8.88671875" style="478"/>
    <col min="13277" max="13277" width="3.33203125" style="478" customWidth="1"/>
    <col min="13278" max="13278" width="3.5546875" style="478" customWidth="1"/>
    <col min="13279" max="13279" width="20.44140625" style="478" customWidth="1"/>
    <col min="13280" max="13280" width="4.44140625" style="478" customWidth="1"/>
    <col min="13281" max="13281" width="3.5546875" style="478" customWidth="1"/>
    <col min="13282" max="13282" width="26.33203125" style="478" customWidth="1"/>
    <col min="13283" max="13283" width="6.6640625" style="478" customWidth="1"/>
    <col min="13284" max="13284" width="3.109375" style="478" customWidth="1"/>
    <col min="13285" max="13285" width="6.109375" style="478" customWidth="1"/>
    <col min="13286" max="13286" width="4" style="478" customWidth="1"/>
    <col min="13287" max="13290" width="3.5546875" style="478" customWidth="1"/>
    <col min="13291" max="13294" width="4.6640625" style="478" customWidth="1"/>
    <col min="13295" max="13298" width="3.109375" style="478" customWidth="1"/>
    <col min="13299" max="13299" width="2.44140625" style="478" customWidth="1"/>
    <col min="13300" max="13532" width="8.88671875" style="478"/>
    <col min="13533" max="13533" width="3.33203125" style="478" customWidth="1"/>
    <col min="13534" max="13534" width="3.5546875" style="478" customWidth="1"/>
    <col min="13535" max="13535" width="20.44140625" style="478" customWidth="1"/>
    <col min="13536" max="13536" width="4.44140625" style="478" customWidth="1"/>
    <col min="13537" max="13537" width="3.5546875" style="478" customWidth="1"/>
    <col min="13538" max="13538" width="26.33203125" style="478" customWidth="1"/>
    <col min="13539" max="13539" width="6.6640625" style="478" customWidth="1"/>
    <col min="13540" max="13540" width="3.109375" style="478" customWidth="1"/>
    <col min="13541" max="13541" width="6.109375" style="478" customWidth="1"/>
    <col min="13542" max="13542" width="4" style="478" customWidth="1"/>
    <col min="13543" max="13546" width="3.5546875" style="478" customWidth="1"/>
    <col min="13547" max="13550" width="4.6640625" style="478" customWidth="1"/>
    <col min="13551" max="13554" width="3.109375" style="478" customWidth="1"/>
    <col min="13555" max="13555" width="2.44140625" style="478" customWidth="1"/>
    <col min="13556" max="13788" width="8.88671875" style="478"/>
    <col min="13789" max="13789" width="3.33203125" style="478" customWidth="1"/>
    <col min="13790" max="13790" width="3.5546875" style="478" customWidth="1"/>
    <col min="13791" max="13791" width="20.44140625" style="478" customWidth="1"/>
    <col min="13792" max="13792" width="4.44140625" style="478" customWidth="1"/>
    <col min="13793" max="13793" width="3.5546875" style="478" customWidth="1"/>
    <col min="13794" max="13794" width="26.33203125" style="478" customWidth="1"/>
    <col min="13795" max="13795" width="6.6640625" style="478" customWidth="1"/>
    <col min="13796" max="13796" width="3.109375" style="478" customWidth="1"/>
    <col min="13797" max="13797" width="6.109375" style="478" customWidth="1"/>
    <col min="13798" max="13798" width="4" style="478" customWidth="1"/>
    <col min="13799" max="13802" width="3.5546875" style="478" customWidth="1"/>
    <col min="13803" max="13806" width="4.6640625" style="478" customWidth="1"/>
    <col min="13807" max="13810" width="3.109375" style="478" customWidth="1"/>
    <col min="13811" max="13811" width="2.44140625" style="478" customWidth="1"/>
    <col min="13812" max="14044" width="8.88671875" style="478"/>
    <col min="14045" max="14045" width="3.33203125" style="478" customWidth="1"/>
    <col min="14046" max="14046" width="3.5546875" style="478" customWidth="1"/>
    <col min="14047" max="14047" width="20.44140625" style="478" customWidth="1"/>
    <col min="14048" max="14048" width="4.44140625" style="478" customWidth="1"/>
    <col min="14049" max="14049" width="3.5546875" style="478" customWidth="1"/>
    <col min="14050" max="14050" width="26.33203125" style="478" customWidth="1"/>
    <col min="14051" max="14051" width="6.6640625" style="478" customWidth="1"/>
    <col min="14052" max="14052" width="3.109375" style="478" customWidth="1"/>
    <col min="14053" max="14053" width="6.109375" style="478" customWidth="1"/>
    <col min="14054" max="14054" width="4" style="478" customWidth="1"/>
    <col min="14055" max="14058" width="3.5546875" style="478" customWidth="1"/>
    <col min="14059" max="14062" width="4.6640625" style="478" customWidth="1"/>
    <col min="14063" max="14066" width="3.109375" style="478" customWidth="1"/>
    <col min="14067" max="14067" width="2.44140625" style="478" customWidth="1"/>
    <col min="14068" max="14300" width="8.88671875" style="478"/>
    <col min="14301" max="14301" width="3.33203125" style="478" customWidth="1"/>
    <col min="14302" max="14302" width="3.5546875" style="478" customWidth="1"/>
    <col min="14303" max="14303" width="20.44140625" style="478" customWidth="1"/>
    <col min="14304" max="14304" width="4.44140625" style="478" customWidth="1"/>
    <col min="14305" max="14305" width="3.5546875" style="478" customWidth="1"/>
    <col min="14306" max="14306" width="26.33203125" style="478" customWidth="1"/>
    <col min="14307" max="14307" width="6.6640625" style="478" customWidth="1"/>
    <col min="14308" max="14308" width="3.109375" style="478" customWidth="1"/>
    <col min="14309" max="14309" width="6.109375" style="478" customWidth="1"/>
    <col min="14310" max="14310" width="4" style="478" customWidth="1"/>
    <col min="14311" max="14314" width="3.5546875" style="478" customWidth="1"/>
    <col min="14315" max="14318" width="4.6640625" style="478" customWidth="1"/>
    <col min="14319" max="14322" width="3.109375" style="478" customWidth="1"/>
    <col min="14323" max="14323" width="2.44140625" style="478" customWidth="1"/>
    <col min="14324" max="14556" width="8.88671875" style="478"/>
    <col min="14557" max="14557" width="3.33203125" style="478" customWidth="1"/>
    <col min="14558" max="14558" width="3.5546875" style="478" customWidth="1"/>
    <col min="14559" max="14559" width="20.44140625" style="478" customWidth="1"/>
    <col min="14560" max="14560" width="4.44140625" style="478" customWidth="1"/>
    <col min="14561" max="14561" width="3.5546875" style="478" customWidth="1"/>
    <col min="14562" max="14562" width="26.33203125" style="478" customWidth="1"/>
    <col min="14563" max="14563" width="6.6640625" style="478" customWidth="1"/>
    <col min="14564" max="14564" width="3.109375" style="478" customWidth="1"/>
    <col min="14565" max="14565" width="6.109375" style="478" customWidth="1"/>
    <col min="14566" max="14566" width="4" style="478" customWidth="1"/>
    <col min="14567" max="14570" width="3.5546875" style="478" customWidth="1"/>
    <col min="14571" max="14574" width="4.6640625" style="478" customWidth="1"/>
    <col min="14575" max="14578" width="3.109375" style="478" customWidth="1"/>
    <col min="14579" max="14579" width="2.44140625" style="478" customWidth="1"/>
    <col min="14580" max="14812" width="8.88671875" style="478"/>
    <col min="14813" max="14813" width="3.33203125" style="478" customWidth="1"/>
    <col min="14814" max="14814" width="3.5546875" style="478" customWidth="1"/>
    <col min="14815" max="14815" width="20.44140625" style="478" customWidth="1"/>
    <col min="14816" max="14816" width="4.44140625" style="478" customWidth="1"/>
    <col min="14817" max="14817" width="3.5546875" style="478" customWidth="1"/>
    <col min="14818" max="14818" width="26.33203125" style="478" customWidth="1"/>
    <col min="14819" max="14819" width="6.6640625" style="478" customWidth="1"/>
    <col min="14820" max="14820" width="3.109375" style="478" customWidth="1"/>
    <col min="14821" max="14821" width="6.109375" style="478" customWidth="1"/>
    <col min="14822" max="14822" width="4" style="478" customWidth="1"/>
    <col min="14823" max="14826" width="3.5546875" style="478" customWidth="1"/>
    <col min="14827" max="14830" width="4.6640625" style="478" customWidth="1"/>
    <col min="14831" max="14834" width="3.109375" style="478" customWidth="1"/>
    <col min="14835" max="14835" width="2.44140625" style="478" customWidth="1"/>
    <col min="14836" max="15068" width="8.88671875" style="478"/>
    <col min="15069" max="15069" width="3.33203125" style="478" customWidth="1"/>
    <col min="15070" max="15070" width="3.5546875" style="478" customWidth="1"/>
    <col min="15071" max="15071" width="20.44140625" style="478" customWidth="1"/>
    <col min="15072" max="15072" width="4.44140625" style="478" customWidth="1"/>
    <col min="15073" max="15073" width="3.5546875" style="478" customWidth="1"/>
    <col min="15074" max="15074" width="26.33203125" style="478" customWidth="1"/>
    <col min="15075" max="15075" width="6.6640625" style="478" customWidth="1"/>
    <col min="15076" max="15076" width="3.109375" style="478" customWidth="1"/>
    <col min="15077" max="15077" width="6.109375" style="478" customWidth="1"/>
    <col min="15078" max="15078" width="4" style="478" customWidth="1"/>
    <col min="15079" max="15082" width="3.5546875" style="478" customWidth="1"/>
    <col min="15083" max="15086" width="4.6640625" style="478" customWidth="1"/>
    <col min="15087" max="15090" width="3.109375" style="478" customWidth="1"/>
    <col min="15091" max="15091" width="2.44140625" style="478" customWidth="1"/>
    <col min="15092" max="15324" width="8.88671875" style="478"/>
    <col min="15325" max="15325" width="3.33203125" style="478" customWidth="1"/>
    <col min="15326" max="15326" width="3.5546875" style="478" customWidth="1"/>
    <col min="15327" max="15327" width="20.44140625" style="478" customWidth="1"/>
    <col min="15328" max="15328" width="4.44140625" style="478" customWidth="1"/>
    <col min="15329" max="15329" width="3.5546875" style="478" customWidth="1"/>
    <col min="15330" max="15330" width="26.33203125" style="478" customWidth="1"/>
    <col min="15331" max="15331" width="6.6640625" style="478" customWidth="1"/>
    <col min="15332" max="15332" width="3.109375" style="478" customWidth="1"/>
    <col min="15333" max="15333" width="6.109375" style="478" customWidth="1"/>
    <col min="15334" max="15334" width="4" style="478" customWidth="1"/>
    <col min="15335" max="15338" width="3.5546875" style="478" customWidth="1"/>
    <col min="15339" max="15342" width="4.6640625" style="478" customWidth="1"/>
    <col min="15343" max="15346" width="3.109375" style="478" customWidth="1"/>
    <col min="15347" max="15347" width="2.44140625" style="478" customWidth="1"/>
    <col min="15348" max="15580" width="8.88671875" style="478"/>
    <col min="15581" max="15581" width="3.33203125" style="478" customWidth="1"/>
    <col min="15582" max="15582" width="3.5546875" style="478" customWidth="1"/>
    <col min="15583" max="15583" width="20.44140625" style="478" customWidth="1"/>
    <col min="15584" max="15584" width="4.44140625" style="478" customWidth="1"/>
    <col min="15585" max="15585" width="3.5546875" style="478" customWidth="1"/>
    <col min="15586" max="15586" width="26.33203125" style="478" customWidth="1"/>
    <col min="15587" max="15587" width="6.6640625" style="478" customWidth="1"/>
    <col min="15588" max="15588" width="3.109375" style="478" customWidth="1"/>
    <col min="15589" max="15589" width="6.109375" style="478" customWidth="1"/>
    <col min="15590" max="15590" width="4" style="478" customWidth="1"/>
    <col min="15591" max="15594" width="3.5546875" style="478" customWidth="1"/>
    <col min="15595" max="15598" width="4.6640625" style="478" customWidth="1"/>
    <col min="15599" max="15602" width="3.109375" style="478" customWidth="1"/>
    <col min="15603" max="15603" width="2.44140625" style="478" customWidth="1"/>
    <col min="15604" max="15836" width="8.88671875" style="478"/>
    <col min="15837" max="15837" width="3.33203125" style="478" customWidth="1"/>
    <col min="15838" max="15838" width="3.5546875" style="478" customWidth="1"/>
    <col min="15839" max="15839" width="20.44140625" style="478" customWidth="1"/>
    <col min="15840" max="15840" width="4.44140625" style="478" customWidth="1"/>
    <col min="15841" max="15841" width="3.5546875" style="478" customWidth="1"/>
    <col min="15842" max="15842" width="26.33203125" style="478" customWidth="1"/>
    <col min="15843" max="15843" width="6.6640625" style="478" customWidth="1"/>
    <col min="15844" max="15844" width="3.109375" style="478" customWidth="1"/>
    <col min="15845" max="15845" width="6.109375" style="478" customWidth="1"/>
    <col min="15846" max="15846" width="4" style="478" customWidth="1"/>
    <col min="15847" max="15850" width="3.5546875" style="478" customWidth="1"/>
    <col min="15851" max="15854" width="4.6640625" style="478" customWidth="1"/>
    <col min="15855" max="15858" width="3.109375" style="478" customWidth="1"/>
    <col min="15859" max="15859" width="2.44140625" style="478" customWidth="1"/>
    <col min="15860" max="16092" width="8.88671875" style="478"/>
    <col min="16093" max="16093" width="3.33203125" style="478" customWidth="1"/>
    <col min="16094" max="16094" width="3.5546875" style="478" customWidth="1"/>
    <col min="16095" max="16095" width="20.44140625" style="478" customWidth="1"/>
    <col min="16096" max="16096" width="4.44140625" style="478" customWidth="1"/>
    <col min="16097" max="16097" width="3.5546875" style="478" customWidth="1"/>
    <col min="16098" max="16098" width="26.33203125" style="478" customWidth="1"/>
    <col min="16099" max="16099" width="6.6640625" style="478" customWidth="1"/>
    <col min="16100" max="16100" width="3.109375" style="478" customWidth="1"/>
    <col min="16101" max="16101" width="6.109375" style="478" customWidth="1"/>
    <col min="16102" max="16102" width="4" style="478" customWidth="1"/>
    <col min="16103" max="16106" width="3.5546875" style="478" customWidth="1"/>
    <col min="16107" max="16110" width="4.6640625" style="478" customWidth="1"/>
    <col min="16111" max="16114" width="3.109375" style="478" customWidth="1"/>
    <col min="16115" max="16115" width="2.44140625" style="478" customWidth="1"/>
    <col min="16116" max="16384" width="8.88671875" style="478"/>
  </cols>
  <sheetData>
    <row r="1" spans="1:25" ht="13.5" customHeight="1" thickBot="1" x14ac:dyDescent="0.3">
      <c r="A1" s="1"/>
      <c r="B1" s="2" t="s">
        <v>0</v>
      </c>
      <c r="C1" s="477" t="s">
        <v>1</v>
      </c>
      <c r="D1" s="459" t="s">
        <v>2</v>
      </c>
      <c r="E1" s="133"/>
      <c r="F1" s="459" t="s">
        <v>167</v>
      </c>
      <c r="G1" s="514" t="s">
        <v>3</v>
      </c>
      <c r="H1" s="514"/>
      <c r="I1" s="3" t="s">
        <v>4</v>
      </c>
      <c r="J1" s="4" t="s">
        <v>4</v>
      </c>
      <c r="K1" s="466" t="s">
        <v>5</v>
      </c>
      <c r="L1" s="384"/>
      <c r="M1" s="384"/>
      <c r="N1" s="384"/>
      <c r="O1" s="467"/>
      <c r="P1" s="149" t="s">
        <v>173</v>
      </c>
      <c r="Q1" s="150"/>
      <c r="R1" s="150"/>
      <c r="S1" s="150"/>
      <c r="T1" s="151"/>
      <c r="U1" s="468" t="s">
        <v>6</v>
      </c>
      <c r="V1" s="461"/>
      <c r="W1" s="461"/>
      <c r="X1" s="461"/>
      <c r="Y1" s="469"/>
    </row>
    <row r="2" spans="1:25" ht="13.5" customHeight="1" thickBot="1" x14ac:dyDescent="0.3">
      <c r="A2" s="5" t="s">
        <v>7</v>
      </c>
      <c r="B2" s="7" t="s">
        <v>8</v>
      </c>
      <c r="C2" s="479" t="s">
        <v>9</v>
      </c>
      <c r="D2" s="6" t="s">
        <v>10</v>
      </c>
      <c r="E2" s="22" t="s">
        <v>11</v>
      </c>
      <c r="F2" s="6" t="s">
        <v>12</v>
      </c>
      <c r="G2" s="7" t="s">
        <v>13</v>
      </c>
      <c r="H2" s="8" t="s">
        <v>14</v>
      </c>
      <c r="I2" s="9" t="s">
        <v>15</v>
      </c>
      <c r="J2" s="10" t="s">
        <v>16</v>
      </c>
      <c r="K2" s="11" t="s">
        <v>17</v>
      </c>
      <c r="L2" s="12" t="s">
        <v>18</v>
      </c>
      <c r="M2" s="12" t="s">
        <v>19</v>
      </c>
      <c r="N2" s="12" t="s">
        <v>20</v>
      </c>
      <c r="O2" s="13" t="s">
        <v>108</v>
      </c>
      <c r="P2" s="14" t="s">
        <v>21</v>
      </c>
      <c r="Q2" s="15" t="s">
        <v>22</v>
      </c>
      <c r="R2" s="16" t="s">
        <v>23</v>
      </c>
      <c r="S2" s="15" t="s">
        <v>24</v>
      </c>
      <c r="T2" s="17" t="s">
        <v>110</v>
      </c>
      <c r="U2" s="152" t="s">
        <v>25</v>
      </c>
      <c r="V2" s="153" t="s">
        <v>26</v>
      </c>
      <c r="W2" s="153" t="s">
        <v>27</v>
      </c>
      <c r="X2" s="154" t="s">
        <v>28</v>
      </c>
      <c r="Y2" s="155" t="s">
        <v>109</v>
      </c>
    </row>
    <row r="3" spans="1:25" ht="13.5" customHeight="1" x14ac:dyDescent="0.25">
      <c r="A3" s="45">
        <v>1</v>
      </c>
      <c r="B3" s="46" t="s">
        <v>0</v>
      </c>
      <c r="C3" s="480" t="s">
        <v>130</v>
      </c>
      <c r="D3" s="22">
        <v>2014</v>
      </c>
      <c r="E3" s="22">
        <f t="shared" ref="E3:E21" si="0">SUM(2022-D3)</f>
        <v>8</v>
      </c>
      <c r="F3" s="23" t="s">
        <v>32</v>
      </c>
      <c r="G3" s="24">
        <f t="shared" ref="G3:G21" si="1">MIN(P3:T3)</f>
        <v>4.9305555555555554E-2</v>
      </c>
      <c r="H3" s="25">
        <f t="shared" ref="H3:H21" si="2">SUM(K3:O3)</f>
        <v>51</v>
      </c>
      <c r="I3" s="9">
        <f t="shared" ref="I3:I21" si="3">IF(COUNTIF(K3:O3,"&gt;=0")&lt;4,SUM(K3:O3),SUM(LARGE(K3:O3,1),LARGE(K3:O3,2),LARGE(K3:O3,3),LARGE(K3:O3,4)))</f>
        <v>51</v>
      </c>
      <c r="J3" s="33">
        <f t="shared" ref="J3:J21" si="4">COUNTIF(K3:O3,"&gt;0")</f>
        <v>4</v>
      </c>
      <c r="K3" s="481">
        <v>15</v>
      </c>
      <c r="L3" s="474"/>
      <c r="M3" s="372">
        <v>12</v>
      </c>
      <c r="N3" s="372">
        <v>12</v>
      </c>
      <c r="O3" s="170">
        <v>12</v>
      </c>
      <c r="P3" s="26" t="s">
        <v>4</v>
      </c>
      <c r="Q3" s="27"/>
      <c r="R3" s="27">
        <v>5.1388888888888894E-2</v>
      </c>
      <c r="S3" s="28">
        <v>4.9305555555555554E-2</v>
      </c>
      <c r="T3" s="29">
        <v>4.9305555555555554E-2</v>
      </c>
      <c r="U3" s="482">
        <v>1</v>
      </c>
      <c r="V3" s="30"/>
      <c r="W3" s="30">
        <v>2</v>
      </c>
      <c r="X3" s="31">
        <v>2</v>
      </c>
      <c r="Y3" s="111">
        <v>2</v>
      </c>
    </row>
    <row r="4" spans="1:25" ht="13.5" customHeight="1" x14ac:dyDescent="0.25">
      <c r="A4" s="45">
        <v>2</v>
      </c>
      <c r="B4" s="46" t="s">
        <v>0</v>
      </c>
      <c r="C4" s="480" t="s">
        <v>294</v>
      </c>
      <c r="D4" s="22">
        <v>2014</v>
      </c>
      <c r="E4" s="22">
        <f t="shared" si="0"/>
        <v>8</v>
      </c>
      <c r="F4" s="47" t="s">
        <v>295</v>
      </c>
      <c r="G4" s="24">
        <f t="shared" si="1"/>
        <v>4.7916666666666663E-2</v>
      </c>
      <c r="H4" s="25">
        <f t="shared" si="2"/>
        <v>45</v>
      </c>
      <c r="I4" s="9">
        <f t="shared" si="3"/>
        <v>45</v>
      </c>
      <c r="J4" s="33">
        <f t="shared" si="4"/>
        <v>3</v>
      </c>
      <c r="K4" s="483"/>
      <c r="L4" s="371"/>
      <c r="M4" s="373">
        <v>15</v>
      </c>
      <c r="N4" s="373">
        <v>15</v>
      </c>
      <c r="O4" s="373">
        <v>15</v>
      </c>
      <c r="P4" s="35"/>
      <c r="Q4" s="36"/>
      <c r="R4" s="36">
        <v>4.9305555555555554E-2</v>
      </c>
      <c r="S4" s="37">
        <v>4.8611111111111112E-2</v>
      </c>
      <c r="T4" s="38">
        <v>4.7916666666666663E-2</v>
      </c>
      <c r="U4" s="44"/>
      <c r="V4" s="8"/>
      <c r="W4" s="168">
        <v>1</v>
      </c>
      <c r="X4" s="462">
        <v>1</v>
      </c>
      <c r="Y4" s="484">
        <v>1</v>
      </c>
    </row>
    <row r="5" spans="1:25" ht="13.5" customHeight="1" x14ac:dyDescent="0.25">
      <c r="A5" s="45">
        <v>3</v>
      </c>
      <c r="B5" s="46" t="s">
        <v>0</v>
      </c>
      <c r="C5" s="485" t="s">
        <v>127</v>
      </c>
      <c r="D5" s="22">
        <v>2015</v>
      </c>
      <c r="E5" s="22">
        <f t="shared" si="0"/>
        <v>7</v>
      </c>
      <c r="F5" s="55" t="s">
        <v>134</v>
      </c>
      <c r="G5" s="24">
        <f t="shared" si="1"/>
        <v>5.1388888888888894E-2</v>
      </c>
      <c r="H5" s="25">
        <f t="shared" si="2"/>
        <v>51</v>
      </c>
      <c r="I5" s="9">
        <f t="shared" si="3"/>
        <v>43</v>
      </c>
      <c r="J5" s="33">
        <f t="shared" si="4"/>
        <v>5</v>
      </c>
      <c r="K5" s="486">
        <v>8</v>
      </c>
      <c r="L5" s="373">
        <v>15</v>
      </c>
      <c r="M5" s="170">
        <v>10</v>
      </c>
      <c r="N5" s="170">
        <v>8</v>
      </c>
      <c r="O5" s="237">
        <v>10</v>
      </c>
      <c r="P5" s="35" t="s">
        <v>4</v>
      </c>
      <c r="Q5" s="36">
        <v>5.6250000000000001E-2</v>
      </c>
      <c r="R5" s="36">
        <v>5.486111111111111E-2</v>
      </c>
      <c r="S5" s="37">
        <v>5.486111111111111E-2</v>
      </c>
      <c r="T5" s="38">
        <v>5.1388888888888894E-2</v>
      </c>
      <c r="U5" s="44">
        <v>4</v>
      </c>
      <c r="V5" s="168">
        <v>1</v>
      </c>
      <c r="W5" s="8">
        <v>3</v>
      </c>
      <c r="X5" s="39">
        <v>4</v>
      </c>
      <c r="Y5" s="40">
        <v>3</v>
      </c>
    </row>
    <row r="6" spans="1:25" ht="13.5" customHeight="1" x14ac:dyDescent="0.25">
      <c r="A6" s="45">
        <v>4</v>
      </c>
      <c r="B6" s="46" t="s">
        <v>0</v>
      </c>
      <c r="C6" s="487" t="s">
        <v>132</v>
      </c>
      <c r="D6" s="22">
        <v>2014</v>
      </c>
      <c r="E6" s="22">
        <f t="shared" si="0"/>
        <v>8</v>
      </c>
      <c r="F6" s="41" t="s">
        <v>34</v>
      </c>
      <c r="G6" s="24">
        <f t="shared" si="1"/>
        <v>5.4166666666666669E-2</v>
      </c>
      <c r="H6" s="25">
        <f t="shared" si="2"/>
        <v>45</v>
      </c>
      <c r="I6" s="9">
        <f t="shared" si="3"/>
        <v>38</v>
      </c>
      <c r="J6" s="33">
        <f t="shared" si="4"/>
        <v>5</v>
      </c>
      <c r="K6" s="138">
        <v>10</v>
      </c>
      <c r="L6" s="170">
        <v>10</v>
      </c>
      <c r="M6" s="170">
        <v>8</v>
      </c>
      <c r="N6" s="170">
        <v>10</v>
      </c>
      <c r="O6" s="6">
        <v>7</v>
      </c>
      <c r="P6" s="35" t="s">
        <v>4</v>
      </c>
      <c r="Q6" s="36">
        <v>5.7638888888888885E-2</v>
      </c>
      <c r="R6" s="36">
        <v>5.5555555555555552E-2</v>
      </c>
      <c r="S6" s="37">
        <v>5.4166666666666669E-2</v>
      </c>
      <c r="T6" s="38">
        <v>5.6250000000000001E-2</v>
      </c>
      <c r="U6" s="44">
        <v>3</v>
      </c>
      <c r="V6" s="8">
        <v>3</v>
      </c>
      <c r="W6" s="8">
        <v>4</v>
      </c>
      <c r="X6" s="39">
        <v>3</v>
      </c>
      <c r="Y6" s="40">
        <v>5</v>
      </c>
    </row>
    <row r="7" spans="1:25" ht="13.5" customHeight="1" x14ac:dyDescent="0.25">
      <c r="A7" s="45">
        <v>5</v>
      </c>
      <c r="B7" s="46" t="s">
        <v>0</v>
      </c>
      <c r="C7" s="488" t="s">
        <v>249</v>
      </c>
      <c r="D7" s="22">
        <v>2014</v>
      </c>
      <c r="E7" s="22">
        <f t="shared" si="0"/>
        <v>8</v>
      </c>
      <c r="F7" s="41" t="s">
        <v>34</v>
      </c>
      <c r="G7" s="24">
        <f t="shared" si="1"/>
        <v>5.486111111111111E-2</v>
      </c>
      <c r="H7" s="25">
        <f t="shared" si="2"/>
        <v>27</v>
      </c>
      <c r="I7" s="9">
        <f t="shared" si="3"/>
        <v>27</v>
      </c>
      <c r="J7" s="33">
        <f t="shared" si="4"/>
        <v>3</v>
      </c>
      <c r="K7" s="5"/>
      <c r="L7" s="237">
        <v>12</v>
      </c>
      <c r="M7" s="6">
        <v>7</v>
      </c>
      <c r="N7" s="52"/>
      <c r="O7" s="489">
        <v>8</v>
      </c>
      <c r="P7" s="54"/>
      <c r="Q7" s="36">
        <v>5.6944444444444443E-2</v>
      </c>
      <c r="R7" s="36">
        <v>5.6250000000000001E-2</v>
      </c>
      <c r="S7" s="37"/>
      <c r="T7" s="38">
        <v>5.486111111111111E-2</v>
      </c>
      <c r="U7" s="44"/>
      <c r="V7" s="8">
        <v>2</v>
      </c>
      <c r="W7" s="8">
        <v>5</v>
      </c>
      <c r="X7" s="39"/>
      <c r="Y7" s="40">
        <v>4</v>
      </c>
    </row>
    <row r="8" spans="1:25" ht="13.5" customHeight="1" x14ac:dyDescent="0.25">
      <c r="A8" s="45">
        <v>6</v>
      </c>
      <c r="B8" s="46" t="s">
        <v>0</v>
      </c>
      <c r="C8" s="488" t="s">
        <v>255</v>
      </c>
      <c r="D8" s="22">
        <v>2014</v>
      </c>
      <c r="E8" s="22">
        <f t="shared" si="0"/>
        <v>8</v>
      </c>
      <c r="F8" s="41" t="s">
        <v>34</v>
      </c>
      <c r="G8" s="24">
        <f t="shared" si="1"/>
        <v>5.6944444444444443E-2</v>
      </c>
      <c r="H8" s="25">
        <f t="shared" si="2"/>
        <v>24</v>
      </c>
      <c r="I8" s="9">
        <f t="shared" si="3"/>
        <v>24</v>
      </c>
      <c r="J8" s="33">
        <f t="shared" si="4"/>
        <v>4</v>
      </c>
      <c r="K8" s="5"/>
      <c r="L8" s="6">
        <v>6</v>
      </c>
      <c r="M8" s="6">
        <v>5</v>
      </c>
      <c r="N8" s="470">
        <v>7</v>
      </c>
      <c r="O8" s="470">
        <v>6</v>
      </c>
      <c r="P8" s="54"/>
      <c r="Q8" s="36">
        <v>6.3194444444444442E-2</v>
      </c>
      <c r="R8" s="36">
        <v>5.6944444444444443E-2</v>
      </c>
      <c r="S8" s="37">
        <v>5.7638888888888885E-2</v>
      </c>
      <c r="T8" s="38">
        <v>5.9027777777777783E-2</v>
      </c>
      <c r="U8" s="44"/>
      <c r="V8" s="8">
        <v>6</v>
      </c>
      <c r="W8" s="8">
        <v>7</v>
      </c>
      <c r="X8" s="39">
        <v>5</v>
      </c>
      <c r="Y8" s="40">
        <v>6</v>
      </c>
    </row>
    <row r="9" spans="1:25" ht="13.5" customHeight="1" x14ac:dyDescent="0.25">
      <c r="A9" s="45">
        <v>7</v>
      </c>
      <c r="B9" s="46" t="s">
        <v>0</v>
      </c>
      <c r="C9" s="487" t="s">
        <v>133</v>
      </c>
      <c r="D9" s="22">
        <v>2014</v>
      </c>
      <c r="E9" s="22">
        <f t="shared" si="0"/>
        <v>8</v>
      </c>
      <c r="F9" s="41" t="s">
        <v>34</v>
      </c>
      <c r="G9" s="24">
        <f t="shared" si="1"/>
        <v>6.0416666666666667E-2</v>
      </c>
      <c r="H9" s="25">
        <f t="shared" si="2"/>
        <v>24</v>
      </c>
      <c r="I9" s="9">
        <f t="shared" si="3"/>
        <v>24</v>
      </c>
      <c r="J9" s="33">
        <f t="shared" si="4"/>
        <v>4</v>
      </c>
      <c r="K9" s="143">
        <v>5</v>
      </c>
      <c r="L9" s="237">
        <v>8</v>
      </c>
      <c r="M9" s="7"/>
      <c r="N9" s="470">
        <v>6</v>
      </c>
      <c r="O9" s="470">
        <v>5</v>
      </c>
      <c r="P9" s="35" t="s">
        <v>4</v>
      </c>
      <c r="Q9" s="36">
        <v>6.0416666666666667E-2</v>
      </c>
      <c r="R9" s="36"/>
      <c r="S9" s="37">
        <v>6.25E-2</v>
      </c>
      <c r="T9" s="38">
        <v>6.25E-2</v>
      </c>
      <c r="U9" s="44">
        <v>7</v>
      </c>
      <c r="V9" s="8">
        <v>4</v>
      </c>
      <c r="W9" s="8"/>
      <c r="X9" s="39">
        <v>6</v>
      </c>
      <c r="Y9" s="40">
        <v>7</v>
      </c>
    </row>
    <row r="10" spans="1:25" ht="13.5" customHeight="1" x14ac:dyDescent="0.25">
      <c r="A10" s="45">
        <v>8</v>
      </c>
      <c r="B10" s="46" t="s">
        <v>0</v>
      </c>
      <c r="C10" s="488" t="s">
        <v>131</v>
      </c>
      <c r="D10" s="22">
        <v>2015</v>
      </c>
      <c r="E10" s="22">
        <f t="shared" si="0"/>
        <v>7</v>
      </c>
      <c r="F10" s="23" t="s">
        <v>32</v>
      </c>
      <c r="G10" s="24">
        <f t="shared" si="1"/>
        <v>5.6250000000000001E-2</v>
      </c>
      <c r="H10" s="25">
        <f t="shared" si="2"/>
        <v>18</v>
      </c>
      <c r="I10" s="9">
        <f t="shared" si="3"/>
        <v>18</v>
      </c>
      <c r="J10" s="33">
        <f t="shared" si="4"/>
        <v>2</v>
      </c>
      <c r="K10" s="141">
        <v>12</v>
      </c>
      <c r="L10" s="7"/>
      <c r="M10" s="6">
        <v>6</v>
      </c>
      <c r="N10" s="73"/>
      <c r="O10" s="43"/>
      <c r="P10" s="54" t="s">
        <v>4</v>
      </c>
      <c r="Q10" s="36"/>
      <c r="R10" s="36">
        <v>5.6250000000000001E-2</v>
      </c>
      <c r="S10" s="37"/>
      <c r="T10" s="38"/>
      <c r="U10" s="44">
        <v>2</v>
      </c>
      <c r="V10" s="8"/>
      <c r="W10" s="8">
        <v>6</v>
      </c>
      <c r="X10" s="39"/>
      <c r="Y10" s="40"/>
    </row>
    <row r="11" spans="1:25" ht="13.5" customHeight="1" x14ac:dyDescent="0.25">
      <c r="A11" s="45">
        <v>9</v>
      </c>
      <c r="B11" s="46" t="s">
        <v>0</v>
      </c>
      <c r="C11" s="488" t="s">
        <v>128</v>
      </c>
      <c r="D11" s="22">
        <v>2015</v>
      </c>
      <c r="E11" s="22">
        <f t="shared" si="0"/>
        <v>7</v>
      </c>
      <c r="F11" s="23" t="s">
        <v>32</v>
      </c>
      <c r="G11" s="24">
        <f t="shared" si="1"/>
        <v>6.1805555555555558E-2</v>
      </c>
      <c r="H11" s="25">
        <f t="shared" si="2"/>
        <v>13</v>
      </c>
      <c r="I11" s="9">
        <f t="shared" si="3"/>
        <v>13</v>
      </c>
      <c r="J11" s="33">
        <f t="shared" si="4"/>
        <v>2</v>
      </c>
      <c r="K11" s="142">
        <v>6</v>
      </c>
      <c r="L11" s="171">
        <v>7</v>
      </c>
      <c r="M11" s="25"/>
      <c r="N11" s="376"/>
      <c r="O11" s="34"/>
      <c r="P11" s="35" t="s">
        <v>4</v>
      </c>
      <c r="Q11" s="36">
        <v>6.1805555555555558E-2</v>
      </c>
      <c r="R11" s="36"/>
      <c r="S11" s="37"/>
      <c r="T11" s="38"/>
      <c r="U11" s="44">
        <v>6</v>
      </c>
      <c r="V11" s="8">
        <v>5</v>
      </c>
      <c r="W11" s="8"/>
      <c r="X11" s="39"/>
      <c r="Y11" s="40"/>
    </row>
    <row r="12" spans="1:25" ht="13.5" customHeight="1" x14ac:dyDescent="0.25">
      <c r="A12" s="45">
        <v>10</v>
      </c>
      <c r="B12" s="46" t="s">
        <v>0</v>
      </c>
      <c r="C12" s="488" t="s">
        <v>253</v>
      </c>
      <c r="D12" s="22">
        <v>2015</v>
      </c>
      <c r="E12" s="22">
        <f t="shared" si="0"/>
        <v>7</v>
      </c>
      <c r="F12" s="159" t="s">
        <v>200</v>
      </c>
      <c r="G12" s="24">
        <f t="shared" si="1"/>
        <v>6.458333333333334E-2</v>
      </c>
      <c r="H12" s="25">
        <f t="shared" si="2"/>
        <v>10</v>
      </c>
      <c r="I12" s="9">
        <f t="shared" si="3"/>
        <v>10</v>
      </c>
      <c r="J12" s="33">
        <f t="shared" si="4"/>
        <v>4</v>
      </c>
      <c r="K12" s="5"/>
      <c r="L12" s="6">
        <v>2</v>
      </c>
      <c r="M12" s="6">
        <v>1</v>
      </c>
      <c r="N12" s="470">
        <v>3</v>
      </c>
      <c r="O12" s="490">
        <v>4</v>
      </c>
      <c r="P12" s="54"/>
      <c r="Q12" s="36">
        <v>6.9444444444444434E-2</v>
      </c>
      <c r="R12" s="36">
        <v>7.0833333333333331E-2</v>
      </c>
      <c r="S12" s="37">
        <v>6.6666666666666666E-2</v>
      </c>
      <c r="T12" s="38">
        <v>6.458333333333334E-2</v>
      </c>
      <c r="U12" s="44"/>
      <c r="V12" s="8">
        <v>10</v>
      </c>
      <c r="W12" s="8">
        <v>11</v>
      </c>
      <c r="X12" s="39">
        <v>9</v>
      </c>
      <c r="Y12" s="40">
        <v>8</v>
      </c>
    </row>
    <row r="13" spans="1:25" ht="13.5" customHeight="1" x14ac:dyDescent="0.25">
      <c r="A13" s="45">
        <v>11</v>
      </c>
      <c r="B13" s="46" t="s">
        <v>0</v>
      </c>
      <c r="C13" s="488" t="s">
        <v>250</v>
      </c>
      <c r="D13" s="22">
        <v>2015</v>
      </c>
      <c r="E13" s="22">
        <f t="shared" si="0"/>
        <v>7</v>
      </c>
      <c r="F13" s="41" t="s">
        <v>34</v>
      </c>
      <c r="G13" s="24">
        <f t="shared" si="1"/>
        <v>6.3194444444444442E-2</v>
      </c>
      <c r="H13" s="25">
        <f t="shared" si="2"/>
        <v>9</v>
      </c>
      <c r="I13" s="9">
        <f t="shared" si="3"/>
        <v>9</v>
      </c>
      <c r="J13" s="33">
        <f t="shared" si="4"/>
        <v>2</v>
      </c>
      <c r="K13" s="158"/>
      <c r="L13" s="171">
        <v>5</v>
      </c>
      <c r="M13" s="52"/>
      <c r="N13" s="239">
        <v>4</v>
      </c>
      <c r="O13" s="34"/>
      <c r="P13" s="54"/>
      <c r="Q13" s="36">
        <v>6.5972222222222224E-2</v>
      </c>
      <c r="R13" s="36"/>
      <c r="S13" s="37">
        <v>6.3194444444444442E-2</v>
      </c>
      <c r="T13" s="38"/>
      <c r="U13" s="44"/>
      <c r="V13" s="8">
        <v>7</v>
      </c>
      <c r="W13" s="8"/>
      <c r="X13" s="39">
        <v>8</v>
      </c>
      <c r="Y13" s="40"/>
    </row>
    <row r="14" spans="1:25" ht="13.5" customHeight="1" x14ac:dyDescent="0.25">
      <c r="A14" s="45">
        <v>12</v>
      </c>
      <c r="B14" s="46" t="s">
        <v>0</v>
      </c>
      <c r="C14" s="488" t="s">
        <v>126</v>
      </c>
      <c r="D14" s="22">
        <v>2014</v>
      </c>
      <c r="E14" s="22">
        <f t="shared" si="0"/>
        <v>8</v>
      </c>
      <c r="F14" s="32" t="s">
        <v>30</v>
      </c>
      <c r="G14" s="24">
        <f t="shared" si="1"/>
        <v>0</v>
      </c>
      <c r="H14" s="25">
        <f t="shared" si="2"/>
        <v>7</v>
      </c>
      <c r="I14" s="9">
        <f t="shared" si="3"/>
        <v>7</v>
      </c>
      <c r="J14" s="33">
        <f t="shared" si="4"/>
        <v>1</v>
      </c>
      <c r="K14" s="164">
        <v>7</v>
      </c>
      <c r="L14" s="74"/>
      <c r="M14" s="43"/>
      <c r="N14" s="42"/>
      <c r="O14" s="130"/>
      <c r="P14" s="35" t="s">
        <v>4</v>
      </c>
      <c r="Q14" s="36"/>
      <c r="R14" s="36"/>
      <c r="S14" s="37"/>
      <c r="T14" s="38"/>
      <c r="U14" s="44">
        <v>5</v>
      </c>
      <c r="V14" s="8"/>
      <c r="W14" s="8"/>
      <c r="X14" s="39"/>
      <c r="Y14" s="40"/>
    </row>
    <row r="15" spans="1:25" ht="13.5" customHeight="1" x14ac:dyDescent="0.25">
      <c r="A15" s="45">
        <v>13</v>
      </c>
      <c r="B15" s="46" t="s">
        <v>0</v>
      </c>
      <c r="C15" s="488" t="s">
        <v>252</v>
      </c>
      <c r="D15" s="22">
        <v>2015</v>
      </c>
      <c r="E15" s="22">
        <f t="shared" si="0"/>
        <v>7</v>
      </c>
      <c r="F15" s="159" t="s">
        <v>200</v>
      </c>
      <c r="G15" s="24">
        <f t="shared" si="1"/>
        <v>6.6666666666666666E-2</v>
      </c>
      <c r="H15" s="25">
        <f t="shared" si="2"/>
        <v>6</v>
      </c>
      <c r="I15" s="9">
        <f t="shared" si="3"/>
        <v>6</v>
      </c>
      <c r="J15" s="33">
        <f t="shared" si="4"/>
        <v>2</v>
      </c>
      <c r="K15" s="158"/>
      <c r="L15" s="239">
        <v>4</v>
      </c>
      <c r="M15" s="470">
        <v>2</v>
      </c>
      <c r="N15" s="72"/>
      <c r="O15" s="34"/>
      <c r="P15" s="54"/>
      <c r="Q15" s="36">
        <v>6.6666666666666666E-2</v>
      </c>
      <c r="R15" s="36">
        <v>6.7361111111111108E-2</v>
      </c>
      <c r="S15" s="37"/>
      <c r="T15" s="38"/>
      <c r="U15" s="44"/>
      <c r="V15" s="8">
        <v>8</v>
      </c>
      <c r="W15" s="8">
        <v>10</v>
      </c>
      <c r="X15" s="39"/>
      <c r="Y15" s="40"/>
    </row>
    <row r="16" spans="1:25" ht="13.5" customHeight="1" x14ac:dyDescent="0.25">
      <c r="A16" s="45">
        <v>14</v>
      </c>
      <c r="B16" s="46" t="s">
        <v>0</v>
      </c>
      <c r="C16" s="487" t="s">
        <v>129</v>
      </c>
      <c r="D16" s="22">
        <v>2015</v>
      </c>
      <c r="E16" s="22">
        <f t="shared" si="0"/>
        <v>7</v>
      </c>
      <c r="F16" s="47" t="s">
        <v>135</v>
      </c>
      <c r="G16" s="24">
        <f t="shared" si="1"/>
        <v>8.819444444444445E-2</v>
      </c>
      <c r="H16" s="25">
        <f t="shared" si="2"/>
        <v>6</v>
      </c>
      <c r="I16" s="9">
        <f t="shared" si="3"/>
        <v>6</v>
      </c>
      <c r="J16" s="33">
        <f t="shared" si="4"/>
        <v>2</v>
      </c>
      <c r="K16" s="164">
        <v>4</v>
      </c>
      <c r="L16" s="42"/>
      <c r="M16" s="43"/>
      <c r="N16" s="239">
        <v>2</v>
      </c>
      <c r="O16" s="34"/>
      <c r="P16" s="35" t="s">
        <v>4</v>
      </c>
      <c r="Q16" s="36"/>
      <c r="R16" s="36"/>
      <c r="S16" s="37">
        <v>8.819444444444445E-2</v>
      </c>
      <c r="T16" s="38"/>
      <c r="U16" s="44">
        <v>8</v>
      </c>
      <c r="V16" s="8"/>
      <c r="W16" s="8"/>
      <c r="X16" s="39">
        <v>10</v>
      </c>
      <c r="Y16" s="40"/>
    </row>
    <row r="17" spans="1:25" ht="13.5" customHeight="1" x14ac:dyDescent="0.25">
      <c r="A17" s="45">
        <v>15</v>
      </c>
      <c r="B17" s="46" t="s">
        <v>0</v>
      </c>
      <c r="C17" s="487" t="s">
        <v>318</v>
      </c>
      <c r="D17" s="22">
        <v>2014</v>
      </c>
      <c r="E17" s="22">
        <f t="shared" si="0"/>
        <v>8</v>
      </c>
      <c r="F17" s="159" t="s">
        <v>200</v>
      </c>
      <c r="G17" s="24">
        <f t="shared" si="1"/>
        <v>6.3194444444444442E-2</v>
      </c>
      <c r="H17" s="25">
        <f t="shared" si="2"/>
        <v>5</v>
      </c>
      <c r="I17" s="9">
        <f t="shared" si="3"/>
        <v>5</v>
      </c>
      <c r="J17" s="33">
        <f t="shared" si="4"/>
        <v>1</v>
      </c>
      <c r="K17" s="158"/>
      <c r="L17" s="42"/>
      <c r="M17" s="43"/>
      <c r="N17" s="239">
        <v>5</v>
      </c>
      <c r="O17" s="34"/>
      <c r="P17" s="35"/>
      <c r="Q17" s="36"/>
      <c r="R17" s="36"/>
      <c r="S17" s="37">
        <v>6.3194444444444442E-2</v>
      </c>
      <c r="T17" s="38"/>
      <c r="U17" s="44"/>
      <c r="V17" s="8"/>
      <c r="W17" s="8"/>
      <c r="X17" s="39">
        <v>7</v>
      </c>
      <c r="Y17" s="40"/>
    </row>
    <row r="18" spans="1:25" ht="13.5" customHeight="1" x14ac:dyDescent="0.25">
      <c r="A18" s="45">
        <v>16</v>
      </c>
      <c r="B18" s="46" t="s">
        <v>0</v>
      </c>
      <c r="C18" s="487" t="s">
        <v>296</v>
      </c>
      <c r="D18" s="22">
        <v>2014</v>
      </c>
      <c r="E18" s="22">
        <f t="shared" si="0"/>
        <v>8</v>
      </c>
      <c r="F18" s="47" t="s">
        <v>297</v>
      </c>
      <c r="G18" s="24">
        <f t="shared" si="1"/>
        <v>6.0416666666666667E-2</v>
      </c>
      <c r="H18" s="25">
        <f t="shared" si="2"/>
        <v>4</v>
      </c>
      <c r="I18" s="9">
        <f t="shared" si="3"/>
        <v>4</v>
      </c>
      <c r="J18" s="33">
        <f t="shared" si="4"/>
        <v>1</v>
      </c>
      <c r="K18" s="158"/>
      <c r="L18" s="42"/>
      <c r="M18" s="470">
        <v>4</v>
      </c>
      <c r="N18" s="42"/>
      <c r="O18" s="34"/>
      <c r="P18" s="35"/>
      <c r="Q18" s="36"/>
      <c r="R18" s="36">
        <v>6.0416666666666667E-2</v>
      </c>
      <c r="S18" s="37"/>
      <c r="T18" s="38"/>
      <c r="U18" s="44"/>
      <c r="V18" s="8"/>
      <c r="W18" s="8">
        <v>8</v>
      </c>
      <c r="X18" s="39"/>
      <c r="Y18" s="40"/>
    </row>
    <row r="19" spans="1:25" ht="13.5" customHeight="1" x14ac:dyDescent="0.25">
      <c r="A19" s="45">
        <v>17</v>
      </c>
      <c r="B19" s="46" t="s">
        <v>0</v>
      </c>
      <c r="C19" s="487" t="s">
        <v>298</v>
      </c>
      <c r="D19" s="22">
        <v>2014</v>
      </c>
      <c r="E19" s="22">
        <f t="shared" si="0"/>
        <v>8</v>
      </c>
      <c r="F19" s="47" t="s">
        <v>297</v>
      </c>
      <c r="G19" s="24">
        <f t="shared" si="1"/>
        <v>6.3888888888888884E-2</v>
      </c>
      <c r="H19" s="25">
        <f t="shared" si="2"/>
        <v>3</v>
      </c>
      <c r="I19" s="9">
        <f t="shared" si="3"/>
        <v>3</v>
      </c>
      <c r="J19" s="33">
        <f t="shared" si="4"/>
        <v>1</v>
      </c>
      <c r="K19" s="158"/>
      <c r="L19" s="42"/>
      <c r="M19" s="470">
        <v>3</v>
      </c>
      <c r="N19" s="42"/>
      <c r="O19" s="34"/>
      <c r="P19" s="35"/>
      <c r="Q19" s="36"/>
      <c r="R19" s="36">
        <v>6.3888888888888884E-2</v>
      </c>
      <c r="S19" s="37"/>
      <c r="T19" s="38"/>
      <c r="U19" s="44"/>
      <c r="V19" s="8"/>
      <c r="W19" s="8">
        <v>9</v>
      </c>
      <c r="X19" s="39"/>
      <c r="Y19" s="40"/>
    </row>
    <row r="20" spans="1:25" ht="13.5" customHeight="1" x14ac:dyDescent="0.25">
      <c r="A20" s="45">
        <v>18</v>
      </c>
      <c r="B20" s="46" t="s">
        <v>0</v>
      </c>
      <c r="C20" s="488" t="s">
        <v>254</v>
      </c>
      <c r="D20" s="22">
        <v>2015</v>
      </c>
      <c r="E20" s="22">
        <f t="shared" si="0"/>
        <v>7</v>
      </c>
      <c r="F20" s="55" t="s">
        <v>185</v>
      </c>
      <c r="G20" s="24">
        <f t="shared" si="1"/>
        <v>6.8749999999999992E-2</v>
      </c>
      <c r="H20" s="25">
        <f t="shared" si="2"/>
        <v>3</v>
      </c>
      <c r="I20" s="9">
        <f t="shared" si="3"/>
        <v>3</v>
      </c>
      <c r="J20" s="33">
        <f t="shared" si="4"/>
        <v>1</v>
      </c>
      <c r="K20" s="158"/>
      <c r="L20" s="236">
        <v>3</v>
      </c>
      <c r="M20" s="73"/>
      <c r="N20" s="72"/>
      <c r="O20" s="34"/>
      <c r="P20" s="54"/>
      <c r="Q20" s="36">
        <v>6.8749999999999992E-2</v>
      </c>
      <c r="R20" s="36"/>
      <c r="S20" s="37"/>
      <c r="T20" s="38"/>
      <c r="U20" s="44"/>
      <c r="V20" s="8">
        <v>9</v>
      </c>
      <c r="W20" s="8"/>
      <c r="X20" s="39"/>
      <c r="Y20" s="40"/>
    </row>
    <row r="21" spans="1:25" ht="13.5" customHeight="1" x14ac:dyDescent="0.25">
      <c r="A21" s="45">
        <v>19</v>
      </c>
      <c r="B21" s="46" t="s">
        <v>0</v>
      </c>
      <c r="C21" s="488" t="s">
        <v>251</v>
      </c>
      <c r="D21" s="22">
        <v>2014</v>
      </c>
      <c r="E21" s="22">
        <f t="shared" si="0"/>
        <v>8</v>
      </c>
      <c r="F21" s="159" t="s">
        <v>200</v>
      </c>
      <c r="G21" s="24">
        <f t="shared" si="1"/>
        <v>7.5694444444444439E-2</v>
      </c>
      <c r="H21" s="25">
        <f t="shared" si="2"/>
        <v>1</v>
      </c>
      <c r="I21" s="9">
        <f t="shared" si="3"/>
        <v>1</v>
      </c>
      <c r="J21" s="33">
        <f t="shared" si="4"/>
        <v>1</v>
      </c>
      <c r="K21" s="158"/>
      <c r="L21" s="236">
        <v>1</v>
      </c>
      <c r="M21" s="72"/>
      <c r="N21" s="72"/>
      <c r="O21" s="34"/>
      <c r="P21" s="54"/>
      <c r="Q21" s="36">
        <v>7.5694444444444439E-2</v>
      </c>
      <c r="R21" s="36"/>
      <c r="S21" s="37"/>
      <c r="T21" s="38"/>
      <c r="U21" s="44"/>
      <c r="V21" s="8">
        <v>11</v>
      </c>
      <c r="W21" s="8"/>
      <c r="X21" s="39"/>
      <c r="Y21" s="40"/>
    </row>
    <row r="22" spans="1:25" ht="13.5" customHeight="1" thickBot="1" x14ac:dyDescent="0.3">
      <c r="A22" s="189">
        <v>19</v>
      </c>
      <c r="B22" s="58"/>
      <c r="C22" s="491"/>
      <c r="D22" s="57"/>
      <c r="E22" s="134"/>
      <c r="F22" s="57"/>
      <c r="G22" s="58"/>
      <c r="H22" s="19"/>
      <c r="I22" s="57"/>
      <c r="J22" s="59" t="s">
        <v>38</v>
      </c>
      <c r="K22" s="91">
        <f>COUNTIF(K3:K21,"&gt;-1")</f>
        <v>8</v>
      </c>
      <c r="L22" s="91">
        <f>COUNTIF(L3:L21,"&gt;-1")</f>
        <v>11</v>
      </c>
      <c r="M22" s="91">
        <f>COUNTIF(M3:M21,"&gt;-1")</f>
        <v>11</v>
      </c>
      <c r="N22" s="91">
        <f>COUNTIF(N3:N21,"&gt;-1")</f>
        <v>10</v>
      </c>
      <c r="O22" s="91">
        <f>COUNTIF(O3:O21,"&gt;-1")</f>
        <v>8</v>
      </c>
      <c r="P22" s="112"/>
      <c r="Q22" s="113"/>
      <c r="R22" s="114"/>
      <c r="S22" s="115"/>
      <c r="T22" s="116"/>
      <c r="U22" s="117"/>
      <c r="V22" s="118"/>
      <c r="W22" s="118"/>
      <c r="X22" s="67"/>
      <c r="Y22" s="119"/>
    </row>
    <row r="23" spans="1:25" ht="13.5" customHeight="1" thickBot="1" x14ac:dyDescent="0.3">
      <c r="A23" s="69"/>
      <c r="B23" s="70" t="s">
        <v>39</v>
      </c>
      <c r="C23" s="492" t="s">
        <v>40</v>
      </c>
      <c r="D23" s="458" t="s">
        <v>2</v>
      </c>
      <c r="E23" s="135"/>
      <c r="F23" s="458" t="s">
        <v>168</v>
      </c>
      <c r="G23" s="515" t="s">
        <v>3</v>
      </c>
      <c r="H23" s="515"/>
      <c r="I23" s="3" t="s">
        <v>4</v>
      </c>
      <c r="J23" s="4" t="s">
        <v>4</v>
      </c>
      <c r="K23" s="466" t="s">
        <v>5</v>
      </c>
      <c r="L23" s="384"/>
      <c r="M23" s="384"/>
      <c r="N23" s="384"/>
      <c r="O23" s="467"/>
      <c r="P23" s="149" t="s">
        <v>173</v>
      </c>
      <c r="Q23" s="150"/>
      <c r="R23" s="150"/>
      <c r="S23" s="150"/>
      <c r="T23" s="151"/>
      <c r="U23" s="468" t="s">
        <v>6</v>
      </c>
      <c r="V23" s="461"/>
      <c r="W23" s="461"/>
      <c r="X23" s="461"/>
      <c r="Y23" s="469"/>
    </row>
    <row r="24" spans="1:25" ht="13.5" customHeight="1" thickBot="1" x14ac:dyDescent="0.3">
      <c r="A24" s="5" t="s">
        <v>7</v>
      </c>
      <c r="B24" s="7" t="s">
        <v>8</v>
      </c>
      <c r="C24" s="479" t="s">
        <v>9</v>
      </c>
      <c r="D24" s="71" t="s">
        <v>10</v>
      </c>
      <c r="E24" s="22" t="s">
        <v>125</v>
      </c>
      <c r="F24" s="71" t="s">
        <v>12</v>
      </c>
      <c r="G24" s="7" t="s">
        <v>13</v>
      </c>
      <c r="H24" s="8" t="s">
        <v>14</v>
      </c>
      <c r="I24" s="9" t="s">
        <v>15</v>
      </c>
      <c r="J24" s="10" t="s">
        <v>16</v>
      </c>
      <c r="K24" s="11" t="s">
        <v>17</v>
      </c>
      <c r="L24" s="12" t="s">
        <v>18</v>
      </c>
      <c r="M24" s="12" t="s">
        <v>19</v>
      </c>
      <c r="N24" s="12" t="s">
        <v>20</v>
      </c>
      <c r="O24" s="13" t="s">
        <v>108</v>
      </c>
      <c r="P24" s="14" t="s">
        <v>21</v>
      </c>
      <c r="Q24" s="15" t="s">
        <v>22</v>
      </c>
      <c r="R24" s="16" t="s">
        <v>23</v>
      </c>
      <c r="S24" s="15" t="s">
        <v>24</v>
      </c>
      <c r="T24" s="17" t="s">
        <v>110</v>
      </c>
      <c r="U24" s="18" t="s">
        <v>25</v>
      </c>
      <c r="V24" s="19" t="s">
        <v>26</v>
      </c>
      <c r="W24" s="19" t="s">
        <v>27</v>
      </c>
      <c r="X24" s="20" t="s">
        <v>28</v>
      </c>
      <c r="Y24" s="21" t="s">
        <v>109</v>
      </c>
    </row>
    <row r="25" spans="1:25" ht="13.5" customHeight="1" x14ac:dyDescent="0.25">
      <c r="A25" s="45">
        <v>1</v>
      </c>
      <c r="B25" s="46" t="s">
        <v>39</v>
      </c>
      <c r="C25" s="480" t="s">
        <v>246</v>
      </c>
      <c r="D25" s="51">
        <v>2014</v>
      </c>
      <c r="E25" s="22">
        <f t="shared" ref="E25:E52" si="5">SUM(2022-D25)</f>
        <v>8</v>
      </c>
      <c r="F25" s="23" t="s">
        <v>32</v>
      </c>
      <c r="G25" s="24">
        <f t="shared" ref="G25:G51" si="6">MIN(P25:T25)</f>
        <v>4.7222222222222221E-2</v>
      </c>
      <c r="H25" s="25">
        <f t="shared" ref="H25:H52" si="7">SUM(K25:O25)</f>
        <v>57</v>
      </c>
      <c r="I25" s="9">
        <f t="shared" ref="I25:I52" si="8">IF(COUNTIF(K25:O25,"&gt;=0")&lt;4,SUM(K25:O25),SUM(LARGE(K25:O25,1),LARGE(K25:O25,2),LARGE(K25:O25,3),LARGE(K25:O25,4)))</f>
        <v>57</v>
      </c>
      <c r="J25" s="33">
        <f t="shared" ref="J25:J52" si="9">COUNTIF(K25:O25,"&gt;0")</f>
        <v>4</v>
      </c>
      <c r="K25" s="48"/>
      <c r="L25" s="169">
        <v>15</v>
      </c>
      <c r="M25" s="169">
        <v>15</v>
      </c>
      <c r="N25" s="169">
        <v>15</v>
      </c>
      <c r="O25" s="170">
        <v>12</v>
      </c>
      <c r="P25" s="54"/>
      <c r="Q25" s="36">
        <v>4.9999999999999996E-2</v>
      </c>
      <c r="R25" s="36">
        <v>4.8611111111111112E-2</v>
      </c>
      <c r="S25" s="37">
        <v>4.7222222222222221E-2</v>
      </c>
      <c r="T25" s="38">
        <v>4.7916666666666663E-2</v>
      </c>
      <c r="U25" s="44"/>
      <c r="V25" s="168">
        <v>1</v>
      </c>
      <c r="W25" s="168">
        <v>1</v>
      </c>
      <c r="X25" s="462">
        <v>1</v>
      </c>
      <c r="Y25" s="40">
        <v>2</v>
      </c>
    </row>
    <row r="26" spans="1:25" ht="13.5" customHeight="1" x14ac:dyDescent="0.25">
      <c r="A26" s="45">
        <v>2</v>
      </c>
      <c r="B26" s="46" t="s">
        <v>39</v>
      </c>
      <c r="C26" s="485" t="s">
        <v>123</v>
      </c>
      <c r="D26" s="51">
        <v>2014</v>
      </c>
      <c r="E26" s="22">
        <f t="shared" si="5"/>
        <v>8</v>
      </c>
      <c r="F26" s="41" t="s">
        <v>34</v>
      </c>
      <c r="G26" s="24">
        <f t="shared" si="6"/>
        <v>4.5138888888888888E-2</v>
      </c>
      <c r="H26" s="25">
        <f t="shared" si="7"/>
        <v>55</v>
      </c>
      <c r="I26" s="9">
        <f t="shared" si="8"/>
        <v>47</v>
      </c>
      <c r="J26" s="33">
        <f t="shared" si="9"/>
        <v>5</v>
      </c>
      <c r="K26" s="146">
        <v>15</v>
      </c>
      <c r="L26" s="170">
        <v>8</v>
      </c>
      <c r="M26" s="170">
        <v>10</v>
      </c>
      <c r="N26" s="170">
        <v>12</v>
      </c>
      <c r="O26" s="170">
        <v>10</v>
      </c>
      <c r="P26" s="54">
        <v>4.5138888888888888E-2</v>
      </c>
      <c r="Q26" s="36">
        <v>5.1388888888888894E-2</v>
      </c>
      <c r="R26" s="36">
        <v>4.9305555555555554E-2</v>
      </c>
      <c r="S26" s="37">
        <v>4.8611111111111112E-2</v>
      </c>
      <c r="T26" s="38">
        <v>4.8611111111111112E-2</v>
      </c>
      <c r="U26" s="156">
        <v>1</v>
      </c>
      <c r="V26" s="8">
        <v>4</v>
      </c>
      <c r="W26" s="8">
        <v>3</v>
      </c>
      <c r="X26" s="39">
        <v>2</v>
      </c>
      <c r="Y26" s="40">
        <v>3</v>
      </c>
    </row>
    <row r="27" spans="1:25" ht="13.5" customHeight="1" x14ac:dyDescent="0.25">
      <c r="A27" s="45">
        <v>3</v>
      </c>
      <c r="B27" s="46" t="s">
        <v>39</v>
      </c>
      <c r="C27" s="485" t="s">
        <v>118</v>
      </c>
      <c r="D27" s="22">
        <v>2014</v>
      </c>
      <c r="E27" s="22">
        <f t="shared" si="5"/>
        <v>8</v>
      </c>
      <c r="F27" s="41" t="s">
        <v>34</v>
      </c>
      <c r="G27" s="24">
        <f t="shared" si="6"/>
        <v>4.7222222222222221E-2</v>
      </c>
      <c r="H27" s="25">
        <f t="shared" si="7"/>
        <v>42</v>
      </c>
      <c r="I27" s="9">
        <f t="shared" si="8"/>
        <v>42</v>
      </c>
      <c r="J27" s="33">
        <f t="shared" si="9"/>
        <v>4</v>
      </c>
      <c r="K27" s="141">
        <v>8</v>
      </c>
      <c r="L27" s="170">
        <v>12</v>
      </c>
      <c r="M27" s="471">
        <v>7</v>
      </c>
      <c r="N27" s="472"/>
      <c r="O27" s="373">
        <v>15</v>
      </c>
      <c r="P27" s="35" t="s">
        <v>4</v>
      </c>
      <c r="Q27" s="36">
        <v>5.0694444444444452E-2</v>
      </c>
      <c r="R27" s="36">
        <v>4.9999999999999996E-2</v>
      </c>
      <c r="S27" s="37"/>
      <c r="T27" s="38">
        <v>4.7222222222222221E-2</v>
      </c>
      <c r="U27" s="44">
        <v>4</v>
      </c>
      <c r="V27" s="8">
        <v>2</v>
      </c>
      <c r="W27" s="8">
        <v>5</v>
      </c>
      <c r="X27" s="39"/>
      <c r="Y27" s="484">
        <v>1</v>
      </c>
    </row>
    <row r="28" spans="1:25" ht="13.5" customHeight="1" x14ac:dyDescent="0.25">
      <c r="A28" s="45">
        <v>4</v>
      </c>
      <c r="B28" s="46" t="s">
        <v>39</v>
      </c>
      <c r="C28" s="488" t="s">
        <v>46</v>
      </c>
      <c r="D28" s="51">
        <v>2014</v>
      </c>
      <c r="E28" s="22">
        <f t="shared" si="5"/>
        <v>8</v>
      </c>
      <c r="F28" s="23" t="s">
        <v>32</v>
      </c>
      <c r="G28" s="24">
        <f t="shared" si="6"/>
        <v>4.7222222222222221E-2</v>
      </c>
      <c r="H28" s="25">
        <f t="shared" si="7"/>
        <v>37</v>
      </c>
      <c r="I28" s="9">
        <f t="shared" si="8"/>
        <v>36</v>
      </c>
      <c r="J28" s="33">
        <f t="shared" si="9"/>
        <v>5</v>
      </c>
      <c r="K28" s="140">
        <v>10</v>
      </c>
      <c r="L28" s="170">
        <v>10</v>
      </c>
      <c r="M28" s="471">
        <v>1</v>
      </c>
      <c r="N28" s="170">
        <v>8</v>
      </c>
      <c r="O28" s="237">
        <v>8</v>
      </c>
      <c r="P28" s="54">
        <v>4.7222222222222221E-2</v>
      </c>
      <c r="Q28" s="36">
        <v>5.0694444444444452E-2</v>
      </c>
      <c r="R28" s="36">
        <v>6.25E-2</v>
      </c>
      <c r="S28" s="37">
        <v>4.9999999999999996E-2</v>
      </c>
      <c r="T28" s="38">
        <v>4.8611111111111112E-2</v>
      </c>
      <c r="U28" s="44">
        <v>3</v>
      </c>
      <c r="V28" s="8">
        <v>3</v>
      </c>
      <c r="W28" s="8">
        <v>12</v>
      </c>
      <c r="X28" s="39">
        <v>4</v>
      </c>
      <c r="Y28" s="40">
        <v>4</v>
      </c>
    </row>
    <row r="29" spans="1:25" ht="13.5" customHeight="1" x14ac:dyDescent="0.25">
      <c r="A29" s="45">
        <v>5</v>
      </c>
      <c r="B29" s="46" t="s">
        <v>39</v>
      </c>
      <c r="C29" s="487" t="s">
        <v>299</v>
      </c>
      <c r="D29" s="51">
        <v>2014</v>
      </c>
      <c r="E29" s="22">
        <f t="shared" si="5"/>
        <v>8</v>
      </c>
      <c r="F29" s="159" t="s">
        <v>200</v>
      </c>
      <c r="G29" s="24">
        <f t="shared" si="6"/>
        <v>4.9305555555555554E-2</v>
      </c>
      <c r="H29" s="25">
        <f t="shared" si="7"/>
        <v>29</v>
      </c>
      <c r="I29" s="9">
        <f t="shared" si="8"/>
        <v>29</v>
      </c>
      <c r="J29" s="33">
        <f t="shared" si="9"/>
        <v>3</v>
      </c>
      <c r="K29" s="163"/>
      <c r="L29" s="25"/>
      <c r="M29" s="237">
        <v>12</v>
      </c>
      <c r="N29" s="237">
        <v>10</v>
      </c>
      <c r="O29" s="6">
        <v>7</v>
      </c>
      <c r="P29" s="54"/>
      <c r="Q29" s="36"/>
      <c r="R29" s="36">
        <v>4.9305555555555554E-2</v>
      </c>
      <c r="S29" s="37">
        <v>4.9305555555555554E-2</v>
      </c>
      <c r="T29" s="38">
        <v>5.2083333333333336E-2</v>
      </c>
      <c r="U29" s="44"/>
      <c r="V29" s="8"/>
      <c r="W29" s="8">
        <v>2</v>
      </c>
      <c r="X29" s="39">
        <v>3</v>
      </c>
      <c r="Y29" s="40">
        <v>5</v>
      </c>
    </row>
    <row r="30" spans="1:25" ht="13.5" customHeight="1" x14ac:dyDescent="0.25">
      <c r="A30" s="45">
        <v>6</v>
      </c>
      <c r="B30" s="46" t="s">
        <v>39</v>
      </c>
      <c r="C30" s="488" t="s">
        <v>139</v>
      </c>
      <c r="D30" s="51">
        <v>2015</v>
      </c>
      <c r="E30" s="22">
        <f t="shared" si="5"/>
        <v>7</v>
      </c>
      <c r="F30" s="41" t="s">
        <v>34</v>
      </c>
      <c r="G30" s="24">
        <f t="shared" si="6"/>
        <v>5.2777777777777778E-2</v>
      </c>
      <c r="H30" s="25">
        <f t="shared" si="7"/>
        <v>26</v>
      </c>
      <c r="I30" s="9">
        <f t="shared" si="8"/>
        <v>25</v>
      </c>
      <c r="J30" s="33">
        <f t="shared" si="9"/>
        <v>5</v>
      </c>
      <c r="K30" s="142">
        <v>7</v>
      </c>
      <c r="L30" s="6">
        <v>6</v>
      </c>
      <c r="M30" s="6">
        <v>1</v>
      </c>
      <c r="N30" s="6">
        <v>6</v>
      </c>
      <c r="O30" s="6">
        <v>6</v>
      </c>
      <c r="P30" s="54" t="s">
        <v>4</v>
      </c>
      <c r="Q30" s="36">
        <v>5.347222222222222E-2</v>
      </c>
      <c r="R30" s="36">
        <v>6.3194444444444442E-2</v>
      </c>
      <c r="S30" s="37">
        <v>5.2777777777777778E-2</v>
      </c>
      <c r="T30" s="38">
        <v>5.486111111111111E-2</v>
      </c>
      <c r="U30" s="44">
        <v>5</v>
      </c>
      <c r="V30" s="8">
        <v>6</v>
      </c>
      <c r="W30" s="8">
        <v>14</v>
      </c>
      <c r="X30" s="39">
        <v>6</v>
      </c>
      <c r="Y30" s="40">
        <v>6</v>
      </c>
    </row>
    <row r="31" spans="1:25" ht="13.5" customHeight="1" x14ac:dyDescent="0.25">
      <c r="A31" s="45">
        <v>7</v>
      </c>
      <c r="B31" s="46" t="s">
        <v>39</v>
      </c>
      <c r="C31" s="487" t="s">
        <v>240</v>
      </c>
      <c r="D31" s="51">
        <v>2014</v>
      </c>
      <c r="E31" s="22">
        <f t="shared" si="5"/>
        <v>8</v>
      </c>
      <c r="F31" s="32" t="s">
        <v>30</v>
      </c>
      <c r="G31" s="24">
        <f t="shared" si="6"/>
        <v>4.9305555555555554E-2</v>
      </c>
      <c r="H31" s="25">
        <f t="shared" si="7"/>
        <v>20</v>
      </c>
      <c r="I31" s="9">
        <f t="shared" si="8"/>
        <v>20</v>
      </c>
      <c r="J31" s="33">
        <f t="shared" si="9"/>
        <v>3</v>
      </c>
      <c r="K31" s="163"/>
      <c r="L31" s="171">
        <v>5</v>
      </c>
      <c r="M31" s="237">
        <v>8</v>
      </c>
      <c r="N31" s="6">
        <v>7</v>
      </c>
      <c r="O31" s="92"/>
      <c r="P31" s="54"/>
      <c r="Q31" s="36">
        <v>5.347222222222222E-2</v>
      </c>
      <c r="R31" s="36">
        <v>4.9305555555555554E-2</v>
      </c>
      <c r="S31" s="37">
        <v>5.2083333333333336E-2</v>
      </c>
      <c r="T31" s="38"/>
      <c r="U31" s="44"/>
      <c r="V31" s="8">
        <v>7</v>
      </c>
      <c r="W31" s="8">
        <v>4</v>
      </c>
      <c r="X31" s="39">
        <v>5</v>
      </c>
      <c r="Y31" s="40"/>
    </row>
    <row r="32" spans="1:25" ht="13.5" customHeight="1" x14ac:dyDescent="0.25">
      <c r="A32" s="45">
        <v>8</v>
      </c>
      <c r="B32" s="46" t="s">
        <v>39</v>
      </c>
      <c r="C32" s="487" t="s">
        <v>248</v>
      </c>
      <c r="D32" s="51">
        <v>2014</v>
      </c>
      <c r="E32" s="22">
        <f t="shared" si="5"/>
        <v>8</v>
      </c>
      <c r="F32" s="159" t="s">
        <v>200</v>
      </c>
      <c r="G32" s="24">
        <f t="shared" si="6"/>
        <v>5.347222222222222E-2</v>
      </c>
      <c r="H32" s="25">
        <f t="shared" si="7"/>
        <v>18</v>
      </c>
      <c r="I32" s="9">
        <f t="shared" si="8"/>
        <v>18</v>
      </c>
      <c r="J32" s="33">
        <f t="shared" si="9"/>
        <v>4</v>
      </c>
      <c r="K32" s="48"/>
      <c r="L32" s="6">
        <v>4</v>
      </c>
      <c r="M32" s="6">
        <v>4</v>
      </c>
      <c r="N32" s="6">
        <v>5</v>
      </c>
      <c r="O32" s="6">
        <v>5</v>
      </c>
      <c r="P32" s="54"/>
      <c r="Q32" s="36">
        <v>5.4166666666666669E-2</v>
      </c>
      <c r="R32" s="36">
        <v>5.6250000000000001E-2</v>
      </c>
      <c r="S32" s="37">
        <v>5.347222222222222E-2</v>
      </c>
      <c r="T32" s="38">
        <v>5.486111111111111E-2</v>
      </c>
      <c r="U32" s="44"/>
      <c r="V32" s="8">
        <v>8</v>
      </c>
      <c r="W32" s="8">
        <v>8</v>
      </c>
      <c r="X32" s="39">
        <v>7</v>
      </c>
      <c r="Y32" s="40">
        <v>7</v>
      </c>
    </row>
    <row r="33" spans="1:25" ht="13.5" customHeight="1" x14ac:dyDescent="0.25">
      <c r="A33" s="45">
        <v>9</v>
      </c>
      <c r="B33" s="46" t="s">
        <v>39</v>
      </c>
      <c r="C33" s="488" t="s">
        <v>137</v>
      </c>
      <c r="D33" s="51">
        <v>2015</v>
      </c>
      <c r="E33" s="22">
        <f t="shared" si="5"/>
        <v>7</v>
      </c>
      <c r="F33" s="41" t="s">
        <v>34</v>
      </c>
      <c r="G33" s="24">
        <f t="shared" si="6"/>
        <v>5.486111111111111E-2</v>
      </c>
      <c r="H33" s="25">
        <f t="shared" si="7"/>
        <v>18</v>
      </c>
      <c r="I33" s="9">
        <f t="shared" si="8"/>
        <v>18</v>
      </c>
      <c r="J33" s="33">
        <f t="shared" si="9"/>
        <v>4</v>
      </c>
      <c r="K33" s="142">
        <v>6</v>
      </c>
      <c r="L33" s="171">
        <v>3</v>
      </c>
      <c r="M33" s="6">
        <v>5</v>
      </c>
      <c r="N33" s="6">
        <v>4</v>
      </c>
      <c r="O33" s="92"/>
      <c r="P33" s="35" t="s">
        <v>4</v>
      </c>
      <c r="Q33" s="36">
        <v>5.5555555555555552E-2</v>
      </c>
      <c r="R33" s="36">
        <v>5.486111111111111E-2</v>
      </c>
      <c r="S33" s="37">
        <v>5.486111111111111E-2</v>
      </c>
      <c r="T33" s="38"/>
      <c r="U33" s="44">
        <v>6</v>
      </c>
      <c r="V33" s="8">
        <v>9</v>
      </c>
      <c r="W33" s="8">
        <v>7</v>
      </c>
      <c r="X33" s="39">
        <v>8</v>
      </c>
      <c r="Y33" s="40"/>
    </row>
    <row r="34" spans="1:25" ht="13.5" customHeight="1" x14ac:dyDescent="0.25">
      <c r="A34" s="45">
        <v>10</v>
      </c>
      <c r="B34" s="46" t="s">
        <v>39</v>
      </c>
      <c r="C34" s="487" t="s">
        <v>136</v>
      </c>
      <c r="D34" s="51">
        <v>2015</v>
      </c>
      <c r="E34" s="22">
        <f t="shared" si="5"/>
        <v>7</v>
      </c>
      <c r="F34" s="41" t="s">
        <v>34</v>
      </c>
      <c r="G34" s="24">
        <f t="shared" si="6"/>
        <v>5.0694444444444452E-2</v>
      </c>
      <c r="H34" s="25">
        <f t="shared" si="7"/>
        <v>19</v>
      </c>
      <c r="I34" s="9">
        <f t="shared" si="8"/>
        <v>17</v>
      </c>
      <c r="J34" s="33">
        <f t="shared" si="9"/>
        <v>5</v>
      </c>
      <c r="K34" s="144">
        <v>5</v>
      </c>
      <c r="L34" s="6">
        <v>2</v>
      </c>
      <c r="M34" s="6">
        <v>6</v>
      </c>
      <c r="N34" s="6">
        <v>3</v>
      </c>
      <c r="O34" s="6">
        <v>3</v>
      </c>
      <c r="P34" s="54" t="s">
        <v>4</v>
      </c>
      <c r="Q34" s="36">
        <v>5.7638888888888885E-2</v>
      </c>
      <c r="R34" s="36">
        <v>5.0694444444444452E-2</v>
      </c>
      <c r="S34" s="37">
        <v>5.486111111111111E-2</v>
      </c>
      <c r="T34" s="38">
        <v>5.5555555555555552E-2</v>
      </c>
      <c r="U34" s="44">
        <v>7</v>
      </c>
      <c r="V34" s="8">
        <v>10</v>
      </c>
      <c r="W34" s="8">
        <v>6</v>
      </c>
      <c r="X34" s="39">
        <v>9</v>
      </c>
      <c r="Y34" s="40">
        <v>9</v>
      </c>
    </row>
    <row r="35" spans="1:25" ht="13.5" customHeight="1" x14ac:dyDescent="0.25">
      <c r="A35" s="45">
        <v>11</v>
      </c>
      <c r="B35" s="46" t="s">
        <v>39</v>
      </c>
      <c r="C35" s="487" t="s">
        <v>142</v>
      </c>
      <c r="D35" s="51">
        <v>2014</v>
      </c>
      <c r="E35" s="22">
        <f t="shared" si="5"/>
        <v>8</v>
      </c>
      <c r="F35" s="32" t="s">
        <v>30</v>
      </c>
      <c r="G35" s="24">
        <f t="shared" si="6"/>
        <v>4.6527777777777779E-2</v>
      </c>
      <c r="H35" s="25">
        <f t="shared" si="7"/>
        <v>12</v>
      </c>
      <c r="I35" s="9">
        <f t="shared" si="8"/>
        <v>12</v>
      </c>
      <c r="J35" s="33">
        <f t="shared" si="9"/>
        <v>1</v>
      </c>
      <c r="K35" s="138">
        <v>12</v>
      </c>
      <c r="L35" s="25"/>
      <c r="M35" s="7"/>
      <c r="N35" s="7"/>
      <c r="O35" s="52"/>
      <c r="P35" s="54">
        <v>4.6527777777777779E-2</v>
      </c>
      <c r="Q35" s="36"/>
      <c r="R35" s="36"/>
      <c r="S35" s="36"/>
      <c r="T35" s="38"/>
      <c r="U35" s="44">
        <v>2</v>
      </c>
      <c r="V35" s="8"/>
      <c r="W35" s="8"/>
      <c r="X35" s="39"/>
      <c r="Y35" s="40"/>
    </row>
    <row r="36" spans="1:25" ht="13.5" customHeight="1" x14ac:dyDescent="0.25">
      <c r="A36" s="45">
        <v>12</v>
      </c>
      <c r="B36" s="46" t="s">
        <v>39</v>
      </c>
      <c r="C36" s="487" t="s">
        <v>245</v>
      </c>
      <c r="D36" s="51">
        <v>2014</v>
      </c>
      <c r="E36" s="22">
        <f t="shared" si="5"/>
        <v>8</v>
      </c>
      <c r="F36" s="159" t="s">
        <v>200</v>
      </c>
      <c r="G36" s="24">
        <f t="shared" si="6"/>
        <v>5.2083333333333336E-2</v>
      </c>
      <c r="H36" s="25">
        <f t="shared" si="7"/>
        <v>12</v>
      </c>
      <c r="I36" s="9">
        <f t="shared" si="8"/>
        <v>12</v>
      </c>
      <c r="J36" s="33">
        <f t="shared" si="9"/>
        <v>3</v>
      </c>
      <c r="K36" s="48"/>
      <c r="L36" s="171">
        <v>7</v>
      </c>
      <c r="M36" s="52"/>
      <c r="N36" s="6">
        <v>1</v>
      </c>
      <c r="O36" s="6">
        <v>4</v>
      </c>
      <c r="P36" s="54"/>
      <c r="Q36" s="36">
        <v>5.2083333333333336E-2</v>
      </c>
      <c r="R36" s="36"/>
      <c r="S36" s="37">
        <v>5.6944444444444443E-2</v>
      </c>
      <c r="T36" s="38">
        <v>5.5555555555555552E-2</v>
      </c>
      <c r="U36" s="44"/>
      <c r="V36" s="8">
        <v>5</v>
      </c>
      <c r="W36" s="8"/>
      <c r="X36" s="39">
        <v>11</v>
      </c>
      <c r="Y36" s="40">
        <v>8</v>
      </c>
    </row>
    <row r="37" spans="1:25" ht="13.5" customHeight="1" x14ac:dyDescent="0.25">
      <c r="A37" s="45">
        <v>13</v>
      </c>
      <c r="B37" s="46" t="s">
        <v>39</v>
      </c>
      <c r="C37" s="488" t="s">
        <v>143</v>
      </c>
      <c r="D37" s="22">
        <v>2014</v>
      </c>
      <c r="E37" s="22">
        <f t="shared" si="5"/>
        <v>8</v>
      </c>
      <c r="F37" s="41" t="s">
        <v>34</v>
      </c>
      <c r="G37" s="24">
        <f t="shared" si="6"/>
        <v>6.0416666666666667E-2</v>
      </c>
      <c r="H37" s="25">
        <f t="shared" si="7"/>
        <v>8</v>
      </c>
      <c r="I37" s="9">
        <f t="shared" si="8"/>
        <v>7</v>
      </c>
      <c r="J37" s="33">
        <f t="shared" si="9"/>
        <v>5</v>
      </c>
      <c r="K37" s="145">
        <v>4</v>
      </c>
      <c r="L37" s="171">
        <v>1</v>
      </c>
      <c r="M37" s="6">
        <v>1</v>
      </c>
      <c r="N37" s="6">
        <v>1</v>
      </c>
      <c r="O37" s="6">
        <v>1</v>
      </c>
      <c r="P37" s="35" t="s">
        <v>4</v>
      </c>
      <c r="Q37" s="36">
        <v>6.5277777777777782E-2</v>
      </c>
      <c r="R37" s="36">
        <v>6.0416666666666667E-2</v>
      </c>
      <c r="S37" s="37">
        <v>6.0416666666666667E-2</v>
      </c>
      <c r="T37" s="38">
        <v>6.1805555555555558E-2</v>
      </c>
      <c r="U37" s="44">
        <v>8</v>
      </c>
      <c r="V37" s="8">
        <v>14</v>
      </c>
      <c r="W37" s="8">
        <v>11</v>
      </c>
      <c r="X37" s="39">
        <v>13</v>
      </c>
      <c r="Y37" s="40">
        <v>13</v>
      </c>
    </row>
    <row r="38" spans="1:25" ht="13.5" customHeight="1" x14ac:dyDescent="0.25">
      <c r="A38" s="45">
        <v>14</v>
      </c>
      <c r="B38" s="46" t="s">
        <v>39</v>
      </c>
      <c r="C38" s="487" t="s">
        <v>300</v>
      </c>
      <c r="D38" s="51">
        <v>2015</v>
      </c>
      <c r="E38" s="22">
        <f t="shared" si="5"/>
        <v>7</v>
      </c>
      <c r="F38" s="41" t="s">
        <v>34</v>
      </c>
      <c r="G38" s="24">
        <f t="shared" si="6"/>
        <v>5.6944444444444443E-2</v>
      </c>
      <c r="H38" s="25">
        <f t="shared" si="7"/>
        <v>5</v>
      </c>
      <c r="I38" s="9">
        <f t="shared" si="8"/>
        <v>5</v>
      </c>
      <c r="J38" s="33">
        <f t="shared" si="9"/>
        <v>3</v>
      </c>
      <c r="K38" s="163"/>
      <c r="L38" s="25"/>
      <c r="M38" s="6">
        <v>3</v>
      </c>
      <c r="N38" s="6">
        <v>1</v>
      </c>
      <c r="O38" s="6">
        <v>1</v>
      </c>
      <c r="P38" s="54"/>
      <c r="Q38" s="36"/>
      <c r="R38" s="36">
        <v>5.6944444444444443E-2</v>
      </c>
      <c r="S38" s="37">
        <v>5.7638888888888885E-2</v>
      </c>
      <c r="T38" s="38">
        <v>5.7638888888888885E-2</v>
      </c>
      <c r="U38" s="44"/>
      <c r="V38" s="8"/>
      <c r="W38" s="8">
        <v>9</v>
      </c>
      <c r="X38" s="39">
        <v>12</v>
      </c>
      <c r="Y38" s="40">
        <v>11</v>
      </c>
    </row>
    <row r="39" spans="1:25" ht="13.5" customHeight="1" x14ac:dyDescent="0.25">
      <c r="A39" s="45">
        <v>15</v>
      </c>
      <c r="B39" s="46" t="s">
        <v>39</v>
      </c>
      <c r="C39" s="488" t="s">
        <v>138</v>
      </c>
      <c r="D39" s="22">
        <v>2015</v>
      </c>
      <c r="E39" s="22">
        <f t="shared" si="5"/>
        <v>7</v>
      </c>
      <c r="F39" s="41" t="s">
        <v>34</v>
      </c>
      <c r="G39" s="24">
        <f t="shared" si="6"/>
        <v>0</v>
      </c>
      <c r="H39" s="25">
        <f t="shared" si="7"/>
        <v>3</v>
      </c>
      <c r="I39" s="9">
        <f t="shared" si="8"/>
        <v>3</v>
      </c>
      <c r="J39" s="33">
        <f t="shared" si="9"/>
        <v>1</v>
      </c>
      <c r="K39" s="142">
        <v>3</v>
      </c>
      <c r="L39" s="7"/>
      <c r="M39" s="25"/>
      <c r="N39" s="7"/>
      <c r="O39" s="25"/>
      <c r="P39" s="54" t="s">
        <v>4</v>
      </c>
      <c r="Q39" s="36"/>
      <c r="R39" s="36"/>
      <c r="S39" s="37"/>
      <c r="T39" s="38"/>
      <c r="U39" s="44">
        <v>9</v>
      </c>
      <c r="V39" s="8"/>
      <c r="W39" s="8"/>
      <c r="X39" s="39"/>
      <c r="Y39" s="40"/>
    </row>
    <row r="40" spans="1:25" ht="13.5" customHeight="1" x14ac:dyDescent="0.25">
      <c r="A40" s="45">
        <v>16</v>
      </c>
      <c r="B40" s="46" t="s">
        <v>39</v>
      </c>
      <c r="C40" s="487" t="s">
        <v>337</v>
      </c>
      <c r="D40" s="51">
        <v>2015</v>
      </c>
      <c r="E40" s="22">
        <f t="shared" si="5"/>
        <v>7</v>
      </c>
      <c r="F40" s="32" t="s">
        <v>30</v>
      </c>
      <c r="G40" s="24">
        <f t="shared" si="6"/>
        <v>5.6250000000000001E-2</v>
      </c>
      <c r="H40" s="25">
        <f t="shared" si="7"/>
        <v>3</v>
      </c>
      <c r="I40" s="9">
        <f t="shared" si="8"/>
        <v>3</v>
      </c>
      <c r="J40" s="33">
        <f t="shared" si="9"/>
        <v>2</v>
      </c>
      <c r="K40" s="48"/>
      <c r="L40" s="25"/>
      <c r="M40" s="52"/>
      <c r="N40" s="6">
        <v>2</v>
      </c>
      <c r="O40" s="6">
        <v>1</v>
      </c>
      <c r="P40" s="54"/>
      <c r="Q40" s="36"/>
      <c r="R40" s="36"/>
      <c r="S40" s="37">
        <v>5.6250000000000001E-2</v>
      </c>
      <c r="T40" s="38">
        <v>6.0416666666666667E-2</v>
      </c>
      <c r="U40" s="44"/>
      <c r="V40" s="8"/>
      <c r="W40" s="8"/>
      <c r="X40" s="39">
        <v>10</v>
      </c>
      <c r="Y40" s="40">
        <v>12</v>
      </c>
    </row>
    <row r="41" spans="1:25" ht="13.5" customHeight="1" x14ac:dyDescent="0.25">
      <c r="A41" s="45">
        <v>17</v>
      </c>
      <c r="B41" s="46" t="s">
        <v>39</v>
      </c>
      <c r="C41" s="487" t="s">
        <v>242</v>
      </c>
      <c r="D41" s="51">
        <v>2015</v>
      </c>
      <c r="E41" s="22">
        <f t="shared" si="5"/>
        <v>7</v>
      </c>
      <c r="F41" s="41" t="s">
        <v>34</v>
      </c>
      <c r="G41" s="24">
        <f t="shared" si="6"/>
        <v>5.6944444444444443E-2</v>
      </c>
      <c r="H41" s="25">
        <f t="shared" si="7"/>
        <v>3</v>
      </c>
      <c r="I41" s="9">
        <f t="shared" si="8"/>
        <v>3</v>
      </c>
      <c r="J41" s="33">
        <f t="shared" si="9"/>
        <v>2</v>
      </c>
      <c r="K41" s="163"/>
      <c r="L41" s="171">
        <v>1</v>
      </c>
      <c r="M41" s="52"/>
      <c r="N41" s="52"/>
      <c r="O41" s="6">
        <v>2</v>
      </c>
      <c r="P41" s="54"/>
      <c r="Q41" s="36">
        <v>6.0416666666666667E-2</v>
      </c>
      <c r="R41" s="36"/>
      <c r="S41" s="37"/>
      <c r="T41" s="38">
        <v>5.6944444444444443E-2</v>
      </c>
      <c r="U41" s="44"/>
      <c r="V41" s="8">
        <v>11</v>
      </c>
      <c r="W41" s="8"/>
      <c r="X41" s="39"/>
      <c r="Y41" s="40">
        <v>10</v>
      </c>
    </row>
    <row r="42" spans="1:25" ht="13.5" customHeight="1" x14ac:dyDescent="0.25">
      <c r="A42" s="45">
        <v>18</v>
      </c>
      <c r="B42" s="46" t="s">
        <v>39</v>
      </c>
      <c r="C42" s="487" t="s">
        <v>241</v>
      </c>
      <c r="D42" s="51">
        <v>2015</v>
      </c>
      <c r="E42" s="22">
        <f t="shared" si="5"/>
        <v>7</v>
      </c>
      <c r="F42" s="41" t="s">
        <v>34</v>
      </c>
      <c r="G42" s="24">
        <f t="shared" si="6"/>
        <v>6.1111111111111116E-2</v>
      </c>
      <c r="H42" s="25">
        <f t="shared" si="7"/>
        <v>3</v>
      </c>
      <c r="I42" s="9">
        <f t="shared" si="8"/>
        <v>3</v>
      </c>
      <c r="J42" s="33">
        <f t="shared" si="9"/>
        <v>3</v>
      </c>
      <c r="K42" s="163"/>
      <c r="L42" s="171">
        <v>1</v>
      </c>
      <c r="M42" s="6">
        <v>1</v>
      </c>
      <c r="N42" s="6">
        <v>1</v>
      </c>
      <c r="O42" s="92"/>
      <c r="P42" s="54"/>
      <c r="Q42" s="36">
        <v>6.25E-2</v>
      </c>
      <c r="R42" s="36" t="s">
        <v>304</v>
      </c>
      <c r="S42" s="37">
        <v>6.1111111111111116E-2</v>
      </c>
      <c r="T42" s="38"/>
      <c r="U42" s="44"/>
      <c r="V42" s="8">
        <v>12</v>
      </c>
      <c r="W42" s="8">
        <v>17</v>
      </c>
      <c r="X42" s="39">
        <v>14</v>
      </c>
      <c r="Y42" s="40"/>
    </row>
    <row r="43" spans="1:25" ht="13.5" customHeight="1" x14ac:dyDescent="0.25">
      <c r="A43" s="45">
        <v>19</v>
      </c>
      <c r="B43" s="46" t="s">
        <v>39</v>
      </c>
      <c r="C43" s="487" t="s">
        <v>243</v>
      </c>
      <c r="D43" s="51">
        <v>2015</v>
      </c>
      <c r="E43" s="22">
        <f t="shared" si="5"/>
        <v>7</v>
      </c>
      <c r="F43" s="41" t="s">
        <v>34</v>
      </c>
      <c r="G43" s="24">
        <f t="shared" si="6"/>
        <v>6.458333333333334E-2</v>
      </c>
      <c r="H43" s="25">
        <f t="shared" si="7"/>
        <v>3</v>
      </c>
      <c r="I43" s="9">
        <f t="shared" si="8"/>
        <v>3</v>
      </c>
      <c r="J43" s="33">
        <f t="shared" si="9"/>
        <v>3</v>
      </c>
      <c r="K43" s="163"/>
      <c r="L43" s="171">
        <v>1</v>
      </c>
      <c r="M43" s="7"/>
      <c r="N43" s="6">
        <v>1</v>
      </c>
      <c r="O43" s="493">
        <v>1</v>
      </c>
      <c r="P43" s="54"/>
      <c r="Q43" s="36">
        <v>6.6666666666666666E-2</v>
      </c>
      <c r="R43" s="36"/>
      <c r="S43" s="37">
        <v>6.5972222222222224E-2</v>
      </c>
      <c r="T43" s="38">
        <v>6.458333333333334E-2</v>
      </c>
      <c r="U43" s="44"/>
      <c r="V43" s="8">
        <v>15</v>
      </c>
      <c r="W43" s="8"/>
      <c r="X43" s="39">
        <v>17</v>
      </c>
      <c r="Y43" s="40">
        <v>15</v>
      </c>
    </row>
    <row r="44" spans="1:25" ht="13.5" customHeight="1" x14ac:dyDescent="0.25">
      <c r="A44" s="45">
        <v>20</v>
      </c>
      <c r="B44" s="46" t="s">
        <v>39</v>
      </c>
      <c r="C44" s="487" t="s">
        <v>303</v>
      </c>
      <c r="D44" s="51">
        <v>2014</v>
      </c>
      <c r="E44" s="22">
        <f t="shared" si="5"/>
        <v>8</v>
      </c>
      <c r="F44" s="41" t="s">
        <v>34</v>
      </c>
      <c r="G44" s="24">
        <f t="shared" si="6"/>
        <v>6.5277777777777782E-2</v>
      </c>
      <c r="H44" s="25">
        <f t="shared" si="7"/>
        <v>3</v>
      </c>
      <c r="I44" s="9">
        <f t="shared" si="8"/>
        <v>3</v>
      </c>
      <c r="J44" s="33">
        <f t="shared" si="9"/>
        <v>3</v>
      </c>
      <c r="K44" s="163"/>
      <c r="L44" s="25"/>
      <c r="M44" s="6">
        <v>1</v>
      </c>
      <c r="N44" s="6">
        <v>1</v>
      </c>
      <c r="O44" s="493">
        <v>1</v>
      </c>
      <c r="P44" s="54"/>
      <c r="Q44" s="36"/>
      <c r="R44" s="36">
        <v>6.5277777777777782E-2</v>
      </c>
      <c r="S44" s="37">
        <v>6.5277777777777782E-2</v>
      </c>
      <c r="T44" s="38">
        <v>6.6666666666666666E-2</v>
      </c>
      <c r="U44" s="44"/>
      <c r="V44" s="8"/>
      <c r="W44" s="8">
        <v>15</v>
      </c>
      <c r="X44" s="39">
        <v>16</v>
      </c>
      <c r="Y44" s="40">
        <v>16</v>
      </c>
    </row>
    <row r="45" spans="1:25" ht="13.5" customHeight="1" x14ac:dyDescent="0.25">
      <c r="A45" s="45">
        <v>21</v>
      </c>
      <c r="B45" s="46" t="s">
        <v>39</v>
      </c>
      <c r="C45" s="487" t="s">
        <v>244</v>
      </c>
      <c r="D45" s="51">
        <v>2015</v>
      </c>
      <c r="E45" s="22">
        <f t="shared" si="5"/>
        <v>7</v>
      </c>
      <c r="F45" s="41" t="s">
        <v>34</v>
      </c>
      <c r="G45" s="24">
        <f t="shared" si="6"/>
        <v>6.6666666666666666E-2</v>
      </c>
      <c r="H45" s="25">
        <f t="shared" si="7"/>
        <v>3</v>
      </c>
      <c r="I45" s="9">
        <f t="shared" si="8"/>
        <v>3</v>
      </c>
      <c r="J45" s="33">
        <f t="shared" si="9"/>
        <v>3</v>
      </c>
      <c r="K45" s="48"/>
      <c r="L45" s="171">
        <v>1</v>
      </c>
      <c r="M45" s="6">
        <v>1</v>
      </c>
      <c r="N45" s="52"/>
      <c r="O45" s="493">
        <v>1</v>
      </c>
      <c r="P45" s="54"/>
      <c r="Q45" s="36">
        <v>6.8749999999999992E-2</v>
      </c>
      <c r="R45" s="36">
        <v>6.6666666666666666E-2</v>
      </c>
      <c r="S45" s="37"/>
      <c r="T45" s="38">
        <v>8.1250000000000003E-2</v>
      </c>
      <c r="U45" s="44"/>
      <c r="V45" s="8">
        <v>16</v>
      </c>
      <c r="W45" s="8">
        <v>16</v>
      </c>
      <c r="X45" s="39"/>
      <c r="Y45" s="40">
        <v>17</v>
      </c>
    </row>
    <row r="46" spans="1:25" ht="13.5" customHeight="1" x14ac:dyDescent="0.25">
      <c r="A46" s="45">
        <v>22</v>
      </c>
      <c r="B46" s="46" t="s">
        <v>39</v>
      </c>
      <c r="C46" s="488" t="s">
        <v>140</v>
      </c>
      <c r="D46" s="51">
        <v>2015</v>
      </c>
      <c r="E46" s="22">
        <f t="shared" si="5"/>
        <v>7</v>
      </c>
      <c r="F46" s="55" t="s">
        <v>144</v>
      </c>
      <c r="G46" s="24">
        <f t="shared" si="6"/>
        <v>0</v>
      </c>
      <c r="H46" s="25">
        <f t="shared" si="7"/>
        <v>2</v>
      </c>
      <c r="I46" s="9">
        <f t="shared" si="8"/>
        <v>2</v>
      </c>
      <c r="J46" s="33">
        <f t="shared" si="9"/>
        <v>1</v>
      </c>
      <c r="K46" s="142">
        <v>2</v>
      </c>
      <c r="L46" s="7"/>
      <c r="M46" s="25"/>
      <c r="N46" s="25"/>
      <c r="O46" s="50"/>
      <c r="P46" s="54" t="s">
        <v>4</v>
      </c>
      <c r="Q46" s="36"/>
      <c r="R46" s="36"/>
      <c r="S46" s="37"/>
      <c r="T46" s="38"/>
      <c r="U46" s="44">
        <v>10</v>
      </c>
      <c r="V46" s="8"/>
      <c r="W46" s="8"/>
      <c r="X46" s="39"/>
      <c r="Y46" s="40"/>
    </row>
    <row r="47" spans="1:25" ht="13.5" customHeight="1" x14ac:dyDescent="0.25">
      <c r="A47" s="45">
        <v>23</v>
      </c>
      <c r="B47" s="46" t="s">
        <v>39</v>
      </c>
      <c r="C47" s="487" t="s">
        <v>301</v>
      </c>
      <c r="D47" s="51">
        <v>2014</v>
      </c>
      <c r="E47" s="22">
        <f t="shared" si="5"/>
        <v>8</v>
      </c>
      <c r="F47" s="55" t="s">
        <v>134</v>
      </c>
      <c r="G47" s="24">
        <f t="shared" si="6"/>
        <v>5.8333333333333327E-2</v>
      </c>
      <c r="H47" s="25">
        <f t="shared" si="7"/>
        <v>2</v>
      </c>
      <c r="I47" s="9">
        <f t="shared" si="8"/>
        <v>2</v>
      </c>
      <c r="J47" s="33">
        <f t="shared" si="9"/>
        <v>1</v>
      </c>
      <c r="K47" s="163"/>
      <c r="L47" s="25"/>
      <c r="M47" s="6">
        <v>2</v>
      </c>
      <c r="N47" s="56"/>
      <c r="O47" s="120"/>
      <c r="P47" s="54"/>
      <c r="Q47" s="36"/>
      <c r="R47" s="36">
        <v>5.8333333333333327E-2</v>
      </c>
      <c r="S47" s="37"/>
      <c r="T47" s="38"/>
      <c r="U47" s="44"/>
      <c r="V47" s="8"/>
      <c r="W47" s="8">
        <v>10</v>
      </c>
      <c r="X47" s="39"/>
      <c r="Y47" s="40"/>
    </row>
    <row r="48" spans="1:25" ht="13.5" customHeight="1" x14ac:dyDescent="0.25">
      <c r="A48" s="45">
        <v>24</v>
      </c>
      <c r="B48" s="46" t="s">
        <v>39</v>
      </c>
      <c r="C48" s="487" t="s">
        <v>302</v>
      </c>
      <c r="D48" s="51">
        <v>2014</v>
      </c>
      <c r="E48" s="22">
        <f t="shared" si="5"/>
        <v>8</v>
      </c>
      <c r="F48" s="41" t="s">
        <v>34</v>
      </c>
      <c r="G48" s="24">
        <f t="shared" si="6"/>
        <v>6.25E-2</v>
      </c>
      <c r="H48" s="25">
        <f t="shared" si="7"/>
        <v>2</v>
      </c>
      <c r="I48" s="9">
        <f t="shared" si="8"/>
        <v>2</v>
      </c>
      <c r="J48" s="33">
        <f t="shared" si="9"/>
        <v>2</v>
      </c>
      <c r="K48" s="163"/>
      <c r="L48" s="25"/>
      <c r="M48" s="6">
        <v>1</v>
      </c>
      <c r="N48" s="473">
        <v>1</v>
      </c>
      <c r="O48" s="120"/>
      <c r="P48" s="54"/>
      <c r="Q48" s="36"/>
      <c r="R48" s="36">
        <v>6.25E-2</v>
      </c>
      <c r="S48" s="37">
        <v>6.3194444444444442E-2</v>
      </c>
      <c r="T48" s="38"/>
      <c r="U48" s="44"/>
      <c r="V48" s="8"/>
      <c r="W48" s="8">
        <v>13</v>
      </c>
      <c r="X48" s="39">
        <v>15</v>
      </c>
      <c r="Y48" s="40"/>
    </row>
    <row r="49" spans="1:25" ht="13.5" customHeight="1" x14ac:dyDescent="0.25">
      <c r="A49" s="45">
        <v>25</v>
      </c>
      <c r="B49" s="46" t="s">
        <v>39</v>
      </c>
      <c r="C49" s="487" t="s">
        <v>320</v>
      </c>
      <c r="D49" s="51">
        <v>2015</v>
      </c>
      <c r="E49" s="22">
        <f t="shared" si="5"/>
        <v>7</v>
      </c>
      <c r="F49" s="41" t="s">
        <v>34</v>
      </c>
      <c r="G49" s="24">
        <f t="shared" si="6"/>
        <v>8.2638888888888887E-2</v>
      </c>
      <c r="H49" s="25">
        <f t="shared" si="7"/>
        <v>2</v>
      </c>
      <c r="I49" s="9">
        <f t="shared" si="8"/>
        <v>2</v>
      </c>
      <c r="J49" s="33">
        <f t="shared" si="9"/>
        <v>2</v>
      </c>
      <c r="K49" s="48"/>
      <c r="L49" s="25"/>
      <c r="M49" s="52"/>
      <c r="N49" s="473">
        <v>1</v>
      </c>
      <c r="O49" s="493">
        <v>1</v>
      </c>
      <c r="P49" s="54"/>
      <c r="Q49" s="36"/>
      <c r="R49" s="36"/>
      <c r="S49" s="37">
        <v>8.8888888888888892E-2</v>
      </c>
      <c r="T49" s="38">
        <v>8.2638888888888887E-2</v>
      </c>
      <c r="U49" s="44"/>
      <c r="V49" s="8"/>
      <c r="W49" s="8"/>
      <c r="X49" s="39">
        <v>18</v>
      </c>
      <c r="Y49" s="40">
        <v>18</v>
      </c>
    </row>
    <row r="50" spans="1:25" ht="13.5" customHeight="1" x14ac:dyDescent="0.25">
      <c r="A50" s="45">
        <v>26</v>
      </c>
      <c r="B50" s="46" t="s">
        <v>39</v>
      </c>
      <c r="C50" s="487" t="s">
        <v>141</v>
      </c>
      <c r="D50" s="51">
        <v>2015</v>
      </c>
      <c r="E50" s="22">
        <f t="shared" si="5"/>
        <v>7</v>
      </c>
      <c r="F50" s="23" t="s">
        <v>32</v>
      </c>
      <c r="G50" s="24">
        <f t="shared" si="6"/>
        <v>0</v>
      </c>
      <c r="H50" s="25">
        <f t="shared" si="7"/>
        <v>1</v>
      </c>
      <c r="I50" s="9">
        <f t="shared" si="8"/>
        <v>1</v>
      </c>
      <c r="J50" s="33">
        <f t="shared" si="9"/>
        <v>1</v>
      </c>
      <c r="K50" s="142">
        <v>1</v>
      </c>
      <c r="L50" s="25"/>
      <c r="M50" s="52"/>
      <c r="N50" s="53"/>
      <c r="O50" s="50"/>
      <c r="P50" s="54" t="s">
        <v>4</v>
      </c>
      <c r="Q50" s="36"/>
      <c r="R50" s="36"/>
      <c r="S50" s="37"/>
      <c r="T50" s="38"/>
      <c r="U50" s="44">
        <v>11</v>
      </c>
      <c r="V50" s="8"/>
      <c r="W50" s="8"/>
      <c r="X50" s="39"/>
      <c r="Y50" s="40"/>
    </row>
    <row r="51" spans="1:25" ht="13.5" customHeight="1" x14ac:dyDescent="0.25">
      <c r="A51" s="45">
        <v>27</v>
      </c>
      <c r="B51" s="46" t="s">
        <v>39</v>
      </c>
      <c r="C51" s="487" t="s">
        <v>247</v>
      </c>
      <c r="D51" s="51">
        <v>2015</v>
      </c>
      <c r="E51" s="22">
        <f t="shared" si="5"/>
        <v>7</v>
      </c>
      <c r="F51" s="41" t="s">
        <v>34</v>
      </c>
      <c r="G51" s="24">
        <f t="shared" si="6"/>
        <v>6.3888888888888884E-2</v>
      </c>
      <c r="H51" s="25">
        <f t="shared" si="7"/>
        <v>1</v>
      </c>
      <c r="I51" s="9">
        <f t="shared" si="8"/>
        <v>1</v>
      </c>
      <c r="J51" s="33">
        <f t="shared" si="9"/>
        <v>1</v>
      </c>
      <c r="K51" s="48"/>
      <c r="L51" s="171">
        <v>1</v>
      </c>
      <c r="M51" s="52"/>
      <c r="N51" s="53"/>
      <c r="O51" s="50"/>
      <c r="P51" s="54"/>
      <c r="Q51" s="36">
        <v>6.3888888888888884E-2</v>
      </c>
      <c r="R51" s="36"/>
      <c r="S51" s="37"/>
      <c r="T51" s="38"/>
      <c r="U51" s="44"/>
      <c r="V51" s="8">
        <v>13</v>
      </c>
      <c r="W51" s="8"/>
      <c r="X51" s="39"/>
      <c r="Y51" s="40"/>
    </row>
    <row r="52" spans="1:25" ht="13.5" customHeight="1" x14ac:dyDescent="0.25">
      <c r="A52" s="45">
        <v>28</v>
      </c>
      <c r="B52" s="46" t="s">
        <v>39</v>
      </c>
      <c r="C52" s="488" t="s">
        <v>327</v>
      </c>
      <c r="D52" s="22">
        <v>2015</v>
      </c>
      <c r="E52" s="22">
        <f t="shared" si="5"/>
        <v>7</v>
      </c>
      <c r="F52" s="159" t="s">
        <v>200</v>
      </c>
      <c r="G52" s="24"/>
      <c r="H52" s="25">
        <f t="shared" si="7"/>
        <v>1</v>
      </c>
      <c r="I52" s="9">
        <f t="shared" si="8"/>
        <v>1</v>
      </c>
      <c r="J52" s="33">
        <f t="shared" si="9"/>
        <v>1</v>
      </c>
      <c r="K52" s="5"/>
      <c r="L52" s="25"/>
      <c r="M52" s="7"/>
      <c r="N52" s="53"/>
      <c r="O52" s="493">
        <v>1</v>
      </c>
      <c r="P52" s="35"/>
      <c r="Q52" s="36"/>
      <c r="R52" s="36"/>
      <c r="S52" s="37"/>
      <c r="T52" s="38">
        <v>6.3888888888888884E-2</v>
      </c>
      <c r="U52" s="44"/>
      <c r="V52" s="8"/>
      <c r="W52" s="8"/>
      <c r="X52" s="39"/>
      <c r="Y52" s="40">
        <v>14</v>
      </c>
    </row>
    <row r="53" spans="1:25" ht="13.5" customHeight="1" thickBot="1" x14ac:dyDescent="0.3">
      <c r="A53" s="181">
        <v>28</v>
      </c>
      <c r="B53" s="77"/>
      <c r="C53" s="494"/>
      <c r="D53" s="76"/>
      <c r="E53" s="136"/>
      <c r="F53" s="55"/>
      <c r="G53" s="77"/>
      <c r="H53" s="78"/>
      <c r="I53" s="76"/>
      <c r="J53" s="79" t="s">
        <v>38</v>
      </c>
      <c r="K53" s="91">
        <f>COUNTIF(K25:K52,"&gt;-1")</f>
        <v>11</v>
      </c>
      <c r="L53" s="91">
        <f>COUNTIF(L25:L52,"&gt;-1")</f>
        <v>16</v>
      </c>
      <c r="M53" s="91">
        <f>COUNTIF(M25:M52,"&gt;-1")</f>
        <v>17</v>
      </c>
      <c r="N53" s="91">
        <f>COUNTIF(N25:N52,"&gt;-1")</f>
        <v>18</v>
      </c>
      <c r="O53" s="91">
        <f>COUNTIF(O25:O52,"&gt;-1")</f>
        <v>18</v>
      </c>
      <c r="P53" s="112"/>
      <c r="Q53" s="113"/>
      <c r="R53" s="114"/>
      <c r="S53" s="115"/>
      <c r="T53" s="116"/>
      <c r="U53" s="117"/>
      <c r="V53" s="118"/>
      <c r="W53" s="118"/>
      <c r="X53" s="67"/>
      <c r="Y53" s="119"/>
    </row>
    <row r="54" spans="1:25" s="495" customFormat="1" ht="13.5" customHeight="1" thickBot="1" x14ac:dyDescent="0.3">
      <c r="A54" s="1"/>
      <c r="B54" s="2" t="s">
        <v>47</v>
      </c>
      <c r="C54" s="477" t="s">
        <v>48</v>
      </c>
      <c r="D54" s="516" t="s">
        <v>49</v>
      </c>
      <c r="E54" s="516"/>
      <c r="F54" s="459" t="s">
        <v>169</v>
      </c>
      <c r="G54" s="514" t="s">
        <v>50</v>
      </c>
      <c r="H54" s="514"/>
      <c r="I54" s="3" t="s">
        <v>4</v>
      </c>
      <c r="J54" s="4" t="s">
        <v>4</v>
      </c>
      <c r="K54" s="466" t="s">
        <v>5</v>
      </c>
      <c r="L54" s="384"/>
      <c r="M54" s="384"/>
      <c r="N54" s="384"/>
      <c r="O54" s="467"/>
      <c r="P54" s="149" t="s">
        <v>173</v>
      </c>
      <c r="Q54" s="150"/>
      <c r="R54" s="150"/>
      <c r="S54" s="150"/>
      <c r="T54" s="151"/>
      <c r="U54" s="468" t="s">
        <v>6</v>
      </c>
      <c r="V54" s="461"/>
      <c r="W54" s="461"/>
      <c r="X54" s="461"/>
      <c r="Y54" s="469"/>
    </row>
    <row r="55" spans="1:25" s="495" customFormat="1" ht="13.5" customHeight="1" thickBot="1" x14ac:dyDescent="0.3">
      <c r="A55" s="5" t="s">
        <v>7</v>
      </c>
      <c r="B55" s="7" t="s">
        <v>8</v>
      </c>
      <c r="C55" s="479" t="s">
        <v>9</v>
      </c>
      <c r="D55" s="6" t="s">
        <v>10</v>
      </c>
      <c r="E55" s="22" t="s">
        <v>125</v>
      </c>
      <c r="F55" s="6" t="s">
        <v>12</v>
      </c>
      <c r="G55" s="7" t="s">
        <v>13</v>
      </c>
      <c r="H55" s="8" t="s">
        <v>14</v>
      </c>
      <c r="I55" s="9" t="s">
        <v>15</v>
      </c>
      <c r="J55" s="10" t="s">
        <v>16</v>
      </c>
      <c r="K55" s="11" t="s">
        <v>17</v>
      </c>
      <c r="L55" s="12" t="s">
        <v>18</v>
      </c>
      <c r="M55" s="12" t="s">
        <v>19</v>
      </c>
      <c r="N55" s="12" t="s">
        <v>20</v>
      </c>
      <c r="O55" s="13" t="s">
        <v>108</v>
      </c>
      <c r="P55" s="14" t="s">
        <v>21</v>
      </c>
      <c r="Q55" s="15" t="s">
        <v>22</v>
      </c>
      <c r="R55" s="16" t="s">
        <v>23</v>
      </c>
      <c r="S55" s="15" t="s">
        <v>24</v>
      </c>
      <c r="T55" s="17" t="s">
        <v>110</v>
      </c>
      <c r="U55" s="18" t="s">
        <v>25</v>
      </c>
      <c r="V55" s="19" t="s">
        <v>26</v>
      </c>
      <c r="W55" s="19" t="s">
        <v>27</v>
      </c>
      <c r="X55" s="20" t="s">
        <v>28</v>
      </c>
      <c r="Y55" s="21" t="s">
        <v>109</v>
      </c>
    </row>
    <row r="56" spans="1:25" s="495" customFormat="1" ht="13.5" customHeight="1" x14ac:dyDescent="0.25">
      <c r="A56" s="45">
        <v>1</v>
      </c>
      <c r="B56" s="46" t="s">
        <v>47</v>
      </c>
      <c r="C56" s="485" t="s">
        <v>29</v>
      </c>
      <c r="D56" s="22">
        <v>2012</v>
      </c>
      <c r="E56" s="22">
        <f t="shared" ref="E56:E78" si="10">SUM(2022-D56)</f>
        <v>10</v>
      </c>
      <c r="F56" s="196" t="s">
        <v>258</v>
      </c>
      <c r="G56" s="24">
        <f t="shared" ref="G56:G78" si="11">MIN(P56:T56)</f>
        <v>0.12569444444444444</v>
      </c>
      <c r="H56" s="25">
        <f t="shared" ref="H56:H78" si="12">SUM(K56:O56)</f>
        <v>75</v>
      </c>
      <c r="I56" s="9">
        <f t="shared" ref="I56:I78" si="13">IF(COUNTIF(K56:O56,"&gt;=0")&lt;4,SUM(K56:O56),SUM(LARGE(K56:O56,1),LARGE(K56:O56,2),LARGE(K56:O56,3),LARGE(K56:O56,4)))</f>
        <v>60</v>
      </c>
      <c r="J56" s="33">
        <f t="shared" ref="J56:J78" si="14">COUNTIF(K56:O56,"&gt;0")</f>
        <v>5</v>
      </c>
      <c r="K56" s="165">
        <v>15</v>
      </c>
      <c r="L56" s="169">
        <v>15</v>
      </c>
      <c r="M56" s="169">
        <v>15</v>
      </c>
      <c r="N56" s="169">
        <v>15</v>
      </c>
      <c r="O56" s="169">
        <v>15</v>
      </c>
      <c r="P56" s="121">
        <v>0.1277777777777778</v>
      </c>
      <c r="Q56" s="80">
        <v>0.12847222222222224</v>
      </c>
      <c r="R56" s="80">
        <v>0.12569444444444444</v>
      </c>
      <c r="S56" s="80">
        <v>0.12847222222222224</v>
      </c>
      <c r="T56" s="81">
        <v>0.12569444444444444</v>
      </c>
      <c r="U56" s="166">
        <v>1</v>
      </c>
      <c r="V56" s="173">
        <v>1</v>
      </c>
      <c r="W56" s="173">
        <v>1</v>
      </c>
      <c r="X56" s="463">
        <v>1</v>
      </c>
      <c r="Y56" s="496">
        <v>1</v>
      </c>
    </row>
    <row r="57" spans="1:25" s="495" customFormat="1" ht="13.5" customHeight="1" x14ac:dyDescent="0.25">
      <c r="A57" s="45">
        <v>2</v>
      </c>
      <c r="B57" s="46" t="s">
        <v>47</v>
      </c>
      <c r="C57" s="485" t="s">
        <v>147</v>
      </c>
      <c r="D57" s="51">
        <v>2012</v>
      </c>
      <c r="E57" s="22">
        <f t="shared" si="10"/>
        <v>10</v>
      </c>
      <c r="F57" s="32" t="s">
        <v>30</v>
      </c>
      <c r="G57" s="24">
        <f t="shared" si="11"/>
        <v>0.12847222222222224</v>
      </c>
      <c r="H57" s="25">
        <f t="shared" si="12"/>
        <v>60</v>
      </c>
      <c r="I57" s="9">
        <f t="shared" si="13"/>
        <v>48</v>
      </c>
      <c r="J57" s="33">
        <f t="shared" si="14"/>
        <v>5</v>
      </c>
      <c r="K57" s="140">
        <v>12</v>
      </c>
      <c r="L57" s="170">
        <v>12</v>
      </c>
      <c r="M57" s="170">
        <v>12</v>
      </c>
      <c r="N57" s="170">
        <v>12</v>
      </c>
      <c r="O57" s="170">
        <v>12</v>
      </c>
      <c r="P57" s="54">
        <v>0.13055555555555556</v>
      </c>
      <c r="Q57" s="36">
        <v>0.13055555555555556</v>
      </c>
      <c r="R57" s="36">
        <v>0.12986111111111112</v>
      </c>
      <c r="S57" s="37" t="s">
        <v>4</v>
      </c>
      <c r="T57" s="38">
        <v>0.12847222222222224</v>
      </c>
      <c r="U57" s="44">
        <v>2</v>
      </c>
      <c r="V57" s="8">
        <v>2</v>
      </c>
      <c r="W57" s="8">
        <v>2</v>
      </c>
      <c r="X57" s="39">
        <v>2</v>
      </c>
      <c r="Y57" s="40">
        <v>2</v>
      </c>
    </row>
    <row r="58" spans="1:25" s="495" customFormat="1" ht="13.5" customHeight="1" x14ac:dyDescent="0.25">
      <c r="A58" s="45">
        <v>3</v>
      </c>
      <c r="B58" s="46" t="s">
        <v>47</v>
      </c>
      <c r="C58" s="485" t="s">
        <v>146</v>
      </c>
      <c r="D58" s="51">
        <v>2012</v>
      </c>
      <c r="E58" s="22">
        <f t="shared" si="10"/>
        <v>10</v>
      </c>
      <c r="F58" s="32" t="s">
        <v>30</v>
      </c>
      <c r="G58" s="24">
        <f t="shared" si="11"/>
        <v>0.13472222222222222</v>
      </c>
      <c r="H58" s="25">
        <f t="shared" si="12"/>
        <v>48</v>
      </c>
      <c r="I58" s="9">
        <f t="shared" si="13"/>
        <v>40</v>
      </c>
      <c r="J58" s="33">
        <f t="shared" si="14"/>
        <v>5</v>
      </c>
      <c r="K58" s="140">
        <v>10</v>
      </c>
      <c r="L58" s="170">
        <v>10</v>
      </c>
      <c r="M58" s="170">
        <v>10</v>
      </c>
      <c r="N58" s="170">
        <v>10</v>
      </c>
      <c r="O58" s="170">
        <v>8</v>
      </c>
      <c r="P58" s="54">
        <v>0.1423611111111111</v>
      </c>
      <c r="Q58" s="36">
        <v>0.13819444444444443</v>
      </c>
      <c r="R58" s="36">
        <v>0.13680555555555554</v>
      </c>
      <c r="S58" s="37" t="s">
        <v>4</v>
      </c>
      <c r="T58" s="38">
        <v>0.13472222222222222</v>
      </c>
      <c r="U58" s="44">
        <v>3</v>
      </c>
      <c r="V58" s="8">
        <v>3</v>
      </c>
      <c r="W58" s="8">
        <v>3</v>
      </c>
      <c r="X58" s="39">
        <v>3</v>
      </c>
      <c r="Y58" s="40">
        <v>4</v>
      </c>
    </row>
    <row r="59" spans="1:25" s="495" customFormat="1" ht="13.5" customHeight="1" x14ac:dyDescent="0.25">
      <c r="A59" s="45">
        <v>4</v>
      </c>
      <c r="B59" s="46" t="s">
        <v>47</v>
      </c>
      <c r="C59" s="497" t="s">
        <v>234</v>
      </c>
      <c r="D59" s="22">
        <v>2013</v>
      </c>
      <c r="E59" s="22">
        <f t="shared" si="10"/>
        <v>9</v>
      </c>
      <c r="F59" s="159" t="s">
        <v>200</v>
      </c>
      <c r="G59" s="24">
        <f t="shared" si="11"/>
        <v>0.13194444444444445</v>
      </c>
      <c r="H59" s="25">
        <f t="shared" si="12"/>
        <v>33</v>
      </c>
      <c r="I59" s="9">
        <f t="shared" si="13"/>
        <v>33</v>
      </c>
      <c r="J59" s="33">
        <f t="shared" si="14"/>
        <v>4</v>
      </c>
      <c r="K59" s="48"/>
      <c r="L59" s="374">
        <v>7</v>
      </c>
      <c r="M59" s="170">
        <v>8</v>
      </c>
      <c r="N59" s="170">
        <v>8</v>
      </c>
      <c r="O59" s="170">
        <v>10</v>
      </c>
      <c r="P59" s="54"/>
      <c r="Q59" s="36">
        <v>0.1423611111111111</v>
      </c>
      <c r="R59" s="36">
        <v>0.14375000000000002</v>
      </c>
      <c r="S59" s="37"/>
      <c r="T59" s="38">
        <v>0.13194444444444445</v>
      </c>
      <c r="U59" s="44"/>
      <c r="V59" s="8">
        <v>5</v>
      </c>
      <c r="W59" s="78">
        <v>4</v>
      </c>
      <c r="X59" s="39">
        <v>4</v>
      </c>
      <c r="Y59" s="40">
        <v>3</v>
      </c>
    </row>
    <row r="60" spans="1:25" s="495" customFormat="1" ht="13.5" customHeight="1" x14ac:dyDescent="0.25">
      <c r="A60" s="45">
        <v>5</v>
      </c>
      <c r="B60" s="46" t="s">
        <v>47</v>
      </c>
      <c r="C60" s="488" t="s">
        <v>31</v>
      </c>
      <c r="D60" s="22">
        <v>2013</v>
      </c>
      <c r="E60" s="22">
        <f t="shared" si="10"/>
        <v>9</v>
      </c>
      <c r="F60" s="23" t="s">
        <v>32</v>
      </c>
      <c r="G60" s="24">
        <f t="shared" si="11"/>
        <v>0.14166666666666666</v>
      </c>
      <c r="H60" s="25">
        <f t="shared" si="12"/>
        <v>29</v>
      </c>
      <c r="I60" s="9">
        <f t="shared" si="13"/>
        <v>29</v>
      </c>
      <c r="J60" s="33">
        <f t="shared" si="14"/>
        <v>4</v>
      </c>
      <c r="K60" s="141">
        <v>8</v>
      </c>
      <c r="L60" s="7"/>
      <c r="M60" s="6">
        <v>7</v>
      </c>
      <c r="N60" s="6">
        <v>7</v>
      </c>
      <c r="O60" s="6">
        <v>7</v>
      </c>
      <c r="P60" s="54">
        <v>0.14791666666666667</v>
      </c>
      <c r="Q60" s="36"/>
      <c r="R60" s="36">
        <v>0.14652777777777778</v>
      </c>
      <c r="S60" s="37" t="s">
        <v>4</v>
      </c>
      <c r="T60" s="38">
        <v>0.14166666666666666</v>
      </c>
      <c r="U60" s="44">
        <v>4</v>
      </c>
      <c r="V60" s="8"/>
      <c r="W60" s="8">
        <v>5</v>
      </c>
      <c r="X60" s="39">
        <v>5</v>
      </c>
      <c r="Y60" s="40">
        <v>5</v>
      </c>
    </row>
    <row r="61" spans="1:25" s="495" customFormat="1" ht="13.5" customHeight="1" x14ac:dyDescent="0.25">
      <c r="A61" s="45">
        <v>6</v>
      </c>
      <c r="B61" s="46" t="s">
        <v>47</v>
      </c>
      <c r="C61" s="497" t="s">
        <v>232</v>
      </c>
      <c r="D61" s="22">
        <v>2012</v>
      </c>
      <c r="E61" s="22">
        <f t="shared" si="10"/>
        <v>10</v>
      </c>
      <c r="F61" s="41" t="s">
        <v>34</v>
      </c>
      <c r="G61" s="24">
        <f t="shared" si="11"/>
        <v>0.14375000000000002</v>
      </c>
      <c r="H61" s="25">
        <f t="shared" si="12"/>
        <v>22</v>
      </c>
      <c r="I61" s="9">
        <f t="shared" si="13"/>
        <v>22</v>
      </c>
      <c r="J61" s="33">
        <f t="shared" si="14"/>
        <v>4</v>
      </c>
      <c r="K61" s="48"/>
      <c r="L61" s="6">
        <v>6</v>
      </c>
      <c r="M61" s="6">
        <v>4</v>
      </c>
      <c r="N61" s="6">
        <v>6</v>
      </c>
      <c r="O61" s="6">
        <v>6</v>
      </c>
      <c r="P61" s="54"/>
      <c r="Q61" s="36">
        <v>0.14861111111111111</v>
      </c>
      <c r="R61" s="36">
        <v>0.15277777777777776</v>
      </c>
      <c r="S61" s="37" t="s">
        <v>4</v>
      </c>
      <c r="T61" s="38">
        <v>0.14375000000000002</v>
      </c>
      <c r="U61" s="44"/>
      <c r="V61" s="8">
        <v>6</v>
      </c>
      <c r="W61" s="8">
        <v>8</v>
      </c>
      <c r="X61" s="39">
        <v>6</v>
      </c>
      <c r="Y61" s="40">
        <v>6</v>
      </c>
    </row>
    <row r="62" spans="1:25" s="495" customFormat="1" ht="13.5" customHeight="1" x14ac:dyDescent="0.25">
      <c r="A62" s="45">
        <v>7</v>
      </c>
      <c r="B62" s="46" t="s">
        <v>47</v>
      </c>
      <c r="C62" s="488" t="s">
        <v>145</v>
      </c>
      <c r="D62" s="51">
        <v>2013</v>
      </c>
      <c r="E62" s="22">
        <f t="shared" si="10"/>
        <v>9</v>
      </c>
      <c r="F62" s="32" t="s">
        <v>30</v>
      </c>
      <c r="G62" s="24">
        <f t="shared" si="11"/>
        <v>0.14791666666666667</v>
      </c>
      <c r="H62" s="25">
        <f t="shared" si="12"/>
        <v>27</v>
      </c>
      <c r="I62" s="9">
        <f t="shared" si="13"/>
        <v>22</v>
      </c>
      <c r="J62" s="33">
        <f t="shared" si="14"/>
        <v>5</v>
      </c>
      <c r="K62" s="142">
        <v>7</v>
      </c>
      <c r="L62" s="171">
        <v>5</v>
      </c>
      <c r="M62" s="6">
        <v>5</v>
      </c>
      <c r="N62" s="6">
        <v>5</v>
      </c>
      <c r="O62" s="6">
        <v>5</v>
      </c>
      <c r="P62" s="54">
        <v>0.15138888888888888</v>
      </c>
      <c r="Q62" s="36">
        <v>0.15208333333333332</v>
      </c>
      <c r="R62" s="36">
        <v>0.14791666666666667</v>
      </c>
      <c r="S62" s="37" t="s">
        <v>4</v>
      </c>
      <c r="T62" s="38">
        <v>0.15069444444444444</v>
      </c>
      <c r="U62" s="44">
        <v>5</v>
      </c>
      <c r="V62" s="8">
        <v>7</v>
      </c>
      <c r="W62" s="78">
        <v>6</v>
      </c>
      <c r="X62" s="39">
        <v>7</v>
      </c>
      <c r="Y62" s="40">
        <v>7</v>
      </c>
    </row>
    <row r="63" spans="1:25" s="495" customFormat="1" ht="13.5" customHeight="1" x14ac:dyDescent="0.25">
      <c r="A63" s="45">
        <v>8</v>
      </c>
      <c r="B63" s="46" t="s">
        <v>47</v>
      </c>
      <c r="C63" s="488" t="s">
        <v>148</v>
      </c>
      <c r="D63" s="22">
        <v>2013</v>
      </c>
      <c r="E63" s="22">
        <f t="shared" si="10"/>
        <v>9</v>
      </c>
      <c r="F63" s="32" t="s">
        <v>30</v>
      </c>
      <c r="G63" s="24">
        <f t="shared" si="11"/>
        <v>0.14791666666666667</v>
      </c>
      <c r="H63" s="25">
        <f t="shared" si="12"/>
        <v>24</v>
      </c>
      <c r="I63" s="9">
        <f t="shared" si="13"/>
        <v>20</v>
      </c>
      <c r="J63" s="33">
        <f t="shared" si="14"/>
        <v>5</v>
      </c>
      <c r="K63" s="142">
        <v>6</v>
      </c>
      <c r="L63" s="6">
        <v>4</v>
      </c>
      <c r="M63" s="6">
        <v>6</v>
      </c>
      <c r="N63" s="6">
        <v>4</v>
      </c>
      <c r="O63" s="6">
        <v>4</v>
      </c>
      <c r="P63" s="54">
        <v>0.15416666666666667</v>
      </c>
      <c r="Q63" s="36">
        <v>0.15277777777777776</v>
      </c>
      <c r="R63" s="36">
        <v>0.14791666666666667</v>
      </c>
      <c r="S63" s="37" t="s">
        <v>4</v>
      </c>
      <c r="T63" s="38">
        <v>0.15277777777777776</v>
      </c>
      <c r="U63" s="44">
        <v>6</v>
      </c>
      <c r="V63" s="8">
        <v>8</v>
      </c>
      <c r="W63" s="8">
        <v>7</v>
      </c>
      <c r="X63" s="39">
        <v>8</v>
      </c>
      <c r="Y63" s="40">
        <v>8</v>
      </c>
    </row>
    <row r="64" spans="1:25" s="495" customFormat="1" ht="13.5" customHeight="1" x14ac:dyDescent="0.25">
      <c r="A64" s="45">
        <v>9</v>
      </c>
      <c r="B64" s="46" t="s">
        <v>47</v>
      </c>
      <c r="C64" s="487" t="s">
        <v>33</v>
      </c>
      <c r="D64" s="22">
        <v>2012</v>
      </c>
      <c r="E64" s="22">
        <f t="shared" si="10"/>
        <v>10</v>
      </c>
      <c r="F64" s="41" t="s">
        <v>34</v>
      </c>
      <c r="G64" s="24">
        <f t="shared" si="11"/>
        <v>0.15347222222222223</v>
      </c>
      <c r="H64" s="25">
        <f t="shared" si="12"/>
        <v>16</v>
      </c>
      <c r="I64" s="9">
        <f t="shared" si="13"/>
        <v>14</v>
      </c>
      <c r="J64" s="33">
        <f t="shared" si="14"/>
        <v>5</v>
      </c>
      <c r="K64" s="142">
        <v>5</v>
      </c>
      <c r="L64" s="6">
        <v>3</v>
      </c>
      <c r="M64" s="6">
        <v>2</v>
      </c>
      <c r="N64" s="6">
        <v>3</v>
      </c>
      <c r="O64" s="6">
        <v>3</v>
      </c>
      <c r="P64" s="54">
        <v>0.15555555555555556</v>
      </c>
      <c r="Q64" s="36">
        <v>0.15347222222222223</v>
      </c>
      <c r="R64" s="36">
        <v>0.15902777777777777</v>
      </c>
      <c r="S64" s="37" t="s">
        <v>4</v>
      </c>
      <c r="T64" s="38">
        <v>0.15694444444444444</v>
      </c>
      <c r="U64" s="44">
        <v>7</v>
      </c>
      <c r="V64" s="8">
        <v>9</v>
      </c>
      <c r="W64" s="8">
        <v>10</v>
      </c>
      <c r="X64" s="39">
        <v>9</v>
      </c>
      <c r="Y64" s="40">
        <v>9</v>
      </c>
    </row>
    <row r="65" spans="1:25" s="495" customFormat="1" ht="13.5" customHeight="1" x14ac:dyDescent="0.25">
      <c r="A65" s="45">
        <v>10</v>
      </c>
      <c r="B65" s="46" t="s">
        <v>47</v>
      </c>
      <c r="C65" s="497" t="s">
        <v>231</v>
      </c>
      <c r="D65" s="22">
        <v>2013</v>
      </c>
      <c r="E65" s="22">
        <f t="shared" si="10"/>
        <v>9</v>
      </c>
      <c r="F65" s="32" t="s">
        <v>30</v>
      </c>
      <c r="G65" s="24">
        <f t="shared" si="11"/>
        <v>0.14097222222222222</v>
      </c>
      <c r="H65" s="25">
        <f t="shared" si="12"/>
        <v>8</v>
      </c>
      <c r="I65" s="9">
        <f t="shared" si="13"/>
        <v>8</v>
      </c>
      <c r="J65" s="33">
        <f t="shared" si="14"/>
        <v>1</v>
      </c>
      <c r="K65" s="48"/>
      <c r="L65" s="237">
        <v>8</v>
      </c>
      <c r="M65" s="7"/>
      <c r="N65" s="25"/>
      <c r="O65" s="25"/>
      <c r="P65" s="54"/>
      <c r="Q65" s="36">
        <v>0.14097222222222222</v>
      </c>
      <c r="R65" s="36"/>
      <c r="S65" s="37"/>
      <c r="T65" s="38"/>
      <c r="U65" s="44"/>
      <c r="V65" s="8">
        <v>4</v>
      </c>
      <c r="W65" s="78"/>
      <c r="X65" s="39"/>
      <c r="Y65" s="40"/>
    </row>
    <row r="66" spans="1:25" s="495" customFormat="1" ht="13.5" customHeight="1" x14ac:dyDescent="0.25">
      <c r="A66" s="45">
        <v>11</v>
      </c>
      <c r="B66" s="46" t="s">
        <v>47</v>
      </c>
      <c r="C66" s="487" t="s">
        <v>124</v>
      </c>
      <c r="D66" s="22">
        <v>2013</v>
      </c>
      <c r="E66" s="22">
        <f t="shared" si="10"/>
        <v>9</v>
      </c>
      <c r="F66" s="41" t="s">
        <v>34</v>
      </c>
      <c r="G66" s="24">
        <f t="shared" si="11"/>
        <v>0.16388888888888889</v>
      </c>
      <c r="H66" s="25">
        <f t="shared" si="12"/>
        <v>8</v>
      </c>
      <c r="I66" s="9">
        <f t="shared" si="13"/>
        <v>7</v>
      </c>
      <c r="J66" s="33">
        <f t="shared" si="14"/>
        <v>5</v>
      </c>
      <c r="K66" s="143">
        <v>4</v>
      </c>
      <c r="L66" s="6">
        <v>1</v>
      </c>
      <c r="M66" s="6">
        <v>1</v>
      </c>
      <c r="N66" s="6">
        <v>1</v>
      </c>
      <c r="O66" s="6">
        <v>1</v>
      </c>
      <c r="P66" s="54">
        <v>0.1763888888888889</v>
      </c>
      <c r="Q66" s="36">
        <v>0.18541666666666667</v>
      </c>
      <c r="R66" s="36">
        <v>0.16527777777777777</v>
      </c>
      <c r="S66" s="37" t="s">
        <v>4</v>
      </c>
      <c r="T66" s="38">
        <v>0.16388888888888889</v>
      </c>
      <c r="U66" s="44">
        <v>8</v>
      </c>
      <c r="V66" s="8">
        <v>16</v>
      </c>
      <c r="W66" s="8">
        <v>11</v>
      </c>
      <c r="X66" s="39">
        <v>14</v>
      </c>
      <c r="Y66" s="40">
        <v>11</v>
      </c>
    </row>
    <row r="67" spans="1:25" s="495" customFormat="1" ht="13.5" customHeight="1" x14ac:dyDescent="0.25">
      <c r="A67" s="45">
        <v>12</v>
      </c>
      <c r="B67" s="46" t="s">
        <v>47</v>
      </c>
      <c r="C67" s="487" t="s">
        <v>35</v>
      </c>
      <c r="D67" s="22">
        <v>2013</v>
      </c>
      <c r="E67" s="22">
        <f t="shared" si="10"/>
        <v>9</v>
      </c>
      <c r="F67" s="41" t="s">
        <v>34</v>
      </c>
      <c r="G67" s="24">
        <f t="shared" si="11"/>
        <v>0.16111111111111112</v>
      </c>
      <c r="H67" s="25">
        <f t="shared" si="12"/>
        <v>7</v>
      </c>
      <c r="I67" s="9">
        <f t="shared" si="13"/>
        <v>6</v>
      </c>
      <c r="J67" s="33">
        <f t="shared" si="14"/>
        <v>5</v>
      </c>
      <c r="K67" s="142">
        <v>2</v>
      </c>
      <c r="L67" s="6">
        <v>1</v>
      </c>
      <c r="M67" s="6">
        <v>1</v>
      </c>
      <c r="N67" s="6">
        <v>1</v>
      </c>
      <c r="O67" s="6">
        <v>2</v>
      </c>
      <c r="P67" s="54">
        <v>0.17777777777777778</v>
      </c>
      <c r="Q67" s="36">
        <v>0.17847222222222223</v>
      </c>
      <c r="R67" s="36">
        <v>0.17222222222222225</v>
      </c>
      <c r="S67" s="37" t="s">
        <v>4</v>
      </c>
      <c r="T67" s="38">
        <v>0.16111111111111112</v>
      </c>
      <c r="U67" s="44">
        <v>10</v>
      </c>
      <c r="V67" s="8">
        <v>15</v>
      </c>
      <c r="W67" s="8">
        <v>14</v>
      </c>
      <c r="X67" s="39">
        <v>12</v>
      </c>
      <c r="Y67" s="40">
        <v>10</v>
      </c>
    </row>
    <row r="68" spans="1:25" s="495" customFormat="1" ht="13.5" customHeight="1" x14ac:dyDescent="0.25">
      <c r="A68" s="45">
        <v>13</v>
      </c>
      <c r="B68" s="46" t="s">
        <v>47</v>
      </c>
      <c r="C68" s="488" t="s">
        <v>36</v>
      </c>
      <c r="D68" s="22">
        <v>2013</v>
      </c>
      <c r="E68" s="22">
        <f t="shared" si="10"/>
        <v>9</v>
      </c>
      <c r="F68" s="41" t="s">
        <v>34</v>
      </c>
      <c r="G68" s="24">
        <f t="shared" si="11"/>
        <v>0.16527777777777777</v>
      </c>
      <c r="H68" s="25">
        <f t="shared" si="12"/>
        <v>7</v>
      </c>
      <c r="I68" s="9">
        <f t="shared" si="13"/>
        <v>6</v>
      </c>
      <c r="J68" s="33">
        <f t="shared" si="14"/>
        <v>5</v>
      </c>
      <c r="K68" s="143">
        <v>3</v>
      </c>
      <c r="L68" s="6">
        <v>1</v>
      </c>
      <c r="M68" s="6">
        <v>1</v>
      </c>
      <c r="N68" s="6">
        <v>1</v>
      </c>
      <c r="O68" s="6">
        <v>1</v>
      </c>
      <c r="P68" s="54">
        <v>0.17777777777777778</v>
      </c>
      <c r="Q68" s="36">
        <v>0.1763888888888889</v>
      </c>
      <c r="R68" s="36">
        <v>0.16944444444444443</v>
      </c>
      <c r="S68" s="37" t="s">
        <v>4</v>
      </c>
      <c r="T68" s="38">
        <v>0.16527777777777777</v>
      </c>
      <c r="U68" s="44">
        <v>9</v>
      </c>
      <c r="V68" s="8">
        <v>14</v>
      </c>
      <c r="W68" s="78">
        <v>12</v>
      </c>
      <c r="X68" s="39">
        <v>13</v>
      </c>
      <c r="Y68" s="40">
        <v>12</v>
      </c>
    </row>
    <row r="69" spans="1:25" s="495" customFormat="1" ht="13.5" customHeight="1" x14ac:dyDescent="0.25">
      <c r="A69" s="45">
        <v>14</v>
      </c>
      <c r="B69" s="46" t="s">
        <v>47</v>
      </c>
      <c r="C69" s="497" t="s">
        <v>230</v>
      </c>
      <c r="D69" s="22">
        <v>2012</v>
      </c>
      <c r="E69" s="22">
        <f t="shared" si="10"/>
        <v>10</v>
      </c>
      <c r="F69" s="51" t="s">
        <v>239</v>
      </c>
      <c r="G69" s="24">
        <f t="shared" si="11"/>
        <v>0.15555555555555556</v>
      </c>
      <c r="H69" s="25">
        <f t="shared" si="12"/>
        <v>5</v>
      </c>
      <c r="I69" s="9">
        <f t="shared" si="13"/>
        <v>5</v>
      </c>
      <c r="J69" s="33">
        <f t="shared" si="14"/>
        <v>3</v>
      </c>
      <c r="K69" s="48"/>
      <c r="L69" s="6">
        <v>1</v>
      </c>
      <c r="M69" s="6">
        <v>3</v>
      </c>
      <c r="N69" s="6">
        <v>1</v>
      </c>
      <c r="O69" s="25"/>
      <c r="P69" s="54"/>
      <c r="Q69" s="36">
        <v>0.16111111111111112</v>
      </c>
      <c r="R69" s="36">
        <v>0.15555555555555556</v>
      </c>
      <c r="S69" s="37" t="s">
        <v>4</v>
      </c>
      <c r="T69" s="38"/>
      <c r="U69" s="44"/>
      <c r="V69" s="8">
        <v>11</v>
      </c>
      <c r="W69" s="8">
        <v>9</v>
      </c>
      <c r="X69" s="39">
        <v>15</v>
      </c>
      <c r="Y69" s="40"/>
    </row>
    <row r="70" spans="1:25" s="495" customFormat="1" ht="13.5" customHeight="1" x14ac:dyDescent="0.25">
      <c r="A70" s="45">
        <v>15</v>
      </c>
      <c r="B70" s="46" t="s">
        <v>47</v>
      </c>
      <c r="C70" s="497" t="s">
        <v>236</v>
      </c>
      <c r="D70" s="22">
        <v>2012</v>
      </c>
      <c r="E70" s="22">
        <f t="shared" si="10"/>
        <v>10</v>
      </c>
      <c r="F70" s="159" t="s">
        <v>200</v>
      </c>
      <c r="G70" s="24">
        <f t="shared" si="11"/>
        <v>0.16250000000000001</v>
      </c>
      <c r="H70" s="25">
        <f t="shared" si="12"/>
        <v>3</v>
      </c>
      <c r="I70" s="9">
        <f t="shared" si="13"/>
        <v>3</v>
      </c>
      <c r="J70" s="33">
        <f t="shared" si="14"/>
        <v>3</v>
      </c>
      <c r="K70" s="48"/>
      <c r="L70" s="6">
        <v>1</v>
      </c>
      <c r="M70" s="6">
        <v>1</v>
      </c>
      <c r="N70" s="6">
        <v>1</v>
      </c>
      <c r="O70" s="50"/>
      <c r="P70" s="54"/>
      <c r="Q70" s="36">
        <v>0.16250000000000001</v>
      </c>
      <c r="R70" s="36">
        <v>0.17361111111111113</v>
      </c>
      <c r="S70" s="37" t="s">
        <v>4</v>
      </c>
      <c r="T70" s="38"/>
      <c r="U70" s="44"/>
      <c r="V70" s="8">
        <v>12</v>
      </c>
      <c r="W70" s="8">
        <v>15</v>
      </c>
      <c r="X70" s="39">
        <v>11</v>
      </c>
      <c r="Y70" s="40"/>
    </row>
    <row r="71" spans="1:25" s="495" customFormat="1" ht="13.5" customHeight="1" x14ac:dyDescent="0.25">
      <c r="A71" s="45">
        <v>16</v>
      </c>
      <c r="B71" s="46" t="s">
        <v>47</v>
      </c>
      <c r="C71" s="497" t="s">
        <v>321</v>
      </c>
      <c r="D71" s="22">
        <v>2012</v>
      </c>
      <c r="E71" s="22">
        <f t="shared" si="10"/>
        <v>10</v>
      </c>
      <c r="F71" s="159" t="s">
        <v>200</v>
      </c>
      <c r="G71" s="24">
        <f t="shared" si="11"/>
        <v>0</v>
      </c>
      <c r="H71" s="25">
        <f t="shared" si="12"/>
        <v>2</v>
      </c>
      <c r="I71" s="9">
        <f t="shared" si="13"/>
        <v>2</v>
      </c>
      <c r="J71" s="33">
        <f t="shared" si="14"/>
        <v>1</v>
      </c>
      <c r="K71" s="48"/>
      <c r="L71" s="7"/>
      <c r="M71" s="7"/>
      <c r="N71" s="6">
        <v>2</v>
      </c>
      <c r="O71" s="50"/>
      <c r="P71" s="54"/>
      <c r="Q71" s="36"/>
      <c r="R71" s="36"/>
      <c r="S71" s="37" t="s">
        <v>4</v>
      </c>
      <c r="T71" s="38"/>
      <c r="U71" s="44"/>
      <c r="V71" s="8"/>
      <c r="W71" s="78"/>
      <c r="X71" s="39">
        <v>10</v>
      </c>
      <c r="Y71" s="40"/>
    </row>
    <row r="72" spans="1:25" s="495" customFormat="1" ht="13.5" customHeight="1" x14ac:dyDescent="0.25">
      <c r="A72" s="45">
        <v>17</v>
      </c>
      <c r="B72" s="46" t="s">
        <v>47</v>
      </c>
      <c r="C72" s="497" t="s">
        <v>233</v>
      </c>
      <c r="D72" s="22">
        <v>2012</v>
      </c>
      <c r="E72" s="22">
        <f t="shared" si="10"/>
        <v>10</v>
      </c>
      <c r="F72" s="32" t="s">
        <v>30</v>
      </c>
      <c r="G72" s="24">
        <f t="shared" si="11"/>
        <v>0.15555555555555556</v>
      </c>
      <c r="H72" s="25">
        <f t="shared" si="12"/>
        <v>2</v>
      </c>
      <c r="I72" s="9">
        <f t="shared" si="13"/>
        <v>2</v>
      </c>
      <c r="J72" s="33">
        <f t="shared" si="14"/>
        <v>1</v>
      </c>
      <c r="K72" s="48"/>
      <c r="L72" s="171">
        <v>2</v>
      </c>
      <c r="M72" s="7"/>
      <c r="N72" s="56"/>
      <c r="O72" s="50"/>
      <c r="P72" s="54"/>
      <c r="Q72" s="36">
        <v>0.15555555555555556</v>
      </c>
      <c r="R72" s="36"/>
      <c r="S72" s="37"/>
      <c r="T72" s="38"/>
      <c r="U72" s="44"/>
      <c r="V72" s="8">
        <v>10</v>
      </c>
      <c r="W72" s="8"/>
      <c r="X72" s="39"/>
      <c r="Y72" s="40"/>
    </row>
    <row r="73" spans="1:25" s="495" customFormat="1" ht="13.5" customHeight="1" x14ac:dyDescent="0.25">
      <c r="A73" s="45">
        <v>18</v>
      </c>
      <c r="B73" s="46" t="s">
        <v>47</v>
      </c>
      <c r="C73" s="497" t="s">
        <v>235</v>
      </c>
      <c r="D73" s="22">
        <v>2013</v>
      </c>
      <c r="E73" s="22">
        <f t="shared" si="10"/>
        <v>9</v>
      </c>
      <c r="F73" s="41" t="s">
        <v>34</v>
      </c>
      <c r="G73" s="24">
        <f t="shared" si="11"/>
        <v>0.18819444444444444</v>
      </c>
      <c r="H73" s="25">
        <f t="shared" si="12"/>
        <v>2</v>
      </c>
      <c r="I73" s="9">
        <f t="shared" si="13"/>
        <v>2</v>
      </c>
      <c r="J73" s="33">
        <f t="shared" si="14"/>
        <v>2</v>
      </c>
      <c r="K73" s="48"/>
      <c r="L73" s="6">
        <v>1</v>
      </c>
      <c r="M73" s="7"/>
      <c r="N73" s="473">
        <v>1</v>
      </c>
      <c r="O73" s="50"/>
      <c r="P73" s="54"/>
      <c r="Q73" s="36">
        <v>0.18819444444444444</v>
      </c>
      <c r="R73" s="36"/>
      <c r="S73" s="37" t="s">
        <v>4</v>
      </c>
      <c r="T73" s="38"/>
      <c r="U73" s="44"/>
      <c r="V73" s="8">
        <v>17</v>
      </c>
      <c r="W73" s="8"/>
      <c r="X73" s="39">
        <v>16</v>
      </c>
      <c r="Y73" s="40"/>
    </row>
    <row r="74" spans="1:25" s="495" customFormat="1" ht="13.5" customHeight="1" x14ac:dyDescent="0.25">
      <c r="A74" s="45">
        <v>19</v>
      </c>
      <c r="B74" s="46" t="s">
        <v>47</v>
      </c>
      <c r="C74" s="488" t="s">
        <v>37</v>
      </c>
      <c r="D74" s="22">
        <v>2013</v>
      </c>
      <c r="E74" s="22">
        <f t="shared" si="10"/>
        <v>9</v>
      </c>
      <c r="F74" s="41" t="s">
        <v>34</v>
      </c>
      <c r="G74" s="24">
        <f t="shared" si="11"/>
        <v>0.20416666666666669</v>
      </c>
      <c r="H74" s="25">
        <f t="shared" si="12"/>
        <v>2</v>
      </c>
      <c r="I74" s="9">
        <f t="shared" si="13"/>
        <v>2</v>
      </c>
      <c r="J74" s="33">
        <f t="shared" si="14"/>
        <v>2</v>
      </c>
      <c r="K74" s="142">
        <v>1</v>
      </c>
      <c r="L74" s="7"/>
      <c r="M74" s="7"/>
      <c r="N74" s="56"/>
      <c r="O74" s="493">
        <v>1</v>
      </c>
      <c r="P74" s="54">
        <v>0.20416666666666669</v>
      </c>
      <c r="Q74" s="36"/>
      <c r="R74" s="36"/>
      <c r="S74" s="37"/>
      <c r="T74" s="38">
        <v>0.20555555555555557</v>
      </c>
      <c r="U74" s="44">
        <v>11</v>
      </c>
      <c r="V74" s="8"/>
      <c r="W74" s="8"/>
      <c r="X74" s="39"/>
      <c r="Y74" s="40">
        <v>14</v>
      </c>
    </row>
    <row r="75" spans="1:25" s="495" customFormat="1" ht="13.5" customHeight="1" x14ac:dyDescent="0.25">
      <c r="A75" s="45">
        <v>20</v>
      </c>
      <c r="B75" s="46" t="s">
        <v>47</v>
      </c>
      <c r="C75" s="497" t="s">
        <v>238</v>
      </c>
      <c r="D75" s="22">
        <v>2012</v>
      </c>
      <c r="E75" s="22">
        <f t="shared" si="10"/>
        <v>10</v>
      </c>
      <c r="F75" s="159" t="s">
        <v>200</v>
      </c>
      <c r="G75" s="24">
        <f t="shared" si="11"/>
        <v>0.16874999999999998</v>
      </c>
      <c r="H75" s="25">
        <f t="shared" si="12"/>
        <v>1</v>
      </c>
      <c r="I75" s="9">
        <f t="shared" si="13"/>
        <v>1</v>
      </c>
      <c r="J75" s="33">
        <f t="shared" si="14"/>
        <v>1</v>
      </c>
      <c r="K75" s="48"/>
      <c r="L75" s="6">
        <v>1</v>
      </c>
      <c r="M75" s="7"/>
      <c r="N75" s="56"/>
      <c r="O75" s="50"/>
      <c r="P75" s="54"/>
      <c r="Q75" s="36">
        <v>0.16874999999999998</v>
      </c>
      <c r="R75" s="36"/>
      <c r="S75" s="37"/>
      <c r="T75" s="38"/>
      <c r="U75" s="44"/>
      <c r="V75" s="8">
        <v>13</v>
      </c>
      <c r="W75" s="8"/>
      <c r="X75" s="39"/>
      <c r="Y75" s="40"/>
    </row>
    <row r="76" spans="1:25" s="495" customFormat="1" ht="13.5" customHeight="1" x14ac:dyDescent="0.25">
      <c r="A76" s="45">
        <v>21</v>
      </c>
      <c r="B76" s="46" t="s">
        <v>47</v>
      </c>
      <c r="C76" s="488" t="s">
        <v>305</v>
      </c>
      <c r="D76" s="51">
        <v>2012</v>
      </c>
      <c r="E76" s="22">
        <f t="shared" si="10"/>
        <v>10</v>
      </c>
      <c r="F76" s="55" t="s">
        <v>239</v>
      </c>
      <c r="G76" s="24">
        <f t="shared" si="11"/>
        <v>0.17083333333333331</v>
      </c>
      <c r="H76" s="25">
        <f t="shared" si="12"/>
        <v>1</v>
      </c>
      <c r="I76" s="9">
        <f t="shared" si="13"/>
        <v>1</v>
      </c>
      <c r="J76" s="33">
        <f t="shared" si="14"/>
        <v>1</v>
      </c>
      <c r="K76" s="48"/>
      <c r="L76" s="25"/>
      <c r="M76" s="6">
        <v>1</v>
      </c>
      <c r="N76" s="56"/>
      <c r="O76" s="50"/>
      <c r="P76" s="54"/>
      <c r="Q76" s="36"/>
      <c r="R76" s="36">
        <v>0.17083333333333331</v>
      </c>
      <c r="S76" s="37"/>
      <c r="T76" s="38"/>
      <c r="U76" s="44"/>
      <c r="V76" s="8"/>
      <c r="W76" s="8">
        <v>13</v>
      </c>
      <c r="X76" s="39"/>
      <c r="Y76" s="40"/>
    </row>
    <row r="77" spans="1:25" s="495" customFormat="1" ht="13.5" customHeight="1" x14ac:dyDescent="0.25">
      <c r="A77" s="45">
        <v>22</v>
      </c>
      <c r="B77" s="46" t="s">
        <v>47</v>
      </c>
      <c r="C77" s="497" t="s">
        <v>328</v>
      </c>
      <c r="D77" s="22">
        <v>2013</v>
      </c>
      <c r="E77" s="22">
        <f t="shared" si="10"/>
        <v>9</v>
      </c>
      <c r="F77" s="41" t="s">
        <v>34</v>
      </c>
      <c r="G77" s="24">
        <f t="shared" si="11"/>
        <v>0.17291666666666669</v>
      </c>
      <c r="H77" s="25">
        <f t="shared" si="12"/>
        <v>1</v>
      </c>
      <c r="I77" s="9">
        <f t="shared" si="13"/>
        <v>1</v>
      </c>
      <c r="J77" s="33">
        <f t="shared" si="14"/>
        <v>1</v>
      </c>
      <c r="K77" s="48"/>
      <c r="L77" s="7"/>
      <c r="M77" s="7"/>
      <c r="N77" s="56"/>
      <c r="O77" s="493">
        <v>1</v>
      </c>
      <c r="P77" s="54"/>
      <c r="Q77" s="36"/>
      <c r="R77" s="36"/>
      <c r="S77" s="37"/>
      <c r="T77" s="38">
        <v>0.17291666666666669</v>
      </c>
      <c r="U77" s="44"/>
      <c r="V77" s="8"/>
      <c r="W77" s="8"/>
      <c r="X77" s="39"/>
      <c r="Y77" s="40">
        <v>13</v>
      </c>
    </row>
    <row r="78" spans="1:25" s="495" customFormat="1" ht="13.5" customHeight="1" x14ac:dyDescent="0.25">
      <c r="A78" s="45">
        <v>23</v>
      </c>
      <c r="B78" s="46" t="s">
        <v>47</v>
      </c>
      <c r="C78" s="497" t="s">
        <v>237</v>
      </c>
      <c r="D78" s="22">
        <v>2012</v>
      </c>
      <c r="E78" s="22">
        <f t="shared" si="10"/>
        <v>10</v>
      </c>
      <c r="F78" s="159" t="s">
        <v>200</v>
      </c>
      <c r="G78" s="24">
        <f t="shared" si="11"/>
        <v>0.19236111111111112</v>
      </c>
      <c r="H78" s="25">
        <f t="shared" si="12"/>
        <v>1</v>
      </c>
      <c r="I78" s="9">
        <f t="shared" si="13"/>
        <v>1</v>
      </c>
      <c r="J78" s="33">
        <f t="shared" si="14"/>
        <v>1</v>
      </c>
      <c r="K78" s="48"/>
      <c r="L78" s="6">
        <v>1</v>
      </c>
      <c r="M78" s="7"/>
      <c r="N78" s="56"/>
      <c r="O78" s="50"/>
      <c r="P78" s="54"/>
      <c r="Q78" s="36">
        <v>0.19236111111111112</v>
      </c>
      <c r="R78" s="36"/>
      <c r="S78" s="37"/>
      <c r="T78" s="38"/>
      <c r="U78" s="44"/>
      <c r="V78" s="8">
        <v>18</v>
      </c>
      <c r="W78" s="8"/>
      <c r="X78" s="39"/>
      <c r="Y78" s="40"/>
    </row>
    <row r="79" spans="1:25" s="495" customFormat="1" ht="13.5" customHeight="1" thickBot="1" x14ac:dyDescent="0.3">
      <c r="A79" s="189">
        <v>23</v>
      </c>
      <c r="B79" s="58"/>
      <c r="C79" s="491"/>
      <c r="D79" s="57"/>
      <c r="E79" s="134"/>
      <c r="F79" s="57"/>
      <c r="G79" s="58"/>
      <c r="H79" s="19"/>
      <c r="I79" s="57"/>
      <c r="J79" s="59" t="s">
        <v>38</v>
      </c>
      <c r="K79" s="91">
        <f>COUNTIF(K56:K76,"&gt;-1")</f>
        <v>11</v>
      </c>
      <c r="L79" s="91">
        <f>COUNTIF(L56:L76,"&gt;-1")</f>
        <v>17</v>
      </c>
      <c r="M79" s="91">
        <f>COUNTIF(M56:M76,"&gt;-1")</f>
        <v>15</v>
      </c>
      <c r="N79" s="91">
        <f>COUNTIF(N56:N76,"&gt;-1")</f>
        <v>16</v>
      </c>
      <c r="O79" s="91">
        <f>COUNTIF(O56:O76,"&gt;-1")</f>
        <v>13</v>
      </c>
      <c r="P79" s="112"/>
      <c r="Q79" s="113"/>
      <c r="R79" s="114"/>
      <c r="S79" s="115"/>
      <c r="T79" s="116"/>
      <c r="U79" s="117"/>
      <c r="V79" s="118"/>
      <c r="W79" s="118"/>
      <c r="X79" s="118"/>
      <c r="Y79" s="119"/>
    </row>
    <row r="80" spans="1:25" ht="13.5" customHeight="1" thickBot="1" x14ac:dyDescent="0.3">
      <c r="A80" s="69"/>
      <c r="B80" s="70" t="s">
        <v>60</v>
      </c>
      <c r="C80" s="492" t="s">
        <v>61</v>
      </c>
      <c r="D80" s="517" t="s">
        <v>49</v>
      </c>
      <c r="E80" s="517"/>
      <c r="F80" s="458" t="s">
        <v>169</v>
      </c>
      <c r="G80" s="518" t="s">
        <v>62</v>
      </c>
      <c r="H80" s="518"/>
      <c r="I80" s="3" t="s">
        <v>4</v>
      </c>
      <c r="J80" s="4" t="s">
        <v>4</v>
      </c>
      <c r="K80" s="466" t="s">
        <v>5</v>
      </c>
      <c r="L80" s="384"/>
      <c r="M80" s="384"/>
      <c r="N80" s="384"/>
      <c r="O80" s="467"/>
      <c r="P80" s="149" t="s">
        <v>173</v>
      </c>
      <c r="Q80" s="150"/>
      <c r="R80" s="150"/>
      <c r="S80" s="150"/>
      <c r="T80" s="151"/>
      <c r="U80" s="468" t="s">
        <v>6</v>
      </c>
      <c r="V80" s="461"/>
      <c r="W80" s="461"/>
      <c r="X80" s="461"/>
      <c r="Y80" s="469"/>
    </row>
    <row r="81" spans="1:25" ht="13.5" customHeight="1" thickBot="1" x14ac:dyDescent="0.3">
      <c r="A81" s="5" t="s">
        <v>7</v>
      </c>
      <c r="B81" s="7" t="s">
        <v>8</v>
      </c>
      <c r="C81" s="479" t="s">
        <v>9</v>
      </c>
      <c r="D81" s="71" t="s">
        <v>10</v>
      </c>
      <c r="E81" s="22" t="s">
        <v>125</v>
      </c>
      <c r="F81" s="71" t="s">
        <v>12</v>
      </c>
      <c r="G81" s="7" t="s">
        <v>13</v>
      </c>
      <c r="H81" s="8" t="s">
        <v>14</v>
      </c>
      <c r="I81" s="9" t="s">
        <v>15</v>
      </c>
      <c r="J81" s="10" t="s">
        <v>16</v>
      </c>
      <c r="K81" s="11" t="s">
        <v>17</v>
      </c>
      <c r="L81" s="12" t="s">
        <v>18</v>
      </c>
      <c r="M81" s="12" t="s">
        <v>19</v>
      </c>
      <c r="N81" s="12" t="s">
        <v>20</v>
      </c>
      <c r="O81" s="13" t="s">
        <v>108</v>
      </c>
      <c r="P81" s="14" t="s">
        <v>21</v>
      </c>
      <c r="Q81" s="15" t="s">
        <v>22</v>
      </c>
      <c r="R81" s="16" t="s">
        <v>23</v>
      </c>
      <c r="S81" s="15" t="s">
        <v>24</v>
      </c>
      <c r="T81" s="17" t="s">
        <v>110</v>
      </c>
      <c r="U81" s="18" t="s">
        <v>25</v>
      </c>
      <c r="V81" s="19" t="s">
        <v>26</v>
      </c>
      <c r="W81" s="19" t="s">
        <v>27</v>
      </c>
      <c r="X81" s="20" t="s">
        <v>28</v>
      </c>
      <c r="Y81" s="21" t="s">
        <v>109</v>
      </c>
    </row>
    <row r="82" spans="1:25" ht="13.5" customHeight="1" x14ac:dyDescent="0.25">
      <c r="A82" s="45">
        <v>1</v>
      </c>
      <c r="B82" s="46" t="s">
        <v>60</v>
      </c>
      <c r="C82" s="498" t="s">
        <v>223</v>
      </c>
      <c r="D82" s="46">
        <v>2012</v>
      </c>
      <c r="E82" s="22">
        <f t="shared" ref="E82:E100" si="15">SUM(2022-D82)</f>
        <v>10</v>
      </c>
      <c r="F82" s="159" t="s">
        <v>200</v>
      </c>
      <c r="G82" s="24">
        <f t="shared" ref="G82:G100" si="16">MIN(P82:T82)</f>
        <v>0.15486111111111112</v>
      </c>
      <c r="H82" s="25">
        <f t="shared" ref="H82:H100" si="17">SUM(K82:O82)</f>
        <v>57</v>
      </c>
      <c r="I82" s="9">
        <f t="shared" ref="I82:I100" si="18">IF(COUNTIF(K82:O82,"&gt;=0")&lt;4,SUM(K82:O82),SUM(LARGE(K82:O82,1),LARGE(K82:O82,2),LARGE(K82:O82,3),LARGE(K82:O82,4)))</f>
        <v>57</v>
      </c>
      <c r="J82" s="33">
        <f t="shared" ref="J82:J100" si="19">COUNTIF(K82:O82,"&gt;0")</f>
        <v>4</v>
      </c>
      <c r="K82" s="5"/>
      <c r="L82" s="169">
        <v>15</v>
      </c>
      <c r="M82" s="372">
        <v>12</v>
      </c>
      <c r="N82" s="169">
        <v>15</v>
      </c>
      <c r="O82" s="169">
        <v>15</v>
      </c>
      <c r="P82" s="35"/>
      <c r="Q82" s="36">
        <v>0.16041666666666668</v>
      </c>
      <c r="R82" s="36">
        <v>0.16319444444444445</v>
      </c>
      <c r="S82" s="37">
        <v>0.15555555555555556</v>
      </c>
      <c r="T82" s="38">
        <v>0.15486111111111112</v>
      </c>
      <c r="U82" s="44"/>
      <c r="V82" s="168">
        <v>1</v>
      </c>
      <c r="W82" s="39">
        <v>2</v>
      </c>
      <c r="X82" s="465">
        <v>1</v>
      </c>
      <c r="Y82" s="499">
        <v>1</v>
      </c>
    </row>
    <row r="83" spans="1:25" ht="13.5" customHeight="1" x14ac:dyDescent="0.25">
      <c r="A83" s="45">
        <v>2</v>
      </c>
      <c r="B83" s="46" t="s">
        <v>60</v>
      </c>
      <c r="C83" s="500" t="s">
        <v>45</v>
      </c>
      <c r="D83" s="93">
        <v>2012</v>
      </c>
      <c r="E83" s="22">
        <f t="shared" si="15"/>
        <v>10</v>
      </c>
      <c r="F83" s="41" t="s">
        <v>34</v>
      </c>
      <c r="G83" s="24">
        <f t="shared" si="16"/>
        <v>0.16111111111111112</v>
      </c>
      <c r="H83" s="25">
        <f t="shared" si="17"/>
        <v>49</v>
      </c>
      <c r="I83" s="9">
        <f t="shared" si="18"/>
        <v>49</v>
      </c>
      <c r="J83" s="33">
        <f t="shared" si="19"/>
        <v>4</v>
      </c>
      <c r="K83" s="146">
        <v>15</v>
      </c>
      <c r="L83" s="371"/>
      <c r="M83" s="373">
        <v>15</v>
      </c>
      <c r="N83" s="170">
        <v>12</v>
      </c>
      <c r="O83" s="471">
        <v>7</v>
      </c>
      <c r="P83" s="35">
        <v>0.16250000000000001</v>
      </c>
      <c r="Q83" s="36"/>
      <c r="R83" s="36">
        <v>0.16180555555555556</v>
      </c>
      <c r="S83" s="37">
        <v>0.16111111111111112</v>
      </c>
      <c r="T83" s="87">
        <v>0.16805555555555554</v>
      </c>
      <c r="U83" s="156">
        <v>1</v>
      </c>
      <c r="V83" s="8"/>
      <c r="W83" s="462">
        <v>1</v>
      </c>
      <c r="X83" s="85">
        <v>2</v>
      </c>
      <c r="Y83" s="86">
        <v>5</v>
      </c>
    </row>
    <row r="84" spans="1:25" ht="13.5" customHeight="1" x14ac:dyDescent="0.25">
      <c r="A84" s="45">
        <v>3</v>
      </c>
      <c r="B84" s="46" t="s">
        <v>60</v>
      </c>
      <c r="C84" s="485" t="s">
        <v>43</v>
      </c>
      <c r="D84" s="51">
        <v>2012</v>
      </c>
      <c r="E84" s="22">
        <f t="shared" si="15"/>
        <v>10</v>
      </c>
      <c r="F84" s="41" t="s">
        <v>34</v>
      </c>
      <c r="G84" s="24">
        <f t="shared" si="16"/>
        <v>0.16180555555555556</v>
      </c>
      <c r="H84" s="25">
        <f t="shared" si="17"/>
        <v>44</v>
      </c>
      <c r="I84" s="9">
        <f t="shared" si="18"/>
        <v>44</v>
      </c>
      <c r="J84" s="33">
        <f t="shared" si="19"/>
        <v>4</v>
      </c>
      <c r="K84" s="138">
        <v>12</v>
      </c>
      <c r="L84" s="170">
        <v>12</v>
      </c>
      <c r="M84" s="170">
        <v>10</v>
      </c>
      <c r="N84" s="170">
        <v>10</v>
      </c>
      <c r="O84" s="371"/>
      <c r="P84" s="35">
        <v>0.16666666666666666</v>
      </c>
      <c r="Q84" s="36">
        <v>0.16250000000000001</v>
      </c>
      <c r="R84" s="36">
        <v>0.16805555555555554</v>
      </c>
      <c r="S84" s="37">
        <v>0.16180555555555556</v>
      </c>
      <c r="T84" s="38"/>
      <c r="U84" s="44">
        <v>2</v>
      </c>
      <c r="V84" s="8">
        <v>2</v>
      </c>
      <c r="W84" s="39">
        <v>3</v>
      </c>
      <c r="X84" s="85">
        <v>3</v>
      </c>
      <c r="Y84" s="86"/>
    </row>
    <row r="85" spans="1:25" ht="13.5" customHeight="1" x14ac:dyDescent="0.25">
      <c r="A85" s="45">
        <v>4</v>
      </c>
      <c r="B85" s="46" t="s">
        <v>60</v>
      </c>
      <c r="C85" s="487" t="s">
        <v>41</v>
      </c>
      <c r="D85" s="51">
        <v>2012</v>
      </c>
      <c r="E85" s="22">
        <f t="shared" si="15"/>
        <v>10</v>
      </c>
      <c r="F85" s="41" t="s">
        <v>34</v>
      </c>
      <c r="G85" s="24">
        <f t="shared" si="16"/>
        <v>0.15902777777777777</v>
      </c>
      <c r="H85" s="25">
        <f t="shared" si="17"/>
        <v>32</v>
      </c>
      <c r="I85" s="9">
        <f t="shared" si="18"/>
        <v>32</v>
      </c>
      <c r="J85" s="33">
        <f t="shared" si="19"/>
        <v>4</v>
      </c>
      <c r="K85" s="139">
        <v>8</v>
      </c>
      <c r="L85" s="170">
        <v>8</v>
      </c>
      <c r="M85" s="471">
        <v>6</v>
      </c>
      <c r="N85" s="371"/>
      <c r="O85" s="170">
        <v>10</v>
      </c>
      <c r="P85" s="35">
        <v>0.17777777777777778</v>
      </c>
      <c r="Q85" s="36">
        <v>0.16805555555555554</v>
      </c>
      <c r="R85" s="36">
        <v>0.17916666666666667</v>
      </c>
      <c r="S85" s="37"/>
      <c r="T85" s="38">
        <v>0.15902777777777777</v>
      </c>
      <c r="U85" s="44">
        <v>4</v>
      </c>
      <c r="V85" s="8">
        <v>4</v>
      </c>
      <c r="W85" s="39">
        <v>6</v>
      </c>
      <c r="X85" s="85"/>
      <c r="Y85" s="86">
        <v>3</v>
      </c>
    </row>
    <row r="86" spans="1:25" ht="13.5" customHeight="1" x14ac:dyDescent="0.25">
      <c r="A86" s="45">
        <v>5</v>
      </c>
      <c r="B86" s="46" t="s">
        <v>60</v>
      </c>
      <c r="C86" s="497" t="s">
        <v>225</v>
      </c>
      <c r="D86" s="46">
        <v>2012</v>
      </c>
      <c r="E86" s="22">
        <f t="shared" si="15"/>
        <v>10</v>
      </c>
      <c r="F86" s="159" t="s">
        <v>200</v>
      </c>
      <c r="G86" s="24">
        <f t="shared" si="16"/>
        <v>0.16319444444444445</v>
      </c>
      <c r="H86" s="25">
        <f t="shared" si="17"/>
        <v>26</v>
      </c>
      <c r="I86" s="9">
        <f t="shared" si="18"/>
        <v>26</v>
      </c>
      <c r="J86" s="33">
        <f t="shared" si="19"/>
        <v>3</v>
      </c>
      <c r="K86" s="5"/>
      <c r="L86" s="237">
        <v>10</v>
      </c>
      <c r="M86" s="237">
        <v>8</v>
      </c>
      <c r="N86" s="25"/>
      <c r="O86" s="237">
        <v>8</v>
      </c>
      <c r="P86" s="35"/>
      <c r="Q86" s="36">
        <v>0.16597222222222222</v>
      </c>
      <c r="R86" s="36">
        <v>0.17430555555555557</v>
      </c>
      <c r="S86" s="37"/>
      <c r="T86" s="38">
        <v>0.16319444444444445</v>
      </c>
      <c r="U86" s="44"/>
      <c r="V86" s="8">
        <v>3</v>
      </c>
      <c r="W86" s="39">
        <v>4</v>
      </c>
      <c r="X86" s="85"/>
      <c r="Y86" s="86">
        <v>4</v>
      </c>
    </row>
    <row r="87" spans="1:25" ht="13.5" customHeight="1" x14ac:dyDescent="0.25">
      <c r="A87" s="45">
        <v>6</v>
      </c>
      <c r="B87" s="46" t="s">
        <v>60</v>
      </c>
      <c r="C87" s="497" t="s">
        <v>224</v>
      </c>
      <c r="D87" s="46">
        <v>2012</v>
      </c>
      <c r="E87" s="22">
        <f t="shared" si="15"/>
        <v>10</v>
      </c>
      <c r="F87" s="159" t="s">
        <v>200</v>
      </c>
      <c r="G87" s="24">
        <f t="shared" si="16"/>
        <v>0.16944444444444443</v>
      </c>
      <c r="H87" s="25">
        <f t="shared" si="17"/>
        <v>25</v>
      </c>
      <c r="I87" s="9">
        <f t="shared" si="18"/>
        <v>25</v>
      </c>
      <c r="J87" s="33">
        <f t="shared" si="19"/>
        <v>4</v>
      </c>
      <c r="K87" s="5"/>
      <c r="L87" s="6">
        <v>6</v>
      </c>
      <c r="M87" s="6">
        <v>5</v>
      </c>
      <c r="N87" s="237">
        <v>8</v>
      </c>
      <c r="O87" s="6">
        <v>6</v>
      </c>
      <c r="P87" s="35"/>
      <c r="Q87" s="36">
        <v>0.16944444444444443</v>
      </c>
      <c r="R87" s="36">
        <v>0.19166666666666665</v>
      </c>
      <c r="S87" s="37">
        <v>0.18611111111111112</v>
      </c>
      <c r="T87" s="38">
        <v>0.17500000000000002</v>
      </c>
      <c r="U87" s="44"/>
      <c r="V87" s="8">
        <v>6</v>
      </c>
      <c r="W87" s="39">
        <v>7</v>
      </c>
      <c r="X87" s="85">
        <v>4</v>
      </c>
      <c r="Y87" s="86">
        <v>6</v>
      </c>
    </row>
    <row r="88" spans="1:25" ht="13.5" customHeight="1" x14ac:dyDescent="0.25">
      <c r="A88" s="45">
        <v>7</v>
      </c>
      <c r="B88" s="46" t="s">
        <v>60</v>
      </c>
      <c r="C88" s="488" t="s">
        <v>122</v>
      </c>
      <c r="D88" s="22">
        <v>2012</v>
      </c>
      <c r="E88" s="22">
        <f t="shared" si="15"/>
        <v>10</v>
      </c>
      <c r="F88" s="23" t="s">
        <v>32</v>
      </c>
      <c r="G88" s="24">
        <f t="shared" si="16"/>
        <v>0.15833333333333333</v>
      </c>
      <c r="H88" s="25">
        <f t="shared" si="17"/>
        <v>22</v>
      </c>
      <c r="I88" s="9">
        <f t="shared" si="18"/>
        <v>22</v>
      </c>
      <c r="J88" s="33">
        <f t="shared" si="19"/>
        <v>2</v>
      </c>
      <c r="K88" s="140">
        <v>10</v>
      </c>
      <c r="L88" s="92"/>
      <c r="M88" s="25"/>
      <c r="N88" s="92"/>
      <c r="O88" s="237">
        <v>12</v>
      </c>
      <c r="P88" s="35">
        <v>0.17013888888888887</v>
      </c>
      <c r="Q88" s="36"/>
      <c r="R88" s="36"/>
      <c r="S88" s="37"/>
      <c r="T88" s="38">
        <v>0.15833333333333333</v>
      </c>
      <c r="U88" s="44">
        <v>3</v>
      </c>
      <c r="V88" s="8"/>
      <c r="W88" s="39"/>
      <c r="X88" s="85"/>
      <c r="Y88" s="86">
        <v>2</v>
      </c>
    </row>
    <row r="89" spans="1:25" ht="13.5" customHeight="1" x14ac:dyDescent="0.25">
      <c r="A89" s="45">
        <v>8</v>
      </c>
      <c r="B89" s="46" t="s">
        <v>60</v>
      </c>
      <c r="C89" s="488" t="s">
        <v>120</v>
      </c>
      <c r="D89" s="22">
        <v>2013</v>
      </c>
      <c r="E89" s="22">
        <f t="shared" si="15"/>
        <v>9</v>
      </c>
      <c r="F89" s="41" t="s">
        <v>34</v>
      </c>
      <c r="G89" s="24">
        <f t="shared" si="16"/>
        <v>0.19097222222222221</v>
      </c>
      <c r="H89" s="25">
        <f t="shared" si="17"/>
        <v>14</v>
      </c>
      <c r="I89" s="9">
        <f t="shared" si="18"/>
        <v>14</v>
      </c>
      <c r="J89" s="33">
        <f t="shared" si="19"/>
        <v>4</v>
      </c>
      <c r="K89" s="145">
        <v>5</v>
      </c>
      <c r="L89" s="171">
        <v>2</v>
      </c>
      <c r="M89" s="7"/>
      <c r="N89" s="6">
        <v>6</v>
      </c>
      <c r="O89" s="6">
        <v>1</v>
      </c>
      <c r="P89" s="35">
        <v>0.19097222222222221</v>
      </c>
      <c r="Q89" s="36">
        <v>0.21597222222222223</v>
      </c>
      <c r="R89" s="36"/>
      <c r="S89" s="37">
        <v>0.20833333333333334</v>
      </c>
      <c r="T89" s="38">
        <v>0.20555555555555557</v>
      </c>
      <c r="U89" s="44">
        <v>7</v>
      </c>
      <c r="V89" s="8">
        <v>10</v>
      </c>
      <c r="W89" s="39"/>
      <c r="X89" s="85">
        <v>6</v>
      </c>
      <c r="Y89" s="86">
        <v>11</v>
      </c>
    </row>
    <row r="90" spans="1:25" ht="13.5" customHeight="1" x14ac:dyDescent="0.25">
      <c r="A90" s="45">
        <v>9</v>
      </c>
      <c r="B90" s="46" t="s">
        <v>60</v>
      </c>
      <c r="C90" s="488" t="s">
        <v>42</v>
      </c>
      <c r="D90" s="22">
        <v>2013</v>
      </c>
      <c r="E90" s="22">
        <f t="shared" si="15"/>
        <v>9</v>
      </c>
      <c r="F90" s="23" t="s">
        <v>32</v>
      </c>
      <c r="G90" s="24">
        <f t="shared" si="16"/>
        <v>0.17916666666666667</v>
      </c>
      <c r="H90" s="25">
        <f t="shared" si="17"/>
        <v>12</v>
      </c>
      <c r="I90" s="9">
        <f t="shared" si="18"/>
        <v>12</v>
      </c>
      <c r="J90" s="33">
        <f t="shared" si="19"/>
        <v>2</v>
      </c>
      <c r="K90" s="142">
        <v>7</v>
      </c>
      <c r="L90" s="25"/>
      <c r="M90" s="92"/>
      <c r="N90" s="42"/>
      <c r="O90" s="6">
        <v>5</v>
      </c>
      <c r="P90" s="35">
        <v>0.17916666666666667</v>
      </c>
      <c r="Q90" s="36"/>
      <c r="R90" s="36"/>
      <c r="S90" s="37"/>
      <c r="T90" s="38">
        <v>0.18194444444444444</v>
      </c>
      <c r="U90" s="44">
        <v>5</v>
      </c>
      <c r="V90" s="8"/>
      <c r="W90" s="39"/>
      <c r="X90" s="85"/>
      <c r="Y90" s="86">
        <v>7</v>
      </c>
    </row>
    <row r="91" spans="1:25" ht="13.5" customHeight="1" x14ac:dyDescent="0.25">
      <c r="A91" s="45">
        <v>10</v>
      </c>
      <c r="B91" s="46" t="s">
        <v>60</v>
      </c>
      <c r="C91" s="497" t="s">
        <v>227</v>
      </c>
      <c r="D91" s="46">
        <v>2012</v>
      </c>
      <c r="E91" s="22">
        <f t="shared" si="15"/>
        <v>10</v>
      </c>
      <c r="F91" s="23" t="s">
        <v>32</v>
      </c>
      <c r="G91" s="24">
        <f t="shared" si="16"/>
        <v>0.19513888888888889</v>
      </c>
      <c r="H91" s="25">
        <f t="shared" si="17"/>
        <v>12</v>
      </c>
      <c r="I91" s="9">
        <f t="shared" si="18"/>
        <v>12</v>
      </c>
      <c r="J91" s="33">
        <f t="shared" si="19"/>
        <v>3</v>
      </c>
      <c r="K91" s="5"/>
      <c r="L91" s="171">
        <v>5</v>
      </c>
      <c r="M91" s="6">
        <v>4</v>
      </c>
      <c r="N91" s="42"/>
      <c r="O91" s="6">
        <v>3</v>
      </c>
      <c r="P91" s="35"/>
      <c r="Q91" s="36">
        <v>0.19513888888888889</v>
      </c>
      <c r="R91" s="36">
        <v>0.20347222222222219</v>
      </c>
      <c r="S91" s="37"/>
      <c r="T91" s="38">
        <v>0.20208333333333331</v>
      </c>
      <c r="U91" s="44"/>
      <c r="V91" s="8">
        <v>7</v>
      </c>
      <c r="W91" s="39">
        <v>8</v>
      </c>
      <c r="X91" s="85"/>
      <c r="Y91" s="86">
        <v>9</v>
      </c>
    </row>
    <row r="92" spans="1:25" ht="13.5" customHeight="1" x14ac:dyDescent="0.25">
      <c r="A92" s="45">
        <v>11</v>
      </c>
      <c r="B92" s="46" t="s">
        <v>60</v>
      </c>
      <c r="C92" s="488" t="s">
        <v>121</v>
      </c>
      <c r="D92" s="22">
        <v>2013</v>
      </c>
      <c r="E92" s="22">
        <f t="shared" si="15"/>
        <v>9</v>
      </c>
      <c r="F92" s="41" t="s">
        <v>34</v>
      </c>
      <c r="G92" s="24">
        <f t="shared" si="16"/>
        <v>0.18888888888888888</v>
      </c>
      <c r="H92" s="25">
        <f t="shared" si="17"/>
        <v>11</v>
      </c>
      <c r="I92" s="9">
        <f t="shared" si="18"/>
        <v>11</v>
      </c>
      <c r="J92" s="33">
        <f t="shared" si="19"/>
        <v>3</v>
      </c>
      <c r="K92" s="142">
        <v>6</v>
      </c>
      <c r="L92" s="7"/>
      <c r="M92" s="6">
        <v>3</v>
      </c>
      <c r="N92" s="42"/>
      <c r="O92" s="6">
        <v>2</v>
      </c>
      <c r="P92" s="35">
        <v>0.18888888888888888</v>
      </c>
      <c r="Q92" s="36"/>
      <c r="R92" s="36">
        <v>0.20486111111111113</v>
      </c>
      <c r="S92" s="37"/>
      <c r="T92" s="38">
        <v>0.20555555555555557</v>
      </c>
      <c r="U92" s="44">
        <v>6</v>
      </c>
      <c r="V92" s="8"/>
      <c r="W92" s="39">
        <v>9</v>
      </c>
      <c r="X92" s="85"/>
      <c r="Y92" s="86">
        <v>10</v>
      </c>
    </row>
    <row r="93" spans="1:25" ht="13.5" customHeight="1" x14ac:dyDescent="0.25">
      <c r="A93" s="45">
        <v>12</v>
      </c>
      <c r="B93" s="46" t="s">
        <v>60</v>
      </c>
      <c r="C93" s="487" t="s">
        <v>44</v>
      </c>
      <c r="D93" s="51">
        <v>2013</v>
      </c>
      <c r="E93" s="22">
        <f t="shared" si="15"/>
        <v>9</v>
      </c>
      <c r="F93" s="41" t="s">
        <v>34</v>
      </c>
      <c r="G93" s="24">
        <f t="shared" si="16"/>
        <v>0.19236111111111112</v>
      </c>
      <c r="H93" s="25">
        <f t="shared" si="17"/>
        <v>10</v>
      </c>
      <c r="I93" s="9">
        <f t="shared" si="18"/>
        <v>10</v>
      </c>
      <c r="J93" s="33">
        <f t="shared" si="19"/>
        <v>4</v>
      </c>
      <c r="K93" s="142">
        <v>4</v>
      </c>
      <c r="L93" s="239">
        <v>1</v>
      </c>
      <c r="M93" s="74"/>
      <c r="N93" s="239">
        <v>4</v>
      </c>
      <c r="O93" s="6">
        <v>1</v>
      </c>
      <c r="P93" s="35">
        <v>0.19236111111111112</v>
      </c>
      <c r="Q93" s="36">
        <v>0.23124999999999998</v>
      </c>
      <c r="R93" s="36"/>
      <c r="S93" s="37">
        <v>0.22222222222222221</v>
      </c>
      <c r="T93" s="38">
        <v>0.20694444444444446</v>
      </c>
      <c r="U93" s="44">
        <v>8</v>
      </c>
      <c r="V93" s="8">
        <v>11</v>
      </c>
      <c r="W93" s="39"/>
      <c r="X93" s="85">
        <v>8</v>
      </c>
      <c r="Y93" s="86">
        <v>12</v>
      </c>
    </row>
    <row r="94" spans="1:25" ht="13.5" customHeight="1" x14ac:dyDescent="0.25">
      <c r="A94" s="45">
        <v>13</v>
      </c>
      <c r="B94" s="46" t="s">
        <v>60</v>
      </c>
      <c r="C94" s="487" t="s">
        <v>324</v>
      </c>
      <c r="D94" s="51">
        <v>2012</v>
      </c>
      <c r="E94" s="22">
        <f t="shared" si="15"/>
        <v>10</v>
      </c>
      <c r="F94" s="55" t="s">
        <v>325</v>
      </c>
      <c r="G94" s="24">
        <f t="shared" si="16"/>
        <v>0.20138888888888887</v>
      </c>
      <c r="H94" s="25">
        <f t="shared" si="17"/>
        <v>9</v>
      </c>
      <c r="I94" s="9">
        <f t="shared" si="18"/>
        <v>9</v>
      </c>
      <c r="J94" s="33">
        <f t="shared" si="19"/>
        <v>2</v>
      </c>
      <c r="K94" s="48"/>
      <c r="L94" s="74"/>
      <c r="M94" s="74"/>
      <c r="N94" s="239">
        <v>5</v>
      </c>
      <c r="O94" s="490">
        <v>4</v>
      </c>
      <c r="P94" s="35"/>
      <c r="Q94" s="36"/>
      <c r="R94" s="36"/>
      <c r="S94" s="37">
        <v>0.21527777777777779</v>
      </c>
      <c r="T94" s="38">
        <v>0.20138888888888887</v>
      </c>
      <c r="U94" s="44"/>
      <c r="V94" s="8"/>
      <c r="W94" s="39"/>
      <c r="X94" s="85">
        <v>7</v>
      </c>
      <c r="Y94" s="86">
        <v>8</v>
      </c>
    </row>
    <row r="95" spans="1:25" ht="13.5" customHeight="1" x14ac:dyDescent="0.25">
      <c r="A95" s="45">
        <v>14</v>
      </c>
      <c r="B95" s="46" t="s">
        <v>60</v>
      </c>
      <c r="C95" s="497" t="s">
        <v>222</v>
      </c>
      <c r="D95" s="46">
        <v>2013</v>
      </c>
      <c r="E95" s="22">
        <f t="shared" si="15"/>
        <v>9</v>
      </c>
      <c r="F95" s="23" t="s">
        <v>32</v>
      </c>
      <c r="G95" s="24">
        <f t="shared" si="16"/>
        <v>0.16805555555555554</v>
      </c>
      <c r="H95" s="25">
        <f t="shared" si="17"/>
        <v>7</v>
      </c>
      <c r="I95" s="9">
        <f t="shared" si="18"/>
        <v>7</v>
      </c>
      <c r="J95" s="33">
        <f t="shared" si="19"/>
        <v>1</v>
      </c>
      <c r="K95" s="5"/>
      <c r="L95" s="236">
        <v>7</v>
      </c>
      <c r="M95" s="42"/>
      <c r="N95" s="42"/>
      <c r="O95" s="34"/>
      <c r="P95" s="35"/>
      <c r="Q95" s="36">
        <v>0.16805555555555554</v>
      </c>
      <c r="R95" s="36"/>
      <c r="S95" s="37"/>
      <c r="T95" s="38"/>
      <c r="U95" s="44"/>
      <c r="V95" s="8">
        <v>5</v>
      </c>
      <c r="W95" s="39"/>
      <c r="X95" s="85"/>
      <c r="Y95" s="86"/>
    </row>
    <row r="96" spans="1:25" ht="13.5" customHeight="1" x14ac:dyDescent="0.25">
      <c r="A96" s="45">
        <v>15</v>
      </c>
      <c r="B96" s="46" t="s">
        <v>60</v>
      </c>
      <c r="C96" s="497" t="s">
        <v>306</v>
      </c>
      <c r="D96" s="22">
        <v>2012</v>
      </c>
      <c r="E96" s="22">
        <f t="shared" si="15"/>
        <v>10</v>
      </c>
      <c r="F96" s="55" t="s">
        <v>134</v>
      </c>
      <c r="G96" s="24">
        <f t="shared" si="16"/>
        <v>0.1763888888888889</v>
      </c>
      <c r="H96" s="25">
        <f t="shared" si="17"/>
        <v>7</v>
      </c>
      <c r="I96" s="9">
        <f t="shared" si="18"/>
        <v>7</v>
      </c>
      <c r="J96" s="33">
        <f t="shared" si="19"/>
        <v>1</v>
      </c>
      <c r="K96" s="5"/>
      <c r="L96" s="42"/>
      <c r="M96" s="239">
        <v>7</v>
      </c>
      <c r="N96" s="42"/>
      <c r="O96" s="34"/>
      <c r="P96" s="35"/>
      <c r="Q96" s="36"/>
      <c r="R96" s="36">
        <v>0.1763888888888889</v>
      </c>
      <c r="S96" s="37"/>
      <c r="T96" s="38"/>
      <c r="U96" s="44"/>
      <c r="V96" s="8"/>
      <c r="W96" s="39">
        <v>5</v>
      </c>
      <c r="X96" s="85"/>
      <c r="Y96" s="86"/>
    </row>
    <row r="97" spans="1:25" ht="13.5" customHeight="1" x14ac:dyDescent="0.25">
      <c r="A97" s="45">
        <v>16</v>
      </c>
      <c r="B97" s="46" t="s">
        <v>60</v>
      </c>
      <c r="C97" s="487" t="s">
        <v>322</v>
      </c>
      <c r="D97" s="51">
        <v>2012</v>
      </c>
      <c r="E97" s="22">
        <f t="shared" si="15"/>
        <v>10</v>
      </c>
      <c r="F97" s="55" t="s">
        <v>323</v>
      </c>
      <c r="G97" s="24">
        <f t="shared" si="16"/>
        <v>0.19999999999999998</v>
      </c>
      <c r="H97" s="25">
        <f t="shared" si="17"/>
        <v>7</v>
      </c>
      <c r="I97" s="9">
        <f t="shared" si="18"/>
        <v>7</v>
      </c>
      <c r="J97" s="33">
        <f t="shared" si="19"/>
        <v>1</v>
      </c>
      <c r="K97" s="48"/>
      <c r="L97" s="74"/>
      <c r="M97" s="74"/>
      <c r="N97" s="239">
        <v>7</v>
      </c>
      <c r="O97" s="34"/>
      <c r="P97" s="35"/>
      <c r="Q97" s="36"/>
      <c r="R97" s="36"/>
      <c r="S97" s="37">
        <v>0.19999999999999998</v>
      </c>
      <c r="T97" s="38"/>
      <c r="U97" s="44"/>
      <c r="V97" s="8"/>
      <c r="W97" s="39"/>
      <c r="X97" s="85">
        <v>5</v>
      </c>
      <c r="Y97" s="86"/>
    </row>
    <row r="98" spans="1:25" ht="13.5" customHeight="1" x14ac:dyDescent="0.25">
      <c r="A98" s="45">
        <v>17</v>
      </c>
      <c r="B98" s="46" t="s">
        <v>60</v>
      </c>
      <c r="C98" s="497" t="s">
        <v>226</v>
      </c>
      <c r="D98" s="46">
        <v>2012</v>
      </c>
      <c r="E98" s="22">
        <f t="shared" si="15"/>
        <v>10</v>
      </c>
      <c r="F98" s="159" t="s">
        <v>200</v>
      </c>
      <c r="G98" s="24">
        <f t="shared" si="16"/>
        <v>0.19930555555555554</v>
      </c>
      <c r="H98" s="25">
        <f t="shared" si="17"/>
        <v>6</v>
      </c>
      <c r="I98" s="9">
        <f t="shared" si="18"/>
        <v>6</v>
      </c>
      <c r="J98" s="33">
        <f t="shared" si="19"/>
        <v>2</v>
      </c>
      <c r="K98" s="5"/>
      <c r="L98" s="239">
        <v>4</v>
      </c>
      <c r="M98" s="239">
        <v>2</v>
      </c>
      <c r="N98" s="42"/>
      <c r="O98" s="34"/>
      <c r="P98" s="35"/>
      <c r="Q98" s="36">
        <v>0.19930555555555554</v>
      </c>
      <c r="R98" s="36">
        <v>0.20833333333333334</v>
      </c>
      <c r="S98" s="37"/>
      <c r="T98" s="38"/>
      <c r="U98" s="44"/>
      <c r="V98" s="8">
        <v>8</v>
      </c>
      <c r="W98" s="39">
        <v>10</v>
      </c>
      <c r="X98" s="85"/>
      <c r="Y98" s="86"/>
    </row>
    <row r="99" spans="1:25" ht="13.5" customHeight="1" x14ac:dyDescent="0.25">
      <c r="A99" s="45">
        <v>18</v>
      </c>
      <c r="B99" s="46" t="s">
        <v>60</v>
      </c>
      <c r="C99" s="497" t="s">
        <v>228</v>
      </c>
      <c r="D99" s="46">
        <v>2013</v>
      </c>
      <c r="E99" s="22">
        <f t="shared" si="15"/>
        <v>9</v>
      </c>
      <c r="F99" s="55" t="s">
        <v>134</v>
      </c>
      <c r="G99" s="24">
        <f t="shared" si="16"/>
        <v>0.20069444444444443</v>
      </c>
      <c r="H99" s="25">
        <f t="shared" si="17"/>
        <v>3</v>
      </c>
      <c r="I99" s="9">
        <f t="shared" si="18"/>
        <v>3</v>
      </c>
      <c r="J99" s="33">
        <f t="shared" si="19"/>
        <v>1</v>
      </c>
      <c r="K99" s="5"/>
      <c r="L99" s="239">
        <v>3</v>
      </c>
      <c r="M99" s="42"/>
      <c r="N99" s="42"/>
      <c r="O99" s="34"/>
      <c r="P99" s="35"/>
      <c r="Q99" s="36">
        <v>0.20069444444444443</v>
      </c>
      <c r="R99" s="36"/>
      <c r="S99" s="37"/>
      <c r="T99" s="38"/>
      <c r="U99" s="44"/>
      <c r="V99" s="8">
        <v>9</v>
      </c>
      <c r="W99" s="39"/>
      <c r="X99" s="85"/>
      <c r="Y99" s="86"/>
    </row>
    <row r="100" spans="1:25" ht="13.5" customHeight="1" x14ac:dyDescent="0.25">
      <c r="A100" s="45">
        <v>19</v>
      </c>
      <c r="B100" s="46" t="s">
        <v>60</v>
      </c>
      <c r="C100" s="497" t="s">
        <v>307</v>
      </c>
      <c r="D100" s="22">
        <v>2012</v>
      </c>
      <c r="E100" s="22">
        <f t="shared" si="15"/>
        <v>10</v>
      </c>
      <c r="F100" s="55" t="s">
        <v>134</v>
      </c>
      <c r="G100" s="24">
        <f t="shared" si="16"/>
        <v>0.22916666666666666</v>
      </c>
      <c r="H100" s="25">
        <f t="shared" si="17"/>
        <v>1</v>
      </c>
      <c r="I100" s="9">
        <f t="shared" si="18"/>
        <v>1</v>
      </c>
      <c r="J100" s="33">
        <f t="shared" si="19"/>
        <v>1</v>
      </c>
      <c r="K100" s="5"/>
      <c r="L100" s="42"/>
      <c r="M100" s="239">
        <v>1</v>
      </c>
      <c r="N100" s="42"/>
      <c r="O100" s="34"/>
      <c r="P100" s="35"/>
      <c r="Q100" s="36"/>
      <c r="R100" s="36">
        <v>0.22916666666666666</v>
      </c>
      <c r="S100" s="37"/>
      <c r="T100" s="38"/>
      <c r="U100" s="44"/>
      <c r="V100" s="8"/>
      <c r="W100" s="39">
        <v>11</v>
      </c>
      <c r="X100" s="85"/>
      <c r="Y100" s="86"/>
    </row>
    <row r="101" spans="1:25" s="495" customFormat="1" ht="13.5" customHeight="1" thickBot="1" x14ac:dyDescent="0.3">
      <c r="A101" s="189">
        <v>19</v>
      </c>
      <c r="B101" s="58"/>
      <c r="C101" s="491"/>
      <c r="D101" s="89"/>
      <c r="E101" s="134"/>
      <c r="F101" s="89"/>
      <c r="G101" s="58"/>
      <c r="H101" s="19"/>
      <c r="I101" s="57"/>
      <c r="J101" s="59"/>
      <c r="K101" s="91">
        <f>COUNTIF(K82:K100,"&gt;-1")</f>
        <v>8</v>
      </c>
      <c r="L101" s="91">
        <f>COUNTIF(L82:L100,"&gt;-1")</f>
        <v>11</v>
      </c>
      <c r="M101" s="91">
        <f>COUNTIF(M82:M100,"&gt;-1")</f>
        <v>11</v>
      </c>
      <c r="N101" s="91">
        <f>COUNTIF(N82:N100,"&gt;-1")</f>
        <v>8</v>
      </c>
      <c r="O101" s="91">
        <f>COUNTIF(O82:O100,"&gt;-1")</f>
        <v>12</v>
      </c>
      <c r="P101" s="112"/>
      <c r="Q101" s="113"/>
      <c r="R101" s="114"/>
      <c r="S101" s="115"/>
      <c r="T101" s="116"/>
      <c r="U101" s="117"/>
      <c r="V101" s="118"/>
      <c r="W101" s="118"/>
      <c r="X101" s="67"/>
      <c r="Y101" s="119"/>
    </row>
    <row r="102" spans="1:25" s="495" customFormat="1" ht="13.5" customHeight="1" thickBot="1" x14ac:dyDescent="0.3">
      <c r="A102" s="1"/>
      <c r="B102" s="2" t="s">
        <v>69</v>
      </c>
      <c r="C102" s="477" t="s">
        <v>70</v>
      </c>
      <c r="D102" s="516" t="s">
        <v>71</v>
      </c>
      <c r="E102" s="516"/>
      <c r="F102" s="459" t="s">
        <v>170</v>
      </c>
      <c r="G102" s="514" t="s">
        <v>62</v>
      </c>
      <c r="H102" s="514"/>
      <c r="I102" s="3" t="s">
        <v>4</v>
      </c>
      <c r="J102" s="4" t="s">
        <v>4</v>
      </c>
      <c r="K102" s="466" t="s">
        <v>5</v>
      </c>
      <c r="L102" s="384"/>
      <c r="M102" s="384"/>
      <c r="N102" s="384"/>
      <c r="O102" s="467"/>
      <c r="P102" s="149" t="s">
        <v>173</v>
      </c>
      <c r="Q102" s="150"/>
      <c r="R102" s="150"/>
      <c r="S102" s="150"/>
      <c r="T102" s="151"/>
      <c r="U102" s="468" t="s">
        <v>6</v>
      </c>
      <c r="V102" s="461"/>
      <c r="W102" s="461"/>
      <c r="X102" s="461"/>
      <c r="Y102" s="469"/>
    </row>
    <row r="103" spans="1:25" s="495" customFormat="1" ht="13.5" customHeight="1" thickBot="1" x14ac:dyDescent="0.3">
      <c r="A103" s="5" t="s">
        <v>7</v>
      </c>
      <c r="B103" s="7" t="s">
        <v>8</v>
      </c>
      <c r="C103" s="479" t="s">
        <v>9</v>
      </c>
      <c r="D103" s="6" t="s">
        <v>10</v>
      </c>
      <c r="E103" s="22" t="s">
        <v>125</v>
      </c>
      <c r="F103" s="6" t="s">
        <v>12</v>
      </c>
      <c r="G103" s="7" t="s">
        <v>13</v>
      </c>
      <c r="H103" s="8" t="s">
        <v>14</v>
      </c>
      <c r="I103" s="9" t="s">
        <v>15</v>
      </c>
      <c r="J103" s="10" t="s">
        <v>16</v>
      </c>
      <c r="K103" s="11" t="s">
        <v>17</v>
      </c>
      <c r="L103" s="12" t="s">
        <v>18</v>
      </c>
      <c r="M103" s="12" t="s">
        <v>19</v>
      </c>
      <c r="N103" s="12" t="s">
        <v>20</v>
      </c>
      <c r="O103" s="13" t="s">
        <v>108</v>
      </c>
      <c r="P103" s="14" t="s">
        <v>21</v>
      </c>
      <c r="Q103" s="15" t="s">
        <v>22</v>
      </c>
      <c r="R103" s="16" t="s">
        <v>23</v>
      </c>
      <c r="S103" s="15" t="s">
        <v>24</v>
      </c>
      <c r="T103" s="17" t="s">
        <v>110</v>
      </c>
      <c r="U103" s="18" t="s">
        <v>25</v>
      </c>
      <c r="V103" s="19" t="s">
        <v>26</v>
      </c>
      <c r="W103" s="19" t="s">
        <v>27</v>
      </c>
      <c r="X103" s="20" t="s">
        <v>28</v>
      </c>
      <c r="Y103" s="21" t="s">
        <v>109</v>
      </c>
    </row>
    <row r="104" spans="1:25" s="495" customFormat="1" ht="13.5" customHeight="1" x14ac:dyDescent="0.25">
      <c r="A104" s="45">
        <v>1</v>
      </c>
      <c r="B104" s="46" t="s">
        <v>69</v>
      </c>
      <c r="C104" s="485" t="s">
        <v>51</v>
      </c>
      <c r="D104" s="51">
        <v>2010</v>
      </c>
      <c r="E104" s="22">
        <f t="shared" ref="E104:E115" si="20">SUM(2022-D104)</f>
        <v>12</v>
      </c>
      <c r="F104" s="41" t="s">
        <v>34</v>
      </c>
      <c r="G104" s="24">
        <f t="shared" ref="G104:G125" si="21">MIN(P104:T104)</f>
        <v>0.15069444444444444</v>
      </c>
      <c r="H104" s="25">
        <f t="shared" ref="H104:H125" si="22">SUM(K104:O104)</f>
        <v>75</v>
      </c>
      <c r="I104" s="9">
        <f t="shared" ref="I104:I125" si="23">IF(COUNTIF(K104:O104,"&gt;=0")&lt;4,SUM(K104:O104),SUM(LARGE(K104:O104,1),LARGE(K104:O104,2),LARGE(K104:O104,3),LARGE(K104:O104,4)))</f>
        <v>60</v>
      </c>
      <c r="J104" s="33">
        <f t="shared" ref="J104:J125" si="24">COUNTIF(K104:O104,"&gt;0")</f>
        <v>5</v>
      </c>
      <c r="K104" s="146">
        <v>15</v>
      </c>
      <c r="L104" s="169">
        <v>15</v>
      </c>
      <c r="M104" s="169">
        <v>15</v>
      </c>
      <c r="N104" s="169">
        <v>15</v>
      </c>
      <c r="O104" s="169">
        <v>15</v>
      </c>
      <c r="P104" s="35">
        <v>0.15416666666666667</v>
      </c>
      <c r="Q104" s="36">
        <v>0.15069444444444444</v>
      </c>
      <c r="R104" s="36">
        <v>0.15486111111111112</v>
      </c>
      <c r="S104" s="37">
        <v>0.15069444444444444</v>
      </c>
      <c r="T104" s="38">
        <v>0.15208333333333332</v>
      </c>
      <c r="U104" s="156">
        <v>1</v>
      </c>
      <c r="V104" s="168">
        <v>1</v>
      </c>
      <c r="W104" s="168">
        <v>1</v>
      </c>
      <c r="X104" s="168">
        <v>1</v>
      </c>
      <c r="Y104" s="484">
        <v>1</v>
      </c>
    </row>
    <row r="105" spans="1:25" ht="13.5" customHeight="1" x14ac:dyDescent="0.25">
      <c r="A105" s="45">
        <v>2</v>
      </c>
      <c r="B105" s="46" t="s">
        <v>69</v>
      </c>
      <c r="C105" s="485" t="s">
        <v>215</v>
      </c>
      <c r="D105" s="51">
        <v>2010</v>
      </c>
      <c r="E105" s="22">
        <f t="shared" si="20"/>
        <v>12</v>
      </c>
      <c r="F105" s="41" t="s">
        <v>34</v>
      </c>
      <c r="G105" s="24">
        <f t="shared" si="21"/>
        <v>0.15277777777777776</v>
      </c>
      <c r="H105" s="25">
        <f t="shared" si="22"/>
        <v>44</v>
      </c>
      <c r="I105" s="9">
        <f t="shared" si="23"/>
        <v>44</v>
      </c>
      <c r="J105" s="33">
        <f t="shared" si="24"/>
        <v>4</v>
      </c>
      <c r="K105" s="48"/>
      <c r="L105" s="170">
        <v>8</v>
      </c>
      <c r="M105" s="170">
        <v>12</v>
      </c>
      <c r="N105" s="170">
        <v>12</v>
      </c>
      <c r="O105" s="170">
        <v>12</v>
      </c>
      <c r="P105" s="35"/>
      <c r="Q105" s="36">
        <v>0.16041666666666668</v>
      </c>
      <c r="R105" s="36">
        <v>0.15625</v>
      </c>
      <c r="S105" s="37">
        <v>0.16180555555555556</v>
      </c>
      <c r="T105" s="38">
        <v>0.15277777777777776</v>
      </c>
      <c r="U105" s="44"/>
      <c r="V105" s="8">
        <v>4</v>
      </c>
      <c r="W105" s="8">
        <v>2</v>
      </c>
      <c r="X105" s="39">
        <v>2</v>
      </c>
      <c r="Y105" s="40">
        <v>2</v>
      </c>
    </row>
    <row r="106" spans="1:25" ht="13.5" customHeight="1" x14ac:dyDescent="0.25">
      <c r="A106" s="45">
        <v>3</v>
      </c>
      <c r="B106" s="46" t="s">
        <v>69</v>
      </c>
      <c r="C106" s="480" t="s">
        <v>151</v>
      </c>
      <c r="D106" s="22">
        <v>2010</v>
      </c>
      <c r="E106" s="22">
        <f t="shared" si="20"/>
        <v>12</v>
      </c>
      <c r="F106" s="23" t="s">
        <v>32</v>
      </c>
      <c r="G106" s="24">
        <f t="shared" si="21"/>
        <v>0.15069444444444444</v>
      </c>
      <c r="H106" s="25">
        <f t="shared" si="22"/>
        <v>40</v>
      </c>
      <c r="I106" s="9">
        <f t="shared" si="23"/>
        <v>40</v>
      </c>
      <c r="J106" s="33">
        <f t="shared" si="24"/>
        <v>4</v>
      </c>
      <c r="K106" s="140">
        <v>10</v>
      </c>
      <c r="L106" s="170">
        <v>12</v>
      </c>
      <c r="M106" s="170">
        <v>8</v>
      </c>
      <c r="N106" s="375"/>
      <c r="O106" s="170">
        <v>10</v>
      </c>
      <c r="P106" s="35">
        <v>0.16111111111111112</v>
      </c>
      <c r="Q106" s="36">
        <v>0.15069444444444444</v>
      </c>
      <c r="R106" s="36">
        <v>0.16874999999999998</v>
      </c>
      <c r="S106" s="37"/>
      <c r="T106" s="38">
        <v>0.15486111111111112</v>
      </c>
      <c r="U106" s="44">
        <v>3</v>
      </c>
      <c r="V106" s="8">
        <v>2</v>
      </c>
      <c r="W106" s="8">
        <v>4</v>
      </c>
      <c r="X106" s="39"/>
      <c r="Y106" s="40">
        <v>3</v>
      </c>
    </row>
    <row r="107" spans="1:25" ht="13.5" customHeight="1" x14ac:dyDescent="0.25">
      <c r="A107" s="45">
        <v>4</v>
      </c>
      <c r="B107" s="46" t="s">
        <v>69</v>
      </c>
      <c r="C107" s="487" t="s">
        <v>52</v>
      </c>
      <c r="D107" s="51">
        <v>2010</v>
      </c>
      <c r="E107" s="22">
        <f t="shared" si="20"/>
        <v>12</v>
      </c>
      <c r="F107" s="23" t="s">
        <v>32</v>
      </c>
      <c r="G107" s="24">
        <f t="shared" si="21"/>
        <v>0.15555555555555556</v>
      </c>
      <c r="H107" s="25">
        <f t="shared" si="22"/>
        <v>40</v>
      </c>
      <c r="I107" s="9">
        <f t="shared" si="23"/>
        <v>40</v>
      </c>
      <c r="J107" s="33">
        <f t="shared" si="24"/>
        <v>4</v>
      </c>
      <c r="K107" s="140">
        <v>12</v>
      </c>
      <c r="L107" s="170">
        <v>10</v>
      </c>
      <c r="M107" s="170">
        <v>10</v>
      </c>
      <c r="N107" s="238"/>
      <c r="O107" s="170">
        <v>8</v>
      </c>
      <c r="P107" s="35">
        <v>0.15972222222222224</v>
      </c>
      <c r="Q107" s="36">
        <v>0.15555555555555556</v>
      </c>
      <c r="R107" s="36">
        <v>0.15902777777777777</v>
      </c>
      <c r="S107" s="37"/>
      <c r="T107" s="38">
        <v>0.16041666666666668</v>
      </c>
      <c r="U107" s="44">
        <v>2</v>
      </c>
      <c r="V107" s="8">
        <v>3</v>
      </c>
      <c r="W107" s="8">
        <v>3</v>
      </c>
      <c r="X107" s="39"/>
      <c r="Y107" s="40">
        <v>4</v>
      </c>
    </row>
    <row r="108" spans="1:25" ht="13.5" customHeight="1" x14ac:dyDescent="0.25">
      <c r="A108" s="45">
        <v>5</v>
      </c>
      <c r="B108" s="46" t="s">
        <v>69</v>
      </c>
      <c r="C108" s="488" t="s">
        <v>56</v>
      </c>
      <c r="D108" s="22">
        <v>2011</v>
      </c>
      <c r="E108" s="22">
        <f t="shared" si="20"/>
        <v>11</v>
      </c>
      <c r="F108" s="41" t="s">
        <v>34</v>
      </c>
      <c r="G108" s="24">
        <f t="shared" si="21"/>
        <v>0.16111111111111112</v>
      </c>
      <c r="H108" s="25">
        <f t="shared" si="22"/>
        <v>22</v>
      </c>
      <c r="I108" s="9">
        <f t="shared" si="23"/>
        <v>22</v>
      </c>
      <c r="J108" s="33">
        <f t="shared" si="24"/>
        <v>3</v>
      </c>
      <c r="K108" s="140">
        <v>8</v>
      </c>
      <c r="L108" s="171">
        <v>7</v>
      </c>
      <c r="M108" s="7"/>
      <c r="N108" s="7"/>
      <c r="O108" s="6">
        <v>7</v>
      </c>
      <c r="P108" s="35">
        <v>0.16180555555555556</v>
      </c>
      <c r="Q108" s="36">
        <v>0.16111111111111112</v>
      </c>
      <c r="R108" s="36"/>
      <c r="S108" s="37"/>
      <c r="T108" s="38">
        <v>0.16666666666666666</v>
      </c>
      <c r="U108" s="44">
        <v>4</v>
      </c>
      <c r="V108" s="8">
        <v>5</v>
      </c>
      <c r="W108" s="8"/>
      <c r="X108" s="39"/>
      <c r="Y108" s="40">
        <v>5</v>
      </c>
    </row>
    <row r="109" spans="1:25" ht="13.5" customHeight="1" x14ac:dyDescent="0.25">
      <c r="A109" s="45">
        <v>6</v>
      </c>
      <c r="B109" s="46" t="s">
        <v>69</v>
      </c>
      <c r="C109" s="488" t="s">
        <v>53</v>
      </c>
      <c r="D109" s="51">
        <v>2010</v>
      </c>
      <c r="E109" s="22">
        <f t="shared" si="20"/>
        <v>12</v>
      </c>
      <c r="F109" s="41" t="s">
        <v>34</v>
      </c>
      <c r="G109" s="24">
        <f t="shared" si="21"/>
        <v>0.1673611111111111</v>
      </c>
      <c r="H109" s="25">
        <f t="shared" si="22"/>
        <v>22</v>
      </c>
      <c r="I109" s="9">
        <f t="shared" si="23"/>
        <v>21</v>
      </c>
      <c r="J109" s="33">
        <f t="shared" si="24"/>
        <v>5</v>
      </c>
      <c r="K109" s="143">
        <v>6</v>
      </c>
      <c r="L109" s="6">
        <v>4</v>
      </c>
      <c r="M109" s="6">
        <v>4</v>
      </c>
      <c r="N109" s="6">
        <v>7</v>
      </c>
      <c r="O109" s="6">
        <v>1</v>
      </c>
      <c r="P109" s="35">
        <v>0.1673611111111111</v>
      </c>
      <c r="Q109" s="36">
        <v>0.17500000000000002</v>
      </c>
      <c r="R109" s="36">
        <v>0.17916666666666667</v>
      </c>
      <c r="S109" s="37">
        <v>0.18055555555555555</v>
      </c>
      <c r="T109" s="38">
        <v>0.1763888888888889</v>
      </c>
      <c r="U109" s="44">
        <v>6</v>
      </c>
      <c r="V109" s="8">
        <v>8</v>
      </c>
      <c r="W109" s="8">
        <v>8</v>
      </c>
      <c r="X109" s="39">
        <v>5</v>
      </c>
      <c r="Y109" s="40">
        <v>12</v>
      </c>
    </row>
    <row r="110" spans="1:25" ht="13.5" customHeight="1" x14ac:dyDescent="0.25">
      <c r="A110" s="45">
        <v>7</v>
      </c>
      <c r="B110" s="46" t="s">
        <v>69</v>
      </c>
      <c r="C110" s="488" t="s">
        <v>58</v>
      </c>
      <c r="D110" s="22">
        <v>2011</v>
      </c>
      <c r="E110" s="22">
        <f t="shared" si="20"/>
        <v>11</v>
      </c>
      <c r="F110" s="41" t="s">
        <v>34</v>
      </c>
      <c r="G110" s="24">
        <f t="shared" si="21"/>
        <v>0.17152777777777775</v>
      </c>
      <c r="H110" s="25">
        <f t="shared" si="22"/>
        <v>21</v>
      </c>
      <c r="I110" s="9">
        <f t="shared" si="23"/>
        <v>19</v>
      </c>
      <c r="J110" s="33">
        <f t="shared" si="24"/>
        <v>5</v>
      </c>
      <c r="K110" s="143">
        <v>3</v>
      </c>
      <c r="L110" s="171">
        <v>2</v>
      </c>
      <c r="M110" s="6">
        <v>6</v>
      </c>
      <c r="N110" s="237">
        <v>8</v>
      </c>
      <c r="O110" s="6">
        <v>2</v>
      </c>
      <c r="P110" s="35">
        <v>0.17986111111111111</v>
      </c>
      <c r="Q110" s="36">
        <v>0.17916666666666667</v>
      </c>
      <c r="R110" s="36">
        <v>0.17500000000000002</v>
      </c>
      <c r="S110" s="37">
        <v>0.17916666666666667</v>
      </c>
      <c r="T110" s="38">
        <v>0.17152777777777775</v>
      </c>
      <c r="U110" s="44">
        <v>9</v>
      </c>
      <c r="V110" s="8">
        <v>10</v>
      </c>
      <c r="W110" s="8">
        <v>6</v>
      </c>
      <c r="X110" s="39">
        <v>4</v>
      </c>
      <c r="Y110" s="40">
        <v>10</v>
      </c>
    </row>
    <row r="111" spans="1:25" ht="13.5" customHeight="1" x14ac:dyDescent="0.25">
      <c r="A111" s="45">
        <v>8</v>
      </c>
      <c r="B111" s="46" t="s">
        <v>69</v>
      </c>
      <c r="C111" s="488" t="s">
        <v>55</v>
      </c>
      <c r="D111" s="51">
        <v>2010</v>
      </c>
      <c r="E111" s="22">
        <f t="shared" si="20"/>
        <v>12</v>
      </c>
      <c r="F111" s="23" t="s">
        <v>32</v>
      </c>
      <c r="G111" s="24">
        <f t="shared" si="21"/>
        <v>0.16666666666666666</v>
      </c>
      <c r="H111" s="25">
        <f t="shared" si="22"/>
        <v>18</v>
      </c>
      <c r="I111" s="9">
        <f t="shared" si="23"/>
        <v>18</v>
      </c>
      <c r="J111" s="33">
        <f t="shared" si="24"/>
        <v>3</v>
      </c>
      <c r="K111" s="145">
        <v>7</v>
      </c>
      <c r="L111" s="6">
        <v>6</v>
      </c>
      <c r="M111" s="7"/>
      <c r="N111" s="25"/>
      <c r="O111" s="6">
        <v>5</v>
      </c>
      <c r="P111" s="35">
        <v>0.1673611111111111</v>
      </c>
      <c r="Q111" s="36">
        <v>0.16666666666666666</v>
      </c>
      <c r="R111" s="36"/>
      <c r="S111" s="37"/>
      <c r="T111" s="38">
        <v>0.16944444444444443</v>
      </c>
      <c r="U111" s="44">
        <v>5</v>
      </c>
      <c r="V111" s="8">
        <v>6</v>
      </c>
      <c r="W111" s="8"/>
      <c r="X111" s="39"/>
      <c r="Y111" s="40">
        <v>7</v>
      </c>
    </row>
    <row r="112" spans="1:25" ht="13.5" customHeight="1" x14ac:dyDescent="0.25">
      <c r="A112" s="45">
        <v>9</v>
      </c>
      <c r="B112" s="46" t="s">
        <v>69</v>
      </c>
      <c r="C112" s="488" t="s">
        <v>54</v>
      </c>
      <c r="D112" s="51">
        <v>2011</v>
      </c>
      <c r="E112" s="22">
        <f t="shared" si="20"/>
        <v>11</v>
      </c>
      <c r="F112" s="41" t="s">
        <v>34</v>
      </c>
      <c r="G112" s="24">
        <f t="shared" si="21"/>
        <v>0.17083333333333331</v>
      </c>
      <c r="H112" s="25">
        <f t="shared" si="22"/>
        <v>15</v>
      </c>
      <c r="I112" s="9">
        <f t="shared" si="23"/>
        <v>15</v>
      </c>
      <c r="J112" s="33">
        <f t="shared" si="24"/>
        <v>4</v>
      </c>
      <c r="K112" s="142">
        <v>1</v>
      </c>
      <c r="L112" s="6">
        <v>1</v>
      </c>
      <c r="M112" s="6">
        <v>3</v>
      </c>
      <c r="N112" s="237">
        <v>10</v>
      </c>
      <c r="O112" s="25"/>
      <c r="P112" s="35">
        <v>0.18263888888888891</v>
      </c>
      <c r="Q112" s="36">
        <v>0.18055555555555555</v>
      </c>
      <c r="R112" s="36">
        <v>0.17986111111111111</v>
      </c>
      <c r="S112" s="37">
        <v>0.17083333333333331</v>
      </c>
      <c r="T112" s="38"/>
      <c r="U112" s="44">
        <v>11</v>
      </c>
      <c r="V112" s="8">
        <v>11</v>
      </c>
      <c r="W112" s="8">
        <v>9</v>
      </c>
      <c r="X112" s="39">
        <v>3</v>
      </c>
      <c r="Y112" s="40"/>
    </row>
    <row r="113" spans="1:25" ht="13.5" customHeight="1" x14ac:dyDescent="0.25">
      <c r="A113" s="45">
        <v>10</v>
      </c>
      <c r="B113" s="46" t="s">
        <v>69</v>
      </c>
      <c r="C113" s="488" t="s">
        <v>308</v>
      </c>
      <c r="D113" s="51">
        <v>2010</v>
      </c>
      <c r="E113" s="22">
        <f t="shared" si="20"/>
        <v>12</v>
      </c>
      <c r="F113" s="159" t="s">
        <v>200</v>
      </c>
      <c r="G113" s="24">
        <f t="shared" si="21"/>
        <v>0.16805555555555554</v>
      </c>
      <c r="H113" s="25">
        <f t="shared" si="22"/>
        <v>13</v>
      </c>
      <c r="I113" s="9">
        <f t="shared" si="23"/>
        <v>13</v>
      </c>
      <c r="J113" s="33">
        <f t="shared" si="24"/>
        <v>2</v>
      </c>
      <c r="K113" s="48"/>
      <c r="L113" s="25"/>
      <c r="M113" s="6">
        <v>7</v>
      </c>
      <c r="N113" s="25"/>
      <c r="O113" s="6">
        <v>6</v>
      </c>
      <c r="P113" s="35"/>
      <c r="Q113" s="36"/>
      <c r="R113" s="36">
        <v>0.17361111111111113</v>
      </c>
      <c r="S113" s="37"/>
      <c r="T113" s="38">
        <v>0.16805555555555554</v>
      </c>
      <c r="U113" s="44"/>
      <c r="V113" s="8"/>
      <c r="W113" s="8">
        <v>5</v>
      </c>
      <c r="X113" s="39"/>
      <c r="Y113" s="40">
        <v>6</v>
      </c>
    </row>
    <row r="114" spans="1:25" ht="13.5" customHeight="1" x14ac:dyDescent="0.25">
      <c r="A114" s="45">
        <v>11</v>
      </c>
      <c r="B114" s="46" t="s">
        <v>69</v>
      </c>
      <c r="C114" s="488" t="s">
        <v>57</v>
      </c>
      <c r="D114" s="83">
        <v>2011</v>
      </c>
      <c r="E114" s="22">
        <f t="shared" si="20"/>
        <v>11</v>
      </c>
      <c r="F114" s="41" t="s">
        <v>34</v>
      </c>
      <c r="G114" s="24">
        <f t="shared" si="21"/>
        <v>0.17361111111111113</v>
      </c>
      <c r="H114" s="25">
        <f t="shared" si="22"/>
        <v>11</v>
      </c>
      <c r="I114" s="9">
        <f t="shared" si="23"/>
        <v>11</v>
      </c>
      <c r="J114" s="33">
        <f t="shared" si="24"/>
        <v>4</v>
      </c>
      <c r="K114" s="142">
        <v>2</v>
      </c>
      <c r="L114" s="25"/>
      <c r="M114" s="6">
        <v>2</v>
      </c>
      <c r="N114" s="473">
        <v>6</v>
      </c>
      <c r="O114" s="6">
        <v>1</v>
      </c>
      <c r="P114" s="35">
        <v>0.18263888888888891</v>
      </c>
      <c r="Q114" s="36"/>
      <c r="R114" s="36">
        <v>0.1875</v>
      </c>
      <c r="S114" s="37">
        <v>0.18263888888888891</v>
      </c>
      <c r="T114" s="38">
        <v>0.17361111111111113</v>
      </c>
      <c r="U114" s="44">
        <v>10</v>
      </c>
      <c r="V114" s="8"/>
      <c r="W114" s="8">
        <v>10</v>
      </c>
      <c r="X114" s="39">
        <v>6</v>
      </c>
      <c r="Y114" s="40">
        <v>11</v>
      </c>
    </row>
    <row r="115" spans="1:25" ht="13.5" customHeight="1" x14ac:dyDescent="0.25">
      <c r="A115" s="45">
        <v>12</v>
      </c>
      <c r="B115" s="46" t="s">
        <v>69</v>
      </c>
      <c r="C115" s="488" t="s">
        <v>309</v>
      </c>
      <c r="D115" s="51">
        <v>2010</v>
      </c>
      <c r="E115" s="22">
        <f t="shared" si="20"/>
        <v>12</v>
      </c>
      <c r="F115" s="159" t="s">
        <v>200</v>
      </c>
      <c r="G115" s="24">
        <f t="shared" si="21"/>
        <v>0.17847222222222223</v>
      </c>
      <c r="H115" s="25">
        <f t="shared" si="22"/>
        <v>9</v>
      </c>
      <c r="I115" s="9">
        <f t="shared" si="23"/>
        <v>9</v>
      </c>
      <c r="J115" s="33">
        <f t="shared" si="24"/>
        <v>3</v>
      </c>
      <c r="K115" s="48"/>
      <c r="L115" s="6">
        <v>3</v>
      </c>
      <c r="M115" s="6">
        <v>5</v>
      </c>
      <c r="N115" s="56"/>
      <c r="O115" s="6">
        <v>1</v>
      </c>
      <c r="P115" s="35"/>
      <c r="Q115" s="36">
        <v>0.17847222222222223</v>
      </c>
      <c r="R115" s="36">
        <v>0.17847222222222223</v>
      </c>
      <c r="S115" s="37"/>
      <c r="T115" s="38">
        <v>0.19999999999999998</v>
      </c>
      <c r="U115" s="44"/>
      <c r="V115" s="8">
        <v>9</v>
      </c>
      <c r="W115" s="8">
        <v>7</v>
      </c>
      <c r="X115" s="39"/>
      <c r="Y115" s="40">
        <v>14</v>
      </c>
    </row>
    <row r="116" spans="1:25" ht="13.5" customHeight="1" x14ac:dyDescent="0.25">
      <c r="A116" s="45">
        <v>13</v>
      </c>
      <c r="B116" s="46" t="s">
        <v>69</v>
      </c>
      <c r="C116" s="488" t="s">
        <v>149</v>
      </c>
      <c r="D116" s="22">
        <v>2010</v>
      </c>
      <c r="E116" s="22">
        <f>SUM(2020-D116)</f>
        <v>10</v>
      </c>
      <c r="F116" s="23" t="s">
        <v>32</v>
      </c>
      <c r="G116" s="24">
        <f t="shared" si="21"/>
        <v>0.17083333333333331</v>
      </c>
      <c r="H116" s="25">
        <f t="shared" si="22"/>
        <v>8</v>
      </c>
      <c r="I116" s="9">
        <f t="shared" si="23"/>
        <v>8</v>
      </c>
      <c r="J116" s="33">
        <f t="shared" si="24"/>
        <v>2</v>
      </c>
      <c r="K116" s="143">
        <v>4</v>
      </c>
      <c r="L116" s="25"/>
      <c r="M116" s="25"/>
      <c r="N116" s="25"/>
      <c r="O116" s="6">
        <v>4</v>
      </c>
      <c r="P116" s="35">
        <v>0.17430555555555557</v>
      </c>
      <c r="Q116" s="36"/>
      <c r="R116" s="36"/>
      <c r="S116" s="37"/>
      <c r="T116" s="38">
        <v>0.17083333333333331</v>
      </c>
      <c r="U116" s="44">
        <v>8</v>
      </c>
      <c r="V116" s="8"/>
      <c r="W116" s="8"/>
      <c r="X116" s="39"/>
      <c r="Y116" s="40">
        <v>8</v>
      </c>
    </row>
    <row r="117" spans="1:25" ht="13.5" customHeight="1" x14ac:dyDescent="0.25">
      <c r="A117" s="45">
        <v>14</v>
      </c>
      <c r="B117" s="46" t="s">
        <v>69</v>
      </c>
      <c r="C117" s="488" t="s">
        <v>219</v>
      </c>
      <c r="D117" s="51">
        <v>2011</v>
      </c>
      <c r="E117" s="22">
        <f>SUM(2022-D117)</f>
        <v>11</v>
      </c>
      <c r="F117" s="159" t="s">
        <v>200</v>
      </c>
      <c r="G117" s="24">
        <f t="shared" si="21"/>
        <v>0.17361111111111113</v>
      </c>
      <c r="H117" s="25">
        <f t="shared" si="22"/>
        <v>6</v>
      </c>
      <c r="I117" s="9">
        <f t="shared" si="23"/>
        <v>6</v>
      </c>
      <c r="J117" s="33">
        <f t="shared" si="24"/>
        <v>2</v>
      </c>
      <c r="K117" s="48"/>
      <c r="L117" s="171">
        <v>5</v>
      </c>
      <c r="M117" s="7"/>
      <c r="N117" s="25"/>
      <c r="O117" s="6">
        <v>1</v>
      </c>
      <c r="P117" s="35"/>
      <c r="Q117" s="36">
        <v>0.17361111111111113</v>
      </c>
      <c r="R117" s="36"/>
      <c r="S117" s="37"/>
      <c r="T117" s="38">
        <v>0.19305555555555554</v>
      </c>
      <c r="U117" s="44"/>
      <c r="V117" s="8">
        <v>7</v>
      </c>
      <c r="W117" s="8"/>
      <c r="X117" s="39"/>
      <c r="Y117" s="40">
        <v>13</v>
      </c>
    </row>
    <row r="118" spans="1:25" ht="13.5" customHeight="1" x14ac:dyDescent="0.25">
      <c r="A118" s="45">
        <v>15</v>
      </c>
      <c r="B118" s="46" t="s">
        <v>69</v>
      </c>
      <c r="C118" s="488" t="s">
        <v>150</v>
      </c>
      <c r="D118" s="51">
        <v>2010</v>
      </c>
      <c r="E118" s="22">
        <f>SUM(2020-D118)</f>
        <v>10</v>
      </c>
      <c r="F118" s="23" t="s">
        <v>32</v>
      </c>
      <c r="G118" s="24">
        <f t="shared" si="21"/>
        <v>0.17013888888888887</v>
      </c>
      <c r="H118" s="25">
        <f t="shared" si="22"/>
        <v>5</v>
      </c>
      <c r="I118" s="9">
        <f t="shared" si="23"/>
        <v>5</v>
      </c>
      <c r="J118" s="33">
        <f t="shared" si="24"/>
        <v>1</v>
      </c>
      <c r="K118" s="142">
        <v>5</v>
      </c>
      <c r="L118" s="7"/>
      <c r="M118" s="7"/>
      <c r="N118" s="25"/>
      <c r="O118" s="7"/>
      <c r="P118" s="35">
        <v>0.17013888888888887</v>
      </c>
      <c r="Q118" s="36"/>
      <c r="R118" s="36"/>
      <c r="S118" s="37"/>
      <c r="T118" s="38"/>
      <c r="U118" s="44">
        <v>7</v>
      </c>
      <c r="V118" s="8"/>
      <c r="W118" s="8"/>
      <c r="X118" s="39"/>
      <c r="Y118" s="40"/>
    </row>
    <row r="119" spans="1:25" ht="13.5" customHeight="1" x14ac:dyDescent="0.25">
      <c r="A119" s="45">
        <v>16</v>
      </c>
      <c r="B119" s="46" t="s">
        <v>69</v>
      </c>
      <c r="C119" s="487" t="s">
        <v>329</v>
      </c>
      <c r="D119" s="22">
        <v>2010</v>
      </c>
      <c r="E119" s="22">
        <f t="shared" ref="E119:E125" si="25">SUM(2022-D119)</f>
        <v>12</v>
      </c>
      <c r="F119" s="23" t="s">
        <v>32</v>
      </c>
      <c r="G119" s="24">
        <f t="shared" si="21"/>
        <v>0.17083333333333331</v>
      </c>
      <c r="H119" s="25">
        <f t="shared" si="22"/>
        <v>3</v>
      </c>
      <c r="I119" s="9">
        <f t="shared" si="23"/>
        <v>3</v>
      </c>
      <c r="J119" s="33">
        <f t="shared" si="24"/>
        <v>1</v>
      </c>
      <c r="K119" s="48"/>
      <c r="L119" s="25"/>
      <c r="M119" s="25"/>
      <c r="N119" s="7"/>
      <c r="O119" s="6">
        <v>3</v>
      </c>
      <c r="P119" s="35"/>
      <c r="Q119" s="36"/>
      <c r="R119" s="36"/>
      <c r="S119" s="37"/>
      <c r="T119" s="38">
        <v>0.17083333333333331</v>
      </c>
      <c r="U119" s="44"/>
      <c r="V119" s="8"/>
      <c r="W119" s="8"/>
      <c r="X119" s="39"/>
      <c r="Y119" s="40">
        <v>9</v>
      </c>
    </row>
    <row r="120" spans="1:25" ht="13.5" customHeight="1" x14ac:dyDescent="0.25">
      <c r="A120" s="45">
        <v>17</v>
      </c>
      <c r="B120" s="46" t="s">
        <v>69</v>
      </c>
      <c r="C120" s="488" t="s">
        <v>59</v>
      </c>
      <c r="D120" s="51">
        <v>2010</v>
      </c>
      <c r="E120" s="22">
        <f t="shared" si="25"/>
        <v>12</v>
      </c>
      <c r="F120" s="23" t="s">
        <v>32</v>
      </c>
      <c r="G120" s="24">
        <f t="shared" si="21"/>
        <v>0.21875</v>
      </c>
      <c r="H120" s="25">
        <f t="shared" si="22"/>
        <v>2</v>
      </c>
      <c r="I120" s="9">
        <f t="shared" si="23"/>
        <v>2</v>
      </c>
      <c r="J120" s="33">
        <f t="shared" si="24"/>
        <v>2</v>
      </c>
      <c r="K120" s="142">
        <v>1</v>
      </c>
      <c r="L120" s="25"/>
      <c r="M120" s="25"/>
      <c r="N120" s="25"/>
      <c r="O120" s="6">
        <v>1</v>
      </c>
      <c r="P120" s="35">
        <v>0.22361111111111109</v>
      </c>
      <c r="Q120" s="36"/>
      <c r="R120" s="36"/>
      <c r="S120" s="37"/>
      <c r="T120" s="38">
        <v>0.21875</v>
      </c>
      <c r="U120" s="44">
        <v>12</v>
      </c>
      <c r="V120" s="8"/>
      <c r="W120" s="8"/>
      <c r="X120" s="39"/>
      <c r="Y120" s="40">
        <v>17</v>
      </c>
    </row>
    <row r="121" spans="1:25" ht="13.5" customHeight="1" x14ac:dyDescent="0.25">
      <c r="A121" s="45">
        <v>18</v>
      </c>
      <c r="B121" s="46" t="s">
        <v>69</v>
      </c>
      <c r="C121" s="488" t="s">
        <v>216</v>
      </c>
      <c r="D121" s="51">
        <v>2011</v>
      </c>
      <c r="E121" s="22">
        <f t="shared" si="25"/>
        <v>11</v>
      </c>
      <c r="F121" s="41" t="s">
        <v>34</v>
      </c>
      <c r="G121" s="24">
        <f t="shared" si="21"/>
        <v>0.23958333333333334</v>
      </c>
      <c r="H121" s="25">
        <f t="shared" si="22"/>
        <v>2</v>
      </c>
      <c r="I121" s="9">
        <f t="shared" si="23"/>
        <v>2</v>
      </c>
      <c r="J121" s="33">
        <f t="shared" si="24"/>
        <v>2</v>
      </c>
      <c r="K121" s="48"/>
      <c r="L121" s="6">
        <v>1</v>
      </c>
      <c r="M121" s="6">
        <v>1</v>
      </c>
      <c r="N121" s="25"/>
      <c r="O121" s="75"/>
      <c r="P121" s="35"/>
      <c r="Q121" s="36">
        <v>0.24097222222222223</v>
      </c>
      <c r="R121" s="36">
        <v>0.23958333333333334</v>
      </c>
      <c r="S121" s="37"/>
      <c r="T121" s="38"/>
      <c r="U121" s="44"/>
      <c r="V121" s="8">
        <v>14</v>
      </c>
      <c r="W121" s="8">
        <v>11</v>
      </c>
      <c r="X121" s="39"/>
      <c r="Y121" s="40"/>
    </row>
    <row r="122" spans="1:25" ht="13.5" customHeight="1" x14ac:dyDescent="0.25">
      <c r="A122" s="45">
        <v>19</v>
      </c>
      <c r="B122" s="46" t="s">
        <v>69</v>
      </c>
      <c r="C122" s="488" t="s">
        <v>218</v>
      </c>
      <c r="D122" s="51">
        <v>2010</v>
      </c>
      <c r="E122" s="22">
        <f t="shared" si="25"/>
        <v>12</v>
      </c>
      <c r="F122" s="159" t="s">
        <v>200</v>
      </c>
      <c r="G122" s="24">
        <f t="shared" si="21"/>
        <v>0.20138888888888887</v>
      </c>
      <c r="H122" s="25">
        <f t="shared" si="22"/>
        <v>1</v>
      </c>
      <c r="I122" s="9">
        <f t="shared" si="23"/>
        <v>1</v>
      </c>
      <c r="J122" s="33">
        <f t="shared" si="24"/>
        <v>1</v>
      </c>
      <c r="K122" s="48"/>
      <c r="L122" s="6">
        <v>1</v>
      </c>
      <c r="M122" s="7"/>
      <c r="N122" s="25"/>
      <c r="O122" s="75"/>
      <c r="P122" s="35"/>
      <c r="Q122" s="36">
        <v>0.20138888888888887</v>
      </c>
      <c r="R122" s="36"/>
      <c r="S122" s="37"/>
      <c r="T122" s="38"/>
      <c r="U122" s="44"/>
      <c r="V122" s="8">
        <v>12</v>
      </c>
      <c r="W122" s="8"/>
      <c r="X122" s="39"/>
      <c r="Y122" s="40"/>
    </row>
    <row r="123" spans="1:25" ht="13.5" customHeight="1" x14ac:dyDescent="0.25">
      <c r="A123" s="45">
        <v>20</v>
      </c>
      <c r="B123" s="46" t="s">
        <v>69</v>
      </c>
      <c r="C123" s="488" t="s">
        <v>220</v>
      </c>
      <c r="D123" s="51">
        <v>2010</v>
      </c>
      <c r="E123" s="22">
        <f t="shared" si="25"/>
        <v>12</v>
      </c>
      <c r="F123" s="55" t="s">
        <v>221</v>
      </c>
      <c r="G123" s="24">
        <f t="shared" si="21"/>
        <v>0.20972222222222223</v>
      </c>
      <c r="H123" s="25">
        <f t="shared" si="22"/>
        <v>1</v>
      </c>
      <c r="I123" s="9">
        <f t="shared" si="23"/>
        <v>1</v>
      </c>
      <c r="J123" s="33">
        <f t="shared" si="24"/>
        <v>1</v>
      </c>
      <c r="K123" s="48"/>
      <c r="L123" s="6">
        <v>1</v>
      </c>
      <c r="M123" s="7"/>
      <c r="N123" s="25"/>
      <c r="O123" s="75"/>
      <c r="P123" s="35"/>
      <c r="Q123" s="36">
        <v>0.20972222222222223</v>
      </c>
      <c r="R123" s="36"/>
      <c r="S123" s="37"/>
      <c r="T123" s="38"/>
      <c r="U123" s="44"/>
      <c r="V123" s="8">
        <v>13</v>
      </c>
      <c r="W123" s="8"/>
      <c r="X123" s="39"/>
      <c r="Y123" s="40"/>
    </row>
    <row r="124" spans="1:25" ht="13.5" customHeight="1" x14ac:dyDescent="0.25">
      <c r="A124" s="45">
        <v>21</v>
      </c>
      <c r="B124" s="46" t="s">
        <v>69</v>
      </c>
      <c r="C124" s="487" t="s">
        <v>330</v>
      </c>
      <c r="D124" s="22">
        <v>2010</v>
      </c>
      <c r="E124" s="22">
        <f t="shared" si="25"/>
        <v>12</v>
      </c>
      <c r="F124" s="159" t="s">
        <v>200</v>
      </c>
      <c r="G124" s="24">
        <f t="shared" si="21"/>
        <v>0.21180555555555555</v>
      </c>
      <c r="H124" s="25">
        <f t="shared" si="22"/>
        <v>1</v>
      </c>
      <c r="I124" s="9">
        <f t="shared" si="23"/>
        <v>1</v>
      </c>
      <c r="J124" s="33">
        <f t="shared" si="24"/>
        <v>1</v>
      </c>
      <c r="K124" s="48"/>
      <c r="L124" s="25"/>
      <c r="M124" s="25"/>
      <c r="N124" s="7"/>
      <c r="O124" s="493">
        <v>1</v>
      </c>
      <c r="P124" s="35"/>
      <c r="Q124" s="36"/>
      <c r="R124" s="36"/>
      <c r="S124" s="37"/>
      <c r="T124" s="38">
        <v>0.21180555555555555</v>
      </c>
      <c r="U124" s="44"/>
      <c r="V124" s="8"/>
      <c r="W124" s="8"/>
      <c r="X124" s="39"/>
      <c r="Y124" s="40">
        <v>15</v>
      </c>
    </row>
    <row r="125" spans="1:25" ht="13.5" customHeight="1" x14ac:dyDescent="0.25">
      <c r="A125" s="45">
        <v>22</v>
      </c>
      <c r="B125" s="46" t="s">
        <v>69</v>
      </c>
      <c r="C125" s="487" t="s">
        <v>331</v>
      </c>
      <c r="D125" s="22">
        <v>2010</v>
      </c>
      <c r="E125" s="22">
        <f t="shared" si="25"/>
        <v>12</v>
      </c>
      <c r="F125" s="159" t="s">
        <v>200</v>
      </c>
      <c r="G125" s="24">
        <f t="shared" si="21"/>
        <v>0.21736111111111112</v>
      </c>
      <c r="H125" s="25">
        <f t="shared" si="22"/>
        <v>1</v>
      </c>
      <c r="I125" s="9">
        <f t="shared" si="23"/>
        <v>1</v>
      </c>
      <c r="J125" s="33">
        <f t="shared" si="24"/>
        <v>1</v>
      </c>
      <c r="K125" s="48"/>
      <c r="L125" s="25"/>
      <c r="M125" s="25"/>
      <c r="N125" s="7"/>
      <c r="O125" s="493">
        <v>1</v>
      </c>
      <c r="P125" s="35"/>
      <c r="Q125" s="36"/>
      <c r="R125" s="36"/>
      <c r="S125" s="37"/>
      <c r="T125" s="38">
        <v>0.21736111111111112</v>
      </c>
      <c r="U125" s="44"/>
      <c r="V125" s="8"/>
      <c r="W125" s="8"/>
      <c r="X125" s="39"/>
      <c r="Y125" s="40">
        <v>16</v>
      </c>
    </row>
    <row r="126" spans="1:25" s="495" customFormat="1" ht="13.5" customHeight="1" thickBot="1" x14ac:dyDescent="0.3">
      <c r="A126" s="189">
        <v>22</v>
      </c>
      <c r="B126" s="58"/>
      <c r="C126" s="491"/>
      <c r="D126" s="89"/>
      <c r="E126" s="134"/>
      <c r="F126" s="89"/>
      <c r="G126" s="58"/>
      <c r="H126" s="19"/>
      <c r="I126" s="57"/>
      <c r="J126" s="59"/>
      <c r="K126" s="91">
        <f>COUNTIF(K104:K125,"&gt;-1")</f>
        <v>12</v>
      </c>
      <c r="L126" s="91">
        <f>COUNTIF(L104:L125,"&gt;-1")</f>
        <v>14</v>
      </c>
      <c r="M126" s="91">
        <f>COUNTIF(M104:M125,"&gt;-1")</f>
        <v>11</v>
      </c>
      <c r="N126" s="91">
        <f>COUNTIF(N104:N125,"&gt;-1")</f>
        <v>6</v>
      </c>
      <c r="O126" s="91">
        <f>COUNTIF(O104:O125,"&gt;-1")</f>
        <v>17</v>
      </c>
      <c r="P126" s="112"/>
      <c r="Q126" s="113"/>
      <c r="R126" s="114"/>
      <c r="S126" s="115"/>
      <c r="T126" s="116"/>
      <c r="U126" s="117"/>
      <c r="V126" s="118"/>
      <c r="W126" s="118"/>
      <c r="X126" s="67"/>
      <c r="Y126" s="119"/>
    </row>
    <row r="127" spans="1:25" s="495" customFormat="1" ht="13.5" customHeight="1" thickBot="1" x14ac:dyDescent="0.3">
      <c r="A127" s="69"/>
      <c r="B127" s="70" t="s">
        <v>76</v>
      </c>
      <c r="C127" s="492" t="s">
        <v>77</v>
      </c>
      <c r="D127" s="517" t="s">
        <v>71</v>
      </c>
      <c r="E127" s="517"/>
      <c r="F127" s="458" t="s">
        <v>170</v>
      </c>
      <c r="G127" s="519" t="s">
        <v>78</v>
      </c>
      <c r="H127" s="519"/>
      <c r="I127" s="3" t="s">
        <v>4</v>
      </c>
      <c r="J127" s="4" t="s">
        <v>4</v>
      </c>
      <c r="K127" s="466" t="s">
        <v>5</v>
      </c>
      <c r="L127" s="384"/>
      <c r="M127" s="384"/>
      <c r="N127" s="384"/>
      <c r="O127" s="467"/>
      <c r="P127" s="149" t="s">
        <v>173</v>
      </c>
      <c r="Q127" s="150"/>
      <c r="R127" s="150"/>
      <c r="S127" s="150"/>
      <c r="T127" s="151"/>
      <c r="U127" s="468" t="s">
        <v>6</v>
      </c>
      <c r="V127" s="461"/>
      <c r="W127" s="461"/>
      <c r="X127" s="461"/>
      <c r="Y127" s="469"/>
    </row>
    <row r="128" spans="1:25" s="495" customFormat="1" ht="13.5" customHeight="1" thickBot="1" x14ac:dyDescent="0.3">
      <c r="A128" s="5" t="s">
        <v>7</v>
      </c>
      <c r="B128" s="7" t="s">
        <v>8</v>
      </c>
      <c r="C128" s="479" t="s">
        <v>9</v>
      </c>
      <c r="D128" s="71" t="s">
        <v>10</v>
      </c>
      <c r="E128" s="22" t="s">
        <v>125</v>
      </c>
      <c r="F128" s="71" t="s">
        <v>12</v>
      </c>
      <c r="G128" s="7" t="s">
        <v>13</v>
      </c>
      <c r="H128" s="8" t="s">
        <v>14</v>
      </c>
      <c r="I128" s="9" t="s">
        <v>15</v>
      </c>
      <c r="J128" s="10" t="s">
        <v>16</v>
      </c>
      <c r="K128" s="11" t="s">
        <v>17</v>
      </c>
      <c r="L128" s="12" t="s">
        <v>18</v>
      </c>
      <c r="M128" s="12" t="s">
        <v>19</v>
      </c>
      <c r="N128" s="12" t="s">
        <v>20</v>
      </c>
      <c r="O128" s="13" t="s">
        <v>108</v>
      </c>
      <c r="P128" s="14" t="s">
        <v>21</v>
      </c>
      <c r="Q128" s="15" t="s">
        <v>22</v>
      </c>
      <c r="R128" s="16" t="s">
        <v>23</v>
      </c>
      <c r="S128" s="15" t="s">
        <v>24</v>
      </c>
      <c r="T128" s="17" t="s">
        <v>110</v>
      </c>
      <c r="U128" s="18" t="s">
        <v>25</v>
      </c>
      <c r="V128" s="19" t="s">
        <v>26</v>
      </c>
      <c r="W128" s="19" t="s">
        <v>27</v>
      </c>
      <c r="X128" s="20" t="s">
        <v>28</v>
      </c>
      <c r="Y128" s="21" t="s">
        <v>109</v>
      </c>
    </row>
    <row r="129" spans="1:25" ht="13.5" customHeight="1" x14ac:dyDescent="0.25">
      <c r="A129" s="45">
        <v>1</v>
      </c>
      <c r="B129" s="46" t="s">
        <v>76</v>
      </c>
      <c r="C129" s="480" t="s">
        <v>63</v>
      </c>
      <c r="D129" s="22">
        <v>2011</v>
      </c>
      <c r="E129" s="22">
        <f t="shared" ref="E129:E148" si="26">SUM(2022-D129)</f>
        <v>11</v>
      </c>
      <c r="F129" s="41" t="s">
        <v>34</v>
      </c>
      <c r="G129" s="24">
        <f t="shared" ref="G129:G148" si="27">MIN(P129:T129)</f>
        <v>0.22291666666666665</v>
      </c>
      <c r="H129" s="25">
        <f t="shared" ref="H129:H148" si="28">SUM(K129:O129)</f>
        <v>58</v>
      </c>
      <c r="I129" s="9">
        <f t="shared" ref="I129:I148" si="29">IF(COUNTIF(K129:O129,"&gt;=0")&lt;4,SUM(K129:O129),SUM(LARGE(K129:O129,1),LARGE(K129:O129,2),LARGE(K129:O129,3),LARGE(K129:O129,4)))</f>
        <v>48</v>
      </c>
      <c r="J129" s="33">
        <f t="shared" ref="J129:J148" si="30">COUNTIF(K129:O129,"&gt;0")</f>
        <v>5</v>
      </c>
      <c r="K129" s="140">
        <v>12</v>
      </c>
      <c r="L129" s="372">
        <v>12</v>
      </c>
      <c r="M129" s="372">
        <v>10</v>
      </c>
      <c r="N129" s="372">
        <v>12</v>
      </c>
      <c r="O129" s="372">
        <v>12</v>
      </c>
      <c r="P129" s="35">
        <v>0.22638888888888889</v>
      </c>
      <c r="Q129" s="36">
        <v>0.22777777777777777</v>
      </c>
      <c r="R129" s="36">
        <v>0.22291666666666665</v>
      </c>
      <c r="S129" s="37">
        <v>0.22638888888888889</v>
      </c>
      <c r="T129" s="38">
        <v>0.22430555555555556</v>
      </c>
      <c r="U129" s="44">
        <v>2</v>
      </c>
      <c r="V129" s="8">
        <v>2</v>
      </c>
      <c r="W129" s="8">
        <v>3</v>
      </c>
      <c r="X129" s="39">
        <v>2</v>
      </c>
      <c r="Y129" s="40">
        <v>2</v>
      </c>
    </row>
    <row r="130" spans="1:25" ht="13.5" customHeight="1" x14ac:dyDescent="0.25">
      <c r="A130" s="45">
        <v>2</v>
      </c>
      <c r="B130" s="46" t="s">
        <v>76</v>
      </c>
      <c r="C130" s="480" t="s">
        <v>64</v>
      </c>
      <c r="D130" s="22">
        <v>2010</v>
      </c>
      <c r="E130" s="22">
        <f t="shared" si="26"/>
        <v>12</v>
      </c>
      <c r="F130" s="41" t="s">
        <v>34</v>
      </c>
      <c r="G130" s="24">
        <f t="shared" si="27"/>
        <v>0.21875</v>
      </c>
      <c r="H130" s="25">
        <f t="shared" si="28"/>
        <v>45</v>
      </c>
      <c r="I130" s="9">
        <f t="shared" si="29"/>
        <v>45</v>
      </c>
      <c r="J130" s="33">
        <f t="shared" si="30"/>
        <v>3</v>
      </c>
      <c r="K130" s="146">
        <v>15</v>
      </c>
      <c r="L130" s="373">
        <v>15</v>
      </c>
      <c r="M130" s="373">
        <v>15</v>
      </c>
      <c r="N130" s="375"/>
      <c r="O130" s="375"/>
      <c r="P130" s="35">
        <v>0.21944444444444444</v>
      </c>
      <c r="Q130" s="36">
        <v>0.22013888888888888</v>
      </c>
      <c r="R130" s="36">
        <v>0.21875</v>
      </c>
      <c r="S130" s="37"/>
      <c r="T130" s="38"/>
      <c r="U130" s="156">
        <v>1</v>
      </c>
      <c r="V130" s="168">
        <v>1</v>
      </c>
      <c r="W130" s="168">
        <v>1</v>
      </c>
      <c r="X130" s="39"/>
      <c r="Y130" s="40"/>
    </row>
    <row r="131" spans="1:25" ht="13.5" customHeight="1" x14ac:dyDescent="0.25">
      <c r="A131" s="45">
        <v>3</v>
      </c>
      <c r="B131" s="46" t="s">
        <v>76</v>
      </c>
      <c r="C131" s="485" t="s">
        <v>310</v>
      </c>
      <c r="D131" s="22">
        <v>2011</v>
      </c>
      <c r="E131" s="22">
        <f t="shared" si="26"/>
        <v>11</v>
      </c>
      <c r="F131" s="159" t="s">
        <v>200</v>
      </c>
      <c r="G131" s="24">
        <f t="shared" si="27"/>
        <v>0.22291666666666665</v>
      </c>
      <c r="H131" s="25">
        <f t="shared" si="28"/>
        <v>42</v>
      </c>
      <c r="I131" s="9">
        <f t="shared" si="29"/>
        <v>42</v>
      </c>
      <c r="J131" s="33">
        <f t="shared" si="30"/>
        <v>3</v>
      </c>
      <c r="K131" s="48"/>
      <c r="L131" s="375"/>
      <c r="M131" s="170">
        <v>12</v>
      </c>
      <c r="N131" s="373">
        <v>15</v>
      </c>
      <c r="O131" s="373">
        <v>15</v>
      </c>
      <c r="P131" s="35"/>
      <c r="Q131" s="36"/>
      <c r="R131" s="36">
        <v>0.22291666666666665</v>
      </c>
      <c r="S131" s="37">
        <v>0.22361111111111109</v>
      </c>
      <c r="T131" s="38">
        <v>0.22291666666666665</v>
      </c>
      <c r="U131" s="44"/>
      <c r="V131" s="8"/>
      <c r="W131" s="8">
        <v>2</v>
      </c>
      <c r="X131" s="462">
        <v>1</v>
      </c>
      <c r="Y131" s="484">
        <v>1</v>
      </c>
    </row>
    <row r="132" spans="1:25" ht="13.5" customHeight="1" x14ac:dyDescent="0.25">
      <c r="A132" s="45">
        <v>4</v>
      </c>
      <c r="B132" s="46" t="s">
        <v>76</v>
      </c>
      <c r="C132" s="488" t="s">
        <v>65</v>
      </c>
      <c r="D132" s="51">
        <v>2010</v>
      </c>
      <c r="E132" s="22">
        <f t="shared" si="26"/>
        <v>12</v>
      </c>
      <c r="F132" s="41" t="s">
        <v>34</v>
      </c>
      <c r="G132" s="24">
        <f t="shared" si="27"/>
        <v>0.22638888888888889</v>
      </c>
      <c r="H132" s="25">
        <f t="shared" si="28"/>
        <v>40</v>
      </c>
      <c r="I132" s="9">
        <f t="shared" si="29"/>
        <v>40</v>
      </c>
      <c r="J132" s="33">
        <f t="shared" si="30"/>
        <v>4</v>
      </c>
      <c r="K132" s="140">
        <v>10</v>
      </c>
      <c r="L132" s="170">
        <v>10</v>
      </c>
      <c r="M132" s="375"/>
      <c r="N132" s="170">
        <v>10</v>
      </c>
      <c r="O132" s="170">
        <v>10</v>
      </c>
      <c r="P132" s="54">
        <v>0.23124999999999998</v>
      </c>
      <c r="Q132" s="36">
        <v>0.22777777777777777</v>
      </c>
      <c r="R132" s="36"/>
      <c r="S132" s="37">
        <v>0.22777777777777777</v>
      </c>
      <c r="T132" s="38">
        <v>0.22638888888888889</v>
      </c>
      <c r="U132" s="44">
        <v>3</v>
      </c>
      <c r="V132" s="8">
        <v>3</v>
      </c>
      <c r="W132" s="8"/>
      <c r="X132" s="8">
        <v>3</v>
      </c>
      <c r="Y132" s="40">
        <v>3</v>
      </c>
    </row>
    <row r="133" spans="1:25" ht="13.5" customHeight="1" x14ac:dyDescent="0.25">
      <c r="A133" s="45">
        <v>5</v>
      </c>
      <c r="B133" s="46" t="s">
        <v>76</v>
      </c>
      <c r="C133" s="488" t="s">
        <v>66</v>
      </c>
      <c r="D133" s="51">
        <v>2010</v>
      </c>
      <c r="E133" s="22">
        <f t="shared" si="26"/>
        <v>12</v>
      </c>
      <c r="F133" s="41" t="s">
        <v>34</v>
      </c>
      <c r="G133" s="24">
        <f t="shared" si="27"/>
        <v>0.22847222222222222</v>
      </c>
      <c r="H133" s="25">
        <f t="shared" si="28"/>
        <v>31</v>
      </c>
      <c r="I133" s="9">
        <f t="shared" si="29"/>
        <v>31</v>
      </c>
      <c r="J133" s="33">
        <f t="shared" si="30"/>
        <v>4</v>
      </c>
      <c r="K133" s="140">
        <v>8</v>
      </c>
      <c r="L133" s="237">
        <v>8</v>
      </c>
      <c r="M133" s="237">
        <v>8</v>
      </c>
      <c r="N133" s="25"/>
      <c r="O133" s="6">
        <v>7</v>
      </c>
      <c r="P133" s="35">
        <v>0.23541666666666669</v>
      </c>
      <c r="Q133" s="36">
        <v>0.22847222222222222</v>
      </c>
      <c r="R133" s="36">
        <v>0.22916666666666666</v>
      </c>
      <c r="S133" s="37"/>
      <c r="T133" s="38">
        <v>0.23541666666666669</v>
      </c>
      <c r="U133" s="44">
        <v>4</v>
      </c>
      <c r="V133" s="8">
        <v>4</v>
      </c>
      <c r="W133" s="8">
        <v>4</v>
      </c>
      <c r="X133" s="39"/>
      <c r="Y133" s="40">
        <v>5</v>
      </c>
    </row>
    <row r="134" spans="1:25" ht="13.5" customHeight="1" x14ac:dyDescent="0.25">
      <c r="A134" s="45">
        <v>6</v>
      </c>
      <c r="B134" s="46" t="s">
        <v>76</v>
      </c>
      <c r="C134" s="488" t="s">
        <v>212</v>
      </c>
      <c r="D134" s="22">
        <v>2010</v>
      </c>
      <c r="E134" s="22">
        <f t="shared" si="26"/>
        <v>12</v>
      </c>
      <c r="F134" s="159" t="s">
        <v>200</v>
      </c>
      <c r="G134" s="24">
        <f t="shared" si="27"/>
        <v>0.23402777777777781</v>
      </c>
      <c r="H134" s="25">
        <f t="shared" si="28"/>
        <v>26</v>
      </c>
      <c r="I134" s="9">
        <f t="shared" si="29"/>
        <v>26</v>
      </c>
      <c r="J134" s="33">
        <f t="shared" si="30"/>
        <v>4</v>
      </c>
      <c r="K134" s="48"/>
      <c r="L134" s="6">
        <v>4</v>
      </c>
      <c r="M134" s="6">
        <v>6</v>
      </c>
      <c r="N134" s="237">
        <v>8</v>
      </c>
      <c r="O134" s="237">
        <v>8</v>
      </c>
      <c r="P134" s="35"/>
      <c r="Q134" s="36">
        <v>0.25277777777777777</v>
      </c>
      <c r="R134" s="36">
        <v>0.24444444444444446</v>
      </c>
      <c r="S134" s="37">
        <v>0.23541666666666669</v>
      </c>
      <c r="T134" s="38">
        <v>0.23402777777777781</v>
      </c>
      <c r="U134" s="44"/>
      <c r="V134" s="8">
        <v>8</v>
      </c>
      <c r="W134" s="8">
        <v>6</v>
      </c>
      <c r="X134" s="39">
        <v>4</v>
      </c>
      <c r="Y134" s="40">
        <v>4</v>
      </c>
    </row>
    <row r="135" spans="1:25" ht="13.5" customHeight="1" x14ac:dyDescent="0.25">
      <c r="A135" s="45">
        <v>7</v>
      </c>
      <c r="B135" s="46" t="s">
        <v>76</v>
      </c>
      <c r="C135" s="488" t="s">
        <v>112</v>
      </c>
      <c r="D135" s="51">
        <v>2011</v>
      </c>
      <c r="E135" s="22">
        <f t="shared" si="26"/>
        <v>11</v>
      </c>
      <c r="F135" s="23" t="s">
        <v>32</v>
      </c>
      <c r="G135" s="24">
        <f t="shared" si="27"/>
        <v>0.24097222222222223</v>
      </c>
      <c r="H135" s="25">
        <f t="shared" si="28"/>
        <v>23</v>
      </c>
      <c r="I135" s="9">
        <f t="shared" si="29"/>
        <v>23</v>
      </c>
      <c r="J135" s="33">
        <f t="shared" si="30"/>
        <v>4</v>
      </c>
      <c r="K135" s="145">
        <v>6</v>
      </c>
      <c r="L135" s="6">
        <v>6</v>
      </c>
      <c r="M135" s="6">
        <v>7</v>
      </c>
      <c r="N135" s="7"/>
      <c r="O135" s="6">
        <v>4</v>
      </c>
      <c r="P135" s="54">
        <v>0.25069444444444444</v>
      </c>
      <c r="Q135" s="36">
        <v>0.24930555555555556</v>
      </c>
      <c r="R135" s="36">
        <v>0.24097222222222223</v>
      </c>
      <c r="S135" s="37"/>
      <c r="T135" s="38">
        <v>0.24861111111111112</v>
      </c>
      <c r="U135" s="44">
        <v>6</v>
      </c>
      <c r="V135" s="8">
        <v>6</v>
      </c>
      <c r="W135" s="8">
        <v>5</v>
      </c>
      <c r="X135" s="39"/>
      <c r="Y135" s="40">
        <v>8</v>
      </c>
    </row>
    <row r="136" spans="1:25" ht="13.5" customHeight="1" x14ac:dyDescent="0.25">
      <c r="A136" s="45">
        <v>8</v>
      </c>
      <c r="B136" s="46" t="s">
        <v>76</v>
      </c>
      <c r="C136" s="488" t="s">
        <v>210</v>
      </c>
      <c r="D136" s="22">
        <v>2011</v>
      </c>
      <c r="E136" s="22">
        <f t="shared" si="26"/>
        <v>11</v>
      </c>
      <c r="F136" s="41" t="s">
        <v>34</v>
      </c>
      <c r="G136" s="24">
        <f t="shared" si="27"/>
        <v>0.23541666666666669</v>
      </c>
      <c r="H136" s="25">
        <f t="shared" si="28"/>
        <v>15</v>
      </c>
      <c r="I136" s="9">
        <f t="shared" si="29"/>
        <v>15</v>
      </c>
      <c r="J136" s="33">
        <f t="shared" si="30"/>
        <v>3</v>
      </c>
      <c r="K136" s="48"/>
      <c r="L136" s="171">
        <v>5</v>
      </c>
      <c r="M136" s="6">
        <v>4</v>
      </c>
      <c r="N136" s="25"/>
      <c r="O136" s="6">
        <v>6</v>
      </c>
      <c r="P136" s="35"/>
      <c r="Q136" s="36">
        <v>0.25069444444444444</v>
      </c>
      <c r="R136" s="36">
        <v>0.25069444444444444</v>
      </c>
      <c r="S136" s="37"/>
      <c r="T136" s="38">
        <v>0.23541666666666669</v>
      </c>
      <c r="U136" s="44"/>
      <c r="V136" s="8">
        <v>7</v>
      </c>
      <c r="W136" s="8">
        <v>8</v>
      </c>
      <c r="X136" s="39"/>
      <c r="Y136" s="40">
        <v>6</v>
      </c>
    </row>
    <row r="137" spans="1:25" ht="13.5" customHeight="1" x14ac:dyDescent="0.25">
      <c r="A137" s="45">
        <v>9</v>
      </c>
      <c r="B137" s="46" t="s">
        <v>76</v>
      </c>
      <c r="C137" s="488" t="s">
        <v>152</v>
      </c>
      <c r="D137" s="22">
        <v>2011</v>
      </c>
      <c r="E137" s="22">
        <f t="shared" si="26"/>
        <v>11</v>
      </c>
      <c r="F137" s="41" t="s">
        <v>34</v>
      </c>
      <c r="G137" s="24">
        <f t="shared" si="27"/>
        <v>0.23750000000000002</v>
      </c>
      <c r="H137" s="25">
        <f t="shared" si="28"/>
        <v>14</v>
      </c>
      <c r="I137" s="9">
        <f t="shared" si="29"/>
        <v>14</v>
      </c>
      <c r="J137" s="33">
        <f t="shared" si="30"/>
        <v>2</v>
      </c>
      <c r="K137" s="142">
        <v>7</v>
      </c>
      <c r="L137" s="25"/>
      <c r="M137" s="7"/>
      <c r="N137" s="6">
        <v>7</v>
      </c>
      <c r="O137" s="52"/>
      <c r="P137" s="35">
        <v>0.24652777777777779</v>
      </c>
      <c r="Q137" s="36"/>
      <c r="R137" s="36"/>
      <c r="S137" s="37">
        <v>0.23750000000000002</v>
      </c>
      <c r="T137" s="38"/>
      <c r="U137" s="44">
        <v>5</v>
      </c>
      <c r="V137" s="8"/>
      <c r="W137" s="8"/>
      <c r="X137" s="39">
        <v>5</v>
      </c>
      <c r="Y137" s="40"/>
    </row>
    <row r="138" spans="1:25" ht="13.5" customHeight="1" x14ac:dyDescent="0.25">
      <c r="A138" s="45">
        <v>10</v>
      </c>
      <c r="B138" s="46" t="s">
        <v>76</v>
      </c>
      <c r="C138" s="488" t="s">
        <v>211</v>
      </c>
      <c r="D138" s="22">
        <v>2010</v>
      </c>
      <c r="E138" s="22">
        <f t="shared" si="26"/>
        <v>12</v>
      </c>
      <c r="F138" s="159" t="s">
        <v>200</v>
      </c>
      <c r="G138" s="24">
        <f t="shared" si="27"/>
        <v>0.24861111111111112</v>
      </c>
      <c r="H138" s="25">
        <f t="shared" si="28"/>
        <v>12</v>
      </c>
      <c r="I138" s="9">
        <f t="shared" si="29"/>
        <v>12</v>
      </c>
      <c r="J138" s="33">
        <f t="shared" si="30"/>
        <v>3</v>
      </c>
      <c r="K138" s="48"/>
      <c r="L138" s="6">
        <v>3</v>
      </c>
      <c r="M138" s="6">
        <v>3</v>
      </c>
      <c r="N138" s="473">
        <v>6</v>
      </c>
      <c r="O138" s="7"/>
      <c r="P138" s="35"/>
      <c r="Q138" s="36">
        <v>0.25347222222222221</v>
      </c>
      <c r="R138" s="36">
        <v>0.25416666666666665</v>
      </c>
      <c r="S138" s="37">
        <v>0.24861111111111112</v>
      </c>
      <c r="T138" s="38"/>
      <c r="U138" s="44"/>
      <c r="V138" s="8">
        <v>9</v>
      </c>
      <c r="W138" s="8">
        <v>9</v>
      </c>
      <c r="X138" s="39">
        <v>6</v>
      </c>
      <c r="Y138" s="40"/>
    </row>
    <row r="139" spans="1:25" ht="13.5" customHeight="1" x14ac:dyDescent="0.25">
      <c r="A139" s="45">
        <v>11</v>
      </c>
      <c r="B139" s="46" t="s">
        <v>76</v>
      </c>
      <c r="C139" s="488" t="s">
        <v>154</v>
      </c>
      <c r="D139" s="22">
        <v>2010</v>
      </c>
      <c r="E139" s="22">
        <f t="shared" si="26"/>
        <v>12</v>
      </c>
      <c r="F139" s="502" t="s">
        <v>32</v>
      </c>
      <c r="G139" s="24">
        <f t="shared" si="27"/>
        <v>0.24444444444444446</v>
      </c>
      <c r="H139" s="25">
        <f t="shared" si="28"/>
        <v>11</v>
      </c>
      <c r="I139" s="9">
        <f t="shared" si="29"/>
        <v>11</v>
      </c>
      <c r="J139" s="33">
        <f t="shared" si="30"/>
        <v>2</v>
      </c>
      <c r="K139" s="142">
        <v>4</v>
      </c>
      <c r="L139" s="171">
        <v>7</v>
      </c>
      <c r="M139" s="25"/>
      <c r="N139" s="56"/>
      <c r="O139" s="25"/>
      <c r="P139" s="54">
        <v>0.25625000000000003</v>
      </c>
      <c r="Q139" s="36">
        <v>0.24444444444444446</v>
      </c>
      <c r="R139" s="36"/>
      <c r="S139" s="37"/>
      <c r="T139" s="38"/>
      <c r="U139" s="44">
        <v>8</v>
      </c>
      <c r="V139" s="8">
        <v>5</v>
      </c>
      <c r="W139" s="8"/>
      <c r="X139" s="39"/>
      <c r="Y139" s="40"/>
    </row>
    <row r="140" spans="1:25" ht="13.5" customHeight="1" x14ac:dyDescent="0.25">
      <c r="A140" s="45">
        <v>12</v>
      </c>
      <c r="B140" s="46" t="s">
        <v>76</v>
      </c>
      <c r="C140" s="488" t="s">
        <v>68</v>
      </c>
      <c r="D140" s="51">
        <v>2011</v>
      </c>
      <c r="E140" s="22">
        <f t="shared" si="26"/>
        <v>11</v>
      </c>
      <c r="F140" s="41" t="s">
        <v>34</v>
      </c>
      <c r="G140" s="24">
        <f t="shared" si="27"/>
        <v>0.24861111111111112</v>
      </c>
      <c r="H140" s="25">
        <f t="shared" si="28"/>
        <v>11</v>
      </c>
      <c r="I140" s="9">
        <f t="shared" si="29"/>
        <v>11</v>
      </c>
      <c r="J140" s="33">
        <f t="shared" si="30"/>
        <v>3</v>
      </c>
      <c r="K140" s="142">
        <v>3</v>
      </c>
      <c r="L140" s="25"/>
      <c r="M140" s="25"/>
      <c r="N140" s="473">
        <v>5</v>
      </c>
      <c r="O140" s="6">
        <v>3</v>
      </c>
      <c r="P140" s="35">
        <v>0.26666666666666666</v>
      </c>
      <c r="Q140" s="36"/>
      <c r="R140" s="36"/>
      <c r="S140" s="37">
        <v>0.26527777777777778</v>
      </c>
      <c r="T140" s="38">
        <v>0.24861111111111112</v>
      </c>
      <c r="U140" s="44">
        <v>9</v>
      </c>
      <c r="V140" s="8"/>
      <c r="W140" s="8"/>
      <c r="X140" s="39">
        <v>7</v>
      </c>
      <c r="Y140" s="40">
        <v>9</v>
      </c>
    </row>
    <row r="141" spans="1:25" ht="13.5" customHeight="1" x14ac:dyDescent="0.25">
      <c r="A141" s="45">
        <v>13</v>
      </c>
      <c r="B141" s="46" t="s">
        <v>76</v>
      </c>
      <c r="C141" s="488" t="s">
        <v>311</v>
      </c>
      <c r="D141" s="22">
        <v>2011</v>
      </c>
      <c r="E141" s="22">
        <f t="shared" si="26"/>
        <v>11</v>
      </c>
      <c r="F141" s="159" t="s">
        <v>200</v>
      </c>
      <c r="G141" s="24">
        <f t="shared" si="27"/>
        <v>0.2388888888888889</v>
      </c>
      <c r="H141" s="25">
        <f t="shared" si="28"/>
        <v>10</v>
      </c>
      <c r="I141" s="9">
        <f t="shared" si="29"/>
        <v>10</v>
      </c>
      <c r="J141" s="33">
        <f t="shared" si="30"/>
        <v>2</v>
      </c>
      <c r="K141" s="48"/>
      <c r="L141" s="7"/>
      <c r="M141" s="6">
        <v>5</v>
      </c>
      <c r="N141" s="56"/>
      <c r="O141" s="6">
        <v>5</v>
      </c>
      <c r="P141" s="35"/>
      <c r="Q141" s="36"/>
      <c r="R141" s="36">
        <v>0.24444444444444446</v>
      </c>
      <c r="S141" s="37"/>
      <c r="T141" s="38">
        <v>0.2388888888888889</v>
      </c>
      <c r="U141" s="44"/>
      <c r="V141" s="8"/>
      <c r="W141" s="8">
        <v>7</v>
      </c>
      <c r="X141" s="39"/>
      <c r="Y141" s="40">
        <v>7</v>
      </c>
    </row>
    <row r="142" spans="1:25" ht="13.5" customHeight="1" x14ac:dyDescent="0.25">
      <c r="A142" s="45">
        <v>14</v>
      </c>
      <c r="B142" s="46" t="s">
        <v>76</v>
      </c>
      <c r="C142" s="488" t="s">
        <v>111</v>
      </c>
      <c r="D142" s="51">
        <v>2011</v>
      </c>
      <c r="E142" s="22">
        <f t="shared" si="26"/>
        <v>11</v>
      </c>
      <c r="F142" s="390" t="s">
        <v>34</v>
      </c>
      <c r="G142" s="24">
        <f t="shared" si="27"/>
        <v>0.24861111111111112</v>
      </c>
      <c r="H142" s="25">
        <f t="shared" si="28"/>
        <v>9</v>
      </c>
      <c r="I142" s="9">
        <f t="shared" si="29"/>
        <v>8</v>
      </c>
      <c r="J142" s="33">
        <f t="shared" si="30"/>
        <v>5</v>
      </c>
      <c r="K142" s="145">
        <v>1</v>
      </c>
      <c r="L142" s="6">
        <v>1</v>
      </c>
      <c r="M142" s="6">
        <v>1</v>
      </c>
      <c r="N142" s="473">
        <v>4</v>
      </c>
      <c r="O142" s="493">
        <v>2</v>
      </c>
      <c r="P142" s="54">
        <v>0.28402777777777777</v>
      </c>
      <c r="Q142" s="36">
        <v>0.28680555555555554</v>
      </c>
      <c r="R142" s="36">
        <v>0.28125</v>
      </c>
      <c r="S142" s="37">
        <v>0.29236111111111113</v>
      </c>
      <c r="T142" s="38">
        <v>0.24861111111111112</v>
      </c>
      <c r="U142" s="44">
        <v>11</v>
      </c>
      <c r="V142" s="8">
        <v>13</v>
      </c>
      <c r="W142" s="8">
        <v>11</v>
      </c>
      <c r="X142" s="39">
        <v>8</v>
      </c>
      <c r="Y142" s="40">
        <v>10</v>
      </c>
    </row>
    <row r="143" spans="1:25" ht="13.5" customHeight="1" x14ac:dyDescent="0.25">
      <c r="A143" s="45">
        <v>15</v>
      </c>
      <c r="B143" s="46" t="s">
        <v>76</v>
      </c>
      <c r="C143" s="488" t="s">
        <v>67</v>
      </c>
      <c r="D143" s="51">
        <v>2011</v>
      </c>
      <c r="E143" s="22">
        <f t="shared" si="26"/>
        <v>11</v>
      </c>
      <c r="F143" s="41" t="s">
        <v>34</v>
      </c>
      <c r="G143" s="24">
        <f t="shared" si="27"/>
        <v>0.27083333333333331</v>
      </c>
      <c r="H143" s="25">
        <f t="shared" si="28"/>
        <v>6</v>
      </c>
      <c r="I143" s="9">
        <f t="shared" si="29"/>
        <v>6</v>
      </c>
      <c r="J143" s="33">
        <f t="shared" si="30"/>
        <v>3</v>
      </c>
      <c r="K143" s="142">
        <v>2</v>
      </c>
      <c r="L143" s="171">
        <v>2</v>
      </c>
      <c r="M143" s="6">
        <v>2</v>
      </c>
      <c r="N143" s="56"/>
      <c r="O143" s="50"/>
      <c r="P143" s="35">
        <v>0.27083333333333331</v>
      </c>
      <c r="Q143" s="36">
        <v>0.27499999999999997</v>
      </c>
      <c r="R143" s="36">
        <v>0.27499999999999997</v>
      </c>
      <c r="S143" s="37"/>
      <c r="T143" s="38"/>
      <c r="U143" s="44">
        <v>10</v>
      </c>
      <c r="V143" s="8">
        <v>10</v>
      </c>
      <c r="W143" s="8">
        <v>10</v>
      </c>
      <c r="X143" s="39"/>
      <c r="Y143" s="40"/>
    </row>
    <row r="144" spans="1:25" ht="13.5" customHeight="1" x14ac:dyDescent="0.25">
      <c r="A144" s="45">
        <v>16</v>
      </c>
      <c r="B144" s="46" t="s">
        <v>76</v>
      </c>
      <c r="C144" s="488" t="s">
        <v>213</v>
      </c>
      <c r="D144" s="22">
        <v>2011</v>
      </c>
      <c r="E144" s="22">
        <f t="shared" si="26"/>
        <v>11</v>
      </c>
      <c r="F144" s="159" t="s">
        <v>200</v>
      </c>
      <c r="G144" s="24">
        <f t="shared" si="27"/>
        <v>0.27499999999999997</v>
      </c>
      <c r="H144" s="25">
        <f t="shared" si="28"/>
        <v>6</v>
      </c>
      <c r="I144" s="9">
        <f t="shared" si="29"/>
        <v>6</v>
      </c>
      <c r="J144" s="33">
        <f t="shared" si="30"/>
        <v>4</v>
      </c>
      <c r="K144" s="48"/>
      <c r="L144" s="6">
        <v>1</v>
      </c>
      <c r="M144" s="6">
        <v>1</v>
      </c>
      <c r="N144" s="473">
        <v>3</v>
      </c>
      <c r="O144" s="493">
        <v>1</v>
      </c>
      <c r="P144" s="35"/>
      <c r="Q144" s="36">
        <v>0.28333333333333333</v>
      </c>
      <c r="R144" s="36">
        <v>0.28888888888888892</v>
      </c>
      <c r="S144" s="37">
        <v>0.29305555555555557</v>
      </c>
      <c r="T144" s="38">
        <v>0.27499999999999997</v>
      </c>
      <c r="U144" s="44"/>
      <c r="V144" s="8">
        <v>12</v>
      </c>
      <c r="W144" s="8">
        <v>13</v>
      </c>
      <c r="X144" s="39">
        <v>9</v>
      </c>
      <c r="Y144" s="40">
        <v>11</v>
      </c>
    </row>
    <row r="145" spans="1:25" ht="13.5" customHeight="1" x14ac:dyDescent="0.25">
      <c r="A145" s="45">
        <v>17</v>
      </c>
      <c r="B145" s="46" t="s">
        <v>76</v>
      </c>
      <c r="C145" s="488" t="s">
        <v>153</v>
      </c>
      <c r="D145" s="22">
        <v>2011</v>
      </c>
      <c r="E145" s="22">
        <f t="shared" si="26"/>
        <v>11</v>
      </c>
      <c r="F145" s="23" t="s">
        <v>32</v>
      </c>
      <c r="G145" s="24">
        <f t="shared" si="27"/>
        <v>0.25069444444444444</v>
      </c>
      <c r="H145" s="25">
        <f t="shared" si="28"/>
        <v>5</v>
      </c>
      <c r="I145" s="9">
        <f t="shared" si="29"/>
        <v>5</v>
      </c>
      <c r="J145" s="33">
        <f t="shared" si="30"/>
        <v>1</v>
      </c>
      <c r="K145" s="142">
        <v>5</v>
      </c>
      <c r="L145" s="25"/>
      <c r="M145" s="7"/>
      <c r="N145" s="56"/>
      <c r="O145" s="50"/>
      <c r="P145" s="35">
        <v>0.25069444444444444</v>
      </c>
      <c r="Q145" s="36"/>
      <c r="R145" s="36"/>
      <c r="S145" s="37"/>
      <c r="T145" s="38"/>
      <c r="U145" s="44">
        <v>7</v>
      </c>
      <c r="V145" s="8"/>
      <c r="W145" s="8"/>
      <c r="X145" s="39"/>
      <c r="Y145" s="40"/>
    </row>
    <row r="146" spans="1:25" ht="13.5" customHeight="1" x14ac:dyDescent="0.25">
      <c r="A146" s="45">
        <v>18</v>
      </c>
      <c r="B146" s="46" t="s">
        <v>76</v>
      </c>
      <c r="C146" s="488" t="s">
        <v>214</v>
      </c>
      <c r="D146" s="22">
        <v>2010</v>
      </c>
      <c r="E146" s="22">
        <f t="shared" si="26"/>
        <v>12</v>
      </c>
      <c r="F146" s="159" t="s">
        <v>200</v>
      </c>
      <c r="G146" s="24">
        <f t="shared" si="27"/>
        <v>0.27986111111111112</v>
      </c>
      <c r="H146" s="25">
        <f t="shared" si="28"/>
        <v>2</v>
      </c>
      <c r="I146" s="9">
        <f t="shared" si="29"/>
        <v>2</v>
      </c>
      <c r="J146" s="33">
        <f t="shared" si="30"/>
        <v>2</v>
      </c>
      <c r="K146" s="48"/>
      <c r="L146" s="6">
        <v>1</v>
      </c>
      <c r="M146" s="6">
        <v>1</v>
      </c>
      <c r="N146" s="56"/>
      <c r="O146" s="75"/>
      <c r="P146" s="35"/>
      <c r="Q146" s="36">
        <v>0.27986111111111112</v>
      </c>
      <c r="R146" s="36">
        <v>0.28611111111111115</v>
      </c>
      <c r="S146" s="37"/>
      <c r="T146" s="38"/>
      <c r="U146" s="44"/>
      <c r="V146" s="8">
        <v>11</v>
      </c>
      <c r="W146" s="8">
        <v>12</v>
      </c>
      <c r="X146" s="39"/>
      <c r="Y146" s="40"/>
    </row>
    <row r="147" spans="1:25" ht="13.5" customHeight="1" x14ac:dyDescent="0.25">
      <c r="A147" s="45">
        <v>19</v>
      </c>
      <c r="B147" s="46" t="s">
        <v>76</v>
      </c>
      <c r="C147" s="488" t="s">
        <v>156</v>
      </c>
      <c r="D147" s="22">
        <v>2011</v>
      </c>
      <c r="E147" s="22">
        <f t="shared" si="26"/>
        <v>11</v>
      </c>
      <c r="F147" s="23" t="s">
        <v>32</v>
      </c>
      <c r="G147" s="24">
        <f t="shared" si="27"/>
        <v>0.30277777777777776</v>
      </c>
      <c r="H147" s="25">
        <f t="shared" si="28"/>
        <v>1</v>
      </c>
      <c r="I147" s="9">
        <f t="shared" si="29"/>
        <v>1</v>
      </c>
      <c r="J147" s="33">
        <f t="shared" si="30"/>
        <v>1</v>
      </c>
      <c r="K147" s="142">
        <v>1</v>
      </c>
      <c r="L147" s="25"/>
      <c r="M147" s="7"/>
      <c r="N147" s="56"/>
      <c r="O147" s="75"/>
      <c r="P147" s="35">
        <v>0.30277777777777776</v>
      </c>
      <c r="Q147" s="36"/>
      <c r="R147" s="36"/>
      <c r="S147" s="37"/>
      <c r="T147" s="38"/>
      <c r="U147" s="44">
        <v>12</v>
      </c>
      <c r="V147" s="8"/>
      <c r="W147" s="8"/>
      <c r="X147" s="39"/>
      <c r="Y147" s="40"/>
    </row>
    <row r="148" spans="1:25" ht="13.5" customHeight="1" x14ac:dyDescent="0.25">
      <c r="A148" s="45">
        <v>20</v>
      </c>
      <c r="B148" s="46" t="s">
        <v>76</v>
      </c>
      <c r="C148" s="488" t="s">
        <v>155</v>
      </c>
      <c r="D148" s="22">
        <v>2011</v>
      </c>
      <c r="E148" s="22">
        <f t="shared" si="26"/>
        <v>11</v>
      </c>
      <c r="F148" s="23" t="s">
        <v>32</v>
      </c>
      <c r="G148" s="24">
        <f t="shared" si="27"/>
        <v>0.36805555555555558</v>
      </c>
      <c r="H148" s="25">
        <f t="shared" si="28"/>
        <v>1</v>
      </c>
      <c r="I148" s="9">
        <f t="shared" si="29"/>
        <v>1</v>
      </c>
      <c r="J148" s="33">
        <f t="shared" si="30"/>
        <v>1</v>
      </c>
      <c r="K148" s="142">
        <v>1</v>
      </c>
      <c r="L148" s="7"/>
      <c r="M148" s="7"/>
      <c r="N148" s="56"/>
      <c r="O148" s="75"/>
      <c r="P148" s="35">
        <v>0.36805555555555558</v>
      </c>
      <c r="Q148" s="36"/>
      <c r="R148" s="36"/>
      <c r="S148" s="37"/>
      <c r="T148" s="38"/>
      <c r="U148" s="44">
        <v>13</v>
      </c>
      <c r="V148" s="8"/>
      <c r="W148" s="8"/>
      <c r="X148" s="39"/>
      <c r="Y148" s="40"/>
    </row>
    <row r="149" spans="1:25" ht="13.5" customHeight="1" thickBot="1" x14ac:dyDescent="0.3">
      <c r="A149" s="181">
        <v>20</v>
      </c>
      <c r="B149" s="77"/>
      <c r="C149" s="494"/>
      <c r="D149" s="88"/>
      <c r="E149" s="136"/>
      <c r="F149" s="88"/>
      <c r="G149" s="77"/>
      <c r="H149" s="78"/>
      <c r="I149" s="76"/>
      <c r="J149" s="79"/>
      <c r="K149" s="91">
        <f>COUNTIF(K129:K148,"&gt;-1")</f>
        <v>13</v>
      </c>
      <c r="L149" s="91">
        <f>COUNTIF(L129:L148,"&gt;-1")</f>
        <v>13</v>
      </c>
      <c r="M149" s="91">
        <f>COUNTIF(M129:M148,"&gt;-1")</f>
        <v>13</v>
      </c>
      <c r="N149" s="91">
        <f>COUNTIF(N129:N148,"&gt;-1")</f>
        <v>9</v>
      </c>
      <c r="O149" s="91">
        <f>COUNTIF(O129:O148,"&gt;-1")</f>
        <v>11</v>
      </c>
      <c r="P149" s="123"/>
      <c r="Q149" s="124"/>
      <c r="R149" s="125"/>
      <c r="S149" s="126"/>
      <c r="T149" s="127"/>
      <c r="U149" s="122"/>
      <c r="V149" s="128"/>
      <c r="W149" s="128"/>
      <c r="X149" s="90"/>
      <c r="Y149" s="129"/>
    </row>
    <row r="150" spans="1:25" ht="13.5" customHeight="1" thickBot="1" x14ac:dyDescent="0.3">
      <c r="A150" s="1"/>
      <c r="B150" s="2" t="s">
        <v>86</v>
      </c>
      <c r="C150" s="477" t="s">
        <v>87</v>
      </c>
      <c r="D150" s="516" t="s">
        <v>88</v>
      </c>
      <c r="E150" s="516"/>
      <c r="F150" s="459" t="s">
        <v>171</v>
      </c>
      <c r="G150" s="514" t="s">
        <v>78</v>
      </c>
      <c r="H150" s="514"/>
      <c r="I150" s="3" t="s">
        <v>4</v>
      </c>
      <c r="J150" s="4" t="s">
        <v>4</v>
      </c>
      <c r="K150" s="466" t="s">
        <v>5</v>
      </c>
      <c r="L150" s="384"/>
      <c r="M150" s="384"/>
      <c r="N150" s="384"/>
      <c r="O150" s="467"/>
      <c r="P150" s="149" t="s">
        <v>173</v>
      </c>
      <c r="Q150" s="150"/>
      <c r="R150" s="150"/>
      <c r="S150" s="150"/>
      <c r="T150" s="151"/>
      <c r="U150" s="468" t="s">
        <v>6</v>
      </c>
      <c r="V150" s="461"/>
      <c r="W150" s="461"/>
      <c r="X150" s="461"/>
      <c r="Y150" s="469"/>
    </row>
    <row r="151" spans="1:25" ht="13.5" customHeight="1" thickBot="1" x14ac:dyDescent="0.3">
      <c r="A151" s="5" t="s">
        <v>7</v>
      </c>
      <c r="B151" s="7" t="s">
        <v>8</v>
      </c>
      <c r="C151" s="479" t="s">
        <v>9</v>
      </c>
      <c r="D151" s="6" t="s">
        <v>10</v>
      </c>
      <c r="E151" s="22" t="s">
        <v>125</v>
      </c>
      <c r="F151" s="6" t="s">
        <v>12</v>
      </c>
      <c r="G151" s="7" t="s">
        <v>13</v>
      </c>
      <c r="H151" s="8" t="s">
        <v>14</v>
      </c>
      <c r="I151" s="9" t="s">
        <v>15</v>
      </c>
      <c r="J151" s="10" t="s">
        <v>16</v>
      </c>
      <c r="K151" s="11" t="s">
        <v>17</v>
      </c>
      <c r="L151" s="12" t="s">
        <v>18</v>
      </c>
      <c r="M151" s="12" t="s">
        <v>19</v>
      </c>
      <c r="N151" s="12" t="s">
        <v>20</v>
      </c>
      <c r="O151" s="13" t="s">
        <v>108</v>
      </c>
      <c r="P151" s="14" t="s">
        <v>21</v>
      </c>
      <c r="Q151" s="15" t="s">
        <v>22</v>
      </c>
      <c r="R151" s="16" t="s">
        <v>23</v>
      </c>
      <c r="S151" s="15" t="s">
        <v>24</v>
      </c>
      <c r="T151" s="17" t="s">
        <v>110</v>
      </c>
      <c r="U151" s="18" t="s">
        <v>25</v>
      </c>
      <c r="V151" s="19" t="s">
        <v>26</v>
      </c>
      <c r="W151" s="19" t="s">
        <v>27</v>
      </c>
      <c r="X151" s="20" t="s">
        <v>28</v>
      </c>
      <c r="Y151" s="21" t="s">
        <v>109</v>
      </c>
    </row>
    <row r="152" spans="1:25" ht="13.5" customHeight="1" x14ac:dyDescent="0.25">
      <c r="A152" s="45">
        <v>1</v>
      </c>
      <c r="B152" s="46" t="s">
        <v>86</v>
      </c>
      <c r="C152" s="485" t="s">
        <v>72</v>
      </c>
      <c r="D152" s="51">
        <v>2009</v>
      </c>
      <c r="E152" s="22">
        <f t="shared" ref="E152:E177" si="31">SUM(2022-D152)</f>
        <v>13</v>
      </c>
      <c r="F152" s="41" t="s">
        <v>34</v>
      </c>
      <c r="G152" s="24">
        <f t="shared" ref="G152:G177" si="32">MIN(P152:T152)</f>
        <v>0.21249999999999999</v>
      </c>
      <c r="H152" s="25">
        <f t="shared" ref="H152:H177" si="33">SUM(K152:O152)</f>
        <v>60</v>
      </c>
      <c r="I152" s="9">
        <f t="shared" ref="I152:I177" si="34">IF(COUNTIF(K152:O152,"&gt;=0")&lt;4,SUM(K152:O152),SUM(LARGE(K152:O152,1),LARGE(K152:O152,2),LARGE(K152:O152,3),LARGE(K152:O152,4)))</f>
        <v>60</v>
      </c>
      <c r="J152" s="33">
        <f t="shared" ref="J152:J177" si="35">COUNTIF(K152:O152,"&gt;0")</f>
        <v>4</v>
      </c>
      <c r="K152" s="146">
        <v>15</v>
      </c>
      <c r="L152" s="169">
        <v>15</v>
      </c>
      <c r="M152" s="474"/>
      <c r="N152" s="169">
        <v>15</v>
      </c>
      <c r="O152" s="169">
        <v>15</v>
      </c>
      <c r="P152" s="35">
        <v>0.21736111111111112</v>
      </c>
      <c r="Q152" s="36">
        <v>0.21666666666666667</v>
      </c>
      <c r="R152" s="36"/>
      <c r="S152" s="37">
        <v>0.21249999999999999</v>
      </c>
      <c r="T152" s="38">
        <v>0.21319444444444444</v>
      </c>
      <c r="U152" s="156">
        <v>1</v>
      </c>
      <c r="V152" s="168">
        <v>1</v>
      </c>
      <c r="W152" s="8"/>
      <c r="X152" s="462">
        <v>1</v>
      </c>
      <c r="Y152" s="484">
        <v>1</v>
      </c>
    </row>
    <row r="153" spans="1:25" ht="13.5" customHeight="1" x14ac:dyDescent="0.25">
      <c r="A153" s="45">
        <v>2</v>
      </c>
      <c r="B153" s="46" t="s">
        <v>86</v>
      </c>
      <c r="C153" s="480" t="s">
        <v>157</v>
      </c>
      <c r="D153" s="22">
        <v>2008</v>
      </c>
      <c r="E153" s="22">
        <f t="shared" si="31"/>
        <v>14</v>
      </c>
      <c r="F153" s="41" t="s">
        <v>34</v>
      </c>
      <c r="G153" s="24">
        <f t="shared" si="32"/>
        <v>0.22638888888888889</v>
      </c>
      <c r="H153" s="25">
        <f t="shared" si="33"/>
        <v>37</v>
      </c>
      <c r="I153" s="9">
        <f t="shared" si="34"/>
        <v>37</v>
      </c>
      <c r="J153" s="33">
        <f t="shared" si="35"/>
        <v>4</v>
      </c>
      <c r="K153" s="142">
        <v>7</v>
      </c>
      <c r="L153" s="371"/>
      <c r="M153" s="170">
        <v>12</v>
      </c>
      <c r="N153" s="170">
        <v>8</v>
      </c>
      <c r="O153" s="170">
        <v>10</v>
      </c>
      <c r="P153" s="54">
        <v>0.2388888888888889</v>
      </c>
      <c r="Q153" s="36"/>
      <c r="R153" s="36">
        <v>0.22638888888888889</v>
      </c>
      <c r="S153" s="37">
        <v>0.23541666666666669</v>
      </c>
      <c r="T153" s="38">
        <v>0.22916666666666666</v>
      </c>
      <c r="U153" s="44">
        <v>5</v>
      </c>
      <c r="V153" s="8"/>
      <c r="W153" s="8">
        <v>2</v>
      </c>
      <c r="X153" s="39">
        <v>4</v>
      </c>
      <c r="Y153" s="40">
        <v>3</v>
      </c>
    </row>
    <row r="154" spans="1:25" ht="13.5" customHeight="1" x14ac:dyDescent="0.25">
      <c r="A154" s="45">
        <v>3</v>
      </c>
      <c r="B154" s="46" t="s">
        <v>86</v>
      </c>
      <c r="C154" s="485" t="s">
        <v>74</v>
      </c>
      <c r="D154" s="22">
        <v>2009</v>
      </c>
      <c r="E154" s="22">
        <f t="shared" si="31"/>
        <v>13</v>
      </c>
      <c r="F154" s="55" t="s">
        <v>258</v>
      </c>
      <c r="G154" s="24">
        <f t="shared" si="32"/>
        <v>0.21666666666666667</v>
      </c>
      <c r="H154" s="25">
        <f t="shared" si="33"/>
        <v>36</v>
      </c>
      <c r="I154" s="9">
        <f t="shared" si="34"/>
        <v>36</v>
      </c>
      <c r="J154" s="33">
        <f t="shared" si="35"/>
        <v>3</v>
      </c>
      <c r="K154" s="141">
        <v>12</v>
      </c>
      <c r="L154" s="375"/>
      <c r="M154" s="371"/>
      <c r="N154" s="170">
        <v>12</v>
      </c>
      <c r="O154" s="170">
        <v>12</v>
      </c>
      <c r="P154" s="35">
        <v>0.22291666666666665</v>
      </c>
      <c r="Q154" s="36"/>
      <c r="R154" s="36"/>
      <c r="S154" s="37">
        <v>0.21666666666666667</v>
      </c>
      <c r="T154" s="38">
        <v>0.21875</v>
      </c>
      <c r="U154" s="44">
        <v>2</v>
      </c>
      <c r="V154" s="8"/>
      <c r="W154" s="8"/>
      <c r="X154" s="39">
        <v>2</v>
      </c>
      <c r="Y154" s="40">
        <v>2</v>
      </c>
    </row>
    <row r="155" spans="1:25" ht="13.5" customHeight="1" x14ac:dyDescent="0.25">
      <c r="A155" s="45">
        <v>4</v>
      </c>
      <c r="B155" s="46" t="s">
        <v>86</v>
      </c>
      <c r="C155" s="488" t="s">
        <v>75</v>
      </c>
      <c r="D155" s="22">
        <v>2009</v>
      </c>
      <c r="E155" s="22">
        <f t="shared" si="31"/>
        <v>13</v>
      </c>
      <c r="F155" s="41" t="s">
        <v>34</v>
      </c>
      <c r="G155" s="24">
        <f t="shared" si="32"/>
        <v>0.22916666666666666</v>
      </c>
      <c r="H155" s="25">
        <f t="shared" si="33"/>
        <v>35</v>
      </c>
      <c r="I155" s="9">
        <f t="shared" si="34"/>
        <v>30</v>
      </c>
      <c r="J155" s="33">
        <f t="shared" si="35"/>
        <v>5</v>
      </c>
      <c r="K155" s="145">
        <v>5</v>
      </c>
      <c r="L155" s="471">
        <v>6</v>
      </c>
      <c r="M155" s="170">
        <v>10</v>
      </c>
      <c r="N155" s="471">
        <v>7</v>
      </c>
      <c r="O155" s="471">
        <v>7</v>
      </c>
      <c r="P155" s="35">
        <v>0.24444444444444446</v>
      </c>
      <c r="Q155" s="36">
        <v>0.24444444444444446</v>
      </c>
      <c r="R155" s="36">
        <v>0.22916666666666666</v>
      </c>
      <c r="S155" s="37">
        <v>0.23958333333333334</v>
      </c>
      <c r="T155" s="38">
        <v>0.23819444444444446</v>
      </c>
      <c r="U155" s="44">
        <v>7</v>
      </c>
      <c r="V155" s="8">
        <v>6</v>
      </c>
      <c r="W155" s="8">
        <v>3</v>
      </c>
      <c r="X155" s="39">
        <v>5</v>
      </c>
      <c r="Y155" s="40">
        <v>5</v>
      </c>
    </row>
    <row r="156" spans="1:25" ht="13.5" customHeight="1" x14ac:dyDescent="0.25">
      <c r="A156" s="45">
        <v>5</v>
      </c>
      <c r="B156" s="46" t="s">
        <v>86</v>
      </c>
      <c r="C156" s="488" t="s">
        <v>313</v>
      </c>
      <c r="D156" s="22">
        <v>2009</v>
      </c>
      <c r="E156" s="22">
        <f t="shared" si="31"/>
        <v>13</v>
      </c>
      <c r="F156" s="41" t="s">
        <v>34</v>
      </c>
      <c r="G156" s="24">
        <f t="shared" si="32"/>
        <v>0.24097222222222223</v>
      </c>
      <c r="H156" s="25">
        <f t="shared" si="33"/>
        <v>26</v>
      </c>
      <c r="I156" s="9">
        <f t="shared" si="34"/>
        <v>25</v>
      </c>
      <c r="J156" s="33">
        <f t="shared" si="35"/>
        <v>5</v>
      </c>
      <c r="K156" s="142">
        <v>1</v>
      </c>
      <c r="L156" s="171">
        <v>7</v>
      </c>
      <c r="M156" s="6">
        <v>6</v>
      </c>
      <c r="N156" s="6">
        <v>6</v>
      </c>
      <c r="O156" s="6">
        <v>6</v>
      </c>
      <c r="P156" s="35">
        <v>0.25486111111111109</v>
      </c>
      <c r="Q156" s="36">
        <v>0.24374999999999999</v>
      </c>
      <c r="R156" s="36">
        <v>0.24513888888888888</v>
      </c>
      <c r="S156" s="37">
        <v>0.24097222222222223</v>
      </c>
      <c r="T156" s="38">
        <v>0.24166666666666667</v>
      </c>
      <c r="U156" s="44">
        <v>13</v>
      </c>
      <c r="V156" s="8">
        <v>5</v>
      </c>
      <c r="W156" s="8">
        <v>6</v>
      </c>
      <c r="X156" s="39">
        <v>6</v>
      </c>
      <c r="Y156" s="40">
        <v>6</v>
      </c>
    </row>
    <row r="157" spans="1:25" ht="13.5" customHeight="1" x14ac:dyDescent="0.25">
      <c r="A157" s="45">
        <v>6</v>
      </c>
      <c r="B157" s="46" t="s">
        <v>86</v>
      </c>
      <c r="C157" s="488" t="s">
        <v>73</v>
      </c>
      <c r="D157" s="22">
        <v>2008</v>
      </c>
      <c r="E157" s="22">
        <f t="shared" si="31"/>
        <v>14</v>
      </c>
      <c r="F157" s="41" t="s">
        <v>34</v>
      </c>
      <c r="G157" s="24">
        <f t="shared" si="32"/>
        <v>0.23402777777777781</v>
      </c>
      <c r="H157" s="25">
        <f t="shared" si="33"/>
        <v>24</v>
      </c>
      <c r="I157" s="9">
        <f t="shared" si="34"/>
        <v>24</v>
      </c>
      <c r="J157" s="33">
        <f t="shared" si="35"/>
        <v>4</v>
      </c>
      <c r="K157" s="145">
        <v>3</v>
      </c>
      <c r="L157" s="237">
        <v>8</v>
      </c>
      <c r="M157" s="6">
        <v>5</v>
      </c>
      <c r="N157" s="92"/>
      <c r="O157" s="237">
        <v>8</v>
      </c>
      <c r="P157" s="35">
        <v>0.24861111111111112</v>
      </c>
      <c r="Q157" s="36">
        <v>0.24374999999999999</v>
      </c>
      <c r="R157" s="36">
        <v>0.24583333333333335</v>
      </c>
      <c r="S157" s="37"/>
      <c r="T157" s="38">
        <v>0.23402777777777781</v>
      </c>
      <c r="U157" s="44">
        <v>9</v>
      </c>
      <c r="V157" s="8">
        <v>4</v>
      </c>
      <c r="W157" s="8">
        <v>7</v>
      </c>
      <c r="X157" s="39"/>
      <c r="Y157" s="40">
        <v>4</v>
      </c>
    </row>
    <row r="158" spans="1:25" ht="13.5" customHeight="1" x14ac:dyDescent="0.25">
      <c r="A158" s="45">
        <v>7</v>
      </c>
      <c r="B158" s="46" t="s">
        <v>86</v>
      </c>
      <c r="C158" s="488" t="s">
        <v>208</v>
      </c>
      <c r="D158" s="51">
        <v>2009</v>
      </c>
      <c r="E158" s="22">
        <f t="shared" si="31"/>
        <v>13</v>
      </c>
      <c r="F158" s="159" t="s">
        <v>200</v>
      </c>
      <c r="G158" s="24">
        <f t="shared" si="32"/>
        <v>0.22430555555555556</v>
      </c>
      <c r="H158" s="25">
        <f t="shared" si="33"/>
        <v>22</v>
      </c>
      <c r="I158" s="9">
        <f t="shared" si="34"/>
        <v>22</v>
      </c>
      <c r="J158" s="33">
        <f t="shared" si="35"/>
        <v>3</v>
      </c>
      <c r="K158" s="5"/>
      <c r="L158" s="237">
        <v>10</v>
      </c>
      <c r="M158" s="7"/>
      <c r="N158" s="237">
        <v>10</v>
      </c>
      <c r="O158" s="6">
        <v>2</v>
      </c>
      <c r="P158" s="35"/>
      <c r="Q158" s="36">
        <v>0.24305555555555555</v>
      </c>
      <c r="R158" s="36"/>
      <c r="S158" s="37">
        <v>0.22430555555555556</v>
      </c>
      <c r="T158" s="38">
        <v>0.24583333333333335</v>
      </c>
      <c r="U158" s="44"/>
      <c r="V158" s="8">
        <v>3</v>
      </c>
      <c r="W158" s="8"/>
      <c r="X158" s="39">
        <v>3</v>
      </c>
      <c r="Y158" s="40">
        <v>10</v>
      </c>
    </row>
    <row r="159" spans="1:25" ht="13.5" customHeight="1" x14ac:dyDescent="0.25">
      <c r="A159" s="45">
        <v>8</v>
      </c>
      <c r="B159" s="46" t="s">
        <v>86</v>
      </c>
      <c r="C159" s="488" t="s">
        <v>207</v>
      </c>
      <c r="D159" s="51">
        <v>2009</v>
      </c>
      <c r="E159" s="22">
        <f t="shared" si="31"/>
        <v>13</v>
      </c>
      <c r="F159" s="159" t="s">
        <v>200</v>
      </c>
      <c r="G159" s="24">
        <f t="shared" si="32"/>
        <v>0.23680555555555557</v>
      </c>
      <c r="H159" s="25">
        <f t="shared" si="33"/>
        <v>21</v>
      </c>
      <c r="I159" s="9">
        <f t="shared" si="34"/>
        <v>21</v>
      </c>
      <c r="J159" s="33">
        <f t="shared" si="35"/>
        <v>3</v>
      </c>
      <c r="K159" s="5"/>
      <c r="L159" s="237">
        <v>12</v>
      </c>
      <c r="M159" s="237">
        <v>8</v>
      </c>
      <c r="N159" s="7"/>
      <c r="O159" s="6">
        <v>1</v>
      </c>
      <c r="P159" s="35"/>
      <c r="Q159" s="36">
        <v>0.23680555555555557</v>
      </c>
      <c r="R159" s="36">
        <v>0.23819444444444446</v>
      </c>
      <c r="S159" s="37"/>
      <c r="T159" s="38">
        <v>0.25208333333333333</v>
      </c>
      <c r="U159" s="44"/>
      <c r="V159" s="8">
        <v>2</v>
      </c>
      <c r="W159" s="8">
        <v>4</v>
      </c>
      <c r="X159" s="39"/>
      <c r="Y159" s="40">
        <v>11</v>
      </c>
    </row>
    <row r="160" spans="1:25" ht="13.5" customHeight="1" x14ac:dyDescent="0.25">
      <c r="A160" s="45">
        <v>9</v>
      </c>
      <c r="B160" s="46" t="s">
        <v>86</v>
      </c>
      <c r="C160" s="488" t="s">
        <v>201</v>
      </c>
      <c r="D160" s="51">
        <v>2009</v>
      </c>
      <c r="E160" s="22">
        <f t="shared" si="31"/>
        <v>13</v>
      </c>
      <c r="F160" s="41" t="s">
        <v>34</v>
      </c>
      <c r="G160" s="24">
        <f t="shared" si="32"/>
        <v>0.24236111111111111</v>
      </c>
      <c r="H160" s="25">
        <f t="shared" si="33"/>
        <v>20</v>
      </c>
      <c r="I160" s="9">
        <f t="shared" si="34"/>
        <v>20</v>
      </c>
      <c r="J160" s="33">
        <f t="shared" si="35"/>
        <v>4</v>
      </c>
      <c r="K160" s="5"/>
      <c r="L160" s="6">
        <v>3</v>
      </c>
      <c r="M160" s="6">
        <v>7</v>
      </c>
      <c r="N160" s="6">
        <v>5</v>
      </c>
      <c r="O160" s="6">
        <v>5</v>
      </c>
      <c r="P160" s="35"/>
      <c r="Q160" s="36">
        <v>0.24861111111111112</v>
      </c>
      <c r="R160" s="36">
        <v>0.24236111111111111</v>
      </c>
      <c r="S160" s="37">
        <v>0.25347222222222221</v>
      </c>
      <c r="T160" s="38">
        <v>0.24236111111111111</v>
      </c>
      <c r="U160" s="44"/>
      <c r="V160" s="8">
        <v>9</v>
      </c>
      <c r="W160" s="8">
        <v>5</v>
      </c>
      <c r="X160" s="39">
        <v>7</v>
      </c>
      <c r="Y160" s="40">
        <v>7</v>
      </c>
    </row>
    <row r="161" spans="1:25" ht="13.5" customHeight="1" x14ac:dyDescent="0.25">
      <c r="A161" s="45">
        <v>10</v>
      </c>
      <c r="B161" s="46" t="s">
        <v>86</v>
      </c>
      <c r="C161" s="488" t="s">
        <v>312</v>
      </c>
      <c r="D161" s="51">
        <v>2007</v>
      </c>
      <c r="E161" s="22">
        <f t="shared" si="31"/>
        <v>15</v>
      </c>
      <c r="F161" s="159" t="s">
        <v>200</v>
      </c>
      <c r="G161" s="24">
        <f t="shared" si="32"/>
        <v>0.21875</v>
      </c>
      <c r="H161" s="25">
        <f t="shared" si="33"/>
        <v>15</v>
      </c>
      <c r="I161" s="9">
        <f t="shared" si="34"/>
        <v>15</v>
      </c>
      <c r="J161" s="33">
        <f t="shared" si="35"/>
        <v>1</v>
      </c>
      <c r="K161" s="5"/>
      <c r="L161" s="7"/>
      <c r="M161" s="475">
        <v>15</v>
      </c>
      <c r="N161" s="503"/>
      <c r="O161" s="25"/>
      <c r="P161" s="35"/>
      <c r="Q161" s="36"/>
      <c r="R161" s="36">
        <v>0.21875</v>
      </c>
      <c r="S161" s="37"/>
      <c r="T161" s="38"/>
      <c r="U161" s="44"/>
      <c r="V161" s="8"/>
      <c r="W161" s="8">
        <v>1</v>
      </c>
      <c r="X161" s="39"/>
      <c r="Y161" s="40"/>
    </row>
    <row r="162" spans="1:25" ht="13.5" customHeight="1" x14ac:dyDescent="0.25">
      <c r="A162" s="45">
        <v>11</v>
      </c>
      <c r="B162" s="46" t="s">
        <v>86</v>
      </c>
      <c r="C162" s="488" t="s">
        <v>203</v>
      </c>
      <c r="D162" s="51">
        <v>2009</v>
      </c>
      <c r="E162" s="22">
        <f t="shared" si="31"/>
        <v>13</v>
      </c>
      <c r="F162" s="41" t="s">
        <v>34</v>
      </c>
      <c r="G162" s="24">
        <f t="shared" si="32"/>
        <v>0.24374999999999999</v>
      </c>
      <c r="H162" s="25">
        <f t="shared" si="33"/>
        <v>11</v>
      </c>
      <c r="I162" s="9">
        <f t="shared" si="34"/>
        <v>11</v>
      </c>
      <c r="J162" s="33">
        <f t="shared" si="35"/>
        <v>3</v>
      </c>
      <c r="K162" s="5"/>
      <c r="L162" s="6">
        <v>4</v>
      </c>
      <c r="M162" s="6">
        <v>4</v>
      </c>
      <c r="N162" s="49"/>
      <c r="O162" s="6">
        <v>3</v>
      </c>
      <c r="P162" s="35"/>
      <c r="Q162" s="36">
        <v>0.24791666666666667</v>
      </c>
      <c r="R162" s="36">
        <v>0.25069444444444444</v>
      </c>
      <c r="S162" s="37"/>
      <c r="T162" s="38">
        <v>0.24374999999999999</v>
      </c>
      <c r="U162" s="44"/>
      <c r="V162" s="8">
        <v>8</v>
      </c>
      <c r="W162" s="8">
        <v>8</v>
      </c>
      <c r="X162" s="39"/>
      <c r="Y162" s="40">
        <v>9</v>
      </c>
    </row>
    <row r="163" spans="1:25" ht="13.5" customHeight="1" x14ac:dyDescent="0.25">
      <c r="A163" s="45">
        <v>12</v>
      </c>
      <c r="B163" s="46" t="s">
        <v>86</v>
      </c>
      <c r="C163" s="488" t="s">
        <v>158</v>
      </c>
      <c r="D163" s="22">
        <v>2008</v>
      </c>
      <c r="E163" s="22">
        <f t="shared" si="31"/>
        <v>14</v>
      </c>
      <c r="F163" s="23" t="s">
        <v>32</v>
      </c>
      <c r="G163" s="24">
        <f t="shared" si="32"/>
        <v>0.23194444444444443</v>
      </c>
      <c r="H163" s="25">
        <f t="shared" si="33"/>
        <v>10</v>
      </c>
      <c r="I163" s="9">
        <f t="shared" si="34"/>
        <v>10</v>
      </c>
      <c r="J163" s="33">
        <f t="shared" si="35"/>
        <v>1</v>
      </c>
      <c r="K163" s="141">
        <v>10</v>
      </c>
      <c r="L163" s="7"/>
      <c r="M163" s="25"/>
      <c r="N163" s="132"/>
      <c r="O163" s="25"/>
      <c r="P163" s="35">
        <v>0.23194444444444443</v>
      </c>
      <c r="Q163" s="36"/>
      <c r="R163" s="36"/>
      <c r="S163" s="37"/>
      <c r="T163" s="38"/>
      <c r="U163" s="44">
        <v>3</v>
      </c>
      <c r="V163" s="8"/>
      <c r="W163" s="8"/>
      <c r="X163" s="39"/>
      <c r="Y163" s="40"/>
    </row>
    <row r="164" spans="1:25" ht="13.5" customHeight="1" x14ac:dyDescent="0.25">
      <c r="A164" s="45">
        <v>13</v>
      </c>
      <c r="B164" s="46" t="s">
        <v>86</v>
      </c>
      <c r="C164" s="488" t="s">
        <v>159</v>
      </c>
      <c r="D164" s="22">
        <v>2009</v>
      </c>
      <c r="E164" s="22">
        <f t="shared" si="31"/>
        <v>13</v>
      </c>
      <c r="F164" s="23" t="s">
        <v>32</v>
      </c>
      <c r="G164" s="24">
        <f t="shared" si="32"/>
        <v>0.24027777777777778</v>
      </c>
      <c r="H164" s="25">
        <f t="shared" si="33"/>
        <v>10</v>
      </c>
      <c r="I164" s="9">
        <f t="shared" si="34"/>
        <v>10</v>
      </c>
      <c r="J164" s="33">
        <f t="shared" si="35"/>
        <v>2</v>
      </c>
      <c r="K164" s="145">
        <v>6</v>
      </c>
      <c r="L164" s="7"/>
      <c r="M164" s="25"/>
      <c r="N164" s="132"/>
      <c r="O164" s="6">
        <v>4</v>
      </c>
      <c r="P164" s="35">
        <v>0.24027777777777778</v>
      </c>
      <c r="Q164" s="36"/>
      <c r="R164" s="36"/>
      <c r="S164" s="37"/>
      <c r="T164" s="38">
        <v>0.24305555555555555</v>
      </c>
      <c r="U164" s="44">
        <v>6</v>
      </c>
      <c r="V164" s="8"/>
      <c r="W164" s="8"/>
      <c r="X164" s="39"/>
      <c r="Y164" s="40">
        <v>8</v>
      </c>
    </row>
    <row r="165" spans="1:25" ht="13.5" customHeight="1" x14ac:dyDescent="0.25">
      <c r="A165" s="45">
        <v>14</v>
      </c>
      <c r="B165" s="46" t="s">
        <v>86</v>
      </c>
      <c r="C165" s="488" t="s">
        <v>119</v>
      </c>
      <c r="D165" s="51">
        <v>2010</v>
      </c>
      <c r="E165" s="22">
        <f t="shared" si="31"/>
        <v>12</v>
      </c>
      <c r="F165" s="41" t="s">
        <v>34</v>
      </c>
      <c r="G165" s="24">
        <f t="shared" si="32"/>
        <v>0.23819444444444446</v>
      </c>
      <c r="H165" s="25">
        <f t="shared" si="33"/>
        <v>8</v>
      </c>
      <c r="I165" s="9">
        <f t="shared" si="34"/>
        <v>8</v>
      </c>
      <c r="J165" s="33">
        <f t="shared" si="35"/>
        <v>1</v>
      </c>
      <c r="K165" s="141">
        <v>8</v>
      </c>
      <c r="L165" s="7"/>
      <c r="M165" s="25"/>
      <c r="N165" s="132"/>
      <c r="O165" s="25"/>
      <c r="P165" s="35">
        <v>0.23819444444444446</v>
      </c>
      <c r="Q165" s="36"/>
      <c r="R165" s="36"/>
      <c r="S165" s="37"/>
      <c r="T165" s="38"/>
      <c r="U165" s="44">
        <v>4</v>
      </c>
      <c r="V165" s="8"/>
      <c r="W165" s="8"/>
      <c r="X165" s="39"/>
      <c r="Y165" s="40"/>
    </row>
    <row r="166" spans="1:25" ht="13.5" customHeight="1" x14ac:dyDescent="0.25">
      <c r="A166" s="45">
        <v>15</v>
      </c>
      <c r="B166" s="46" t="s">
        <v>86</v>
      </c>
      <c r="C166" s="488" t="s">
        <v>202</v>
      </c>
      <c r="D166" s="51">
        <v>2009</v>
      </c>
      <c r="E166" s="22">
        <f t="shared" si="31"/>
        <v>13</v>
      </c>
      <c r="F166" s="55" t="s">
        <v>196</v>
      </c>
      <c r="G166" s="24">
        <f t="shared" si="32"/>
        <v>0.24652777777777779</v>
      </c>
      <c r="H166" s="25">
        <f t="shared" si="33"/>
        <v>8</v>
      </c>
      <c r="I166" s="9">
        <f t="shared" si="34"/>
        <v>8</v>
      </c>
      <c r="J166" s="33">
        <f t="shared" si="35"/>
        <v>2</v>
      </c>
      <c r="K166" s="5"/>
      <c r="L166" s="171">
        <v>5</v>
      </c>
      <c r="M166" s="6">
        <v>3</v>
      </c>
      <c r="N166" s="49"/>
      <c r="O166" s="25"/>
      <c r="P166" s="35"/>
      <c r="Q166" s="36">
        <v>0.24652777777777779</v>
      </c>
      <c r="R166" s="36">
        <v>0.25277777777777777</v>
      </c>
      <c r="S166" s="37"/>
      <c r="T166" s="38"/>
      <c r="U166" s="44"/>
      <c r="V166" s="8">
        <v>7</v>
      </c>
      <c r="W166" s="8">
        <v>9</v>
      </c>
      <c r="X166" s="39"/>
      <c r="Y166" s="40"/>
    </row>
    <row r="167" spans="1:25" ht="13.5" customHeight="1" x14ac:dyDescent="0.25">
      <c r="A167" s="45">
        <v>16</v>
      </c>
      <c r="B167" s="46" t="s">
        <v>86</v>
      </c>
      <c r="C167" s="488" t="s">
        <v>314</v>
      </c>
      <c r="D167" s="51">
        <v>2009</v>
      </c>
      <c r="E167" s="22">
        <f t="shared" si="31"/>
        <v>13</v>
      </c>
      <c r="F167" s="159" t="s">
        <v>200</v>
      </c>
      <c r="G167" s="24">
        <f t="shared" si="32"/>
        <v>0.27499999999999997</v>
      </c>
      <c r="H167" s="25">
        <f t="shared" si="33"/>
        <v>6</v>
      </c>
      <c r="I167" s="9">
        <f t="shared" si="34"/>
        <v>6</v>
      </c>
      <c r="J167" s="33">
        <f t="shared" si="35"/>
        <v>3</v>
      </c>
      <c r="K167" s="5"/>
      <c r="L167" s="7"/>
      <c r="M167" s="6">
        <v>1</v>
      </c>
      <c r="N167" s="473">
        <v>4</v>
      </c>
      <c r="O167" s="6">
        <v>1</v>
      </c>
      <c r="P167" s="35"/>
      <c r="Q167" s="36"/>
      <c r="R167" s="36">
        <v>0.47500000000000003</v>
      </c>
      <c r="S167" s="37">
        <v>0.31388888888888888</v>
      </c>
      <c r="T167" s="38">
        <v>0.27499999999999997</v>
      </c>
      <c r="U167" s="44"/>
      <c r="V167" s="8"/>
      <c r="W167" s="8">
        <v>13</v>
      </c>
      <c r="X167" s="39">
        <v>8</v>
      </c>
      <c r="Y167" s="40">
        <v>17</v>
      </c>
    </row>
    <row r="168" spans="1:25" ht="13.5" customHeight="1" x14ac:dyDescent="0.25">
      <c r="A168" s="45">
        <v>17</v>
      </c>
      <c r="B168" s="46" t="s">
        <v>86</v>
      </c>
      <c r="C168" s="488" t="s">
        <v>209</v>
      </c>
      <c r="D168" s="51">
        <v>2009</v>
      </c>
      <c r="E168" s="22">
        <f t="shared" si="31"/>
        <v>13</v>
      </c>
      <c r="F168" s="159" t="s">
        <v>200</v>
      </c>
      <c r="G168" s="24">
        <f t="shared" si="32"/>
        <v>0.29097222222222224</v>
      </c>
      <c r="H168" s="25">
        <f t="shared" si="33"/>
        <v>5</v>
      </c>
      <c r="I168" s="9">
        <f t="shared" si="34"/>
        <v>5</v>
      </c>
      <c r="J168" s="33">
        <f t="shared" si="35"/>
        <v>3</v>
      </c>
      <c r="K168" s="5"/>
      <c r="L168" s="6">
        <v>1</v>
      </c>
      <c r="M168" s="7"/>
      <c r="N168" s="473">
        <v>3</v>
      </c>
      <c r="O168" s="6">
        <v>1</v>
      </c>
      <c r="P168" s="35"/>
      <c r="Q168" s="36">
        <v>0.36458333333333331</v>
      </c>
      <c r="R168" s="36"/>
      <c r="S168" s="37">
        <v>0.3756944444444445</v>
      </c>
      <c r="T168" s="38">
        <v>0.29097222222222224</v>
      </c>
      <c r="U168" s="44"/>
      <c r="V168" s="8">
        <v>13</v>
      </c>
      <c r="W168" s="8"/>
      <c r="X168" s="39">
        <v>9</v>
      </c>
      <c r="Y168" s="40">
        <v>18</v>
      </c>
    </row>
    <row r="169" spans="1:25" ht="13.5" customHeight="1" x14ac:dyDescent="0.25">
      <c r="A169" s="45">
        <v>18</v>
      </c>
      <c r="B169" s="46" t="s">
        <v>86</v>
      </c>
      <c r="C169" s="488" t="s">
        <v>338</v>
      </c>
      <c r="D169" s="22">
        <v>2008</v>
      </c>
      <c r="E169" s="22">
        <f t="shared" si="31"/>
        <v>14</v>
      </c>
      <c r="F169" s="208" t="s">
        <v>34</v>
      </c>
      <c r="G169" s="24">
        <f t="shared" si="32"/>
        <v>0.24861111111111112</v>
      </c>
      <c r="H169" s="25">
        <f t="shared" si="33"/>
        <v>4</v>
      </c>
      <c r="I169" s="9">
        <f t="shared" si="34"/>
        <v>4</v>
      </c>
      <c r="J169" s="33">
        <f t="shared" si="35"/>
        <v>1</v>
      </c>
      <c r="K169" s="145">
        <v>4</v>
      </c>
      <c r="L169" s="7"/>
      <c r="M169" s="25"/>
      <c r="N169" s="132"/>
      <c r="O169" s="25"/>
      <c r="P169" s="35">
        <v>0.24861111111111112</v>
      </c>
      <c r="Q169" s="36"/>
      <c r="R169" s="36"/>
      <c r="S169" s="37"/>
      <c r="T169" s="38"/>
      <c r="U169" s="44">
        <v>8</v>
      </c>
      <c r="V169" s="8"/>
      <c r="W169" s="8"/>
      <c r="X169" s="39"/>
      <c r="Y169" s="40"/>
    </row>
    <row r="170" spans="1:25" ht="13.5" customHeight="1" x14ac:dyDescent="0.25">
      <c r="A170" s="45">
        <v>19</v>
      </c>
      <c r="B170" s="46" t="s">
        <v>86</v>
      </c>
      <c r="C170" s="488" t="s">
        <v>206</v>
      </c>
      <c r="D170" s="51">
        <v>2009</v>
      </c>
      <c r="E170" s="22">
        <f t="shared" si="31"/>
        <v>13</v>
      </c>
      <c r="F170" s="23" t="s">
        <v>32</v>
      </c>
      <c r="G170" s="24">
        <f t="shared" si="32"/>
        <v>0.27152777777777776</v>
      </c>
      <c r="H170" s="25">
        <f t="shared" si="33"/>
        <v>4</v>
      </c>
      <c r="I170" s="9">
        <f t="shared" si="34"/>
        <v>4</v>
      </c>
      <c r="J170" s="33">
        <f t="shared" si="35"/>
        <v>3</v>
      </c>
      <c r="K170" s="5"/>
      <c r="L170" s="6">
        <v>1</v>
      </c>
      <c r="M170" s="6">
        <v>2</v>
      </c>
      <c r="N170" s="49"/>
      <c r="O170" s="493">
        <v>1</v>
      </c>
      <c r="P170" s="35"/>
      <c r="Q170" s="36">
        <v>0.28541666666666665</v>
      </c>
      <c r="R170" s="36">
        <v>0.27152777777777776</v>
      </c>
      <c r="S170" s="37"/>
      <c r="T170" s="38">
        <v>0.27361111111111108</v>
      </c>
      <c r="U170" s="44"/>
      <c r="V170" s="8">
        <v>12</v>
      </c>
      <c r="W170" s="8">
        <v>10</v>
      </c>
      <c r="X170" s="39"/>
      <c r="Y170" s="40">
        <v>15</v>
      </c>
    </row>
    <row r="171" spans="1:25" s="495" customFormat="1" ht="13.5" customHeight="1" x14ac:dyDescent="0.25">
      <c r="A171" s="45">
        <v>20</v>
      </c>
      <c r="B171" s="46" t="s">
        <v>86</v>
      </c>
      <c r="C171" s="488" t="s">
        <v>205</v>
      </c>
      <c r="D171" s="51">
        <v>2009</v>
      </c>
      <c r="E171" s="22">
        <f t="shared" si="31"/>
        <v>13</v>
      </c>
      <c r="F171" s="55" t="s">
        <v>185</v>
      </c>
      <c r="G171" s="24">
        <f t="shared" si="32"/>
        <v>0.27013888888888887</v>
      </c>
      <c r="H171" s="25">
        <f t="shared" si="33"/>
        <v>3</v>
      </c>
      <c r="I171" s="9">
        <f t="shared" si="34"/>
        <v>3</v>
      </c>
      <c r="J171" s="33">
        <f t="shared" si="35"/>
        <v>2</v>
      </c>
      <c r="K171" s="5"/>
      <c r="L171" s="171">
        <v>2</v>
      </c>
      <c r="M171" s="6">
        <v>1</v>
      </c>
      <c r="N171" s="49"/>
      <c r="O171" s="50"/>
      <c r="P171" s="35"/>
      <c r="Q171" s="36">
        <v>0.27013888888888887</v>
      </c>
      <c r="R171" s="36">
        <v>0.27569444444444446</v>
      </c>
      <c r="S171" s="37"/>
      <c r="T171" s="38"/>
      <c r="U171" s="44"/>
      <c r="V171" s="8">
        <v>10</v>
      </c>
      <c r="W171" s="8">
        <v>11</v>
      </c>
      <c r="X171" s="39"/>
      <c r="Y171" s="40"/>
    </row>
    <row r="172" spans="1:25" s="495" customFormat="1" ht="13.5" customHeight="1" x14ac:dyDescent="0.25">
      <c r="A172" s="45">
        <v>21</v>
      </c>
      <c r="B172" s="46" t="s">
        <v>86</v>
      </c>
      <c r="C172" s="488" t="s">
        <v>204</v>
      </c>
      <c r="D172" s="51">
        <v>2008</v>
      </c>
      <c r="E172" s="22">
        <f t="shared" si="31"/>
        <v>14</v>
      </c>
      <c r="F172" s="23" t="s">
        <v>32</v>
      </c>
      <c r="G172" s="24">
        <f t="shared" si="32"/>
        <v>0.27361111111111108</v>
      </c>
      <c r="H172" s="25">
        <f t="shared" si="33"/>
        <v>3</v>
      </c>
      <c r="I172" s="9">
        <f t="shared" si="34"/>
        <v>3</v>
      </c>
      <c r="J172" s="33">
        <f t="shared" si="35"/>
        <v>3</v>
      </c>
      <c r="K172" s="5"/>
      <c r="L172" s="6">
        <v>1</v>
      </c>
      <c r="M172" s="6">
        <v>1</v>
      </c>
      <c r="N172" s="49"/>
      <c r="O172" s="493">
        <v>1</v>
      </c>
      <c r="P172" s="35"/>
      <c r="Q172" s="36">
        <v>0.28194444444444444</v>
      </c>
      <c r="R172" s="36">
        <v>0.28125</v>
      </c>
      <c r="S172" s="37"/>
      <c r="T172" s="38">
        <v>0.27361111111111108</v>
      </c>
      <c r="U172" s="44"/>
      <c r="V172" s="8">
        <v>11</v>
      </c>
      <c r="W172" s="8">
        <v>12</v>
      </c>
      <c r="X172" s="39"/>
      <c r="Y172" s="40">
        <v>16</v>
      </c>
    </row>
    <row r="173" spans="1:25" s="495" customFormat="1" ht="13.5" customHeight="1" x14ac:dyDescent="0.25">
      <c r="A173" s="45">
        <v>22</v>
      </c>
      <c r="B173" s="46" t="s">
        <v>86</v>
      </c>
      <c r="C173" s="488" t="s">
        <v>161</v>
      </c>
      <c r="D173" s="51">
        <v>2008</v>
      </c>
      <c r="E173" s="22">
        <f t="shared" si="31"/>
        <v>14</v>
      </c>
      <c r="F173" s="41" t="s">
        <v>34</v>
      </c>
      <c r="G173" s="24">
        <f t="shared" si="32"/>
        <v>0.25138888888888888</v>
      </c>
      <c r="H173" s="25">
        <f t="shared" si="33"/>
        <v>2</v>
      </c>
      <c r="I173" s="9">
        <f t="shared" si="34"/>
        <v>2</v>
      </c>
      <c r="J173" s="33">
        <f t="shared" si="35"/>
        <v>1</v>
      </c>
      <c r="K173" s="142">
        <v>2</v>
      </c>
      <c r="L173" s="7"/>
      <c r="M173" s="25"/>
      <c r="N173" s="56"/>
      <c r="O173" s="75"/>
      <c r="P173" s="35">
        <v>0.25138888888888888</v>
      </c>
      <c r="Q173" s="36"/>
      <c r="R173" s="36"/>
      <c r="S173" s="37"/>
      <c r="T173" s="38"/>
      <c r="U173" s="44">
        <v>10</v>
      </c>
      <c r="V173" s="8"/>
      <c r="W173" s="8"/>
      <c r="X173" s="39"/>
      <c r="Y173" s="40"/>
    </row>
    <row r="174" spans="1:25" s="495" customFormat="1" ht="13.5" customHeight="1" x14ac:dyDescent="0.25">
      <c r="A174" s="45">
        <v>23</v>
      </c>
      <c r="B174" s="46" t="s">
        <v>86</v>
      </c>
      <c r="C174" s="487" t="s">
        <v>117</v>
      </c>
      <c r="D174" s="22">
        <v>2009</v>
      </c>
      <c r="E174" s="22">
        <f t="shared" si="31"/>
        <v>13</v>
      </c>
      <c r="F174" s="23" t="s">
        <v>32</v>
      </c>
      <c r="G174" s="24">
        <f t="shared" si="32"/>
        <v>0.25208333333333333</v>
      </c>
      <c r="H174" s="25">
        <f t="shared" si="33"/>
        <v>2</v>
      </c>
      <c r="I174" s="9">
        <f t="shared" si="34"/>
        <v>2</v>
      </c>
      <c r="J174" s="33">
        <f t="shared" si="35"/>
        <v>2</v>
      </c>
      <c r="K174" s="144">
        <v>1</v>
      </c>
      <c r="L174" s="92"/>
      <c r="M174" s="92"/>
      <c r="N174" s="132"/>
      <c r="O174" s="493">
        <v>1</v>
      </c>
      <c r="P174" s="35">
        <v>0.25208333333333333</v>
      </c>
      <c r="Q174" s="36"/>
      <c r="R174" s="36"/>
      <c r="S174" s="37"/>
      <c r="T174" s="38">
        <v>0.25277777777777777</v>
      </c>
      <c r="U174" s="44">
        <v>11</v>
      </c>
      <c r="V174" s="8"/>
      <c r="W174" s="8"/>
      <c r="X174" s="39"/>
      <c r="Y174" s="40">
        <v>12</v>
      </c>
    </row>
    <row r="175" spans="1:25" s="495" customFormat="1" ht="13.5" customHeight="1" x14ac:dyDescent="0.25">
      <c r="A175" s="45">
        <v>24</v>
      </c>
      <c r="B175" s="46" t="s">
        <v>86</v>
      </c>
      <c r="C175" s="487" t="s">
        <v>89</v>
      </c>
      <c r="D175" s="51">
        <v>2007</v>
      </c>
      <c r="E175" s="22">
        <f t="shared" si="31"/>
        <v>15</v>
      </c>
      <c r="F175" s="41" t="s">
        <v>34</v>
      </c>
      <c r="G175" s="24">
        <f t="shared" si="32"/>
        <v>0.25416666666666665</v>
      </c>
      <c r="H175" s="25">
        <f t="shared" si="33"/>
        <v>1</v>
      </c>
      <c r="I175" s="9">
        <f t="shared" si="34"/>
        <v>1</v>
      </c>
      <c r="J175" s="33">
        <f t="shared" si="35"/>
        <v>1</v>
      </c>
      <c r="K175" s="142">
        <v>1</v>
      </c>
      <c r="L175" s="25"/>
      <c r="M175" s="25"/>
      <c r="N175" s="56"/>
      <c r="O175" s="120"/>
      <c r="P175" s="35">
        <v>0.25416666666666665</v>
      </c>
      <c r="Q175" s="36"/>
      <c r="R175" s="36"/>
      <c r="S175" s="37"/>
      <c r="T175" s="38"/>
      <c r="U175" s="44">
        <v>12</v>
      </c>
      <c r="V175" s="8"/>
      <c r="W175" s="8"/>
      <c r="X175" s="39"/>
      <c r="Y175" s="40"/>
    </row>
    <row r="176" spans="1:25" s="495" customFormat="1" ht="13.5" customHeight="1" x14ac:dyDescent="0.25">
      <c r="A176" s="45">
        <v>25</v>
      </c>
      <c r="B176" s="46" t="s">
        <v>86</v>
      </c>
      <c r="C176" s="488" t="s">
        <v>332</v>
      </c>
      <c r="D176" s="51">
        <v>2008</v>
      </c>
      <c r="E176" s="22">
        <f t="shared" si="31"/>
        <v>14</v>
      </c>
      <c r="F176" s="23" t="s">
        <v>32</v>
      </c>
      <c r="G176" s="24">
        <f t="shared" si="32"/>
        <v>0.25972222222222224</v>
      </c>
      <c r="H176" s="25">
        <f t="shared" si="33"/>
        <v>1</v>
      </c>
      <c r="I176" s="9">
        <f t="shared" si="34"/>
        <v>1</v>
      </c>
      <c r="J176" s="33">
        <f t="shared" si="35"/>
        <v>1</v>
      </c>
      <c r="K176" s="5"/>
      <c r="L176" s="25"/>
      <c r="M176" s="7"/>
      <c r="N176" s="56"/>
      <c r="O176" s="493">
        <v>1</v>
      </c>
      <c r="P176" s="35"/>
      <c r="Q176" s="36"/>
      <c r="R176" s="36"/>
      <c r="S176" s="37"/>
      <c r="T176" s="38">
        <v>0.25972222222222224</v>
      </c>
      <c r="U176" s="44"/>
      <c r="V176" s="8"/>
      <c r="W176" s="8"/>
      <c r="X176" s="39"/>
      <c r="Y176" s="40">
        <v>13</v>
      </c>
    </row>
    <row r="177" spans="1:25" ht="13.5" customHeight="1" x14ac:dyDescent="0.25">
      <c r="A177" s="45">
        <v>26</v>
      </c>
      <c r="B177" s="46" t="s">
        <v>86</v>
      </c>
      <c r="C177" s="488" t="s">
        <v>333</v>
      </c>
      <c r="D177" s="51">
        <v>2009</v>
      </c>
      <c r="E177" s="22">
        <f t="shared" si="31"/>
        <v>13</v>
      </c>
      <c r="F177" s="23" t="s">
        <v>32</v>
      </c>
      <c r="G177" s="24">
        <f t="shared" si="32"/>
        <v>0.27152777777777776</v>
      </c>
      <c r="H177" s="25">
        <f t="shared" si="33"/>
        <v>1</v>
      </c>
      <c r="I177" s="9">
        <f t="shared" si="34"/>
        <v>1</v>
      </c>
      <c r="J177" s="33">
        <f t="shared" si="35"/>
        <v>1</v>
      </c>
      <c r="K177" s="5"/>
      <c r="L177" s="25"/>
      <c r="M177" s="7"/>
      <c r="N177" s="56"/>
      <c r="O177" s="493">
        <v>1</v>
      </c>
      <c r="P177" s="35"/>
      <c r="Q177" s="36"/>
      <c r="R177" s="36"/>
      <c r="S177" s="37"/>
      <c r="T177" s="38">
        <v>0.27152777777777776</v>
      </c>
      <c r="U177" s="44"/>
      <c r="V177" s="8"/>
      <c r="W177" s="8"/>
      <c r="X177" s="39"/>
      <c r="Y177" s="40">
        <v>14</v>
      </c>
    </row>
    <row r="178" spans="1:25" ht="13.5" customHeight="1" thickBot="1" x14ac:dyDescent="0.3">
      <c r="A178" s="189">
        <v>26</v>
      </c>
      <c r="B178" s="58"/>
      <c r="C178" s="491"/>
      <c r="D178" s="89"/>
      <c r="E178" s="134"/>
      <c r="F178" s="89"/>
      <c r="G178" s="58"/>
      <c r="H178" s="19"/>
      <c r="I178" s="57"/>
      <c r="J178" s="59"/>
      <c r="K178" s="91">
        <f>COUNTIF(K152:K177,"&gt;-1")</f>
        <v>13</v>
      </c>
      <c r="L178" s="91">
        <f>COUNTIF(L152:L177,"&gt;-1")</f>
        <v>13</v>
      </c>
      <c r="M178" s="91">
        <f>COUNTIF(M152:M177,"&gt;-1")</f>
        <v>13</v>
      </c>
      <c r="N178" s="91">
        <f>COUNTIF(N152:N177,"&gt;-1")</f>
        <v>9</v>
      </c>
      <c r="O178" s="91">
        <f>COUNTIF(O152:O177,"&gt;-1")</f>
        <v>18</v>
      </c>
      <c r="P178" s="112"/>
      <c r="Q178" s="113"/>
      <c r="R178" s="114"/>
      <c r="S178" s="115"/>
      <c r="T178" s="116"/>
      <c r="U178" s="117"/>
      <c r="V178" s="118"/>
      <c r="W178" s="118"/>
      <c r="X178" s="67"/>
      <c r="Y178" s="119"/>
    </row>
    <row r="179" spans="1:25" ht="13.5" customHeight="1" thickBot="1" x14ac:dyDescent="0.3">
      <c r="A179" s="69"/>
      <c r="B179" s="70" t="s">
        <v>90</v>
      </c>
      <c r="C179" s="492" t="s">
        <v>91</v>
      </c>
      <c r="D179" s="517" t="s">
        <v>88</v>
      </c>
      <c r="E179" s="517"/>
      <c r="F179" s="458" t="s">
        <v>171</v>
      </c>
      <c r="G179" s="519" t="s">
        <v>92</v>
      </c>
      <c r="H179" s="519"/>
      <c r="I179" s="3" t="s">
        <v>4</v>
      </c>
      <c r="J179" s="4" t="s">
        <v>4</v>
      </c>
      <c r="K179" s="466" t="s">
        <v>5</v>
      </c>
      <c r="L179" s="384"/>
      <c r="M179" s="384"/>
      <c r="N179" s="384"/>
      <c r="O179" s="467"/>
      <c r="P179" s="149" t="s">
        <v>173</v>
      </c>
      <c r="Q179" s="150"/>
      <c r="R179" s="150"/>
      <c r="S179" s="150"/>
      <c r="T179" s="151"/>
      <c r="U179" s="468" t="s">
        <v>6</v>
      </c>
      <c r="V179" s="461"/>
      <c r="W179" s="461"/>
      <c r="X179" s="461"/>
      <c r="Y179" s="469"/>
    </row>
    <row r="180" spans="1:25" ht="13.5" customHeight="1" thickBot="1" x14ac:dyDescent="0.3">
      <c r="A180" s="5" t="s">
        <v>7</v>
      </c>
      <c r="B180" s="7" t="s">
        <v>8</v>
      </c>
      <c r="C180" s="479" t="s">
        <v>9</v>
      </c>
      <c r="D180" s="71" t="s">
        <v>10</v>
      </c>
      <c r="E180" s="22" t="s">
        <v>125</v>
      </c>
      <c r="F180" s="71" t="s">
        <v>12</v>
      </c>
      <c r="G180" s="7" t="s">
        <v>13</v>
      </c>
      <c r="H180" s="8" t="s">
        <v>14</v>
      </c>
      <c r="I180" s="9" t="s">
        <v>15</v>
      </c>
      <c r="J180" s="10" t="s">
        <v>16</v>
      </c>
      <c r="K180" s="11" t="s">
        <v>17</v>
      </c>
      <c r="L180" s="12" t="s">
        <v>18</v>
      </c>
      <c r="M180" s="12" t="s">
        <v>19</v>
      </c>
      <c r="N180" s="12" t="s">
        <v>20</v>
      </c>
      <c r="O180" s="13" t="s">
        <v>108</v>
      </c>
      <c r="P180" s="14" t="s">
        <v>21</v>
      </c>
      <c r="Q180" s="15" t="s">
        <v>22</v>
      </c>
      <c r="R180" s="16" t="s">
        <v>23</v>
      </c>
      <c r="S180" s="15" t="s">
        <v>24</v>
      </c>
      <c r="T180" s="17" t="s">
        <v>110</v>
      </c>
      <c r="U180" s="18" t="s">
        <v>25</v>
      </c>
      <c r="V180" s="19" t="s">
        <v>26</v>
      </c>
      <c r="W180" s="19" t="s">
        <v>27</v>
      </c>
      <c r="X180" s="20" t="s">
        <v>28</v>
      </c>
      <c r="Y180" s="21" t="s">
        <v>109</v>
      </c>
    </row>
    <row r="181" spans="1:25" ht="13.5" customHeight="1" x14ac:dyDescent="0.25">
      <c r="A181" s="45">
        <v>1</v>
      </c>
      <c r="B181" s="46" t="s">
        <v>90</v>
      </c>
      <c r="C181" s="485" t="s">
        <v>114</v>
      </c>
      <c r="D181" s="22">
        <v>2008</v>
      </c>
      <c r="E181" s="22">
        <f t="shared" ref="E181:E199" si="36">SUM(2022-D181)</f>
        <v>14</v>
      </c>
      <c r="F181" s="41" t="s">
        <v>34</v>
      </c>
      <c r="G181" s="24">
        <f t="shared" ref="G181:G199" si="37">MIN(P181:T181)</f>
        <v>0.25555555555555559</v>
      </c>
      <c r="H181" s="25">
        <f t="shared" ref="H181:H199" si="38">SUM(K181:O181)</f>
        <v>61</v>
      </c>
      <c r="I181" s="9">
        <f t="shared" ref="I181:I199" si="39">IF(COUNTIF(K181:O181,"&gt;=0")&lt;4,SUM(K181:O181),SUM(LARGE(K181:O181,1),LARGE(K181:O181,2),LARGE(K181:O181,3),LARGE(K181:O181,4)))</f>
        <v>54</v>
      </c>
      <c r="J181" s="33">
        <f t="shared" ref="J181:J199" si="40">COUNTIF(K181:O181,"&gt;0")</f>
        <v>5</v>
      </c>
      <c r="K181" s="142">
        <v>7</v>
      </c>
      <c r="L181" s="372">
        <v>12</v>
      </c>
      <c r="M181" s="169">
        <v>15</v>
      </c>
      <c r="N181" s="169">
        <v>15</v>
      </c>
      <c r="O181" s="372">
        <v>12</v>
      </c>
      <c r="P181" s="54">
        <v>0.26597222222222222</v>
      </c>
      <c r="Q181" s="36">
        <v>0.25555555555555559</v>
      </c>
      <c r="R181" s="36">
        <v>0.26041666666666669</v>
      </c>
      <c r="S181" s="37">
        <v>0.26250000000000001</v>
      </c>
      <c r="T181" s="38">
        <v>0.26180555555555557</v>
      </c>
      <c r="U181" s="84">
        <v>5</v>
      </c>
      <c r="V181" s="8">
        <v>2</v>
      </c>
      <c r="W181" s="168">
        <v>1</v>
      </c>
      <c r="X181" s="462">
        <v>1</v>
      </c>
      <c r="Y181" s="40">
        <v>2</v>
      </c>
    </row>
    <row r="182" spans="1:25" ht="13.5" customHeight="1" x14ac:dyDescent="0.25">
      <c r="A182" s="45">
        <v>2</v>
      </c>
      <c r="B182" s="46" t="s">
        <v>90</v>
      </c>
      <c r="C182" s="485" t="s">
        <v>82</v>
      </c>
      <c r="D182" s="51">
        <v>2008</v>
      </c>
      <c r="E182" s="22">
        <f t="shared" si="36"/>
        <v>14</v>
      </c>
      <c r="F182" s="41" t="s">
        <v>34</v>
      </c>
      <c r="G182" s="24">
        <f t="shared" si="37"/>
        <v>0.23958333333333334</v>
      </c>
      <c r="H182" s="25">
        <f t="shared" si="38"/>
        <v>42</v>
      </c>
      <c r="I182" s="9">
        <f t="shared" si="39"/>
        <v>42</v>
      </c>
      <c r="J182" s="33">
        <f t="shared" si="40"/>
        <v>3</v>
      </c>
      <c r="K182" s="140">
        <v>12</v>
      </c>
      <c r="L182" s="373">
        <v>15</v>
      </c>
      <c r="M182" s="375"/>
      <c r="N182" s="371"/>
      <c r="O182" s="373">
        <v>15</v>
      </c>
      <c r="P182" s="35">
        <v>0.24444444444444446</v>
      </c>
      <c r="Q182" s="36">
        <v>0.24513888888888888</v>
      </c>
      <c r="R182" s="36"/>
      <c r="S182" s="37"/>
      <c r="T182" s="38">
        <v>0.23958333333333334</v>
      </c>
      <c r="U182" s="84">
        <v>2</v>
      </c>
      <c r="V182" s="168">
        <v>1</v>
      </c>
      <c r="W182" s="8"/>
      <c r="X182" s="39"/>
      <c r="Y182" s="484">
        <v>1</v>
      </c>
    </row>
    <row r="183" spans="1:25" ht="13.5" customHeight="1" x14ac:dyDescent="0.25">
      <c r="A183" s="45">
        <v>3</v>
      </c>
      <c r="B183" s="46" t="s">
        <v>90</v>
      </c>
      <c r="C183" s="485" t="s">
        <v>83</v>
      </c>
      <c r="D183" s="22">
        <v>2008</v>
      </c>
      <c r="E183" s="22">
        <f t="shared" si="36"/>
        <v>14</v>
      </c>
      <c r="F183" s="23" t="s">
        <v>32</v>
      </c>
      <c r="G183" s="24">
        <f t="shared" si="37"/>
        <v>0.27569444444444446</v>
      </c>
      <c r="H183" s="25">
        <f t="shared" si="38"/>
        <v>38</v>
      </c>
      <c r="I183" s="9">
        <f t="shared" si="39"/>
        <v>38</v>
      </c>
      <c r="J183" s="33">
        <f t="shared" si="40"/>
        <v>4</v>
      </c>
      <c r="K183" s="142">
        <v>4</v>
      </c>
      <c r="L183" s="375"/>
      <c r="M183" s="170">
        <v>12</v>
      </c>
      <c r="N183" s="170">
        <v>12</v>
      </c>
      <c r="O183" s="170">
        <v>10</v>
      </c>
      <c r="P183" s="35">
        <v>0.28611111111111115</v>
      </c>
      <c r="Q183" s="36"/>
      <c r="R183" s="36">
        <v>0.27847222222222223</v>
      </c>
      <c r="S183" s="37">
        <v>0.27916666666666667</v>
      </c>
      <c r="T183" s="38">
        <v>0.27569444444444446</v>
      </c>
      <c r="U183" s="84">
        <v>8</v>
      </c>
      <c r="V183" s="167"/>
      <c r="W183" s="8">
        <v>2</v>
      </c>
      <c r="X183" s="39">
        <v>2</v>
      </c>
      <c r="Y183" s="40">
        <v>3</v>
      </c>
    </row>
    <row r="184" spans="1:25" ht="13.5" customHeight="1" x14ac:dyDescent="0.25">
      <c r="A184" s="45">
        <v>4</v>
      </c>
      <c r="B184" s="46" t="s">
        <v>90</v>
      </c>
      <c r="C184" s="488" t="s">
        <v>80</v>
      </c>
      <c r="D184" s="22">
        <v>2008</v>
      </c>
      <c r="E184" s="22">
        <f t="shared" si="36"/>
        <v>14</v>
      </c>
      <c r="F184" s="41" t="s">
        <v>34</v>
      </c>
      <c r="G184" s="24">
        <f t="shared" si="37"/>
        <v>0.29652777777777778</v>
      </c>
      <c r="H184" s="25">
        <f t="shared" si="38"/>
        <v>29</v>
      </c>
      <c r="I184" s="9">
        <f t="shared" si="39"/>
        <v>29</v>
      </c>
      <c r="J184" s="33">
        <f t="shared" si="40"/>
        <v>4</v>
      </c>
      <c r="K184" s="142">
        <v>3</v>
      </c>
      <c r="L184" s="371"/>
      <c r="M184" s="170">
        <v>10</v>
      </c>
      <c r="N184" s="170">
        <v>10</v>
      </c>
      <c r="O184" s="471">
        <v>6</v>
      </c>
      <c r="P184" s="35">
        <v>0.30277777777777776</v>
      </c>
      <c r="Q184" s="36"/>
      <c r="R184" s="36">
        <v>0.3</v>
      </c>
      <c r="S184" s="37">
        <v>0.29652777777777778</v>
      </c>
      <c r="T184" s="38">
        <v>0.30208333333333331</v>
      </c>
      <c r="U184" s="8">
        <v>9</v>
      </c>
      <c r="V184" s="36"/>
      <c r="W184" s="8">
        <v>3</v>
      </c>
      <c r="X184" s="39">
        <v>3</v>
      </c>
      <c r="Y184" s="40">
        <v>6</v>
      </c>
    </row>
    <row r="185" spans="1:25" ht="13.5" customHeight="1" x14ac:dyDescent="0.25">
      <c r="A185" s="45">
        <v>5</v>
      </c>
      <c r="B185" s="46" t="s">
        <v>90</v>
      </c>
      <c r="C185" s="488" t="s">
        <v>85</v>
      </c>
      <c r="D185" s="22">
        <v>2009</v>
      </c>
      <c r="E185" s="22">
        <f t="shared" si="36"/>
        <v>13</v>
      </c>
      <c r="F185" s="23" t="s">
        <v>32</v>
      </c>
      <c r="G185" s="24">
        <f t="shared" si="37"/>
        <v>0.29097222222222224</v>
      </c>
      <c r="H185" s="25">
        <f t="shared" si="38"/>
        <v>26</v>
      </c>
      <c r="I185" s="9">
        <f t="shared" si="39"/>
        <v>26</v>
      </c>
      <c r="J185" s="33">
        <f t="shared" si="40"/>
        <v>4</v>
      </c>
      <c r="K185" s="142">
        <v>1</v>
      </c>
      <c r="L185" s="237">
        <v>10</v>
      </c>
      <c r="M185" s="237">
        <v>8</v>
      </c>
      <c r="N185" s="25"/>
      <c r="O185" s="6">
        <v>7</v>
      </c>
      <c r="P185" s="54">
        <v>0.31805555555555554</v>
      </c>
      <c r="Q185" s="36">
        <v>0.31180555555555556</v>
      </c>
      <c r="R185" s="36">
        <v>0.31319444444444444</v>
      </c>
      <c r="S185" s="37"/>
      <c r="T185" s="38">
        <v>0.29097222222222224</v>
      </c>
      <c r="U185" s="8">
        <v>11</v>
      </c>
      <c r="V185" s="8">
        <v>3</v>
      </c>
      <c r="W185" s="8">
        <v>4</v>
      </c>
      <c r="X185" s="39"/>
      <c r="Y185" s="40">
        <v>5</v>
      </c>
    </row>
    <row r="186" spans="1:25" ht="13.5" customHeight="1" x14ac:dyDescent="0.25">
      <c r="A186" s="45">
        <v>6</v>
      </c>
      <c r="B186" s="46" t="s">
        <v>90</v>
      </c>
      <c r="C186" s="488" t="s">
        <v>199</v>
      </c>
      <c r="D186" s="51">
        <v>2009</v>
      </c>
      <c r="E186" s="22">
        <f t="shared" si="36"/>
        <v>13</v>
      </c>
      <c r="F186" s="159" t="s">
        <v>200</v>
      </c>
      <c r="G186" s="24">
        <f t="shared" si="37"/>
        <v>0.36874999999999997</v>
      </c>
      <c r="H186" s="25">
        <f t="shared" si="38"/>
        <v>22</v>
      </c>
      <c r="I186" s="9">
        <f t="shared" si="39"/>
        <v>22</v>
      </c>
      <c r="J186" s="33">
        <f t="shared" si="40"/>
        <v>4</v>
      </c>
      <c r="K186" s="5"/>
      <c r="L186" s="237">
        <v>8</v>
      </c>
      <c r="M186" s="171">
        <v>7</v>
      </c>
      <c r="N186" s="171">
        <v>6</v>
      </c>
      <c r="O186" s="6">
        <v>1</v>
      </c>
      <c r="P186" s="35"/>
      <c r="Q186" s="36">
        <v>0.4604166666666667</v>
      </c>
      <c r="R186" s="36">
        <v>0.39097222222222222</v>
      </c>
      <c r="S186" s="37">
        <v>0.38055555555555554</v>
      </c>
      <c r="T186" s="38">
        <v>0.36874999999999997</v>
      </c>
      <c r="U186" s="137"/>
      <c r="V186" s="8">
        <v>4</v>
      </c>
      <c r="W186" s="8">
        <v>6</v>
      </c>
      <c r="X186" s="39">
        <v>6</v>
      </c>
      <c r="Y186" s="40">
        <v>11</v>
      </c>
    </row>
    <row r="187" spans="1:25" ht="13.5" customHeight="1" x14ac:dyDescent="0.25">
      <c r="A187" s="45">
        <v>7</v>
      </c>
      <c r="B187" s="46" t="s">
        <v>90</v>
      </c>
      <c r="C187" s="488" t="s">
        <v>113</v>
      </c>
      <c r="D187" s="51">
        <v>2009</v>
      </c>
      <c r="E187" s="22">
        <f t="shared" si="36"/>
        <v>13</v>
      </c>
      <c r="F187" s="23" t="s">
        <v>32</v>
      </c>
      <c r="G187" s="24">
        <f t="shared" si="37"/>
        <v>0.33611111111111108</v>
      </c>
      <c r="H187" s="25">
        <f t="shared" si="38"/>
        <v>16</v>
      </c>
      <c r="I187" s="9">
        <f t="shared" si="39"/>
        <v>16</v>
      </c>
      <c r="J187" s="33">
        <f t="shared" si="40"/>
        <v>4</v>
      </c>
      <c r="K187" s="145">
        <v>1</v>
      </c>
      <c r="L187" s="25"/>
      <c r="M187" s="6">
        <v>6</v>
      </c>
      <c r="N187" s="473">
        <v>7</v>
      </c>
      <c r="O187" s="6">
        <v>2</v>
      </c>
      <c r="P187" s="35">
        <v>0.44027777777777777</v>
      </c>
      <c r="Q187" s="36"/>
      <c r="R187" s="36">
        <v>0.35972222222222222</v>
      </c>
      <c r="S187" s="37">
        <v>0.36874999999999997</v>
      </c>
      <c r="T187" s="38">
        <v>0.33611111111111108</v>
      </c>
      <c r="U187" s="137">
        <v>16</v>
      </c>
      <c r="V187" s="8"/>
      <c r="W187" s="8">
        <v>5</v>
      </c>
      <c r="X187" s="39">
        <v>5</v>
      </c>
      <c r="Y187" s="40">
        <v>10</v>
      </c>
    </row>
    <row r="188" spans="1:25" ht="13.5" customHeight="1" x14ac:dyDescent="0.25">
      <c r="A188" s="45">
        <v>8</v>
      </c>
      <c r="B188" s="46" t="s">
        <v>90</v>
      </c>
      <c r="C188" s="488" t="s">
        <v>79</v>
      </c>
      <c r="D188" s="51">
        <v>2008</v>
      </c>
      <c r="E188" s="22">
        <f t="shared" si="36"/>
        <v>14</v>
      </c>
      <c r="F188" s="41" t="s">
        <v>34</v>
      </c>
      <c r="G188" s="24">
        <f t="shared" si="37"/>
        <v>0.24305555555555555</v>
      </c>
      <c r="H188" s="25">
        <f t="shared" si="38"/>
        <v>15</v>
      </c>
      <c r="I188" s="9">
        <f t="shared" si="39"/>
        <v>15</v>
      </c>
      <c r="J188" s="33">
        <f t="shared" si="40"/>
        <v>1</v>
      </c>
      <c r="K188" s="146">
        <v>15</v>
      </c>
      <c r="L188" s="92"/>
      <c r="M188" s="92"/>
      <c r="N188" s="132"/>
      <c r="O188" s="25"/>
      <c r="P188" s="54">
        <v>0.24305555555555555</v>
      </c>
      <c r="Q188" s="36"/>
      <c r="R188" s="36"/>
      <c r="S188" s="37"/>
      <c r="T188" s="38"/>
      <c r="U188" s="168">
        <v>1</v>
      </c>
      <c r="V188" s="167"/>
      <c r="W188" s="8"/>
      <c r="X188" s="39"/>
      <c r="Y188" s="40"/>
    </row>
    <row r="189" spans="1:25" ht="13.5" customHeight="1" x14ac:dyDescent="0.25">
      <c r="A189" s="45">
        <v>9</v>
      </c>
      <c r="B189" s="46" t="s">
        <v>90</v>
      </c>
      <c r="C189" s="488" t="s">
        <v>93</v>
      </c>
      <c r="D189" s="51">
        <v>2007</v>
      </c>
      <c r="E189" s="22">
        <f t="shared" si="36"/>
        <v>15</v>
      </c>
      <c r="F189" s="41" t="s">
        <v>34</v>
      </c>
      <c r="G189" s="24">
        <f t="shared" si="37"/>
        <v>0.25486111111111109</v>
      </c>
      <c r="H189" s="25">
        <f t="shared" si="38"/>
        <v>10</v>
      </c>
      <c r="I189" s="9">
        <f t="shared" si="39"/>
        <v>10</v>
      </c>
      <c r="J189" s="33">
        <f t="shared" si="40"/>
        <v>1</v>
      </c>
      <c r="K189" s="140">
        <v>10</v>
      </c>
      <c r="L189" s="92"/>
      <c r="M189" s="92"/>
      <c r="N189" s="132"/>
      <c r="O189" s="25"/>
      <c r="P189" s="54">
        <v>0.25486111111111109</v>
      </c>
      <c r="Q189" s="36"/>
      <c r="R189" s="36"/>
      <c r="S189" s="37"/>
      <c r="T189" s="38"/>
      <c r="U189" s="8">
        <v>3</v>
      </c>
      <c r="V189" s="8"/>
      <c r="W189" s="8"/>
      <c r="X189" s="39"/>
      <c r="Y189" s="40"/>
    </row>
    <row r="190" spans="1:25" ht="13.5" customHeight="1" x14ac:dyDescent="0.25">
      <c r="A190" s="45">
        <v>10</v>
      </c>
      <c r="B190" s="46" t="s">
        <v>90</v>
      </c>
      <c r="C190" s="488" t="s">
        <v>81</v>
      </c>
      <c r="D190" s="51">
        <v>2009</v>
      </c>
      <c r="E190" s="22">
        <f t="shared" si="36"/>
        <v>13</v>
      </c>
      <c r="F190" s="41" t="s">
        <v>34</v>
      </c>
      <c r="G190" s="24">
        <f t="shared" si="37"/>
        <v>0.32569444444444445</v>
      </c>
      <c r="H190" s="25">
        <f t="shared" si="38"/>
        <v>9</v>
      </c>
      <c r="I190" s="9">
        <f t="shared" si="39"/>
        <v>9</v>
      </c>
      <c r="J190" s="33">
        <f t="shared" si="40"/>
        <v>2</v>
      </c>
      <c r="K190" s="142">
        <v>1</v>
      </c>
      <c r="L190" s="92"/>
      <c r="M190" s="92"/>
      <c r="N190" s="476">
        <v>8</v>
      </c>
      <c r="O190" s="25"/>
      <c r="P190" s="54">
        <v>0.3354166666666667</v>
      </c>
      <c r="Q190" s="36"/>
      <c r="R190" s="36"/>
      <c r="S190" s="37">
        <v>0.32569444444444445</v>
      </c>
      <c r="T190" s="38"/>
      <c r="U190" s="8">
        <v>13</v>
      </c>
      <c r="V190" s="8"/>
      <c r="W190" s="8"/>
      <c r="X190" s="39">
        <v>4</v>
      </c>
      <c r="Y190" s="40"/>
    </row>
    <row r="191" spans="1:25" ht="13.5" customHeight="1" x14ac:dyDescent="0.25">
      <c r="A191" s="45">
        <v>11</v>
      </c>
      <c r="B191" s="46" t="s">
        <v>90</v>
      </c>
      <c r="C191" s="488" t="s">
        <v>95</v>
      </c>
      <c r="D191" s="22">
        <v>2007</v>
      </c>
      <c r="E191" s="22">
        <f t="shared" si="36"/>
        <v>15</v>
      </c>
      <c r="F191" s="41" t="s">
        <v>34</v>
      </c>
      <c r="G191" s="24">
        <f t="shared" si="37"/>
        <v>0.25625000000000003</v>
      </c>
      <c r="H191" s="25">
        <f t="shared" si="38"/>
        <v>8</v>
      </c>
      <c r="I191" s="9">
        <f t="shared" si="39"/>
        <v>8</v>
      </c>
      <c r="J191" s="33">
        <f t="shared" si="40"/>
        <v>1</v>
      </c>
      <c r="K191" s="140">
        <v>8</v>
      </c>
      <c r="L191" s="7"/>
      <c r="M191" s="25"/>
      <c r="N191" s="56"/>
      <c r="O191" s="25"/>
      <c r="P191" s="54">
        <v>0.25625000000000003</v>
      </c>
      <c r="Q191" s="36"/>
      <c r="R191" s="36"/>
      <c r="S191" s="37"/>
      <c r="T191" s="38"/>
      <c r="U191" s="8">
        <v>4</v>
      </c>
      <c r="V191" s="36"/>
      <c r="W191" s="8"/>
      <c r="X191" s="39"/>
      <c r="Y191" s="40"/>
    </row>
    <row r="192" spans="1:25" ht="13.5" customHeight="1" x14ac:dyDescent="0.25">
      <c r="A192" s="45">
        <v>12</v>
      </c>
      <c r="B192" s="46" t="s">
        <v>90</v>
      </c>
      <c r="C192" s="487" t="s">
        <v>334</v>
      </c>
      <c r="D192" s="22">
        <v>2009</v>
      </c>
      <c r="E192" s="22">
        <f t="shared" si="36"/>
        <v>13</v>
      </c>
      <c r="F192" s="23" t="s">
        <v>32</v>
      </c>
      <c r="G192" s="24">
        <f t="shared" si="37"/>
        <v>0.27916666666666667</v>
      </c>
      <c r="H192" s="25">
        <f t="shared" si="38"/>
        <v>8</v>
      </c>
      <c r="I192" s="9">
        <f t="shared" si="39"/>
        <v>8</v>
      </c>
      <c r="J192" s="33">
        <f t="shared" si="40"/>
        <v>1</v>
      </c>
      <c r="K192" s="48"/>
      <c r="L192" s="25"/>
      <c r="M192" s="25"/>
      <c r="N192" s="132"/>
      <c r="O192" s="504">
        <v>8</v>
      </c>
      <c r="P192" s="35"/>
      <c r="Q192" s="36"/>
      <c r="R192" s="36"/>
      <c r="S192" s="37"/>
      <c r="T192" s="38">
        <v>0.27916666666666667</v>
      </c>
      <c r="U192" s="137"/>
      <c r="V192" s="36"/>
      <c r="W192" s="8"/>
      <c r="X192" s="39"/>
      <c r="Y192" s="40">
        <v>4</v>
      </c>
    </row>
    <row r="193" spans="1:26" ht="13.5" customHeight="1" x14ac:dyDescent="0.25">
      <c r="A193" s="45">
        <v>13</v>
      </c>
      <c r="B193" s="46" t="s">
        <v>90</v>
      </c>
      <c r="C193" s="488" t="s">
        <v>94</v>
      </c>
      <c r="D193" s="22">
        <v>2007</v>
      </c>
      <c r="E193" s="22">
        <f t="shared" si="36"/>
        <v>15</v>
      </c>
      <c r="F193" s="41" t="s">
        <v>34</v>
      </c>
      <c r="G193" s="24">
        <f t="shared" si="37"/>
        <v>0.28263888888888888</v>
      </c>
      <c r="H193" s="25">
        <f t="shared" si="38"/>
        <v>6</v>
      </c>
      <c r="I193" s="9">
        <f t="shared" si="39"/>
        <v>6</v>
      </c>
      <c r="J193" s="33">
        <f t="shared" si="40"/>
        <v>1</v>
      </c>
      <c r="K193" s="142">
        <v>6</v>
      </c>
      <c r="L193" s="92"/>
      <c r="M193" s="92"/>
      <c r="N193" s="132"/>
      <c r="O193" s="50"/>
      <c r="P193" s="54">
        <v>0.28263888888888888</v>
      </c>
      <c r="Q193" s="36"/>
      <c r="R193" s="36"/>
      <c r="S193" s="37"/>
      <c r="T193" s="38"/>
      <c r="U193" s="8">
        <v>6</v>
      </c>
      <c r="V193" s="8"/>
      <c r="W193" s="8"/>
      <c r="X193" s="39"/>
      <c r="Y193" s="40"/>
    </row>
    <row r="194" spans="1:26" ht="13.5" customHeight="1" x14ac:dyDescent="0.25">
      <c r="A194" s="45">
        <v>14</v>
      </c>
      <c r="B194" s="46" t="s">
        <v>90</v>
      </c>
      <c r="C194" s="488" t="s">
        <v>164</v>
      </c>
      <c r="D194" s="22">
        <v>2007</v>
      </c>
      <c r="E194" s="22">
        <f t="shared" si="36"/>
        <v>15</v>
      </c>
      <c r="F194" s="23" t="s">
        <v>32</v>
      </c>
      <c r="G194" s="24">
        <f t="shared" si="37"/>
        <v>0.31388888888888888</v>
      </c>
      <c r="H194" s="25">
        <f t="shared" si="38"/>
        <v>6</v>
      </c>
      <c r="I194" s="9">
        <f t="shared" si="39"/>
        <v>6</v>
      </c>
      <c r="J194" s="33">
        <f t="shared" si="40"/>
        <v>2</v>
      </c>
      <c r="K194" s="142">
        <v>2</v>
      </c>
      <c r="L194" s="92"/>
      <c r="M194" s="92"/>
      <c r="N194" s="132"/>
      <c r="O194" s="493">
        <v>4</v>
      </c>
      <c r="P194" s="54">
        <v>0.31388888888888888</v>
      </c>
      <c r="Q194" s="36"/>
      <c r="R194" s="36"/>
      <c r="S194" s="37"/>
      <c r="T194" s="38">
        <v>0.3347222222222222</v>
      </c>
      <c r="U194" s="8">
        <v>10</v>
      </c>
      <c r="V194" s="8"/>
      <c r="W194" s="8"/>
      <c r="X194" s="39"/>
      <c r="Y194" s="40">
        <v>8</v>
      </c>
    </row>
    <row r="195" spans="1:26" ht="13.5" customHeight="1" x14ac:dyDescent="0.25">
      <c r="A195" s="45">
        <v>15</v>
      </c>
      <c r="B195" s="46" t="s">
        <v>90</v>
      </c>
      <c r="C195" s="487" t="s">
        <v>84</v>
      </c>
      <c r="D195" s="22">
        <v>2009</v>
      </c>
      <c r="E195" s="22">
        <f t="shared" si="36"/>
        <v>13</v>
      </c>
      <c r="F195" s="23" t="s">
        <v>32</v>
      </c>
      <c r="G195" s="24">
        <f t="shared" si="37"/>
        <v>0.31805555555555554</v>
      </c>
      <c r="H195" s="25">
        <f t="shared" si="38"/>
        <v>6</v>
      </c>
      <c r="I195" s="9">
        <f t="shared" si="39"/>
        <v>6</v>
      </c>
      <c r="J195" s="33">
        <f t="shared" si="40"/>
        <v>2</v>
      </c>
      <c r="K195" s="142">
        <v>1</v>
      </c>
      <c r="L195" s="25"/>
      <c r="M195" s="25"/>
      <c r="N195" s="132"/>
      <c r="O195" s="493">
        <v>5</v>
      </c>
      <c r="P195" s="35">
        <v>0.31805555555555554</v>
      </c>
      <c r="Q195" s="36"/>
      <c r="R195" s="36"/>
      <c r="S195" s="37"/>
      <c r="T195" s="38">
        <v>0.33402777777777781</v>
      </c>
      <c r="U195" s="137">
        <v>12</v>
      </c>
      <c r="V195" s="36"/>
      <c r="W195" s="8"/>
      <c r="X195" s="39"/>
      <c r="Y195" s="40">
        <v>7</v>
      </c>
    </row>
    <row r="196" spans="1:26" ht="13.5" customHeight="1" x14ac:dyDescent="0.25">
      <c r="A196" s="45">
        <v>16</v>
      </c>
      <c r="B196" s="46" t="s">
        <v>90</v>
      </c>
      <c r="C196" s="488" t="s">
        <v>165</v>
      </c>
      <c r="D196" s="22">
        <v>2007</v>
      </c>
      <c r="E196" s="22">
        <f t="shared" si="36"/>
        <v>15</v>
      </c>
      <c r="F196" s="41" t="s">
        <v>34</v>
      </c>
      <c r="G196" s="24">
        <f t="shared" si="37"/>
        <v>0.28472222222222221</v>
      </c>
      <c r="H196" s="25">
        <f t="shared" si="38"/>
        <v>5</v>
      </c>
      <c r="I196" s="9">
        <f t="shared" si="39"/>
        <v>5</v>
      </c>
      <c r="J196" s="33">
        <f t="shared" si="40"/>
        <v>1</v>
      </c>
      <c r="K196" s="142">
        <v>5</v>
      </c>
      <c r="L196" s="92"/>
      <c r="M196" s="92"/>
      <c r="N196" s="132"/>
      <c r="O196" s="50"/>
      <c r="P196" s="54">
        <v>0.28472222222222221</v>
      </c>
      <c r="Q196" s="36"/>
      <c r="R196" s="36"/>
      <c r="S196" s="37"/>
      <c r="T196" s="38"/>
      <c r="U196" s="8">
        <v>7</v>
      </c>
      <c r="V196" s="8"/>
      <c r="W196" s="8"/>
      <c r="X196" s="39"/>
      <c r="Y196" s="40"/>
    </row>
    <row r="197" spans="1:26" ht="13.5" customHeight="1" x14ac:dyDescent="0.25">
      <c r="A197" s="45">
        <v>17</v>
      </c>
      <c r="B197" s="46" t="s">
        <v>90</v>
      </c>
      <c r="C197" s="487" t="s">
        <v>162</v>
      </c>
      <c r="D197" s="83">
        <v>2007</v>
      </c>
      <c r="E197" s="22">
        <f t="shared" si="36"/>
        <v>15</v>
      </c>
      <c r="F197" s="23" t="s">
        <v>32</v>
      </c>
      <c r="G197" s="24">
        <f t="shared" si="37"/>
        <v>0.3347222222222222</v>
      </c>
      <c r="H197" s="25">
        <f t="shared" si="38"/>
        <v>4</v>
      </c>
      <c r="I197" s="9">
        <f t="shared" si="39"/>
        <v>4</v>
      </c>
      <c r="J197" s="33">
        <f t="shared" si="40"/>
        <v>2</v>
      </c>
      <c r="K197" s="144">
        <v>1</v>
      </c>
      <c r="L197" s="25"/>
      <c r="M197" s="25"/>
      <c r="N197" s="56"/>
      <c r="O197" s="493">
        <v>3</v>
      </c>
      <c r="P197" s="54">
        <v>0.44027777777777777</v>
      </c>
      <c r="Q197" s="36"/>
      <c r="R197" s="36"/>
      <c r="S197" s="37"/>
      <c r="T197" s="38">
        <v>0.3347222222222222</v>
      </c>
      <c r="U197" s="137">
        <v>15</v>
      </c>
      <c r="V197" s="8"/>
      <c r="W197" s="8"/>
      <c r="X197" s="39"/>
      <c r="Y197" s="40">
        <v>9</v>
      </c>
    </row>
    <row r="198" spans="1:26" ht="13.5" customHeight="1" x14ac:dyDescent="0.25">
      <c r="A198" s="45">
        <v>18</v>
      </c>
      <c r="B198" s="46" t="s">
        <v>90</v>
      </c>
      <c r="C198" s="488" t="s">
        <v>166</v>
      </c>
      <c r="D198" s="22">
        <v>2007</v>
      </c>
      <c r="E198" s="22">
        <f t="shared" si="36"/>
        <v>15</v>
      </c>
      <c r="F198" s="41" t="s">
        <v>34</v>
      </c>
      <c r="G198" s="24">
        <f t="shared" si="37"/>
        <v>0.35347222222222219</v>
      </c>
      <c r="H198" s="25">
        <f t="shared" si="38"/>
        <v>1</v>
      </c>
      <c r="I198" s="9">
        <f t="shared" si="39"/>
        <v>1</v>
      </c>
      <c r="J198" s="33">
        <f t="shared" si="40"/>
        <v>1</v>
      </c>
      <c r="K198" s="142">
        <v>1</v>
      </c>
      <c r="L198" s="92"/>
      <c r="M198" s="92"/>
      <c r="N198" s="132"/>
      <c r="O198" s="50"/>
      <c r="P198" s="54">
        <v>0.35347222222222219</v>
      </c>
      <c r="Q198" s="36"/>
      <c r="R198" s="36"/>
      <c r="S198" s="37"/>
      <c r="T198" s="38"/>
      <c r="U198" s="505">
        <v>14</v>
      </c>
      <c r="V198" s="8"/>
      <c r="W198" s="8"/>
      <c r="X198" s="39"/>
      <c r="Y198" s="40"/>
    </row>
    <row r="199" spans="1:26" ht="13.5" customHeight="1" x14ac:dyDescent="0.25">
      <c r="A199" s="45">
        <v>19</v>
      </c>
      <c r="B199" s="46" t="s">
        <v>90</v>
      </c>
      <c r="C199" s="488" t="s">
        <v>163</v>
      </c>
      <c r="D199" s="22">
        <v>2009</v>
      </c>
      <c r="E199" s="22">
        <f t="shared" si="36"/>
        <v>13</v>
      </c>
      <c r="F199" s="23" t="s">
        <v>32</v>
      </c>
      <c r="G199" s="24">
        <f t="shared" si="37"/>
        <v>0.57847222222222217</v>
      </c>
      <c r="H199" s="25">
        <f t="shared" si="38"/>
        <v>1</v>
      </c>
      <c r="I199" s="9">
        <f t="shared" si="39"/>
        <v>1</v>
      </c>
      <c r="J199" s="33">
        <f t="shared" si="40"/>
        <v>1</v>
      </c>
      <c r="K199" s="142">
        <v>1</v>
      </c>
      <c r="L199" s="7"/>
      <c r="M199" s="25"/>
      <c r="N199" s="56"/>
      <c r="O199" s="50"/>
      <c r="P199" s="54">
        <v>0.57847222222222217</v>
      </c>
      <c r="Q199" s="36"/>
      <c r="R199" s="36"/>
      <c r="S199" s="37"/>
      <c r="T199" s="38"/>
      <c r="U199" s="84">
        <v>17</v>
      </c>
      <c r="V199" s="167"/>
      <c r="W199" s="8"/>
      <c r="X199" s="39"/>
      <c r="Y199" s="40"/>
    </row>
    <row r="200" spans="1:26" ht="13.5" customHeight="1" thickBot="1" x14ac:dyDescent="0.3">
      <c r="A200" s="189">
        <v>19</v>
      </c>
      <c r="B200" s="58"/>
      <c r="C200" s="491"/>
      <c r="D200" s="89"/>
      <c r="E200" s="134"/>
      <c r="F200" s="89"/>
      <c r="G200" s="58"/>
      <c r="H200" s="19"/>
      <c r="I200" s="57"/>
      <c r="J200" s="59"/>
      <c r="K200" s="91">
        <f>COUNTIF(K181:K199,"&gt;-1")</f>
        <v>17</v>
      </c>
      <c r="L200" s="91">
        <f>COUNTIF(L181:L199,"&gt;-1")</f>
        <v>4</v>
      </c>
      <c r="M200" s="91">
        <f>COUNTIF(M181:M199,"&gt;-1")</f>
        <v>6</v>
      </c>
      <c r="N200" s="91">
        <f>COUNTIF(N181:N199,"&gt;-1")</f>
        <v>6</v>
      </c>
      <c r="O200" s="91">
        <f>COUNTIF(O181:O199,"&gt;-1")</f>
        <v>11</v>
      </c>
      <c r="P200" s="60"/>
      <c r="Q200" s="61"/>
      <c r="R200" s="62"/>
      <c r="S200" s="63"/>
      <c r="T200" s="64"/>
      <c r="U200" s="65"/>
      <c r="V200" s="66"/>
      <c r="W200" s="66"/>
      <c r="X200" s="67"/>
      <c r="Y200" s="68"/>
    </row>
    <row r="201" spans="1:26" ht="15" customHeight="1" x14ac:dyDescent="0.25">
      <c r="H201" s="94"/>
      <c r="K201" s="147"/>
      <c r="L201" s="147"/>
      <c r="M201" s="147"/>
      <c r="N201" s="147"/>
      <c r="O201" s="147"/>
      <c r="Q201" s="95"/>
      <c r="R201" s="96"/>
      <c r="S201" s="96"/>
      <c r="U201" s="97"/>
      <c r="V201" s="97"/>
      <c r="W201" s="97"/>
      <c r="X201" s="98"/>
      <c r="Y201" s="97"/>
    </row>
    <row r="202" spans="1:26" ht="15" customHeight="1" x14ac:dyDescent="0.25">
      <c r="H202" s="520"/>
      <c r="I202" s="520"/>
      <c r="J202" s="521"/>
      <c r="K202" s="99" t="s">
        <v>96</v>
      </c>
      <c r="L202" s="457" t="s">
        <v>97</v>
      </c>
      <c r="M202" s="457" t="s">
        <v>98</v>
      </c>
      <c r="N202" s="457" t="s">
        <v>99</v>
      </c>
      <c r="O202" s="457" t="s">
        <v>115</v>
      </c>
      <c r="P202" s="100" t="s">
        <v>0</v>
      </c>
      <c r="Q202" s="101" t="s">
        <v>47</v>
      </c>
      <c r="R202" s="102" t="s">
        <v>69</v>
      </c>
      <c r="S202" s="100" t="s">
        <v>86</v>
      </c>
      <c r="U202" s="97"/>
      <c r="V202" s="97"/>
      <c r="W202" s="97"/>
      <c r="X202" s="98"/>
      <c r="Y202" s="97"/>
    </row>
    <row r="203" spans="1:26" ht="15" customHeight="1" x14ac:dyDescent="0.25">
      <c r="A203" s="522" t="s">
        <v>172</v>
      </c>
      <c r="B203" s="523"/>
      <c r="C203" s="523"/>
      <c r="D203" s="523"/>
      <c r="E203" s="523"/>
      <c r="F203" s="524"/>
      <c r="G203" s="103"/>
      <c r="H203" s="528" t="s">
        <v>100</v>
      </c>
      <c r="I203" s="528"/>
      <c r="J203" s="529"/>
      <c r="K203" s="457">
        <f>SUM(K22+K79+K126+K178)</f>
        <v>44</v>
      </c>
      <c r="L203" s="457">
        <f>SUM(L22+L79+L126+L178)</f>
        <v>55</v>
      </c>
      <c r="M203" s="457">
        <f>SUM(M22+M79+M126+M178)</f>
        <v>50</v>
      </c>
      <c r="N203" s="457">
        <f>SUM(N22+N79+N126+N178)</f>
        <v>41</v>
      </c>
      <c r="O203" s="457">
        <f>SUM(O22+O79+O126+O178)</f>
        <v>56</v>
      </c>
      <c r="P203" s="460">
        <f>SUM(A22)</f>
        <v>19</v>
      </c>
      <c r="Q203" s="460">
        <f>SUM(A79)</f>
        <v>23</v>
      </c>
      <c r="R203" s="460">
        <f>SUM(A126)</f>
        <v>22</v>
      </c>
      <c r="S203" s="460">
        <f>SUM(A178)</f>
        <v>26</v>
      </c>
      <c r="U203" s="97"/>
      <c r="V203" s="97"/>
      <c r="W203" s="97"/>
      <c r="X203" s="98"/>
      <c r="Y203" s="97"/>
      <c r="Z203" s="506"/>
    </row>
    <row r="204" spans="1:26" ht="15" customHeight="1" x14ac:dyDescent="0.25">
      <c r="A204" s="525"/>
      <c r="B204" s="526"/>
      <c r="C204" s="526"/>
      <c r="D204" s="526"/>
      <c r="E204" s="526"/>
      <c r="F204" s="527"/>
      <c r="G204" s="103"/>
      <c r="H204" s="530" t="s">
        <v>101</v>
      </c>
      <c r="I204" s="530"/>
      <c r="J204" s="529"/>
      <c r="K204" s="457">
        <f>SUM(K53+K101+K149+K200)</f>
        <v>49</v>
      </c>
      <c r="L204" s="457">
        <f>SUM(L53+L101+L149+L200)</f>
        <v>44</v>
      </c>
      <c r="M204" s="457">
        <f>SUM(M53+M101+M149+M200)</f>
        <v>47</v>
      </c>
      <c r="N204" s="457">
        <f>SUM(N53+N101+N149+N200)</f>
        <v>41</v>
      </c>
      <c r="O204" s="457">
        <f>SUM(O53+O101+O149+O200)</f>
        <v>52</v>
      </c>
      <c r="P204" s="104" t="s">
        <v>39</v>
      </c>
      <c r="Q204" s="105" t="s">
        <v>60</v>
      </c>
      <c r="R204" s="106" t="s">
        <v>76</v>
      </c>
      <c r="S204" s="104" t="s">
        <v>90</v>
      </c>
      <c r="U204" s="97"/>
      <c r="V204" s="97"/>
      <c r="W204" s="97"/>
      <c r="X204" s="98"/>
      <c r="Y204" s="97"/>
      <c r="Z204" s="506"/>
    </row>
    <row r="205" spans="1:26" ht="15" customHeight="1" x14ac:dyDescent="0.25">
      <c r="A205" s="547" t="s">
        <v>335</v>
      </c>
      <c r="B205" s="548"/>
      <c r="C205" s="548"/>
      <c r="D205" s="548"/>
      <c r="E205" s="548"/>
      <c r="F205" s="549"/>
      <c r="H205" s="532" t="s">
        <v>102</v>
      </c>
      <c r="I205" s="532"/>
      <c r="J205" s="533"/>
      <c r="K205" s="174">
        <f>SUBTOTAL(9,K203:K204)</f>
        <v>93</v>
      </c>
      <c r="L205" s="174">
        <f>SUBTOTAL(9,L203:L204)</f>
        <v>99</v>
      </c>
      <c r="M205" s="457">
        <f>SUBTOTAL(9,M203:M204)</f>
        <v>97</v>
      </c>
      <c r="N205" s="457">
        <f>SUBTOTAL(9,N203:N204)</f>
        <v>82</v>
      </c>
      <c r="O205" s="457">
        <f>SUBTOTAL(9,O203:O204)</f>
        <v>108</v>
      </c>
      <c r="P205" s="460">
        <f>SUM(A53)</f>
        <v>28</v>
      </c>
      <c r="Q205" s="460">
        <f>SUM(A101)</f>
        <v>19</v>
      </c>
      <c r="R205" s="460">
        <f>SUM(A149)</f>
        <v>20</v>
      </c>
      <c r="S205" s="460">
        <f>SUM(A200)</f>
        <v>19</v>
      </c>
      <c r="U205" s="97"/>
      <c r="V205" s="97"/>
      <c r="W205" s="97"/>
      <c r="X205" s="98"/>
      <c r="Y205" s="97"/>
    </row>
    <row r="206" spans="1:26" ht="15" customHeight="1" thickBot="1" x14ac:dyDescent="0.35">
      <c r="A206" s="550"/>
      <c r="B206" s="551"/>
      <c r="C206" s="551"/>
      <c r="D206" s="551"/>
      <c r="E206" s="551"/>
      <c r="F206" s="552"/>
      <c r="G206" s="103"/>
      <c r="H206" s="553" t="s">
        <v>103</v>
      </c>
      <c r="I206" s="553"/>
      <c r="J206" s="554"/>
      <c r="K206" s="175">
        <v>18</v>
      </c>
      <c r="L206" s="176">
        <v>20</v>
      </c>
      <c r="M206" s="108">
        <v>18</v>
      </c>
      <c r="N206" s="107">
        <v>19</v>
      </c>
      <c r="O206" s="108">
        <v>24</v>
      </c>
      <c r="P206" s="100" t="s">
        <v>104</v>
      </c>
      <c r="Q206" s="460">
        <v>19</v>
      </c>
      <c r="R206" s="105" t="s">
        <v>105</v>
      </c>
      <c r="S206" s="460">
        <v>20</v>
      </c>
      <c r="U206" s="97"/>
      <c r="V206" s="97"/>
      <c r="W206" s="531" t="s">
        <v>336</v>
      </c>
      <c r="X206" s="531"/>
      <c r="Y206" s="531"/>
    </row>
    <row r="207" spans="1:26" ht="15" customHeight="1" thickBot="1" x14ac:dyDescent="0.3">
      <c r="G207" s="103"/>
      <c r="H207" s="532" t="s">
        <v>106</v>
      </c>
      <c r="I207" s="532"/>
      <c r="J207" s="533"/>
      <c r="K207" s="177">
        <f>SUM(K205:K206)</f>
        <v>111</v>
      </c>
      <c r="L207" s="177">
        <f>SUM(L205:L206)</f>
        <v>119</v>
      </c>
      <c r="M207" s="109">
        <f>SUM(M205:M206)</f>
        <v>115</v>
      </c>
      <c r="N207" s="109">
        <f>SUM(N205:N206)</f>
        <v>101</v>
      </c>
      <c r="O207" s="109">
        <f>SUM(O205:O206)</f>
        <v>132</v>
      </c>
      <c r="P207" s="534" t="s">
        <v>106</v>
      </c>
      <c r="Q207" s="534"/>
      <c r="R207" s="535">
        <f>SUM(P203+Q203+R203+S203+P205+Q205+R205+S205+Q206+S206)</f>
        <v>215</v>
      </c>
      <c r="S207" s="536"/>
      <c r="U207" s="97"/>
      <c r="V207" s="97"/>
      <c r="W207" s="537">
        <f>SUM(K207:O207)/5</f>
        <v>115.6</v>
      </c>
      <c r="X207" s="538"/>
      <c r="Y207" s="539"/>
    </row>
    <row r="208" spans="1:26" ht="15" customHeight="1" x14ac:dyDescent="0.25">
      <c r="U208" s="97"/>
      <c r="V208" s="97"/>
      <c r="W208" s="97"/>
      <c r="X208" s="98"/>
      <c r="Y208" s="97"/>
    </row>
    <row r="209" spans="1:25" ht="15" customHeight="1" x14ac:dyDescent="0.25">
      <c r="A209" s="540" t="s">
        <v>116</v>
      </c>
      <c r="B209" s="540"/>
      <c r="C209" s="540"/>
      <c r="D209" s="540"/>
      <c r="E209" s="540"/>
      <c r="F209" s="540"/>
      <c r="G209" s="540"/>
      <c r="H209" s="540"/>
      <c r="I209" s="540"/>
      <c r="J209" s="541"/>
      <c r="K209" s="540"/>
      <c r="L209" s="540"/>
      <c r="M209" s="540"/>
      <c r="N209" s="540"/>
      <c r="O209" s="540"/>
      <c r="P209" s="540"/>
      <c r="Q209" s="540"/>
      <c r="R209" s="540"/>
      <c r="S209" s="540"/>
      <c r="T209" s="540"/>
      <c r="U209" s="97"/>
      <c r="V209" s="97"/>
      <c r="W209" s="97"/>
      <c r="X209" s="98"/>
      <c r="Y209" s="97"/>
    </row>
    <row r="210" spans="1:25" ht="15" customHeight="1" thickBot="1" x14ac:dyDescent="0.3">
      <c r="H210" s="94"/>
      <c r="R210" s="96"/>
      <c r="S210" s="96"/>
      <c r="U210" s="97"/>
      <c r="V210" s="97"/>
      <c r="W210" s="97"/>
      <c r="X210" s="98"/>
      <c r="Y210" s="97"/>
    </row>
    <row r="211" spans="1:25" s="495" customFormat="1" ht="15" customHeight="1" thickBot="1" x14ac:dyDescent="0.3">
      <c r="A211" s="542" t="s">
        <v>107</v>
      </c>
      <c r="B211" s="543"/>
      <c r="C211" s="543"/>
      <c r="D211" s="543"/>
      <c r="E211" s="543"/>
      <c r="F211" s="543"/>
      <c r="G211" s="543"/>
      <c r="H211" s="543"/>
      <c r="I211" s="543"/>
      <c r="J211" s="544"/>
      <c r="K211" s="545"/>
      <c r="L211" s="545"/>
      <c r="M211" s="545"/>
      <c r="N211" s="545"/>
      <c r="O211" s="545"/>
      <c r="P211" s="545"/>
      <c r="Q211" s="545"/>
      <c r="R211" s="545"/>
      <c r="S211" s="545"/>
      <c r="T211" s="546"/>
      <c r="U211" s="93"/>
      <c r="V211" s="93"/>
      <c r="W211" s="93"/>
      <c r="X211" s="110"/>
      <c r="Y211" s="93"/>
    </row>
    <row r="212" spans="1:25" ht="15" customHeight="1" x14ac:dyDescent="0.25"/>
    <row r="213" spans="1:25" ht="15" customHeight="1" x14ac:dyDescent="0.25"/>
    <row r="214" spans="1:25" ht="15" customHeight="1" x14ac:dyDescent="0.25"/>
    <row r="215" spans="1:25" ht="15" customHeight="1" x14ac:dyDescent="0.25"/>
    <row r="216" spans="1:25" ht="15" customHeight="1" x14ac:dyDescent="0.25"/>
    <row r="217" spans="1:25" ht="15" customHeight="1" x14ac:dyDescent="0.25"/>
    <row r="218" spans="1:25" ht="15" customHeight="1" x14ac:dyDescent="0.25"/>
    <row r="219" spans="1:25" ht="15" customHeight="1" x14ac:dyDescent="0.25"/>
    <row r="220" spans="1:25" ht="15" customHeight="1" x14ac:dyDescent="0.25"/>
  </sheetData>
  <mergeCells count="28">
    <mergeCell ref="A209:T209"/>
    <mergeCell ref="A211:T211"/>
    <mergeCell ref="A205:F206"/>
    <mergeCell ref="H205:J205"/>
    <mergeCell ref="H206:J206"/>
    <mergeCell ref="W206:Y206"/>
    <mergeCell ref="H207:J207"/>
    <mergeCell ref="P207:Q207"/>
    <mergeCell ref="R207:S207"/>
    <mergeCell ref="W207:Y207"/>
    <mergeCell ref="D179:E179"/>
    <mergeCell ref="G179:H179"/>
    <mergeCell ref="H202:J202"/>
    <mergeCell ref="A203:F204"/>
    <mergeCell ref="H203:J203"/>
    <mergeCell ref="H204:J204"/>
    <mergeCell ref="D102:E102"/>
    <mergeCell ref="G102:H102"/>
    <mergeCell ref="D127:E127"/>
    <mergeCell ref="G127:H127"/>
    <mergeCell ref="D150:E150"/>
    <mergeCell ref="G150:H150"/>
    <mergeCell ref="G1:H1"/>
    <mergeCell ref="G23:H23"/>
    <mergeCell ref="D54:E54"/>
    <mergeCell ref="G54:H54"/>
    <mergeCell ref="D80:E80"/>
    <mergeCell ref="G80:H8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6"/>
  <sheetViews>
    <sheetView workbookViewId="0">
      <selection sqref="A1:E1"/>
    </sheetView>
  </sheetViews>
  <sheetFormatPr defaultRowHeight="14.4" x14ac:dyDescent="0.3"/>
  <cols>
    <col min="1" max="1" width="3.44140625" customWidth="1"/>
    <col min="2" max="2" width="4" bestFit="1" customWidth="1"/>
    <col min="3" max="3" width="21.109375" customWidth="1"/>
    <col min="4" max="4" width="5" bestFit="1" customWidth="1"/>
    <col min="5" max="5" width="4.109375" bestFit="1" customWidth="1"/>
    <col min="6" max="6" width="24.33203125" bestFit="1" customWidth="1"/>
    <col min="7" max="7" width="6.5546875" customWidth="1"/>
    <col min="8" max="8" width="3.44140625" bestFit="1" customWidth="1"/>
  </cols>
  <sheetData>
    <row r="1" spans="1:8" ht="15" thickBot="1" x14ac:dyDescent="0.35">
      <c r="A1" s="558" t="s">
        <v>256</v>
      </c>
      <c r="B1" s="559"/>
      <c r="C1" s="559"/>
      <c r="D1" s="559"/>
      <c r="E1" s="559"/>
      <c r="F1" s="560" t="s">
        <v>288</v>
      </c>
      <c r="G1" s="560"/>
      <c r="H1" s="561"/>
    </row>
    <row r="2" spans="1:8" ht="15" thickBot="1" x14ac:dyDescent="0.35">
      <c r="A2" s="241"/>
    </row>
    <row r="3" spans="1:8" ht="15" thickBot="1" x14ac:dyDescent="0.35">
      <c r="A3" s="242"/>
      <c r="B3" s="243" t="s">
        <v>0</v>
      </c>
      <c r="C3" s="243" t="s">
        <v>1</v>
      </c>
      <c r="D3" s="243" t="s">
        <v>2</v>
      </c>
      <c r="E3" s="243"/>
      <c r="F3" s="243" t="s">
        <v>168</v>
      </c>
      <c r="G3" s="568" t="s">
        <v>3</v>
      </c>
      <c r="H3" s="569"/>
    </row>
    <row r="4" spans="1:8" ht="15.6" thickTop="1" thickBot="1" x14ac:dyDescent="0.35">
      <c r="A4" s="244" t="s">
        <v>7</v>
      </c>
      <c r="B4" s="245" t="s">
        <v>8</v>
      </c>
      <c r="C4" s="245" t="s">
        <v>9</v>
      </c>
      <c r="D4" s="245" t="s">
        <v>10</v>
      </c>
      <c r="E4" s="246" t="s">
        <v>125</v>
      </c>
      <c r="F4" s="245" t="s">
        <v>12</v>
      </c>
      <c r="G4" s="245" t="s">
        <v>283</v>
      </c>
      <c r="H4" s="247" t="s">
        <v>284</v>
      </c>
    </row>
    <row r="5" spans="1:8" ht="15" thickBot="1" x14ac:dyDescent="0.35">
      <c r="A5" s="248">
        <v>1</v>
      </c>
      <c r="B5" s="249" t="s">
        <v>0</v>
      </c>
      <c r="C5" s="250" t="s">
        <v>130</v>
      </c>
      <c r="D5" s="251">
        <v>2014</v>
      </c>
      <c r="E5" s="251">
        <v>8</v>
      </c>
      <c r="F5" s="23" t="s">
        <v>32</v>
      </c>
      <c r="G5" s="252">
        <v>0</v>
      </c>
      <c r="H5" s="211">
        <v>15</v>
      </c>
    </row>
    <row r="6" spans="1:8" ht="15" thickBot="1" x14ac:dyDescent="0.35">
      <c r="A6" s="248">
        <v>2</v>
      </c>
      <c r="B6" s="249" t="s">
        <v>0</v>
      </c>
      <c r="C6" s="250" t="s">
        <v>131</v>
      </c>
      <c r="D6" s="251">
        <v>2015</v>
      </c>
      <c r="E6" s="251">
        <v>7</v>
      </c>
      <c r="F6" s="23" t="s">
        <v>32</v>
      </c>
      <c r="G6" s="252">
        <v>0</v>
      </c>
      <c r="H6" s="212">
        <v>12</v>
      </c>
    </row>
    <row r="7" spans="1:8" ht="15" thickBot="1" x14ac:dyDescent="0.35">
      <c r="A7" s="248">
        <v>3</v>
      </c>
      <c r="B7" s="249" t="s">
        <v>0</v>
      </c>
      <c r="C7" s="250" t="s">
        <v>132</v>
      </c>
      <c r="D7" s="251">
        <v>2014</v>
      </c>
      <c r="E7" s="251">
        <v>8</v>
      </c>
      <c r="F7" s="198" t="s">
        <v>34</v>
      </c>
      <c r="G7" s="252">
        <v>0</v>
      </c>
      <c r="H7" s="212">
        <v>10</v>
      </c>
    </row>
    <row r="8" spans="1:8" ht="15" thickBot="1" x14ac:dyDescent="0.35">
      <c r="A8" s="248">
        <v>4</v>
      </c>
      <c r="B8" s="249" t="s">
        <v>0</v>
      </c>
      <c r="C8" s="250" t="s">
        <v>127</v>
      </c>
      <c r="D8" s="251">
        <v>2015</v>
      </c>
      <c r="E8" s="251">
        <v>7</v>
      </c>
      <c r="F8" s="250" t="s">
        <v>134</v>
      </c>
      <c r="G8" s="252">
        <v>0</v>
      </c>
      <c r="H8" s="212">
        <v>8</v>
      </c>
    </row>
    <row r="9" spans="1:8" ht="15" thickBot="1" x14ac:dyDescent="0.35">
      <c r="A9" s="248">
        <v>5</v>
      </c>
      <c r="B9" s="249" t="s">
        <v>0</v>
      </c>
      <c r="C9" s="250" t="s">
        <v>126</v>
      </c>
      <c r="D9" s="251">
        <v>2014</v>
      </c>
      <c r="E9" s="251">
        <v>8</v>
      </c>
      <c r="F9" s="250" t="s">
        <v>30</v>
      </c>
      <c r="G9" s="252">
        <v>0</v>
      </c>
      <c r="H9" s="272">
        <v>7</v>
      </c>
    </row>
    <row r="10" spans="1:8" ht="15" thickBot="1" x14ac:dyDescent="0.35">
      <c r="A10" s="248">
        <v>6</v>
      </c>
      <c r="B10" s="249" t="s">
        <v>0</v>
      </c>
      <c r="C10" s="250" t="s">
        <v>128</v>
      </c>
      <c r="D10" s="251">
        <v>2015</v>
      </c>
      <c r="E10" s="251">
        <v>7</v>
      </c>
      <c r="F10" s="23" t="s">
        <v>32</v>
      </c>
      <c r="G10" s="252">
        <v>0</v>
      </c>
      <c r="H10" s="253">
        <v>6</v>
      </c>
    </row>
    <row r="11" spans="1:8" ht="15" thickBot="1" x14ac:dyDescent="0.35">
      <c r="A11" s="248">
        <v>7</v>
      </c>
      <c r="B11" s="249" t="s">
        <v>0</v>
      </c>
      <c r="C11" s="250" t="s">
        <v>133</v>
      </c>
      <c r="D11" s="251">
        <v>2014</v>
      </c>
      <c r="E11" s="251">
        <v>8</v>
      </c>
      <c r="F11" s="198" t="s">
        <v>34</v>
      </c>
      <c r="G11" s="252">
        <v>0</v>
      </c>
      <c r="H11" s="253">
        <v>5</v>
      </c>
    </row>
    <row r="12" spans="1:8" ht="15" thickBot="1" x14ac:dyDescent="0.35">
      <c r="A12" s="254">
        <v>8</v>
      </c>
      <c r="B12" s="255" t="s">
        <v>0</v>
      </c>
      <c r="C12" s="256" t="s">
        <v>129</v>
      </c>
      <c r="D12" s="257">
        <v>2015</v>
      </c>
      <c r="E12" s="257">
        <v>7</v>
      </c>
      <c r="F12" s="256" t="s">
        <v>135</v>
      </c>
      <c r="G12" s="258">
        <v>0</v>
      </c>
      <c r="H12" s="259">
        <v>4</v>
      </c>
    </row>
    <row r="13" spans="1:8" ht="15" thickBot="1" x14ac:dyDescent="0.35">
      <c r="A13" s="260"/>
      <c r="B13" s="261" t="s">
        <v>39</v>
      </c>
      <c r="C13" s="261" t="s">
        <v>40</v>
      </c>
      <c r="D13" s="261" t="s">
        <v>2</v>
      </c>
      <c r="E13" s="262"/>
      <c r="F13" s="261" t="s">
        <v>168</v>
      </c>
      <c r="G13" s="555" t="s">
        <v>3</v>
      </c>
      <c r="H13" s="557"/>
    </row>
    <row r="14" spans="1:8" ht="15" thickBot="1" x14ac:dyDescent="0.35">
      <c r="A14" s="263" t="s">
        <v>7</v>
      </c>
      <c r="B14" s="264" t="s">
        <v>8</v>
      </c>
      <c r="C14" s="264" t="s">
        <v>9</v>
      </c>
      <c r="D14" s="264" t="s">
        <v>10</v>
      </c>
      <c r="E14" s="265" t="s">
        <v>125</v>
      </c>
      <c r="F14" s="264" t="s">
        <v>12</v>
      </c>
      <c r="G14" s="264" t="s">
        <v>13</v>
      </c>
      <c r="H14" s="266" t="s">
        <v>284</v>
      </c>
    </row>
    <row r="15" spans="1:8" ht="15" thickBot="1" x14ac:dyDescent="0.35">
      <c r="A15" s="248">
        <v>1</v>
      </c>
      <c r="B15" s="249" t="s">
        <v>39</v>
      </c>
      <c r="C15" s="250" t="s">
        <v>123</v>
      </c>
      <c r="D15" s="251">
        <v>2014</v>
      </c>
      <c r="E15" s="251">
        <v>8</v>
      </c>
      <c r="F15" s="198" t="s">
        <v>34</v>
      </c>
      <c r="G15" s="252">
        <v>4.5138888888888888E-2</v>
      </c>
      <c r="H15" s="211">
        <v>15</v>
      </c>
    </row>
    <row r="16" spans="1:8" ht="15" thickBot="1" x14ac:dyDescent="0.35">
      <c r="A16" s="248">
        <v>2</v>
      </c>
      <c r="B16" s="249" t="s">
        <v>39</v>
      </c>
      <c r="C16" s="250" t="s">
        <v>142</v>
      </c>
      <c r="D16" s="251">
        <v>2014</v>
      </c>
      <c r="E16" s="251">
        <v>8</v>
      </c>
      <c r="F16" s="250" t="s">
        <v>30</v>
      </c>
      <c r="G16" s="252">
        <v>4.6527777777777779E-2</v>
      </c>
      <c r="H16" s="212">
        <v>12</v>
      </c>
    </row>
    <row r="17" spans="1:8" ht="15" thickBot="1" x14ac:dyDescent="0.35">
      <c r="A17" s="248">
        <v>3</v>
      </c>
      <c r="B17" s="249" t="s">
        <v>39</v>
      </c>
      <c r="C17" s="250" t="s">
        <v>46</v>
      </c>
      <c r="D17" s="251">
        <v>2014</v>
      </c>
      <c r="E17" s="251">
        <v>8</v>
      </c>
      <c r="F17" s="23" t="s">
        <v>32</v>
      </c>
      <c r="G17" s="252">
        <v>4.7222222222222221E-2</v>
      </c>
      <c r="H17" s="212">
        <v>10</v>
      </c>
    </row>
    <row r="18" spans="1:8" ht="15" thickBot="1" x14ac:dyDescent="0.35">
      <c r="A18" s="248">
        <v>4</v>
      </c>
      <c r="B18" s="249" t="s">
        <v>39</v>
      </c>
      <c r="C18" s="250" t="s">
        <v>118</v>
      </c>
      <c r="D18" s="251">
        <v>2014</v>
      </c>
      <c r="E18" s="251">
        <v>8</v>
      </c>
      <c r="F18" s="198" t="s">
        <v>34</v>
      </c>
      <c r="G18" s="252">
        <v>0</v>
      </c>
      <c r="H18" s="212">
        <v>8</v>
      </c>
    </row>
    <row r="19" spans="1:8" ht="15" thickBot="1" x14ac:dyDescent="0.35">
      <c r="A19" s="248">
        <v>5</v>
      </c>
      <c r="B19" s="249" t="s">
        <v>39</v>
      </c>
      <c r="C19" s="250" t="s">
        <v>139</v>
      </c>
      <c r="D19" s="251">
        <v>2015</v>
      </c>
      <c r="E19" s="251">
        <v>7</v>
      </c>
      <c r="F19" s="198" t="s">
        <v>34</v>
      </c>
      <c r="G19" s="252">
        <v>0</v>
      </c>
      <c r="H19" s="253">
        <v>7</v>
      </c>
    </row>
    <row r="20" spans="1:8" ht="15" thickBot="1" x14ac:dyDescent="0.35">
      <c r="A20" s="248">
        <v>6</v>
      </c>
      <c r="B20" s="249" t="s">
        <v>39</v>
      </c>
      <c r="C20" s="250" t="s">
        <v>137</v>
      </c>
      <c r="D20" s="251">
        <v>2015</v>
      </c>
      <c r="E20" s="251">
        <v>7</v>
      </c>
      <c r="F20" s="198" t="s">
        <v>34</v>
      </c>
      <c r="G20" s="252">
        <v>0</v>
      </c>
      <c r="H20" s="253">
        <v>6</v>
      </c>
    </row>
    <row r="21" spans="1:8" ht="15" thickBot="1" x14ac:dyDescent="0.35">
      <c r="A21" s="248">
        <v>7</v>
      </c>
      <c r="B21" s="249" t="s">
        <v>39</v>
      </c>
      <c r="C21" s="250" t="s">
        <v>136</v>
      </c>
      <c r="D21" s="251">
        <v>2015</v>
      </c>
      <c r="E21" s="251">
        <v>7</v>
      </c>
      <c r="F21" s="198" t="s">
        <v>34</v>
      </c>
      <c r="G21" s="252">
        <v>0</v>
      </c>
      <c r="H21" s="253">
        <v>5</v>
      </c>
    </row>
    <row r="22" spans="1:8" ht="15" thickBot="1" x14ac:dyDescent="0.35">
      <c r="A22" s="248">
        <v>8</v>
      </c>
      <c r="B22" s="249" t="s">
        <v>39</v>
      </c>
      <c r="C22" s="250" t="s">
        <v>143</v>
      </c>
      <c r="D22" s="251">
        <v>2014</v>
      </c>
      <c r="E22" s="251">
        <v>8</v>
      </c>
      <c r="F22" s="198" t="s">
        <v>34</v>
      </c>
      <c r="G22" s="252">
        <v>0</v>
      </c>
      <c r="H22" s="253">
        <v>4</v>
      </c>
    </row>
    <row r="23" spans="1:8" ht="15" thickBot="1" x14ac:dyDescent="0.35">
      <c r="A23" s="248">
        <v>9</v>
      </c>
      <c r="B23" s="249" t="s">
        <v>39</v>
      </c>
      <c r="C23" s="250" t="s">
        <v>138</v>
      </c>
      <c r="D23" s="251">
        <v>2015</v>
      </c>
      <c r="E23" s="251">
        <v>7</v>
      </c>
      <c r="F23" s="198" t="s">
        <v>34</v>
      </c>
      <c r="G23" s="252">
        <v>0</v>
      </c>
      <c r="H23" s="253">
        <v>3</v>
      </c>
    </row>
    <row r="24" spans="1:8" ht="15" thickBot="1" x14ac:dyDescent="0.35">
      <c r="A24" s="248">
        <v>10</v>
      </c>
      <c r="B24" s="249" t="s">
        <v>39</v>
      </c>
      <c r="C24" s="250" t="s">
        <v>140</v>
      </c>
      <c r="D24" s="251">
        <v>2015</v>
      </c>
      <c r="E24" s="251">
        <v>7</v>
      </c>
      <c r="F24" s="250" t="s">
        <v>144</v>
      </c>
      <c r="G24" s="252">
        <v>0</v>
      </c>
      <c r="H24" s="253">
        <v>2</v>
      </c>
    </row>
    <row r="25" spans="1:8" ht="15" thickBot="1" x14ac:dyDescent="0.35">
      <c r="A25" s="254">
        <v>11</v>
      </c>
      <c r="B25" s="255" t="s">
        <v>39</v>
      </c>
      <c r="C25" s="256" t="s">
        <v>141</v>
      </c>
      <c r="D25" s="257">
        <v>2015</v>
      </c>
      <c r="E25" s="257">
        <v>7</v>
      </c>
      <c r="F25" s="23" t="s">
        <v>32</v>
      </c>
      <c r="G25" s="258">
        <v>0</v>
      </c>
      <c r="H25" s="259">
        <v>1</v>
      </c>
    </row>
    <row r="26" spans="1:8" ht="15" thickBot="1" x14ac:dyDescent="0.35">
      <c r="A26" s="267"/>
      <c r="B26" s="268" t="s">
        <v>47</v>
      </c>
      <c r="C26" s="268" t="s">
        <v>48</v>
      </c>
      <c r="D26" s="562" t="s">
        <v>49</v>
      </c>
      <c r="E26" s="563"/>
      <c r="F26" s="268" t="s">
        <v>169</v>
      </c>
      <c r="G26" s="562" t="s">
        <v>50</v>
      </c>
      <c r="H26" s="564"/>
    </row>
    <row r="27" spans="1:8" ht="15" thickBot="1" x14ac:dyDescent="0.35">
      <c r="A27" s="244" t="s">
        <v>7</v>
      </c>
      <c r="B27" s="245" t="s">
        <v>8</v>
      </c>
      <c r="C27" s="245" t="s">
        <v>9</v>
      </c>
      <c r="D27" s="245" t="s">
        <v>10</v>
      </c>
      <c r="E27" s="246" t="s">
        <v>125</v>
      </c>
      <c r="F27" s="245" t="s">
        <v>12</v>
      </c>
      <c r="G27" s="245" t="s">
        <v>283</v>
      </c>
      <c r="H27" s="247" t="s">
        <v>284</v>
      </c>
    </row>
    <row r="28" spans="1:8" ht="15" thickBot="1" x14ac:dyDescent="0.35">
      <c r="A28" s="248">
        <v>1</v>
      </c>
      <c r="B28" s="249" t="s">
        <v>47</v>
      </c>
      <c r="C28" s="250" t="s">
        <v>29</v>
      </c>
      <c r="D28" s="251">
        <v>2012</v>
      </c>
      <c r="E28" s="251">
        <v>10</v>
      </c>
      <c r="F28" s="250" t="s">
        <v>30</v>
      </c>
      <c r="G28" s="252">
        <v>0.1277777777777778</v>
      </c>
      <c r="H28" s="211">
        <v>15</v>
      </c>
    </row>
    <row r="29" spans="1:8" ht="15" thickBot="1" x14ac:dyDescent="0.35">
      <c r="A29" s="248">
        <v>2</v>
      </c>
      <c r="B29" s="249" t="s">
        <v>47</v>
      </c>
      <c r="C29" s="250" t="s">
        <v>147</v>
      </c>
      <c r="D29" s="251">
        <v>2012</v>
      </c>
      <c r="E29" s="251">
        <v>10</v>
      </c>
      <c r="F29" s="250" t="s">
        <v>30</v>
      </c>
      <c r="G29" s="252">
        <v>0.13055555555555556</v>
      </c>
      <c r="H29" s="212">
        <v>12</v>
      </c>
    </row>
    <row r="30" spans="1:8" ht="15" thickBot="1" x14ac:dyDescent="0.35">
      <c r="A30" s="248">
        <v>3</v>
      </c>
      <c r="B30" s="249" t="s">
        <v>47</v>
      </c>
      <c r="C30" s="250" t="s">
        <v>146</v>
      </c>
      <c r="D30" s="251">
        <v>2012</v>
      </c>
      <c r="E30" s="251">
        <v>10</v>
      </c>
      <c r="F30" s="250" t="s">
        <v>30</v>
      </c>
      <c r="G30" s="252">
        <v>0.1423611111111111</v>
      </c>
      <c r="H30" s="212">
        <v>10</v>
      </c>
    </row>
    <row r="31" spans="1:8" ht="15" thickBot="1" x14ac:dyDescent="0.35">
      <c r="A31" s="248">
        <v>4</v>
      </c>
      <c r="B31" s="249" t="s">
        <v>47</v>
      </c>
      <c r="C31" s="250" t="s">
        <v>31</v>
      </c>
      <c r="D31" s="251">
        <v>2013</v>
      </c>
      <c r="E31" s="251">
        <v>9</v>
      </c>
      <c r="F31" s="23" t="s">
        <v>32</v>
      </c>
      <c r="G31" s="252">
        <v>0.14791666666666667</v>
      </c>
      <c r="H31" s="212">
        <v>8</v>
      </c>
    </row>
    <row r="32" spans="1:8" ht="15" thickBot="1" x14ac:dyDescent="0.35">
      <c r="A32" s="248">
        <v>5</v>
      </c>
      <c r="B32" s="249" t="s">
        <v>47</v>
      </c>
      <c r="C32" s="250" t="s">
        <v>145</v>
      </c>
      <c r="D32" s="251">
        <v>2013</v>
      </c>
      <c r="E32" s="251">
        <v>9</v>
      </c>
      <c r="F32" s="250" t="s">
        <v>30</v>
      </c>
      <c r="G32" s="252">
        <v>0.15138888888888888</v>
      </c>
      <c r="H32" s="253">
        <v>7</v>
      </c>
    </row>
    <row r="33" spans="1:8" ht="15" thickBot="1" x14ac:dyDescent="0.35">
      <c r="A33" s="248">
        <v>6</v>
      </c>
      <c r="B33" s="249" t="s">
        <v>47</v>
      </c>
      <c r="C33" s="250" t="s">
        <v>148</v>
      </c>
      <c r="D33" s="251">
        <v>2013</v>
      </c>
      <c r="E33" s="251">
        <v>9</v>
      </c>
      <c r="F33" s="250" t="s">
        <v>30</v>
      </c>
      <c r="G33" s="252">
        <v>0.15416666666666667</v>
      </c>
      <c r="H33" s="253">
        <v>6</v>
      </c>
    </row>
    <row r="34" spans="1:8" ht="15" thickBot="1" x14ac:dyDescent="0.35">
      <c r="A34" s="248">
        <v>7</v>
      </c>
      <c r="B34" s="249" t="s">
        <v>47</v>
      </c>
      <c r="C34" s="250" t="s">
        <v>33</v>
      </c>
      <c r="D34" s="251">
        <v>2012</v>
      </c>
      <c r="E34" s="251">
        <v>10</v>
      </c>
      <c r="F34" s="198" t="s">
        <v>34</v>
      </c>
      <c r="G34" s="252">
        <v>0.15555555555555556</v>
      </c>
      <c r="H34" s="253">
        <v>5</v>
      </c>
    </row>
    <row r="35" spans="1:8" ht="15" thickBot="1" x14ac:dyDescent="0.35">
      <c r="A35" s="248">
        <v>8</v>
      </c>
      <c r="B35" s="249" t="s">
        <v>47</v>
      </c>
      <c r="C35" s="250" t="s">
        <v>124</v>
      </c>
      <c r="D35" s="251">
        <v>2013</v>
      </c>
      <c r="E35" s="251">
        <v>9</v>
      </c>
      <c r="F35" s="198" t="s">
        <v>34</v>
      </c>
      <c r="G35" s="252">
        <v>0.1763888888888889</v>
      </c>
      <c r="H35" s="253">
        <v>4</v>
      </c>
    </row>
    <row r="36" spans="1:8" ht="15" thickBot="1" x14ac:dyDescent="0.35">
      <c r="A36" s="248">
        <v>9</v>
      </c>
      <c r="B36" s="249" t="s">
        <v>47</v>
      </c>
      <c r="C36" s="250" t="s">
        <v>36</v>
      </c>
      <c r="D36" s="251">
        <v>2013</v>
      </c>
      <c r="E36" s="251">
        <v>9</v>
      </c>
      <c r="F36" s="198" t="s">
        <v>34</v>
      </c>
      <c r="G36" s="252">
        <v>0.17777777777777778</v>
      </c>
      <c r="H36" s="253">
        <v>3</v>
      </c>
    </row>
    <row r="37" spans="1:8" ht="15" thickBot="1" x14ac:dyDescent="0.35">
      <c r="A37" s="248">
        <v>10</v>
      </c>
      <c r="B37" s="249" t="s">
        <v>47</v>
      </c>
      <c r="C37" s="250" t="s">
        <v>35</v>
      </c>
      <c r="D37" s="251">
        <v>2013</v>
      </c>
      <c r="E37" s="251">
        <v>9</v>
      </c>
      <c r="F37" s="198" t="s">
        <v>34</v>
      </c>
      <c r="G37" s="252">
        <v>0.17777777777777778</v>
      </c>
      <c r="H37" s="253">
        <v>2</v>
      </c>
    </row>
    <row r="38" spans="1:8" ht="15" thickBot="1" x14ac:dyDescent="0.35">
      <c r="A38" s="254">
        <v>11</v>
      </c>
      <c r="B38" s="255" t="s">
        <v>47</v>
      </c>
      <c r="C38" s="256" t="s">
        <v>37</v>
      </c>
      <c r="D38" s="257">
        <v>2013</v>
      </c>
      <c r="E38" s="257">
        <v>9</v>
      </c>
      <c r="F38" s="198" t="s">
        <v>34</v>
      </c>
      <c r="G38" s="258">
        <v>0.20416666666666669</v>
      </c>
      <c r="H38" s="259">
        <v>1</v>
      </c>
    </row>
    <row r="39" spans="1:8" ht="15" thickBot="1" x14ac:dyDescent="0.35">
      <c r="A39" s="260"/>
      <c r="B39" s="261" t="s">
        <v>60</v>
      </c>
      <c r="C39" s="261" t="s">
        <v>61</v>
      </c>
      <c r="D39" s="555" t="s">
        <v>49</v>
      </c>
      <c r="E39" s="556"/>
      <c r="F39" s="261" t="s">
        <v>169</v>
      </c>
      <c r="G39" s="555" t="s">
        <v>62</v>
      </c>
      <c r="H39" s="557"/>
    </row>
    <row r="40" spans="1:8" ht="15" thickBot="1" x14ac:dyDescent="0.35">
      <c r="A40" s="263" t="s">
        <v>7</v>
      </c>
      <c r="B40" s="264" t="s">
        <v>8</v>
      </c>
      <c r="C40" s="264" t="s">
        <v>9</v>
      </c>
      <c r="D40" s="264" t="s">
        <v>10</v>
      </c>
      <c r="E40" s="265" t="s">
        <v>125</v>
      </c>
      <c r="F40" s="264" t="s">
        <v>12</v>
      </c>
      <c r="G40" s="264" t="s">
        <v>13</v>
      </c>
      <c r="H40" s="266" t="s">
        <v>14</v>
      </c>
    </row>
    <row r="41" spans="1:8" ht="15" thickBot="1" x14ac:dyDescent="0.35">
      <c r="A41" s="248">
        <v>1</v>
      </c>
      <c r="B41" s="249" t="s">
        <v>60</v>
      </c>
      <c r="C41" s="250" t="s">
        <v>45</v>
      </c>
      <c r="D41" s="251">
        <v>2012</v>
      </c>
      <c r="E41" s="251">
        <v>10</v>
      </c>
      <c r="F41" s="198" t="s">
        <v>34</v>
      </c>
      <c r="G41" s="252">
        <v>0.16250000000000001</v>
      </c>
      <c r="H41" s="211">
        <v>15</v>
      </c>
    </row>
    <row r="42" spans="1:8" ht="15" thickBot="1" x14ac:dyDescent="0.35">
      <c r="A42" s="248">
        <v>2</v>
      </c>
      <c r="B42" s="249" t="s">
        <v>60</v>
      </c>
      <c r="C42" s="250" t="s">
        <v>43</v>
      </c>
      <c r="D42" s="251">
        <v>2012</v>
      </c>
      <c r="E42" s="251">
        <v>10</v>
      </c>
      <c r="F42" s="198" t="s">
        <v>34</v>
      </c>
      <c r="G42" s="252">
        <v>0.16666666666666666</v>
      </c>
      <c r="H42" s="212">
        <v>12</v>
      </c>
    </row>
    <row r="43" spans="1:8" ht="15" thickBot="1" x14ac:dyDescent="0.35">
      <c r="A43" s="248">
        <v>3</v>
      </c>
      <c r="B43" s="249" t="s">
        <v>60</v>
      </c>
      <c r="C43" s="250" t="s">
        <v>122</v>
      </c>
      <c r="D43" s="251">
        <v>2012</v>
      </c>
      <c r="E43" s="251">
        <v>10</v>
      </c>
      <c r="F43" s="23" t="s">
        <v>32</v>
      </c>
      <c r="G43" s="252">
        <v>0.17013888888888887</v>
      </c>
      <c r="H43" s="212">
        <v>10</v>
      </c>
    </row>
    <row r="44" spans="1:8" ht="15" thickBot="1" x14ac:dyDescent="0.35">
      <c r="A44" s="248">
        <v>4</v>
      </c>
      <c r="B44" s="249" t="s">
        <v>60</v>
      </c>
      <c r="C44" s="250" t="s">
        <v>41</v>
      </c>
      <c r="D44" s="251">
        <v>2012</v>
      </c>
      <c r="E44" s="251">
        <v>10</v>
      </c>
      <c r="F44" s="198" t="s">
        <v>34</v>
      </c>
      <c r="G44" s="252">
        <v>0.17777777777777778</v>
      </c>
      <c r="H44" s="212">
        <v>8</v>
      </c>
    </row>
    <row r="45" spans="1:8" ht="15" thickBot="1" x14ac:dyDescent="0.35">
      <c r="A45" s="248">
        <v>5</v>
      </c>
      <c r="B45" s="249" t="s">
        <v>60</v>
      </c>
      <c r="C45" s="250" t="s">
        <v>42</v>
      </c>
      <c r="D45" s="251">
        <v>2013</v>
      </c>
      <c r="E45" s="251">
        <v>9</v>
      </c>
      <c r="F45" s="23" t="s">
        <v>32</v>
      </c>
      <c r="G45" s="252">
        <v>0.17916666666666667</v>
      </c>
      <c r="H45" s="253">
        <v>7</v>
      </c>
    </row>
    <row r="46" spans="1:8" ht="15" thickBot="1" x14ac:dyDescent="0.35">
      <c r="A46" s="248">
        <v>6</v>
      </c>
      <c r="B46" s="249" t="s">
        <v>60</v>
      </c>
      <c r="C46" s="250" t="s">
        <v>121</v>
      </c>
      <c r="D46" s="251">
        <v>2013</v>
      </c>
      <c r="E46" s="251">
        <v>9</v>
      </c>
      <c r="F46" s="198" t="s">
        <v>34</v>
      </c>
      <c r="G46" s="252">
        <v>0.18888888888888888</v>
      </c>
      <c r="H46" s="253">
        <v>6</v>
      </c>
    </row>
    <row r="47" spans="1:8" ht="15" thickBot="1" x14ac:dyDescent="0.35">
      <c r="A47" s="248">
        <v>7</v>
      </c>
      <c r="B47" s="249" t="s">
        <v>60</v>
      </c>
      <c r="C47" s="250" t="s">
        <v>120</v>
      </c>
      <c r="D47" s="251">
        <v>2013</v>
      </c>
      <c r="E47" s="251">
        <v>9</v>
      </c>
      <c r="F47" s="198" t="s">
        <v>34</v>
      </c>
      <c r="G47" s="252">
        <v>0.19097222222222221</v>
      </c>
      <c r="H47" s="253">
        <v>5</v>
      </c>
    </row>
    <row r="48" spans="1:8" ht="15" thickBot="1" x14ac:dyDescent="0.35">
      <c r="A48" s="254">
        <v>8</v>
      </c>
      <c r="B48" s="255" t="s">
        <v>60</v>
      </c>
      <c r="C48" s="256" t="s">
        <v>44</v>
      </c>
      <c r="D48" s="257">
        <v>2013</v>
      </c>
      <c r="E48" s="257">
        <v>9</v>
      </c>
      <c r="F48" s="198" t="s">
        <v>34</v>
      </c>
      <c r="G48" s="258">
        <v>0.19236111111111112</v>
      </c>
      <c r="H48" s="259">
        <v>4</v>
      </c>
    </row>
    <row r="49" spans="1:8" ht="15" thickBot="1" x14ac:dyDescent="0.35">
      <c r="A49" s="267"/>
      <c r="B49" s="268" t="s">
        <v>69</v>
      </c>
      <c r="C49" s="268" t="s">
        <v>70</v>
      </c>
      <c r="D49" s="562" t="s">
        <v>71</v>
      </c>
      <c r="E49" s="563"/>
      <c r="F49" s="268" t="s">
        <v>170</v>
      </c>
      <c r="G49" s="562" t="s">
        <v>62</v>
      </c>
      <c r="H49" s="564"/>
    </row>
    <row r="50" spans="1:8" ht="15" thickBot="1" x14ac:dyDescent="0.35">
      <c r="A50" s="244" t="s">
        <v>7</v>
      </c>
      <c r="B50" s="245" t="s">
        <v>8</v>
      </c>
      <c r="C50" s="245" t="s">
        <v>9</v>
      </c>
      <c r="D50" s="245" t="s">
        <v>10</v>
      </c>
      <c r="E50" s="246" t="s">
        <v>125</v>
      </c>
      <c r="F50" s="245" t="s">
        <v>12</v>
      </c>
      <c r="G50" s="245" t="s">
        <v>283</v>
      </c>
      <c r="H50" s="247" t="s">
        <v>284</v>
      </c>
    </row>
    <row r="51" spans="1:8" ht="15" thickBot="1" x14ac:dyDescent="0.35">
      <c r="A51" s="248">
        <v>1</v>
      </c>
      <c r="B51" s="249" t="s">
        <v>69</v>
      </c>
      <c r="C51" s="250" t="s">
        <v>51</v>
      </c>
      <c r="D51" s="251">
        <v>2010</v>
      </c>
      <c r="E51" s="251">
        <v>12</v>
      </c>
      <c r="F51" s="198" t="s">
        <v>34</v>
      </c>
      <c r="G51" s="252">
        <v>0.15416666666666667</v>
      </c>
      <c r="H51" s="211">
        <v>15</v>
      </c>
    </row>
    <row r="52" spans="1:8" ht="15" thickBot="1" x14ac:dyDescent="0.35">
      <c r="A52" s="248">
        <v>2</v>
      </c>
      <c r="B52" s="249" t="s">
        <v>69</v>
      </c>
      <c r="C52" s="250" t="s">
        <v>52</v>
      </c>
      <c r="D52" s="251">
        <v>2010</v>
      </c>
      <c r="E52" s="251">
        <v>12</v>
      </c>
      <c r="F52" s="23" t="s">
        <v>32</v>
      </c>
      <c r="G52" s="252">
        <v>0.15972222222222224</v>
      </c>
      <c r="H52" s="212">
        <v>12</v>
      </c>
    </row>
    <row r="53" spans="1:8" ht="15" thickBot="1" x14ac:dyDescent="0.35">
      <c r="A53" s="248">
        <v>3</v>
      </c>
      <c r="B53" s="249" t="s">
        <v>69</v>
      </c>
      <c r="C53" s="250" t="s">
        <v>151</v>
      </c>
      <c r="D53" s="251">
        <v>2010</v>
      </c>
      <c r="E53" s="251">
        <v>10</v>
      </c>
      <c r="F53" s="23" t="s">
        <v>32</v>
      </c>
      <c r="G53" s="252">
        <v>0.16111111111111112</v>
      </c>
      <c r="H53" s="212">
        <v>10</v>
      </c>
    </row>
    <row r="54" spans="1:8" ht="15" thickBot="1" x14ac:dyDescent="0.35">
      <c r="A54" s="248">
        <v>4</v>
      </c>
      <c r="B54" s="249" t="s">
        <v>69</v>
      </c>
      <c r="C54" s="250" t="s">
        <v>56</v>
      </c>
      <c r="D54" s="251">
        <v>2011</v>
      </c>
      <c r="E54" s="251">
        <v>11</v>
      </c>
      <c r="F54" s="198" t="s">
        <v>34</v>
      </c>
      <c r="G54" s="252">
        <v>0.16180555555555556</v>
      </c>
      <c r="H54" s="212">
        <v>8</v>
      </c>
    </row>
    <row r="55" spans="1:8" ht="15" thickBot="1" x14ac:dyDescent="0.35">
      <c r="A55" s="248">
        <v>5</v>
      </c>
      <c r="B55" s="249" t="s">
        <v>69</v>
      </c>
      <c r="C55" s="250" t="s">
        <v>55</v>
      </c>
      <c r="D55" s="251">
        <v>2010</v>
      </c>
      <c r="E55" s="251">
        <v>12</v>
      </c>
      <c r="F55" s="23" t="s">
        <v>32</v>
      </c>
      <c r="G55" s="252">
        <v>0.1673611111111111</v>
      </c>
      <c r="H55" s="253">
        <v>7</v>
      </c>
    </row>
    <row r="56" spans="1:8" ht="15" thickBot="1" x14ac:dyDescent="0.35">
      <c r="A56" s="248">
        <v>6</v>
      </c>
      <c r="B56" s="249" t="s">
        <v>69</v>
      </c>
      <c r="C56" s="250" t="s">
        <v>53</v>
      </c>
      <c r="D56" s="251">
        <v>2010</v>
      </c>
      <c r="E56" s="251">
        <v>12</v>
      </c>
      <c r="F56" s="198" t="s">
        <v>34</v>
      </c>
      <c r="G56" s="252">
        <v>0.1673611111111111</v>
      </c>
      <c r="H56" s="253">
        <v>6</v>
      </c>
    </row>
    <row r="57" spans="1:8" ht="15" thickBot="1" x14ac:dyDescent="0.35">
      <c r="A57" s="248">
        <v>7</v>
      </c>
      <c r="B57" s="249" t="s">
        <v>69</v>
      </c>
      <c r="C57" s="250" t="s">
        <v>150</v>
      </c>
      <c r="D57" s="251">
        <v>2010</v>
      </c>
      <c r="E57" s="251">
        <v>10</v>
      </c>
      <c r="F57" s="23" t="s">
        <v>32</v>
      </c>
      <c r="G57" s="252">
        <v>0.17013888888888887</v>
      </c>
      <c r="H57" s="253">
        <v>5</v>
      </c>
    </row>
    <row r="58" spans="1:8" ht="15" thickBot="1" x14ac:dyDescent="0.35">
      <c r="A58" s="248">
        <v>8</v>
      </c>
      <c r="B58" s="249" t="s">
        <v>69</v>
      </c>
      <c r="C58" s="250" t="s">
        <v>149</v>
      </c>
      <c r="D58" s="251">
        <v>2010</v>
      </c>
      <c r="E58" s="251">
        <v>10</v>
      </c>
      <c r="F58" s="23" t="s">
        <v>32</v>
      </c>
      <c r="G58" s="252">
        <v>0.17430555555555557</v>
      </c>
      <c r="H58" s="253">
        <v>4</v>
      </c>
    </row>
    <row r="59" spans="1:8" ht="15" thickBot="1" x14ac:dyDescent="0.35">
      <c r="A59" s="248">
        <v>9</v>
      </c>
      <c r="B59" s="249" t="s">
        <v>69</v>
      </c>
      <c r="C59" s="250" t="s">
        <v>58</v>
      </c>
      <c r="D59" s="251">
        <v>2011</v>
      </c>
      <c r="E59" s="251">
        <v>11</v>
      </c>
      <c r="F59" s="198" t="s">
        <v>34</v>
      </c>
      <c r="G59" s="252">
        <v>0.17986111111111111</v>
      </c>
      <c r="H59" s="253">
        <v>3</v>
      </c>
    </row>
    <row r="60" spans="1:8" ht="15" thickBot="1" x14ac:dyDescent="0.35">
      <c r="A60" s="248">
        <v>10</v>
      </c>
      <c r="B60" s="249" t="s">
        <v>69</v>
      </c>
      <c r="C60" s="250" t="s">
        <v>57</v>
      </c>
      <c r="D60" s="251">
        <v>2011</v>
      </c>
      <c r="E60" s="251">
        <v>11</v>
      </c>
      <c r="F60" s="198" t="s">
        <v>34</v>
      </c>
      <c r="G60" s="252">
        <v>0.18263888888888891</v>
      </c>
      <c r="H60" s="253">
        <v>2</v>
      </c>
    </row>
    <row r="61" spans="1:8" ht="15" thickBot="1" x14ac:dyDescent="0.35">
      <c r="A61" s="248">
        <v>11</v>
      </c>
      <c r="B61" s="249" t="s">
        <v>69</v>
      </c>
      <c r="C61" s="250" t="s">
        <v>54</v>
      </c>
      <c r="D61" s="251">
        <v>2011</v>
      </c>
      <c r="E61" s="251">
        <v>11</v>
      </c>
      <c r="F61" s="198" t="s">
        <v>34</v>
      </c>
      <c r="G61" s="252">
        <v>0.18263888888888891</v>
      </c>
      <c r="H61" s="253">
        <v>1</v>
      </c>
    </row>
    <row r="62" spans="1:8" ht="15" thickBot="1" x14ac:dyDescent="0.35">
      <c r="A62" s="254">
        <v>12</v>
      </c>
      <c r="B62" s="255" t="s">
        <v>69</v>
      </c>
      <c r="C62" s="256" t="s">
        <v>59</v>
      </c>
      <c r="D62" s="257">
        <v>2010</v>
      </c>
      <c r="E62" s="257">
        <v>12</v>
      </c>
      <c r="F62" s="23" t="s">
        <v>32</v>
      </c>
      <c r="G62" s="258">
        <v>0.22361111111111109</v>
      </c>
      <c r="H62" s="259">
        <v>1</v>
      </c>
    </row>
    <row r="63" spans="1:8" ht="15" thickBot="1" x14ac:dyDescent="0.35">
      <c r="A63" s="270"/>
      <c r="B63" s="271" t="s">
        <v>76</v>
      </c>
      <c r="C63" s="271" t="s">
        <v>77</v>
      </c>
      <c r="D63" s="565" t="s">
        <v>71</v>
      </c>
      <c r="E63" s="566"/>
      <c r="F63" s="271" t="s">
        <v>170</v>
      </c>
      <c r="G63" s="565" t="s">
        <v>78</v>
      </c>
      <c r="H63" s="567"/>
    </row>
    <row r="64" spans="1:8" ht="15.6" thickTop="1" thickBot="1" x14ac:dyDescent="0.35">
      <c r="A64" s="263" t="s">
        <v>7</v>
      </c>
      <c r="B64" s="264" t="s">
        <v>8</v>
      </c>
      <c r="C64" s="264" t="s">
        <v>9</v>
      </c>
      <c r="D64" s="264" t="s">
        <v>10</v>
      </c>
      <c r="E64" s="265" t="s">
        <v>125</v>
      </c>
      <c r="F64" s="264" t="s">
        <v>12</v>
      </c>
      <c r="G64" s="264" t="s">
        <v>13</v>
      </c>
      <c r="H64" s="266" t="s">
        <v>14</v>
      </c>
    </row>
    <row r="65" spans="1:8" ht="15" thickBot="1" x14ac:dyDescent="0.35">
      <c r="A65" s="248">
        <v>1</v>
      </c>
      <c r="B65" s="249" t="s">
        <v>76</v>
      </c>
      <c r="C65" s="250" t="s">
        <v>64</v>
      </c>
      <c r="D65" s="251">
        <v>2010</v>
      </c>
      <c r="E65" s="251">
        <v>12</v>
      </c>
      <c r="F65" s="198" t="s">
        <v>34</v>
      </c>
      <c r="G65" s="252">
        <v>0.21944444444444444</v>
      </c>
      <c r="H65" s="211">
        <v>15</v>
      </c>
    </row>
    <row r="66" spans="1:8" ht="15" thickBot="1" x14ac:dyDescent="0.35">
      <c r="A66" s="248">
        <v>2</v>
      </c>
      <c r="B66" s="249" t="s">
        <v>76</v>
      </c>
      <c r="C66" s="250" t="s">
        <v>63</v>
      </c>
      <c r="D66" s="251">
        <v>2011</v>
      </c>
      <c r="E66" s="251">
        <v>11</v>
      </c>
      <c r="F66" s="198" t="s">
        <v>34</v>
      </c>
      <c r="G66" s="252">
        <v>0.22638888888888889</v>
      </c>
      <c r="H66" s="212">
        <v>12</v>
      </c>
    </row>
    <row r="67" spans="1:8" ht="15" thickBot="1" x14ac:dyDescent="0.35">
      <c r="A67" s="248">
        <v>3</v>
      </c>
      <c r="B67" s="249" t="s">
        <v>76</v>
      </c>
      <c r="C67" s="250" t="s">
        <v>65</v>
      </c>
      <c r="D67" s="251">
        <v>2010</v>
      </c>
      <c r="E67" s="251">
        <v>12</v>
      </c>
      <c r="F67" s="198" t="s">
        <v>34</v>
      </c>
      <c r="G67" s="252">
        <v>0.23124999999999998</v>
      </c>
      <c r="H67" s="212">
        <v>10</v>
      </c>
    </row>
    <row r="68" spans="1:8" ht="15" thickBot="1" x14ac:dyDescent="0.35">
      <c r="A68" s="248">
        <v>4</v>
      </c>
      <c r="B68" s="249" t="s">
        <v>76</v>
      </c>
      <c r="C68" s="250" t="s">
        <v>66</v>
      </c>
      <c r="D68" s="251">
        <v>2010</v>
      </c>
      <c r="E68" s="251">
        <v>12</v>
      </c>
      <c r="F68" s="198" t="s">
        <v>34</v>
      </c>
      <c r="G68" s="252">
        <v>0.23541666666666669</v>
      </c>
      <c r="H68" s="212">
        <v>8</v>
      </c>
    </row>
    <row r="69" spans="1:8" ht="15" thickBot="1" x14ac:dyDescent="0.35">
      <c r="A69" s="248">
        <v>5</v>
      </c>
      <c r="B69" s="249" t="s">
        <v>76</v>
      </c>
      <c r="C69" s="250" t="s">
        <v>152</v>
      </c>
      <c r="D69" s="251">
        <v>2011</v>
      </c>
      <c r="E69" s="251">
        <v>11</v>
      </c>
      <c r="F69" s="198" t="s">
        <v>34</v>
      </c>
      <c r="G69" s="252">
        <v>0.24652777777777779</v>
      </c>
      <c r="H69" s="253">
        <v>7</v>
      </c>
    </row>
    <row r="70" spans="1:8" ht="15" thickBot="1" x14ac:dyDescent="0.35">
      <c r="A70" s="248">
        <v>6</v>
      </c>
      <c r="B70" s="249" t="s">
        <v>76</v>
      </c>
      <c r="C70" s="250" t="s">
        <v>112</v>
      </c>
      <c r="D70" s="251">
        <v>2011</v>
      </c>
      <c r="E70" s="251">
        <v>11</v>
      </c>
      <c r="F70" s="23" t="s">
        <v>32</v>
      </c>
      <c r="G70" s="252">
        <v>0.25069444444444444</v>
      </c>
      <c r="H70" s="253">
        <v>6</v>
      </c>
    </row>
    <row r="71" spans="1:8" ht="15" thickBot="1" x14ac:dyDescent="0.35">
      <c r="A71" s="248">
        <v>7</v>
      </c>
      <c r="B71" s="249" t="s">
        <v>76</v>
      </c>
      <c r="C71" s="250" t="s">
        <v>153</v>
      </c>
      <c r="D71" s="251">
        <v>2011</v>
      </c>
      <c r="E71" s="251">
        <v>11</v>
      </c>
      <c r="F71" s="23" t="s">
        <v>32</v>
      </c>
      <c r="G71" s="252">
        <v>0.25069444444444444</v>
      </c>
      <c r="H71" s="253">
        <v>5</v>
      </c>
    </row>
    <row r="72" spans="1:8" ht="15" thickBot="1" x14ac:dyDescent="0.35">
      <c r="A72" s="248">
        <v>8</v>
      </c>
      <c r="B72" s="249" t="s">
        <v>76</v>
      </c>
      <c r="C72" s="250" t="s">
        <v>154</v>
      </c>
      <c r="D72" s="251">
        <v>2010</v>
      </c>
      <c r="E72" s="251">
        <v>12</v>
      </c>
      <c r="F72" s="23" t="s">
        <v>32</v>
      </c>
      <c r="G72" s="252">
        <v>0.25625000000000003</v>
      </c>
      <c r="H72" s="253">
        <v>4</v>
      </c>
    </row>
    <row r="73" spans="1:8" ht="15" thickBot="1" x14ac:dyDescent="0.35">
      <c r="A73" s="248">
        <v>9</v>
      </c>
      <c r="B73" s="249" t="s">
        <v>76</v>
      </c>
      <c r="C73" s="250" t="s">
        <v>68</v>
      </c>
      <c r="D73" s="251">
        <v>2011</v>
      </c>
      <c r="E73" s="251">
        <v>11</v>
      </c>
      <c r="F73" s="198" t="s">
        <v>34</v>
      </c>
      <c r="G73" s="252">
        <v>0.26666666666666666</v>
      </c>
      <c r="H73" s="253">
        <v>3</v>
      </c>
    </row>
    <row r="74" spans="1:8" ht="15" thickBot="1" x14ac:dyDescent="0.35">
      <c r="A74" s="248">
        <v>10</v>
      </c>
      <c r="B74" s="249" t="s">
        <v>76</v>
      </c>
      <c r="C74" s="250" t="s">
        <v>67</v>
      </c>
      <c r="D74" s="251">
        <v>2011</v>
      </c>
      <c r="E74" s="251">
        <v>11</v>
      </c>
      <c r="F74" s="198" t="s">
        <v>34</v>
      </c>
      <c r="G74" s="252">
        <v>0.27083333333333331</v>
      </c>
      <c r="H74" s="253">
        <v>2</v>
      </c>
    </row>
    <row r="75" spans="1:8" ht="15" thickBot="1" x14ac:dyDescent="0.35">
      <c r="A75" s="248">
        <v>11</v>
      </c>
      <c r="B75" s="249" t="s">
        <v>76</v>
      </c>
      <c r="C75" s="250" t="s">
        <v>111</v>
      </c>
      <c r="D75" s="251">
        <v>2011</v>
      </c>
      <c r="E75" s="251">
        <v>11</v>
      </c>
      <c r="F75" s="198" t="s">
        <v>34</v>
      </c>
      <c r="G75" s="252">
        <v>0.28402777777777777</v>
      </c>
      <c r="H75" s="253">
        <v>1</v>
      </c>
    </row>
    <row r="76" spans="1:8" ht="15" thickBot="1" x14ac:dyDescent="0.35">
      <c r="A76" s="248">
        <v>12</v>
      </c>
      <c r="B76" s="249" t="s">
        <v>76</v>
      </c>
      <c r="C76" s="250" t="s">
        <v>156</v>
      </c>
      <c r="D76" s="251">
        <v>2011</v>
      </c>
      <c r="E76" s="251">
        <v>11</v>
      </c>
      <c r="F76" s="23" t="s">
        <v>32</v>
      </c>
      <c r="G76" s="252">
        <v>0.30277777777777776</v>
      </c>
      <c r="H76" s="253">
        <v>1</v>
      </c>
    </row>
    <row r="77" spans="1:8" ht="15" thickBot="1" x14ac:dyDescent="0.35">
      <c r="A77" s="254">
        <v>13</v>
      </c>
      <c r="B77" s="255" t="s">
        <v>76</v>
      </c>
      <c r="C77" s="256" t="s">
        <v>155</v>
      </c>
      <c r="D77" s="257">
        <v>2011</v>
      </c>
      <c r="E77" s="257">
        <v>11</v>
      </c>
      <c r="F77" s="23" t="s">
        <v>32</v>
      </c>
      <c r="G77" s="258">
        <v>0.36805555555555558</v>
      </c>
      <c r="H77" s="259">
        <v>1</v>
      </c>
    </row>
    <row r="78" spans="1:8" ht="15" thickBot="1" x14ac:dyDescent="0.35">
      <c r="A78" s="267"/>
      <c r="B78" s="268" t="s">
        <v>86</v>
      </c>
      <c r="C78" s="268" t="s">
        <v>87</v>
      </c>
      <c r="D78" s="562" t="s">
        <v>88</v>
      </c>
      <c r="E78" s="563"/>
      <c r="F78" s="268" t="s">
        <v>286</v>
      </c>
      <c r="G78" s="562" t="s">
        <v>78</v>
      </c>
      <c r="H78" s="564"/>
    </row>
    <row r="79" spans="1:8" ht="15" thickBot="1" x14ac:dyDescent="0.35">
      <c r="A79" s="244" t="s">
        <v>7</v>
      </c>
      <c r="B79" s="245" t="s">
        <v>8</v>
      </c>
      <c r="C79" s="245" t="s">
        <v>9</v>
      </c>
      <c r="D79" s="245" t="s">
        <v>10</v>
      </c>
      <c r="E79" s="246" t="s">
        <v>125</v>
      </c>
      <c r="F79" s="245" t="s">
        <v>12</v>
      </c>
      <c r="G79" s="245" t="s">
        <v>283</v>
      </c>
      <c r="H79" s="247" t="s">
        <v>284</v>
      </c>
    </row>
    <row r="80" spans="1:8" ht="15" thickBot="1" x14ac:dyDescent="0.35">
      <c r="A80" s="248">
        <v>1</v>
      </c>
      <c r="B80" s="249" t="s">
        <v>86</v>
      </c>
      <c r="C80" s="250" t="s">
        <v>72</v>
      </c>
      <c r="D80" s="251">
        <v>2009</v>
      </c>
      <c r="E80" s="251">
        <v>13</v>
      </c>
      <c r="F80" s="198" t="s">
        <v>34</v>
      </c>
      <c r="G80" s="252">
        <v>0.21736111111111112</v>
      </c>
      <c r="H80" s="211">
        <v>15</v>
      </c>
    </row>
    <row r="81" spans="1:8" ht="15" thickBot="1" x14ac:dyDescent="0.35">
      <c r="A81" s="248">
        <v>2</v>
      </c>
      <c r="B81" s="249" t="s">
        <v>86</v>
      </c>
      <c r="C81" s="250" t="s">
        <v>74</v>
      </c>
      <c r="D81" s="251">
        <v>2009</v>
      </c>
      <c r="E81" s="251">
        <v>13</v>
      </c>
      <c r="F81" s="250" t="s">
        <v>287</v>
      </c>
      <c r="G81" s="252">
        <v>0.22291666666666665</v>
      </c>
      <c r="H81" s="212">
        <v>12</v>
      </c>
    </row>
    <row r="82" spans="1:8" ht="15" thickBot="1" x14ac:dyDescent="0.35">
      <c r="A82" s="248">
        <v>3</v>
      </c>
      <c r="B82" s="249" t="s">
        <v>86</v>
      </c>
      <c r="C82" s="250" t="s">
        <v>158</v>
      </c>
      <c r="D82" s="251">
        <v>2008</v>
      </c>
      <c r="E82" s="251">
        <v>14</v>
      </c>
      <c r="F82" s="23" t="s">
        <v>32</v>
      </c>
      <c r="G82" s="252">
        <v>0.23194444444444443</v>
      </c>
      <c r="H82" s="212">
        <v>10</v>
      </c>
    </row>
    <row r="83" spans="1:8" ht="15" thickBot="1" x14ac:dyDescent="0.35">
      <c r="A83" s="248">
        <v>4</v>
      </c>
      <c r="B83" s="249" t="s">
        <v>86</v>
      </c>
      <c r="C83" s="250" t="s">
        <v>119</v>
      </c>
      <c r="D83" s="251">
        <v>2010</v>
      </c>
      <c r="E83" s="251">
        <v>12</v>
      </c>
      <c r="F83" s="198" t="s">
        <v>34</v>
      </c>
      <c r="G83" s="252">
        <v>0.23819444444444446</v>
      </c>
      <c r="H83" s="212">
        <v>8</v>
      </c>
    </row>
    <row r="84" spans="1:8" ht="15" thickBot="1" x14ac:dyDescent="0.35">
      <c r="A84" s="248">
        <v>5</v>
      </c>
      <c r="B84" s="249" t="s">
        <v>86</v>
      </c>
      <c r="C84" s="250" t="s">
        <v>157</v>
      </c>
      <c r="D84" s="251">
        <v>2008</v>
      </c>
      <c r="E84" s="251">
        <v>14</v>
      </c>
      <c r="F84" s="250" t="s">
        <v>30</v>
      </c>
      <c r="G84" s="252">
        <v>0.2388888888888889</v>
      </c>
      <c r="H84" s="253">
        <v>7</v>
      </c>
    </row>
    <row r="85" spans="1:8" ht="15" thickBot="1" x14ac:dyDescent="0.35">
      <c r="A85" s="248">
        <v>6</v>
      </c>
      <c r="B85" s="249" t="s">
        <v>86</v>
      </c>
      <c r="C85" s="250" t="s">
        <v>159</v>
      </c>
      <c r="D85" s="251">
        <v>2009</v>
      </c>
      <c r="E85" s="251">
        <v>13</v>
      </c>
      <c r="F85" s="23" t="s">
        <v>32</v>
      </c>
      <c r="G85" s="252">
        <v>0.24027777777777778</v>
      </c>
      <c r="H85" s="253">
        <v>6</v>
      </c>
    </row>
    <row r="86" spans="1:8" ht="15" thickBot="1" x14ac:dyDescent="0.35">
      <c r="A86" s="248">
        <v>7</v>
      </c>
      <c r="B86" s="249" t="s">
        <v>86</v>
      </c>
      <c r="C86" s="250" t="s">
        <v>75</v>
      </c>
      <c r="D86" s="251">
        <v>2009</v>
      </c>
      <c r="E86" s="251">
        <v>13</v>
      </c>
      <c r="F86" s="198" t="s">
        <v>34</v>
      </c>
      <c r="G86" s="252">
        <v>0.24444444444444446</v>
      </c>
      <c r="H86" s="253">
        <v>5</v>
      </c>
    </row>
    <row r="87" spans="1:8" ht="15" thickBot="1" x14ac:dyDescent="0.35">
      <c r="A87" s="248">
        <v>8</v>
      </c>
      <c r="B87" s="249" t="s">
        <v>86</v>
      </c>
      <c r="C87" s="250" t="s">
        <v>160</v>
      </c>
      <c r="D87" s="251">
        <v>2008</v>
      </c>
      <c r="E87" s="251">
        <v>14</v>
      </c>
      <c r="F87" s="198" t="s">
        <v>34</v>
      </c>
      <c r="G87" s="252">
        <v>0.24861111111111112</v>
      </c>
      <c r="H87" s="253">
        <v>4</v>
      </c>
    </row>
    <row r="88" spans="1:8" ht="15" thickBot="1" x14ac:dyDescent="0.35">
      <c r="A88" s="248">
        <v>9</v>
      </c>
      <c r="B88" s="249" t="s">
        <v>86</v>
      </c>
      <c r="C88" s="250" t="s">
        <v>73</v>
      </c>
      <c r="D88" s="251">
        <v>2008</v>
      </c>
      <c r="E88" s="251">
        <v>14</v>
      </c>
      <c r="F88" s="198" t="s">
        <v>34</v>
      </c>
      <c r="G88" s="252">
        <v>0.24861111111111112</v>
      </c>
      <c r="H88" s="253">
        <v>3</v>
      </c>
    </row>
    <row r="89" spans="1:8" ht="15" thickBot="1" x14ac:dyDescent="0.35">
      <c r="A89" s="248">
        <v>10</v>
      </c>
      <c r="B89" s="249" t="s">
        <v>86</v>
      </c>
      <c r="C89" s="250" t="s">
        <v>161</v>
      </c>
      <c r="D89" s="251">
        <v>2008</v>
      </c>
      <c r="E89" s="251">
        <v>14</v>
      </c>
      <c r="F89" s="198" t="s">
        <v>34</v>
      </c>
      <c r="G89" s="252">
        <v>0.25138888888888888</v>
      </c>
      <c r="H89" s="253">
        <v>2</v>
      </c>
    </row>
    <row r="90" spans="1:8" ht="15" thickBot="1" x14ac:dyDescent="0.35">
      <c r="A90" s="248">
        <v>11</v>
      </c>
      <c r="B90" s="249" t="s">
        <v>86</v>
      </c>
      <c r="C90" s="250" t="s">
        <v>117</v>
      </c>
      <c r="D90" s="251">
        <v>2009</v>
      </c>
      <c r="E90" s="251">
        <v>13</v>
      </c>
      <c r="F90" s="23" t="s">
        <v>32</v>
      </c>
      <c r="G90" s="252">
        <v>0.25208333333333333</v>
      </c>
      <c r="H90" s="253">
        <v>1</v>
      </c>
    </row>
    <row r="91" spans="1:8" ht="15" thickBot="1" x14ac:dyDescent="0.35">
      <c r="A91" s="248">
        <v>12</v>
      </c>
      <c r="B91" s="249" t="s">
        <v>86</v>
      </c>
      <c r="C91" s="250" t="s">
        <v>89</v>
      </c>
      <c r="D91" s="251">
        <v>2007</v>
      </c>
      <c r="E91" s="251">
        <v>15</v>
      </c>
      <c r="F91" s="198" t="s">
        <v>34</v>
      </c>
      <c r="G91" s="252">
        <v>0.25416666666666665</v>
      </c>
      <c r="H91" s="253">
        <v>1</v>
      </c>
    </row>
    <row r="92" spans="1:8" ht="15" thickBot="1" x14ac:dyDescent="0.35">
      <c r="A92" s="254">
        <v>13</v>
      </c>
      <c r="B92" s="255" t="s">
        <v>86</v>
      </c>
      <c r="C92" s="256" t="s">
        <v>293</v>
      </c>
      <c r="D92" s="257">
        <v>2009</v>
      </c>
      <c r="E92" s="257">
        <v>13</v>
      </c>
      <c r="F92" s="198" t="s">
        <v>34</v>
      </c>
      <c r="G92" s="258">
        <v>0.25486111111111109</v>
      </c>
      <c r="H92" s="259">
        <v>1</v>
      </c>
    </row>
    <row r="93" spans="1:8" ht="15" thickBot="1" x14ac:dyDescent="0.35">
      <c r="A93" s="260"/>
      <c r="B93" s="261" t="s">
        <v>90</v>
      </c>
      <c r="C93" s="261" t="s">
        <v>91</v>
      </c>
      <c r="D93" s="555" t="s">
        <v>88</v>
      </c>
      <c r="E93" s="556"/>
      <c r="F93" s="261" t="s">
        <v>286</v>
      </c>
      <c r="G93" s="555" t="s">
        <v>92</v>
      </c>
      <c r="H93" s="557"/>
    </row>
    <row r="94" spans="1:8" ht="15" thickBot="1" x14ac:dyDescent="0.35">
      <c r="A94" s="263" t="s">
        <v>7</v>
      </c>
      <c r="B94" s="264" t="s">
        <v>8</v>
      </c>
      <c r="C94" s="264" t="s">
        <v>9</v>
      </c>
      <c r="D94" s="264" t="s">
        <v>10</v>
      </c>
      <c r="E94" s="265" t="s">
        <v>125</v>
      </c>
      <c r="F94" s="264" t="s">
        <v>12</v>
      </c>
      <c r="G94" s="264" t="s">
        <v>283</v>
      </c>
      <c r="H94" s="266" t="s">
        <v>284</v>
      </c>
    </row>
    <row r="95" spans="1:8" ht="15" thickBot="1" x14ac:dyDescent="0.35">
      <c r="A95" s="248">
        <v>1</v>
      </c>
      <c r="B95" s="249" t="s">
        <v>90</v>
      </c>
      <c r="C95" s="250" t="s">
        <v>79</v>
      </c>
      <c r="D95" s="251">
        <v>2008</v>
      </c>
      <c r="E95" s="251">
        <v>14</v>
      </c>
      <c r="F95" s="198" t="s">
        <v>34</v>
      </c>
      <c r="G95" s="252">
        <v>0.24305555555555555</v>
      </c>
      <c r="H95" s="211">
        <v>15</v>
      </c>
    </row>
    <row r="96" spans="1:8" ht="15" thickBot="1" x14ac:dyDescent="0.35">
      <c r="A96" s="248">
        <v>2</v>
      </c>
      <c r="B96" s="249" t="s">
        <v>90</v>
      </c>
      <c r="C96" s="250" t="s">
        <v>82</v>
      </c>
      <c r="D96" s="251">
        <v>2008</v>
      </c>
      <c r="E96" s="251">
        <v>12</v>
      </c>
      <c r="F96" s="198" t="s">
        <v>34</v>
      </c>
      <c r="G96" s="252">
        <v>0.24444444444444446</v>
      </c>
      <c r="H96" s="212">
        <v>12</v>
      </c>
    </row>
    <row r="97" spans="1:8" ht="15" thickBot="1" x14ac:dyDescent="0.35">
      <c r="A97" s="248">
        <v>3</v>
      </c>
      <c r="B97" s="249" t="s">
        <v>90</v>
      </c>
      <c r="C97" s="250" t="s">
        <v>93</v>
      </c>
      <c r="D97" s="251">
        <v>2007</v>
      </c>
      <c r="E97" s="251">
        <v>13</v>
      </c>
      <c r="F97" s="198" t="s">
        <v>34</v>
      </c>
      <c r="G97" s="252">
        <v>0.25486111111111109</v>
      </c>
      <c r="H97" s="212">
        <v>10</v>
      </c>
    </row>
    <row r="98" spans="1:8" ht="15" thickBot="1" x14ac:dyDescent="0.35">
      <c r="A98" s="248">
        <v>4</v>
      </c>
      <c r="B98" s="249" t="s">
        <v>90</v>
      </c>
      <c r="C98" s="250" t="s">
        <v>95</v>
      </c>
      <c r="D98" s="251">
        <v>2007</v>
      </c>
      <c r="E98" s="251">
        <v>13</v>
      </c>
      <c r="F98" s="198" t="s">
        <v>34</v>
      </c>
      <c r="G98" s="252">
        <v>0.25625000000000003</v>
      </c>
      <c r="H98" s="212">
        <v>8</v>
      </c>
    </row>
    <row r="99" spans="1:8" ht="15" thickBot="1" x14ac:dyDescent="0.35">
      <c r="A99" s="248">
        <v>5</v>
      </c>
      <c r="B99" s="249" t="s">
        <v>90</v>
      </c>
      <c r="C99" s="250" t="s">
        <v>114</v>
      </c>
      <c r="D99" s="251">
        <v>2008</v>
      </c>
      <c r="E99" s="251">
        <v>12</v>
      </c>
      <c r="F99" s="198" t="s">
        <v>34</v>
      </c>
      <c r="G99" s="252">
        <v>0.26597222222222222</v>
      </c>
      <c r="H99" s="253">
        <v>7</v>
      </c>
    </row>
    <row r="100" spans="1:8" ht="15" thickBot="1" x14ac:dyDescent="0.35">
      <c r="A100" s="248">
        <v>6</v>
      </c>
      <c r="B100" s="249" t="s">
        <v>90</v>
      </c>
      <c r="C100" s="250" t="s">
        <v>94</v>
      </c>
      <c r="D100" s="251">
        <v>2007</v>
      </c>
      <c r="E100" s="251">
        <v>13</v>
      </c>
      <c r="F100" s="198" t="s">
        <v>34</v>
      </c>
      <c r="G100" s="252">
        <v>0.28263888888888888</v>
      </c>
      <c r="H100" s="253">
        <v>6</v>
      </c>
    </row>
    <row r="101" spans="1:8" ht="15" thickBot="1" x14ac:dyDescent="0.35">
      <c r="A101" s="248">
        <v>7</v>
      </c>
      <c r="B101" s="249" t="s">
        <v>90</v>
      </c>
      <c r="C101" s="250" t="s">
        <v>165</v>
      </c>
      <c r="D101" s="251">
        <v>2007</v>
      </c>
      <c r="E101" s="251">
        <v>13</v>
      </c>
      <c r="F101" s="198" t="s">
        <v>34</v>
      </c>
      <c r="G101" s="252">
        <v>0.28472222222222221</v>
      </c>
      <c r="H101" s="253">
        <v>5</v>
      </c>
    </row>
    <row r="102" spans="1:8" ht="15" thickBot="1" x14ac:dyDescent="0.35">
      <c r="A102" s="248">
        <v>8</v>
      </c>
      <c r="B102" s="249" t="s">
        <v>90</v>
      </c>
      <c r="C102" s="250" t="s">
        <v>83</v>
      </c>
      <c r="D102" s="251">
        <v>2008</v>
      </c>
      <c r="E102" s="251">
        <v>12</v>
      </c>
      <c r="F102" s="23" t="s">
        <v>32</v>
      </c>
      <c r="G102" s="252">
        <v>0.28611111111111115</v>
      </c>
      <c r="H102" s="253">
        <v>4</v>
      </c>
    </row>
    <row r="103" spans="1:8" ht="15" thickBot="1" x14ac:dyDescent="0.35">
      <c r="A103" s="248">
        <v>9</v>
      </c>
      <c r="B103" s="249" t="s">
        <v>90</v>
      </c>
      <c r="C103" s="250" t="s">
        <v>80</v>
      </c>
      <c r="D103" s="251">
        <v>2008</v>
      </c>
      <c r="E103" s="251">
        <v>12</v>
      </c>
      <c r="F103" s="198" t="s">
        <v>34</v>
      </c>
      <c r="G103" s="252">
        <v>0.30277777777777776</v>
      </c>
      <c r="H103" s="253">
        <v>3</v>
      </c>
    </row>
    <row r="104" spans="1:8" ht="15" thickBot="1" x14ac:dyDescent="0.35">
      <c r="A104" s="248">
        <v>10</v>
      </c>
      <c r="B104" s="249" t="s">
        <v>90</v>
      </c>
      <c r="C104" s="250" t="s">
        <v>164</v>
      </c>
      <c r="D104" s="251">
        <v>2007</v>
      </c>
      <c r="E104" s="251">
        <v>15</v>
      </c>
      <c r="F104" s="23" t="s">
        <v>32</v>
      </c>
      <c r="G104" s="252">
        <v>0.31388888888888888</v>
      </c>
      <c r="H104" s="253">
        <v>2</v>
      </c>
    </row>
    <row r="105" spans="1:8" ht="15" thickBot="1" x14ac:dyDescent="0.35">
      <c r="A105" s="248">
        <v>11</v>
      </c>
      <c r="B105" s="249" t="s">
        <v>90</v>
      </c>
      <c r="C105" s="250" t="s">
        <v>85</v>
      </c>
      <c r="D105" s="251">
        <v>2009</v>
      </c>
      <c r="E105" s="251">
        <v>11</v>
      </c>
      <c r="F105" s="23" t="s">
        <v>32</v>
      </c>
      <c r="G105" s="252">
        <v>0.31805555555555554</v>
      </c>
      <c r="H105" s="253">
        <v>1</v>
      </c>
    </row>
    <row r="106" spans="1:8" ht="15" thickBot="1" x14ac:dyDescent="0.35">
      <c r="A106" s="248">
        <v>12</v>
      </c>
      <c r="B106" s="249" t="s">
        <v>90</v>
      </c>
      <c r="C106" s="250" t="s">
        <v>84</v>
      </c>
      <c r="D106" s="251">
        <v>2009</v>
      </c>
      <c r="E106" s="251">
        <v>13</v>
      </c>
      <c r="F106" s="23" t="s">
        <v>32</v>
      </c>
      <c r="G106" s="252">
        <v>0.31805555555555554</v>
      </c>
      <c r="H106" s="253">
        <v>1</v>
      </c>
    </row>
    <row r="107" spans="1:8" ht="15" thickBot="1" x14ac:dyDescent="0.35">
      <c r="A107" s="248">
        <v>13</v>
      </c>
      <c r="B107" s="249" t="s">
        <v>90</v>
      </c>
      <c r="C107" s="250" t="s">
        <v>81</v>
      </c>
      <c r="D107" s="251">
        <v>2009</v>
      </c>
      <c r="E107" s="251">
        <v>11</v>
      </c>
      <c r="F107" s="198" t="s">
        <v>34</v>
      </c>
      <c r="G107" s="252">
        <v>0.3354166666666667</v>
      </c>
      <c r="H107" s="253">
        <v>1</v>
      </c>
    </row>
    <row r="108" spans="1:8" ht="15" thickBot="1" x14ac:dyDescent="0.35">
      <c r="A108" s="248">
        <v>14</v>
      </c>
      <c r="B108" s="249" t="s">
        <v>90</v>
      </c>
      <c r="C108" s="250" t="s">
        <v>166</v>
      </c>
      <c r="D108" s="251">
        <v>2007</v>
      </c>
      <c r="E108" s="251">
        <v>13</v>
      </c>
      <c r="F108" s="198" t="s">
        <v>34</v>
      </c>
      <c r="G108" s="252">
        <v>0.35347222222222219</v>
      </c>
      <c r="H108" s="253">
        <v>1</v>
      </c>
    </row>
    <row r="109" spans="1:8" ht="15" thickBot="1" x14ac:dyDescent="0.35">
      <c r="A109" s="248">
        <v>15</v>
      </c>
      <c r="B109" s="249" t="s">
        <v>90</v>
      </c>
      <c r="C109" s="250" t="s">
        <v>162</v>
      </c>
      <c r="D109" s="251">
        <v>2007</v>
      </c>
      <c r="E109" s="251">
        <v>15</v>
      </c>
      <c r="F109" s="23" t="s">
        <v>32</v>
      </c>
      <c r="G109" s="252">
        <v>0.44027777777777777</v>
      </c>
      <c r="H109" s="253">
        <v>1</v>
      </c>
    </row>
    <row r="110" spans="1:8" ht="15" thickBot="1" x14ac:dyDescent="0.35">
      <c r="A110" s="248">
        <v>16</v>
      </c>
      <c r="B110" s="249" t="s">
        <v>90</v>
      </c>
      <c r="C110" s="250" t="s">
        <v>113</v>
      </c>
      <c r="D110" s="251">
        <v>2009</v>
      </c>
      <c r="E110" s="251">
        <v>13</v>
      </c>
      <c r="F110" s="23" t="s">
        <v>32</v>
      </c>
      <c r="G110" s="252">
        <v>0.44027777777777777</v>
      </c>
      <c r="H110" s="253">
        <v>1</v>
      </c>
    </row>
    <row r="111" spans="1:8" ht="15" thickBot="1" x14ac:dyDescent="0.35">
      <c r="A111" s="254">
        <v>17</v>
      </c>
      <c r="B111" s="255" t="s">
        <v>90</v>
      </c>
      <c r="C111" s="256" t="s">
        <v>163</v>
      </c>
      <c r="D111" s="257">
        <v>2009</v>
      </c>
      <c r="E111" s="257">
        <v>13</v>
      </c>
      <c r="F111" s="23" t="s">
        <v>32</v>
      </c>
      <c r="G111" s="258">
        <v>0.57847222222222217</v>
      </c>
      <c r="H111" s="259">
        <v>1</v>
      </c>
    </row>
    <row r="113" spans="1:1" x14ac:dyDescent="0.3">
      <c r="A113" s="240"/>
    </row>
    <row r="114" spans="1:1" x14ac:dyDescent="0.3">
      <c r="A114" s="269" t="s">
        <v>285</v>
      </c>
    </row>
    <row r="115" spans="1:1" x14ac:dyDescent="0.3">
      <c r="A115" s="240"/>
    </row>
    <row r="116" spans="1:1" x14ac:dyDescent="0.3">
      <c r="A116" s="240"/>
    </row>
  </sheetData>
  <mergeCells count="16">
    <mergeCell ref="D93:E93"/>
    <mergeCell ref="G93:H93"/>
    <mergeCell ref="A1:E1"/>
    <mergeCell ref="F1:H1"/>
    <mergeCell ref="D49:E49"/>
    <mergeCell ref="G49:H49"/>
    <mergeCell ref="D63:E63"/>
    <mergeCell ref="G63:H63"/>
    <mergeCell ref="D78:E78"/>
    <mergeCell ref="G78:H78"/>
    <mergeCell ref="G3:H3"/>
    <mergeCell ref="G13:H13"/>
    <mergeCell ref="D26:E26"/>
    <mergeCell ref="G26:H26"/>
    <mergeCell ref="D39:E39"/>
    <mergeCell ref="G39:H3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workbookViewId="0">
      <selection activeCell="C106" sqref="C106"/>
    </sheetView>
  </sheetViews>
  <sheetFormatPr defaultColWidth="9.109375" defaultRowHeight="13.8" x14ac:dyDescent="0.25"/>
  <cols>
    <col min="1" max="1" width="3.5546875" style="157" customWidth="1"/>
    <col min="2" max="2" width="4.5546875" style="157" customWidth="1"/>
    <col min="3" max="3" width="20.33203125" style="157" customWidth="1"/>
    <col min="4" max="4" width="6.44140625" style="192" customWidth="1"/>
    <col min="5" max="5" width="4.109375" style="157" customWidth="1"/>
    <col min="6" max="6" width="25.109375" style="157" customWidth="1"/>
    <col min="7" max="7" width="9.109375" style="193"/>
    <col min="8" max="8" width="5" style="157" customWidth="1"/>
    <col min="9" max="16384" width="9.109375" style="157"/>
  </cols>
  <sheetData>
    <row r="1" spans="1:8" ht="4.5" customHeight="1" thickBot="1" x14ac:dyDescent="0.3"/>
    <row r="2" spans="1:8" ht="21" customHeight="1" thickBot="1" x14ac:dyDescent="0.3">
      <c r="A2" s="558" t="s">
        <v>256</v>
      </c>
      <c r="B2" s="559"/>
      <c r="C2" s="559"/>
      <c r="D2" s="559"/>
      <c r="E2" s="559"/>
      <c r="F2" s="560" t="s">
        <v>257</v>
      </c>
      <c r="G2" s="560"/>
      <c r="H2" s="561"/>
    </row>
    <row r="3" spans="1:8" ht="7.5" customHeight="1" thickBot="1" x14ac:dyDescent="0.3"/>
    <row r="4" spans="1:8" ht="12.9" customHeight="1" thickBot="1" x14ac:dyDescent="0.3">
      <c r="A4" s="227"/>
      <c r="B4" s="161" t="s">
        <v>0</v>
      </c>
      <c r="C4" s="161" t="s">
        <v>1</v>
      </c>
      <c r="D4" s="161" t="s">
        <v>2</v>
      </c>
      <c r="E4" s="228"/>
      <c r="F4" s="194" t="s">
        <v>167</v>
      </c>
      <c r="G4" s="229" t="s">
        <v>3</v>
      </c>
      <c r="H4" s="230"/>
    </row>
    <row r="5" spans="1:8" ht="12.9" customHeight="1" thickBot="1" x14ac:dyDescent="0.3">
      <c r="A5" s="231" t="s">
        <v>7</v>
      </c>
      <c r="B5" s="180" t="s">
        <v>8</v>
      </c>
      <c r="C5" s="180" t="s">
        <v>9</v>
      </c>
      <c r="D5" s="180" t="s">
        <v>10</v>
      </c>
      <c r="E5" s="232" t="s">
        <v>11</v>
      </c>
      <c r="F5" s="195" t="s">
        <v>12</v>
      </c>
      <c r="G5" s="233" t="s">
        <v>13</v>
      </c>
      <c r="H5" s="234" t="s">
        <v>18</v>
      </c>
    </row>
    <row r="6" spans="1:8" ht="12.9" customHeight="1" x14ac:dyDescent="0.25">
      <c r="A6" s="69">
        <v>1</v>
      </c>
      <c r="B6" s="178" t="s">
        <v>0</v>
      </c>
      <c r="C6" s="179" t="s">
        <v>127</v>
      </c>
      <c r="D6" s="135">
        <v>2015</v>
      </c>
      <c r="E6" s="135">
        <f t="shared" ref="E6:E16" si="0">SUM(2022-D6)</f>
        <v>7</v>
      </c>
      <c r="F6" s="196" t="s">
        <v>134</v>
      </c>
      <c r="G6" s="218">
        <v>5.6250000000000001E-2</v>
      </c>
      <c r="H6" s="211">
        <v>15</v>
      </c>
    </row>
    <row r="7" spans="1:8" ht="12.9" customHeight="1" x14ac:dyDescent="0.25">
      <c r="A7" s="45">
        <v>2</v>
      </c>
      <c r="B7" s="46" t="s">
        <v>0</v>
      </c>
      <c r="C7" s="51" t="s">
        <v>249</v>
      </c>
      <c r="D7" s="22">
        <v>2014</v>
      </c>
      <c r="E7" s="22">
        <f t="shared" si="0"/>
        <v>8</v>
      </c>
      <c r="F7" s="197" t="s">
        <v>196</v>
      </c>
      <c r="G7" s="218">
        <v>5.6944444444444443E-2</v>
      </c>
      <c r="H7" s="212">
        <v>12</v>
      </c>
    </row>
    <row r="8" spans="1:8" ht="12.9" customHeight="1" x14ac:dyDescent="0.25">
      <c r="A8" s="45">
        <v>3</v>
      </c>
      <c r="B8" s="46" t="s">
        <v>0</v>
      </c>
      <c r="C8" s="47" t="s">
        <v>132</v>
      </c>
      <c r="D8" s="22">
        <v>2014</v>
      </c>
      <c r="E8" s="22">
        <f t="shared" si="0"/>
        <v>8</v>
      </c>
      <c r="F8" s="198" t="s">
        <v>34</v>
      </c>
      <c r="G8" s="218">
        <v>5.7638888888888885E-2</v>
      </c>
      <c r="H8" s="212">
        <v>10</v>
      </c>
    </row>
    <row r="9" spans="1:8" ht="12.9" customHeight="1" x14ac:dyDescent="0.25">
      <c r="A9" s="45">
        <v>4</v>
      </c>
      <c r="B9" s="46" t="s">
        <v>0</v>
      </c>
      <c r="C9" s="47" t="s">
        <v>133</v>
      </c>
      <c r="D9" s="22">
        <v>2014</v>
      </c>
      <c r="E9" s="22">
        <f t="shared" si="0"/>
        <v>8</v>
      </c>
      <c r="F9" s="198" t="s">
        <v>34</v>
      </c>
      <c r="G9" s="218">
        <v>6.0416666666666667E-2</v>
      </c>
      <c r="H9" s="212">
        <v>8</v>
      </c>
    </row>
    <row r="10" spans="1:8" ht="12.9" customHeight="1" x14ac:dyDescent="0.25">
      <c r="A10" s="45">
        <v>5</v>
      </c>
      <c r="B10" s="46" t="s">
        <v>0</v>
      </c>
      <c r="C10" s="51" t="s">
        <v>128</v>
      </c>
      <c r="D10" s="22">
        <v>2015</v>
      </c>
      <c r="E10" s="22">
        <f t="shared" si="0"/>
        <v>7</v>
      </c>
      <c r="F10" s="199" t="s">
        <v>32</v>
      </c>
      <c r="G10" s="218">
        <v>6.1805555555555558E-2</v>
      </c>
      <c r="H10" s="213">
        <v>7</v>
      </c>
    </row>
    <row r="11" spans="1:8" ht="12.9" customHeight="1" x14ac:dyDescent="0.25">
      <c r="A11" s="45">
        <v>6</v>
      </c>
      <c r="B11" s="46" t="s">
        <v>0</v>
      </c>
      <c r="C11" s="51" t="s">
        <v>255</v>
      </c>
      <c r="D11" s="22">
        <v>2014</v>
      </c>
      <c r="E11" s="22">
        <f t="shared" si="0"/>
        <v>8</v>
      </c>
      <c r="F11" s="198" t="s">
        <v>34</v>
      </c>
      <c r="G11" s="218">
        <v>6.3194444444444442E-2</v>
      </c>
      <c r="H11" s="214">
        <v>6</v>
      </c>
    </row>
    <row r="12" spans="1:8" ht="12.9" customHeight="1" x14ac:dyDescent="0.25">
      <c r="A12" s="45">
        <v>7</v>
      </c>
      <c r="B12" s="46" t="s">
        <v>0</v>
      </c>
      <c r="C12" s="51" t="s">
        <v>250</v>
      </c>
      <c r="D12" s="22">
        <v>2015</v>
      </c>
      <c r="E12" s="22">
        <f t="shared" si="0"/>
        <v>7</v>
      </c>
      <c r="F12" s="198" t="s">
        <v>34</v>
      </c>
      <c r="G12" s="218">
        <v>6.5972222222222224E-2</v>
      </c>
      <c r="H12" s="213">
        <v>5</v>
      </c>
    </row>
    <row r="13" spans="1:8" ht="12.9" customHeight="1" x14ac:dyDescent="0.25">
      <c r="A13" s="45">
        <v>8</v>
      </c>
      <c r="B13" s="46" t="s">
        <v>0</v>
      </c>
      <c r="C13" s="51" t="s">
        <v>252</v>
      </c>
      <c r="D13" s="22">
        <v>2015</v>
      </c>
      <c r="E13" s="22">
        <f t="shared" si="0"/>
        <v>7</v>
      </c>
      <c r="F13" s="200" t="s">
        <v>200</v>
      </c>
      <c r="G13" s="218">
        <v>6.6666666666666666E-2</v>
      </c>
      <c r="H13" s="214">
        <v>4</v>
      </c>
    </row>
    <row r="14" spans="1:8" ht="12.9" customHeight="1" x14ac:dyDescent="0.25">
      <c r="A14" s="45">
        <v>9</v>
      </c>
      <c r="B14" s="46" t="s">
        <v>0</v>
      </c>
      <c r="C14" s="51" t="s">
        <v>254</v>
      </c>
      <c r="D14" s="22">
        <v>2015</v>
      </c>
      <c r="E14" s="22">
        <f t="shared" si="0"/>
        <v>7</v>
      </c>
      <c r="F14" s="197" t="s">
        <v>185</v>
      </c>
      <c r="G14" s="218">
        <v>6.8749999999999992E-2</v>
      </c>
      <c r="H14" s="213">
        <v>3</v>
      </c>
    </row>
    <row r="15" spans="1:8" ht="12.9" customHeight="1" x14ac:dyDescent="0.25">
      <c r="A15" s="45">
        <v>10</v>
      </c>
      <c r="B15" s="46" t="s">
        <v>0</v>
      </c>
      <c r="C15" s="51" t="s">
        <v>253</v>
      </c>
      <c r="D15" s="22">
        <v>2015</v>
      </c>
      <c r="E15" s="22">
        <f t="shared" si="0"/>
        <v>7</v>
      </c>
      <c r="F15" s="200" t="s">
        <v>200</v>
      </c>
      <c r="G15" s="218">
        <v>6.9444444444444434E-2</v>
      </c>
      <c r="H15" s="214">
        <v>2</v>
      </c>
    </row>
    <row r="16" spans="1:8" ht="12.9" customHeight="1" thickBot="1" x14ac:dyDescent="0.3">
      <c r="A16" s="181">
        <v>11</v>
      </c>
      <c r="B16" s="182" t="s">
        <v>0</v>
      </c>
      <c r="C16" s="183" t="s">
        <v>251</v>
      </c>
      <c r="D16" s="136">
        <v>2014</v>
      </c>
      <c r="E16" s="136">
        <f t="shared" si="0"/>
        <v>8</v>
      </c>
      <c r="F16" s="201" t="s">
        <v>200</v>
      </c>
      <c r="G16" s="218">
        <v>7.5694444444444439E-2</v>
      </c>
      <c r="H16" s="215">
        <v>1</v>
      </c>
    </row>
    <row r="17" spans="1:8" ht="12.9" customHeight="1" thickBot="1" x14ac:dyDescent="0.3">
      <c r="A17" s="220"/>
      <c r="B17" s="185" t="s">
        <v>39</v>
      </c>
      <c r="C17" s="185" t="s">
        <v>40</v>
      </c>
      <c r="D17" s="185" t="s">
        <v>2</v>
      </c>
      <c r="E17" s="221"/>
      <c r="F17" s="202" t="s">
        <v>168</v>
      </c>
      <c r="G17" s="222" t="s">
        <v>3</v>
      </c>
      <c r="H17" s="148" t="s">
        <v>4</v>
      </c>
    </row>
    <row r="18" spans="1:8" ht="12.9" customHeight="1" thickBot="1" x14ac:dyDescent="0.3">
      <c r="A18" s="223" t="s">
        <v>7</v>
      </c>
      <c r="B18" s="186" t="s">
        <v>8</v>
      </c>
      <c r="C18" s="186" t="s">
        <v>9</v>
      </c>
      <c r="D18" s="186" t="s">
        <v>10</v>
      </c>
      <c r="E18" s="224" t="s">
        <v>125</v>
      </c>
      <c r="F18" s="203" t="s">
        <v>12</v>
      </c>
      <c r="G18" s="225" t="s">
        <v>13</v>
      </c>
      <c r="H18" s="226" t="s">
        <v>18</v>
      </c>
    </row>
    <row r="19" spans="1:8" ht="12.9" customHeight="1" x14ac:dyDescent="0.25">
      <c r="A19" s="69">
        <v>1</v>
      </c>
      <c r="B19" s="178" t="s">
        <v>39</v>
      </c>
      <c r="C19" s="184" t="s">
        <v>246</v>
      </c>
      <c r="D19" s="135">
        <v>2014</v>
      </c>
      <c r="E19" s="135">
        <f t="shared" ref="E19:E34" si="1">SUM(2022-D19)</f>
        <v>8</v>
      </c>
      <c r="F19" s="204" t="s">
        <v>32</v>
      </c>
      <c r="G19" s="218">
        <v>4.9999999999999996E-2</v>
      </c>
      <c r="H19" s="211">
        <v>15</v>
      </c>
    </row>
    <row r="20" spans="1:8" ht="12.9" customHeight="1" x14ac:dyDescent="0.25">
      <c r="A20" s="45">
        <v>2</v>
      </c>
      <c r="B20" s="46" t="s">
        <v>39</v>
      </c>
      <c r="C20" s="51" t="s">
        <v>118</v>
      </c>
      <c r="D20" s="22">
        <v>2014</v>
      </c>
      <c r="E20" s="22">
        <f t="shared" si="1"/>
        <v>8</v>
      </c>
      <c r="F20" s="198" t="s">
        <v>34</v>
      </c>
      <c r="G20" s="218">
        <v>5.0694444444444452E-2</v>
      </c>
      <c r="H20" s="212">
        <v>12</v>
      </c>
    </row>
    <row r="21" spans="1:8" ht="12.9" customHeight="1" x14ac:dyDescent="0.25">
      <c r="A21" s="45">
        <v>3</v>
      </c>
      <c r="B21" s="46" t="s">
        <v>39</v>
      </c>
      <c r="C21" s="51" t="s">
        <v>46</v>
      </c>
      <c r="D21" s="22">
        <v>2014</v>
      </c>
      <c r="E21" s="22">
        <f t="shared" si="1"/>
        <v>8</v>
      </c>
      <c r="F21" s="199" t="s">
        <v>32</v>
      </c>
      <c r="G21" s="218">
        <v>5.0694444444444452E-2</v>
      </c>
      <c r="H21" s="212">
        <v>10</v>
      </c>
    </row>
    <row r="22" spans="1:8" ht="12.9" customHeight="1" x14ac:dyDescent="0.25">
      <c r="A22" s="45">
        <v>4</v>
      </c>
      <c r="B22" s="46" t="s">
        <v>39</v>
      </c>
      <c r="C22" s="51" t="s">
        <v>123</v>
      </c>
      <c r="D22" s="22">
        <v>2014</v>
      </c>
      <c r="E22" s="22">
        <f t="shared" si="1"/>
        <v>8</v>
      </c>
      <c r="F22" s="198" t="s">
        <v>34</v>
      </c>
      <c r="G22" s="218">
        <v>5.1388888888888894E-2</v>
      </c>
      <c r="H22" s="212">
        <v>8</v>
      </c>
    </row>
    <row r="23" spans="1:8" ht="12.9" customHeight="1" x14ac:dyDescent="0.25">
      <c r="A23" s="45">
        <v>5</v>
      </c>
      <c r="B23" s="46" t="s">
        <v>39</v>
      </c>
      <c r="C23" s="47" t="s">
        <v>245</v>
      </c>
      <c r="D23" s="22">
        <v>2014</v>
      </c>
      <c r="E23" s="22">
        <f t="shared" si="1"/>
        <v>8</v>
      </c>
      <c r="F23" s="200" t="s">
        <v>200</v>
      </c>
      <c r="G23" s="218">
        <v>5.2083333333333336E-2</v>
      </c>
      <c r="H23" s="213">
        <v>7</v>
      </c>
    </row>
    <row r="24" spans="1:8" ht="12.9" customHeight="1" x14ac:dyDescent="0.25">
      <c r="A24" s="45">
        <v>6</v>
      </c>
      <c r="B24" s="46" t="s">
        <v>39</v>
      </c>
      <c r="C24" s="51" t="s">
        <v>139</v>
      </c>
      <c r="D24" s="22">
        <v>2015</v>
      </c>
      <c r="E24" s="22">
        <f t="shared" si="1"/>
        <v>7</v>
      </c>
      <c r="F24" s="198" t="s">
        <v>34</v>
      </c>
      <c r="G24" s="218">
        <v>5.347222222222222E-2</v>
      </c>
      <c r="H24" s="214">
        <v>6</v>
      </c>
    </row>
    <row r="25" spans="1:8" ht="12.9" customHeight="1" x14ac:dyDescent="0.25">
      <c r="A25" s="45">
        <v>7</v>
      </c>
      <c r="B25" s="46" t="s">
        <v>39</v>
      </c>
      <c r="C25" s="47" t="s">
        <v>240</v>
      </c>
      <c r="D25" s="22">
        <v>2014</v>
      </c>
      <c r="E25" s="22">
        <f t="shared" si="1"/>
        <v>8</v>
      </c>
      <c r="F25" s="205" t="s">
        <v>30</v>
      </c>
      <c r="G25" s="218">
        <v>5.347222222222222E-2</v>
      </c>
      <c r="H25" s="213">
        <v>5</v>
      </c>
    </row>
    <row r="26" spans="1:8" ht="12.9" customHeight="1" x14ac:dyDescent="0.25">
      <c r="A26" s="45">
        <v>8</v>
      </c>
      <c r="B26" s="46" t="s">
        <v>39</v>
      </c>
      <c r="C26" s="47" t="s">
        <v>248</v>
      </c>
      <c r="D26" s="22">
        <v>2014</v>
      </c>
      <c r="E26" s="22">
        <f t="shared" si="1"/>
        <v>8</v>
      </c>
      <c r="F26" s="200" t="s">
        <v>200</v>
      </c>
      <c r="G26" s="218">
        <v>5.4166666666666669E-2</v>
      </c>
      <c r="H26" s="214">
        <v>4</v>
      </c>
    </row>
    <row r="27" spans="1:8" ht="12.9" customHeight="1" x14ac:dyDescent="0.25">
      <c r="A27" s="45">
        <v>9</v>
      </c>
      <c r="B27" s="46" t="s">
        <v>39</v>
      </c>
      <c r="C27" s="51" t="s">
        <v>137</v>
      </c>
      <c r="D27" s="22">
        <v>2015</v>
      </c>
      <c r="E27" s="22">
        <f t="shared" si="1"/>
        <v>7</v>
      </c>
      <c r="F27" s="198" t="s">
        <v>34</v>
      </c>
      <c r="G27" s="218">
        <v>5.5555555555555552E-2</v>
      </c>
      <c r="H27" s="213">
        <v>3</v>
      </c>
    </row>
    <row r="28" spans="1:8" ht="12.9" customHeight="1" x14ac:dyDescent="0.25">
      <c r="A28" s="45">
        <v>10</v>
      </c>
      <c r="B28" s="46" t="s">
        <v>39</v>
      </c>
      <c r="C28" s="47" t="s">
        <v>136</v>
      </c>
      <c r="D28" s="22">
        <v>2015</v>
      </c>
      <c r="E28" s="22">
        <f t="shared" si="1"/>
        <v>7</v>
      </c>
      <c r="F28" s="198" t="s">
        <v>34</v>
      </c>
      <c r="G28" s="218">
        <v>5.7638888888888885E-2</v>
      </c>
      <c r="H28" s="214">
        <v>2</v>
      </c>
    </row>
    <row r="29" spans="1:8" ht="12.9" customHeight="1" x14ac:dyDescent="0.25">
      <c r="A29" s="45">
        <v>11</v>
      </c>
      <c r="B29" s="46" t="s">
        <v>39</v>
      </c>
      <c r="C29" s="47" t="s">
        <v>242</v>
      </c>
      <c r="D29" s="22">
        <v>2015</v>
      </c>
      <c r="E29" s="22">
        <f t="shared" si="1"/>
        <v>7</v>
      </c>
      <c r="F29" s="198" t="s">
        <v>34</v>
      </c>
      <c r="G29" s="218">
        <v>6.0416666666666667E-2</v>
      </c>
      <c r="H29" s="213">
        <v>1</v>
      </c>
    </row>
    <row r="30" spans="1:8" ht="12.9" customHeight="1" x14ac:dyDescent="0.25">
      <c r="A30" s="45">
        <v>12</v>
      </c>
      <c r="B30" s="46" t="s">
        <v>39</v>
      </c>
      <c r="C30" s="47" t="s">
        <v>241</v>
      </c>
      <c r="D30" s="22">
        <v>2015</v>
      </c>
      <c r="E30" s="22">
        <f t="shared" si="1"/>
        <v>7</v>
      </c>
      <c r="F30" s="198" t="s">
        <v>34</v>
      </c>
      <c r="G30" s="218">
        <v>6.25E-2</v>
      </c>
      <c r="H30" s="213">
        <v>1</v>
      </c>
    </row>
    <row r="31" spans="1:8" ht="12.9" customHeight="1" x14ac:dyDescent="0.25">
      <c r="A31" s="45">
        <v>13</v>
      </c>
      <c r="B31" s="46" t="s">
        <v>39</v>
      </c>
      <c r="C31" s="47" t="s">
        <v>247</v>
      </c>
      <c r="D31" s="22">
        <v>2015</v>
      </c>
      <c r="E31" s="22">
        <f t="shared" si="1"/>
        <v>7</v>
      </c>
      <c r="F31" s="198" t="s">
        <v>34</v>
      </c>
      <c r="G31" s="218">
        <v>6.3888888888888884E-2</v>
      </c>
      <c r="H31" s="213">
        <v>1</v>
      </c>
    </row>
    <row r="32" spans="1:8" ht="12.9" customHeight="1" x14ac:dyDescent="0.25">
      <c r="A32" s="45">
        <v>14</v>
      </c>
      <c r="B32" s="46" t="s">
        <v>39</v>
      </c>
      <c r="C32" s="51" t="s">
        <v>143</v>
      </c>
      <c r="D32" s="22">
        <v>2014</v>
      </c>
      <c r="E32" s="22">
        <f t="shared" si="1"/>
        <v>8</v>
      </c>
      <c r="F32" s="198" t="s">
        <v>34</v>
      </c>
      <c r="G32" s="218">
        <v>6.5277777777777782E-2</v>
      </c>
      <c r="H32" s="213">
        <v>1</v>
      </c>
    </row>
    <row r="33" spans="1:8" ht="12.9" customHeight="1" x14ac:dyDescent="0.25">
      <c r="A33" s="45">
        <v>15</v>
      </c>
      <c r="B33" s="46" t="s">
        <v>39</v>
      </c>
      <c r="C33" s="47" t="s">
        <v>243</v>
      </c>
      <c r="D33" s="22">
        <v>2015</v>
      </c>
      <c r="E33" s="22">
        <f t="shared" si="1"/>
        <v>7</v>
      </c>
      <c r="F33" s="198" t="s">
        <v>34</v>
      </c>
      <c r="G33" s="218">
        <v>6.6666666666666666E-2</v>
      </c>
      <c r="H33" s="213">
        <v>1</v>
      </c>
    </row>
    <row r="34" spans="1:8" ht="12.9" customHeight="1" thickBot="1" x14ac:dyDescent="0.3">
      <c r="A34" s="181">
        <v>16</v>
      </c>
      <c r="B34" s="182" t="s">
        <v>39</v>
      </c>
      <c r="C34" s="235" t="s">
        <v>244</v>
      </c>
      <c r="D34" s="136">
        <v>2015</v>
      </c>
      <c r="E34" s="136">
        <f t="shared" si="1"/>
        <v>7</v>
      </c>
      <c r="F34" s="209" t="s">
        <v>34</v>
      </c>
      <c r="G34" s="218">
        <v>6.8749999999999992E-2</v>
      </c>
      <c r="H34" s="215">
        <v>1</v>
      </c>
    </row>
    <row r="35" spans="1:8" ht="12.9" customHeight="1" thickBot="1" x14ac:dyDescent="0.3">
      <c r="A35" s="227"/>
      <c r="B35" s="161" t="s">
        <v>47</v>
      </c>
      <c r="C35" s="161" t="s">
        <v>48</v>
      </c>
      <c r="D35" s="516" t="s">
        <v>49</v>
      </c>
      <c r="E35" s="516"/>
      <c r="F35" s="194" t="s">
        <v>169</v>
      </c>
      <c r="G35" s="229" t="s">
        <v>50</v>
      </c>
      <c r="H35" s="230" t="s">
        <v>4</v>
      </c>
    </row>
    <row r="36" spans="1:8" ht="12.9" customHeight="1" thickBot="1" x14ac:dyDescent="0.3">
      <c r="A36" s="231" t="s">
        <v>7</v>
      </c>
      <c r="B36" s="180" t="s">
        <v>8</v>
      </c>
      <c r="C36" s="180" t="s">
        <v>9</v>
      </c>
      <c r="D36" s="180" t="s">
        <v>10</v>
      </c>
      <c r="E36" s="232" t="s">
        <v>125</v>
      </c>
      <c r="F36" s="195" t="s">
        <v>12</v>
      </c>
      <c r="G36" s="233" t="s">
        <v>13</v>
      </c>
      <c r="H36" s="234" t="s">
        <v>18</v>
      </c>
    </row>
    <row r="37" spans="1:8" ht="12.9" customHeight="1" x14ac:dyDescent="0.25">
      <c r="A37" s="69">
        <v>1</v>
      </c>
      <c r="B37" s="178" t="s">
        <v>47</v>
      </c>
      <c r="C37" s="179" t="s">
        <v>29</v>
      </c>
      <c r="D37" s="135">
        <v>2012</v>
      </c>
      <c r="E37" s="135">
        <f t="shared" ref="E37:E54" si="2">SUM(2022-D37)</f>
        <v>10</v>
      </c>
      <c r="F37" s="196" t="s">
        <v>258</v>
      </c>
      <c r="G37" s="218">
        <v>0.12847222222222224</v>
      </c>
      <c r="H37" s="211">
        <v>15</v>
      </c>
    </row>
    <row r="38" spans="1:8" ht="12.9" customHeight="1" x14ac:dyDescent="0.25">
      <c r="A38" s="45">
        <v>2</v>
      </c>
      <c r="B38" s="46" t="s">
        <v>47</v>
      </c>
      <c r="C38" s="51" t="s">
        <v>147</v>
      </c>
      <c r="D38" s="22">
        <v>2012</v>
      </c>
      <c r="E38" s="22">
        <f t="shared" si="2"/>
        <v>10</v>
      </c>
      <c r="F38" s="205" t="s">
        <v>30</v>
      </c>
      <c r="G38" s="218">
        <v>0.13055555555555556</v>
      </c>
      <c r="H38" s="212">
        <v>12</v>
      </c>
    </row>
    <row r="39" spans="1:8" ht="12.9" customHeight="1" x14ac:dyDescent="0.25">
      <c r="A39" s="45">
        <v>3</v>
      </c>
      <c r="B39" s="46" t="s">
        <v>47</v>
      </c>
      <c r="C39" s="51" t="s">
        <v>146</v>
      </c>
      <c r="D39" s="22">
        <v>2012</v>
      </c>
      <c r="E39" s="22">
        <f t="shared" si="2"/>
        <v>10</v>
      </c>
      <c r="F39" s="205" t="s">
        <v>30</v>
      </c>
      <c r="G39" s="218">
        <v>0.13819444444444443</v>
      </c>
      <c r="H39" s="212">
        <v>10</v>
      </c>
    </row>
    <row r="40" spans="1:8" ht="12.9" customHeight="1" x14ac:dyDescent="0.25">
      <c r="A40" s="45">
        <v>4</v>
      </c>
      <c r="B40" s="46" t="s">
        <v>47</v>
      </c>
      <c r="C40" s="162" t="s">
        <v>231</v>
      </c>
      <c r="D40" s="22">
        <v>2013</v>
      </c>
      <c r="E40" s="22">
        <f t="shared" si="2"/>
        <v>9</v>
      </c>
      <c r="F40" s="205" t="s">
        <v>30</v>
      </c>
      <c r="G40" s="218">
        <v>0.14097222222222222</v>
      </c>
      <c r="H40" s="212">
        <v>8</v>
      </c>
    </row>
    <row r="41" spans="1:8" ht="12.9" customHeight="1" x14ac:dyDescent="0.25">
      <c r="A41" s="45">
        <v>5</v>
      </c>
      <c r="B41" s="46" t="s">
        <v>47</v>
      </c>
      <c r="C41" s="162" t="s">
        <v>234</v>
      </c>
      <c r="D41" s="22">
        <v>2013</v>
      </c>
      <c r="E41" s="22">
        <f t="shared" si="2"/>
        <v>9</v>
      </c>
      <c r="F41" s="200" t="s">
        <v>200</v>
      </c>
      <c r="G41" s="218">
        <v>0.1423611111111111</v>
      </c>
      <c r="H41" s="213">
        <v>7</v>
      </c>
    </row>
    <row r="42" spans="1:8" ht="12.9" customHeight="1" x14ac:dyDescent="0.25">
      <c r="A42" s="45">
        <v>6</v>
      </c>
      <c r="B42" s="46" t="s">
        <v>47</v>
      </c>
      <c r="C42" s="162" t="s">
        <v>232</v>
      </c>
      <c r="D42" s="22">
        <v>2012</v>
      </c>
      <c r="E42" s="22">
        <f t="shared" si="2"/>
        <v>10</v>
      </c>
      <c r="F42" s="198" t="s">
        <v>34</v>
      </c>
      <c r="G42" s="218">
        <v>0.14861111111111111</v>
      </c>
      <c r="H42" s="214">
        <v>6</v>
      </c>
    </row>
    <row r="43" spans="1:8" ht="12.9" customHeight="1" x14ac:dyDescent="0.25">
      <c r="A43" s="45">
        <v>7</v>
      </c>
      <c r="B43" s="46" t="s">
        <v>47</v>
      </c>
      <c r="C43" s="51" t="s">
        <v>145</v>
      </c>
      <c r="D43" s="22">
        <v>2013</v>
      </c>
      <c r="E43" s="22">
        <f t="shared" si="2"/>
        <v>9</v>
      </c>
      <c r="F43" s="205" t="s">
        <v>30</v>
      </c>
      <c r="G43" s="218">
        <v>0.15208333333333332</v>
      </c>
      <c r="H43" s="213">
        <v>5</v>
      </c>
    </row>
    <row r="44" spans="1:8" ht="12.9" customHeight="1" x14ac:dyDescent="0.25">
      <c r="A44" s="45">
        <v>8</v>
      </c>
      <c r="B44" s="46" t="s">
        <v>47</v>
      </c>
      <c r="C44" s="51" t="s">
        <v>148</v>
      </c>
      <c r="D44" s="22">
        <v>2013</v>
      </c>
      <c r="E44" s="22">
        <f t="shared" si="2"/>
        <v>9</v>
      </c>
      <c r="F44" s="205" t="s">
        <v>30</v>
      </c>
      <c r="G44" s="218">
        <v>0.15277777777777776</v>
      </c>
      <c r="H44" s="214">
        <v>4</v>
      </c>
    </row>
    <row r="45" spans="1:8" ht="12.9" customHeight="1" x14ac:dyDescent="0.25">
      <c r="A45" s="45">
        <v>9</v>
      </c>
      <c r="B45" s="46" t="s">
        <v>47</v>
      </c>
      <c r="C45" s="47" t="s">
        <v>33</v>
      </c>
      <c r="D45" s="22">
        <v>2012</v>
      </c>
      <c r="E45" s="22">
        <f t="shared" si="2"/>
        <v>10</v>
      </c>
      <c r="F45" s="198" t="s">
        <v>34</v>
      </c>
      <c r="G45" s="218">
        <v>0.15347222222222223</v>
      </c>
      <c r="H45" s="214">
        <v>3</v>
      </c>
    </row>
    <row r="46" spans="1:8" ht="12.9" customHeight="1" x14ac:dyDescent="0.25">
      <c r="A46" s="45">
        <v>10</v>
      </c>
      <c r="B46" s="46" t="s">
        <v>47</v>
      </c>
      <c r="C46" s="162" t="s">
        <v>233</v>
      </c>
      <c r="D46" s="22">
        <v>2012</v>
      </c>
      <c r="E46" s="22">
        <f t="shared" si="2"/>
        <v>10</v>
      </c>
      <c r="F46" s="205" t="s">
        <v>30</v>
      </c>
      <c r="G46" s="218">
        <v>0.15555555555555556</v>
      </c>
      <c r="H46" s="213">
        <v>2</v>
      </c>
    </row>
    <row r="47" spans="1:8" ht="12.9" customHeight="1" x14ac:dyDescent="0.25">
      <c r="A47" s="45">
        <v>11</v>
      </c>
      <c r="B47" s="46" t="s">
        <v>47</v>
      </c>
      <c r="C47" s="162" t="s">
        <v>230</v>
      </c>
      <c r="D47" s="22">
        <v>2012</v>
      </c>
      <c r="E47" s="22">
        <f t="shared" si="2"/>
        <v>10</v>
      </c>
      <c r="F47" s="206" t="s">
        <v>239</v>
      </c>
      <c r="G47" s="218">
        <v>0.16111111111111112</v>
      </c>
      <c r="H47" s="214">
        <v>1</v>
      </c>
    </row>
    <row r="48" spans="1:8" ht="12.9" customHeight="1" x14ac:dyDescent="0.25">
      <c r="A48" s="45">
        <v>12</v>
      </c>
      <c r="B48" s="46" t="s">
        <v>47</v>
      </c>
      <c r="C48" s="160" t="s">
        <v>236</v>
      </c>
      <c r="D48" s="22">
        <v>2012</v>
      </c>
      <c r="E48" s="22">
        <f t="shared" si="2"/>
        <v>10</v>
      </c>
      <c r="F48" s="200" t="s">
        <v>200</v>
      </c>
      <c r="G48" s="218">
        <v>0.16250000000000001</v>
      </c>
      <c r="H48" s="214">
        <v>1</v>
      </c>
    </row>
    <row r="49" spans="1:8" ht="12.9" customHeight="1" x14ac:dyDescent="0.25">
      <c r="A49" s="45">
        <v>13</v>
      </c>
      <c r="B49" s="46" t="s">
        <v>47</v>
      </c>
      <c r="C49" s="160" t="s">
        <v>238</v>
      </c>
      <c r="D49" s="22">
        <v>2012</v>
      </c>
      <c r="E49" s="22">
        <f t="shared" si="2"/>
        <v>10</v>
      </c>
      <c r="F49" s="200" t="s">
        <v>200</v>
      </c>
      <c r="G49" s="218">
        <v>0.16874999999999998</v>
      </c>
      <c r="H49" s="214">
        <v>1</v>
      </c>
    </row>
    <row r="50" spans="1:8" ht="12.9" customHeight="1" x14ac:dyDescent="0.25">
      <c r="A50" s="45">
        <v>14</v>
      </c>
      <c r="B50" s="46" t="s">
        <v>47</v>
      </c>
      <c r="C50" s="51" t="s">
        <v>36</v>
      </c>
      <c r="D50" s="22">
        <v>2013</v>
      </c>
      <c r="E50" s="22">
        <f t="shared" si="2"/>
        <v>9</v>
      </c>
      <c r="F50" s="198" t="s">
        <v>34</v>
      </c>
      <c r="G50" s="218">
        <v>0.1763888888888889</v>
      </c>
      <c r="H50" s="214">
        <v>1</v>
      </c>
    </row>
    <row r="51" spans="1:8" ht="12.9" customHeight="1" x14ac:dyDescent="0.25">
      <c r="A51" s="45">
        <v>15</v>
      </c>
      <c r="B51" s="46" t="s">
        <v>47</v>
      </c>
      <c r="C51" s="47" t="s">
        <v>35</v>
      </c>
      <c r="D51" s="22">
        <v>2013</v>
      </c>
      <c r="E51" s="22">
        <f t="shared" si="2"/>
        <v>9</v>
      </c>
      <c r="F51" s="198" t="s">
        <v>34</v>
      </c>
      <c r="G51" s="218">
        <v>0.17847222222222223</v>
      </c>
      <c r="H51" s="214">
        <v>1</v>
      </c>
    </row>
    <row r="52" spans="1:8" ht="12.9" customHeight="1" x14ac:dyDescent="0.25">
      <c r="A52" s="45">
        <v>16</v>
      </c>
      <c r="B52" s="46" t="s">
        <v>47</v>
      </c>
      <c r="C52" s="47" t="s">
        <v>124</v>
      </c>
      <c r="D52" s="22">
        <v>2013</v>
      </c>
      <c r="E52" s="22">
        <f t="shared" si="2"/>
        <v>9</v>
      </c>
      <c r="F52" s="198" t="s">
        <v>34</v>
      </c>
      <c r="G52" s="218">
        <v>0.18541666666666667</v>
      </c>
      <c r="H52" s="214">
        <v>1</v>
      </c>
    </row>
    <row r="53" spans="1:8" ht="12.9" customHeight="1" x14ac:dyDescent="0.25">
      <c r="A53" s="45">
        <v>17</v>
      </c>
      <c r="B53" s="46" t="s">
        <v>47</v>
      </c>
      <c r="C53" s="160" t="s">
        <v>235</v>
      </c>
      <c r="D53" s="22">
        <v>2013</v>
      </c>
      <c r="E53" s="22">
        <f t="shared" si="2"/>
        <v>9</v>
      </c>
      <c r="F53" s="198" t="s">
        <v>34</v>
      </c>
      <c r="G53" s="218">
        <v>0.18819444444444444</v>
      </c>
      <c r="H53" s="214">
        <v>1</v>
      </c>
    </row>
    <row r="54" spans="1:8" ht="12.9" customHeight="1" thickBot="1" x14ac:dyDescent="0.3">
      <c r="A54" s="181">
        <v>18</v>
      </c>
      <c r="B54" s="182" t="s">
        <v>47</v>
      </c>
      <c r="C54" s="187" t="s">
        <v>237</v>
      </c>
      <c r="D54" s="136">
        <v>2012</v>
      </c>
      <c r="E54" s="136">
        <f t="shared" si="2"/>
        <v>10</v>
      </c>
      <c r="F54" s="201" t="s">
        <v>200</v>
      </c>
      <c r="G54" s="218">
        <v>0.19236111111111112</v>
      </c>
      <c r="H54" s="216">
        <v>1</v>
      </c>
    </row>
    <row r="55" spans="1:8" ht="12.9" customHeight="1" thickBot="1" x14ac:dyDescent="0.3">
      <c r="A55" s="220"/>
      <c r="B55" s="185" t="s">
        <v>60</v>
      </c>
      <c r="C55" s="185" t="s">
        <v>61</v>
      </c>
      <c r="D55" s="570" t="s">
        <v>49</v>
      </c>
      <c r="E55" s="570"/>
      <c r="F55" s="202" t="s">
        <v>169</v>
      </c>
      <c r="G55" s="222" t="s">
        <v>62</v>
      </c>
      <c r="H55" s="148" t="s">
        <v>4</v>
      </c>
    </row>
    <row r="56" spans="1:8" ht="12.9" customHeight="1" thickBot="1" x14ac:dyDescent="0.3">
      <c r="A56" s="223" t="s">
        <v>7</v>
      </c>
      <c r="B56" s="186" t="s">
        <v>8</v>
      </c>
      <c r="C56" s="186" t="s">
        <v>9</v>
      </c>
      <c r="D56" s="186" t="s">
        <v>10</v>
      </c>
      <c r="E56" s="224" t="s">
        <v>125</v>
      </c>
      <c r="F56" s="203" t="s">
        <v>12</v>
      </c>
      <c r="G56" s="225" t="s">
        <v>13</v>
      </c>
      <c r="H56" s="226" t="s">
        <v>18</v>
      </c>
    </row>
    <row r="57" spans="1:8" ht="12.9" customHeight="1" x14ac:dyDescent="0.25">
      <c r="A57" s="69">
        <v>1</v>
      </c>
      <c r="B57" s="178" t="s">
        <v>60</v>
      </c>
      <c r="C57" s="188" t="s">
        <v>223</v>
      </c>
      <c r="D57" s="178">
        <v>2012</v>
      </c>
      <c r="E57" s="135">
        <f t="shared" ref="E57:E67" si="3">SUM(2022-D57)</f>
        <v>10</v>
      </c>
      <c r="F57" s="207" t="s">
        <v>200</v>
      </c>
      <c r="G57" s="218">
        <v>0.16041666666666668</v>
      </c>
      <c r="H57" s="211">
        <v>15</v>
      </c>
    </row>
    <row r="58" spans="1:8" ht="12.9" customHeight="1" x14ac:dyDescent="0.25">
      <c r="A58" s="45">
        <v>2</v>
      </c>
      <c r="B58" s="46" t="s">
        <v>60</v>
      </c>
      <c r="C58" s="82" t="s">
        <v>43</v>
      </c>
      <c r="D58" s="131">
        <v>2012</v>
      </c>
      <c r="E58" s="22">
        <f t="shared" si="3"/>
        <v>10</v>
      </c>
      <c r="F58" s="198" t="s">
        <v>34</v>
      </c>
      <c r="G58" s="218">
        <v>0.16250000000000001</v>
      </c>
      <c r="H58" s="212">
        <v>12</v>
      </c>
    </row>
    <row r="59" spans="1:8" ht="12.9" customHeight="1" x14ac:dyDescent="0.25">
      <c r="A59" s="45">
        <v>3</v>
      </c>
      <c r="B59" s="46" t="s">
        <v>60</v>
      </c>
      <c r="C59" s="160" t="s">
        <v>225</v>
      </c>
      <c r="D59" s="46">
        <v>2012</v>
      </c>
      <c r="E59" s="22">
        <f t="shared" si="3"/>
        <v>10</v>
      </c>
      <c r="F59" s="200" t="s">
        <v>200</v>
      </c>
      <c r="G59" s="218">
        <v>0.16597222222222222</v>
      </c>
      <c r="H59" s="212">
        <v>10</v>
      </c>
    </row>
    <row r="60" spans="1:8" ht="12.9" customHeight="1" x14ac:dyDescent="0.25">
      <c r="A60" s="45">
        <v>4</v>
      </c>
      <c r="B60" s="46" t="s">
        <v>60</v>
      </c>
      <c r="C60" s="47" t="s">
        <v>41</v>
      </c>
      <c r="D60" s="22">
        <v>2012</v>
      </c>
      <c r="E60" s="22">
        <f t="shared" si="3"/>
        <v>10</v>
      </c>
      <c r="F60" s="198" t="s">
        <v>34</v>
      </c>
      <c r="G60" s="218">
        <v>0.16805555555555554</v>
      </c>
      <c r="H60" s="212">
        <v>8</v>
      </c>
    </row>
    <row r="61" spans="1:8" ht="12.9" customHeight="1" x14ac:dyDescent="0.25">
      <c r="A61" s="45">
        <v>5</v>
      </c>
      <c r="B61" s="46" t="s">
        <v>60</v>
      </c>
      <c r="C61" s="160" t="s">
        <v>222</v>
      </c>
      <c r="D61" s="46">
        <v>2013</v>
      </c>
      <c r="E61" s="22">
        <f t="shared" si="3"/>
        <v>9</v>
      </c>
      <c r="F61" s="199" t="s">
        <v>32</v>
      </c>
      <c r="G61" s="218">
        <v>0.16805555555555554</v>
      </c>
      <c r="H61" s="213">
        <v>7</v>
      </c>
    </row>
    <row r="62" spans="1:8" ht="12.9" customHeight="1" x14ac:dyDescent="0.25">
      <c r="A62" s="45">
        <v>6</v>
      </c>
      <c r="B62" s="46" t="s">
        <v>60</v>
      </c>
      <c r="C62" s="160" t="s">
        <v>224</v>
      </c>
      <c r="D62" s="46">
        <v>2012</v>
      </c>
      <c r="E62" s="22">
        <f t="shared" si="3"/>
        <v>10</v>
      </c>
      <c r="F62" s="200" t="s">
        <v>200</v>
      </c>
      <c r="G62" s="218">
        <v>0.16944444444444443</v>
      </c>
      <c r="H62" s="214">
        <v>6</v>
      </c>
    </row>
    <row r="63" spans="1:8" ht="12.9" customHeight="1" x14ac:dyDescent="0.25">
      <c r="A63" s="45">
        <v>7</v>
      </c>
      <c r="B63" s="46" t="s">
        <v>60</v>
      </c>
      <c r="C63" s="160" t="s">
        <v>227</v>
      </c>
      <c r="D63" s="46">
        <v>2012</v>
      </c>
      <c r="E63" s="22">
        <f t="shared" si="3"/>
        <v>10</v>
      </c>
      <c r="F63" s="199" t="s">
        <v>32</v>
      </c>
      <c r="G63" s="218">
        <v>0.19513888888888889</v>
      </c>
      <c r="H63" s="213">
        <v>5</v>
      </c>
    </row>
    <row r="64" spans="1:8" ht="12.9" customHeight="1" x14ac:dyDescent="0.25">
      <c r="A64" s="45">
        <v>8</v>
      </c>
      <c r="B64" s="46" t="s">
        <v>60</v>
      </c>
      <c r="C64" s="160" t="s">
        <v>226</v>
      </c>
      <c r="D64" s="46">
        <v>2012</v>
      </c>
      <c r="E64" s="22">
        <f t="shared" si="3"/>
        <v>10</v>
      </c>
      <c r="F64" s="200" t="s">
        <v>200</v>
      </c>
      <c r="G64" s="218">
        <v>0.19930555555555554</v>
      </c>
      <c r="H64" s="214">
        <v>4</v>
      </c>
    </row>
    <row r="65" spans="1:8" ht="12.9" customHeight="1" x14ac:dyDescent="0.25">
      <c r="A65" s="45">
        <v>9</v>
      </c>
      <c r="B65" s="46" t="s">
        <v>60</v>
      </c>
      <c r="C65" s="160" t="s">
        <v>228</v>
      </c>
      <c r="D65" s="46">
        <v>2013</v>
      </c>
      <c r="E65" s="22">
        <f t="shared" si="3"/>
        <v>9</v>
      </c>
      <c r="F65" s="197" t="s">
        <v>229</v>
      </c>
      <c r="G65" s="218">
        <v>0.20069444444444443</v>
      </c>
      <c r="H65" s="214">
        <v>3</v>
      </c>
    </row>
    <row r="66" spans="1:8" ht="12.9" customHeight="1" x14ac:dyDescent="0.25">
      <c r="A66" s="45">
        <v>10</v>
      </c>
      <c r="B66" s="46" t="s">
        <v>60</v>
      </c>
      <c r="C66" s="51" t="s">
        <v>120</v>
      </c>
      <c r="D66" s="22">
        <v>2013</v>
      </c>
      <c r="E66" s="22">
        <f t="shared" si="3"/>
        <v>9</v>
      </c>
      <c r="F66" s="198" t="s">
        <v>34</v>
      </c>
      <c r="G66" s="218">
        <v>0.21597222222222223</v>
      </c>
      <c r="H66" s="213">
        <v>2</v>
      </c>
    </row>
    <row r="67" spans="1:8" ht="12.9" customHeight="1" thickBot="1" x14ac:dyDescent="0.3">
      <c r="A67" s="181">
        <v>11</v>
      </c>
      <c r="B67" s="182" t="s">
        <v>60</v>
      </c>
      <c r="C67" s="235" t="s">
        <v>44</v>
      </c>
      <c r="D67" s="136">
        <v>2013</v>
      </c>
      <c r="E67" s="136">
        <f t="shared" si="3"/>
        <v>9</v>
      </c>
      <c r="F67" s="209" t="s">
        <v>34</v>
      </c>
      <c r="G67" s="218">
        <v>0.23124999999999998</v>
      </c>
      <c r="H67" s="216">
        <v>1</v>
      </c>
    </row>
    <row r="68" spans="1:8" ht="12.9" customHeight="1" thickBot="1" x14ac:dyDescent="0.3">
      <c r="A68" s="227"/>
      <c r="B68" s="161" t="s">
        <v>69</v>
      </c>
      <c r="C68" s="161" t="s">
        <v>70</v>
      </c>
      <c r="D68" s="516" t="s">
        <v>71</v>
      </c>
      <c r="E68" s="516"/>
      <c r="F68" s="194" t="s">
        <v>170</v>
      </c>
      <c r="G68" s="229" t="s">
        <v>62</v>
      </c>
      <c r="H68" s="230" t="s">
        <v>4</v>
      </c>
    </row>
    <row r="69" spans="1:8" ht="12.9" customHeight="1" thickBot="1" x14ac:dyDescent="0.3">
      <c r="A69" s="231" t="s">
        <v>7</v>
      </c>
      <c r="B69" s="180" t="s">
        <v>8</v>
      </c>
      <c r="C69" s="180" t="s">
        <v>9</v>
      </c>
      <c r="D69" s="180" t="s">
        <v>10</v>
      </c>
      <c r="E69" s="232" t="s">
        <v>125</v>
      </c>
      <c r="F69" s="195" t="s">
        <v>12</v>
      </c>
      <c r="G69" s="233" t="s">
        <v>13</v>
      </c>
      <c r="H69" s="234" t="s">
        <v>18</v>
      </c>
    </row>
    <row r="70" spans="1:8" ht="12.9" customHeight="1" x14ac:dyDescent="0.25">
      <c r="A70" s="69">
        <v>1</v>
      </c>
      <c r="B70" s="178" t="s">
        <v>69</v>
      </c>
      <c r="C70" s="179" t="s">
        <v>51</v>
      </c>
      <c r="D70" s="135">
        <v>2010</v>
      </c>
      <c r="E70" s="135">
        <f t="shared" ref="E70:E83" si="4">SUM(2022-D70)</f>
        <v>12</v>
      </c>
      <c r="F70" s="208" t="s">
        <v>34</v>
      </c>
      <c r="G70" s="218">
        <v>0.15069444444444444</v>
      </c>
      <c r="H70" s="211">
        <v>15</v>
      </c>
    </row>
    <row r="71" spans="1:8" ht="12.9" customHeight="1" x14ac:dyDescent="0.25">
      <c r="A71" s="45">
        <v>2</v>
      </c>
      <c r="B71" s="46" t="s">
        <v>69</v>
      </c>
      <c r="C71" s="47" t="s">
        <v>151</v>
      </c>
      <c r="D71" s="22">
        <v>2010</v>
      </c>
      <c r="E71" s="22">
        <f t="shared" si="4"/>
        <v>12</v>
      </c>
      <c r="F71" s="199" t="s">
        <v>32</v>
      </c>
      <c r="G71" s="218">
        <v>0.15069444444444444</v>
      </c>
      <c r="H71" s="212">
        <v>12</v>
      </c>
    </row>
    <row r="72" spans="1:8" ht="12.9" customHeight="1" x14ac:dyDescent="0.25">
      <c r="A72" s="45">
        <v>3</v>
      </c>
      <c r="B72" s="46" t="s">
        <v>69</v>
      </c>
      <c r="C72" s="47" t="s">
        <v>52</v>
      </c>
      <c r="D72" s="22">
        <v>2010</v>
      </c>
      <c r="E72" s="22">
        <f t="shared" si="4"/>
        <v>12</v>
      </c>
      <c r="F72" s="199" t="s">
        <v>32</v>
      </c>
      <c r="G72" s="218">
        <v>0.15555555555555556</v>
      </c>
      <c r="H72" s="212">
        <v>10</v>
      </c>
    </row>
    <row r="73" spans="1:8" ht="12.9" customHeight="1" x14ac:dyDescent="0.25">
      <c r="A73" s="45">
        <v>4</v>
      </c>
      <c r="B73" s="46" t="s">
        <v>69</v>
      </c>
      <c r="C73" s="51" t="s">
        <v>215</v>
      </c>
      <c r="D73" s="22">
        <v>2010</v>
      </c>
      <c r="E73" s="22">
        <f t="shared" si="4"/>
        <v>12</v>
      </c>
      <c r="F73" s="198" t="s">
        <v>34</v>
      </c>
      <c r="G73" s="218">
        <v>0.16041666666666668</v>
      </c>
      <c r="H73" s="212">
        <v>8</v>
      </c>
    </row>
    <row r="74" spans="1:8" ht="12.9" customHeight="1" x14ac:dyDescent="0.25">
      <c r="A74" s="45">
        <v>5</v>
      </c>
      <c r="B74" s="46" t="s">
        <v>69</v>
      </c>
      <c r="C74" s="51" t="s">
        <v>56</v>
      </c>
      <c r="D74" s="22">
        <v>2011</v>
      </c>
      <c r="E74" s="22">
        <f t="shared" si="4"/>
        <v>11</v>
      </c>
      <c r="F74" s="198" t="s">
        <v>34</v>
      </c>
      <c r="G74" s="218">
        <v>0.16111111111111112</v>
      </c>
      <c r="H74" s="213">
        <v>7</v>
      </c>
    </row>
    <row r="75" spans="1:8" ht="12.9" customHeight="1" x14ac:dyDescent="0.25">
      <c r="A75" s="45">
        <v>6</v>
      </c>
      <c r="B75" s="46" t="s">
        <v>69</v>
      </c>
      <c r="C75" s="51" t="s">
        <v>55</v>
      </c>
      <c r="D75" s="22">
        <v>2010</v>
      </c>
      <c r="E75" s="22">
        <f t="shared" si="4"/>
        <v>12</v>
      </c>
      <c r="F75" s="199" t="s">
        <v>32</v>
      </c>
      <c r="G75" s="218">
        <v>0.16666666666666666</v>
      </c>
      <c r="H75" s="214">
        <v>6</v>
      </c>
    </row>
    <row r="76" spans="1:8" ht="12.9" customHeight="1" x14ac:dyDescent="0.25">
      <c r="A76" s="45">
        <v>7</v>
      </c>
      <c r="B76" s="46" t="s">
        <v>69</v>
      </c>
      <c r="C76" s="51" t="s">
        <v>219</v>
      </c>
      <c r="D76" s="22">
        <v>2011</v>
      </c>
      <c r="E76" s="22">
        <f t="shared" si="4"/>
        <v>11</v>
      </c>
      <c r="F76" s="200" t="s">
        <v>200</v>
      </c>
      <c r="G76" s="218">
        <v>0.17361111111111113</v>
      </c>
      <c r="H76" s="213">
        <v>5</v>
      </c>
    </row>
    <row r="77" spans="1:8" ht="12.9" customHeight="1" x14ac:dyDescent="0.25">
      <c r="A77" s="45">
        <v>8</v>
      </c>
      <c r="B77" s="46" t="s">
        <v>69</v>
      </c>
      <c r="C77" s="51" t="s">
        <v>53</v>
      </c>
      <c r="D77" s="22">
        <v>2010</v>
      </c>
      <c r="E77" s="22">
        <f t="shared" si="4"/>
        <v>12</v>
      </c>
      <c r="F77" s="198" t="s">
        <v>34</v>
      </c>
      <c r="G77" s="218">
        <v>0.17500000000000002</v>
      </c>
      <c r="H77" s="214">
        <v>4</v>
      </c>
    </row>
    <row r="78" spans="1:8" ht="12.9" customHeight="1" x14ac:dyDescent="0.25">
      <c r="A78" s="45">
        <v>9</v>
      </c>
      <c r="B78" s="46" t="s">
        <v>69</v>
      </c>
      <c r="C78" s="51" t="s">
        <v>217</v>
      </c>
      <c r="D78" s="22">
        <v>2010</v>
      </c>
      <c r="E78" s="22">
        <f t="shared" si="4"/>
        <v>12</v>
      </c>
      <c r="F78" s="200" t="s">
        <v>200</v>
      </c>
      <c r="G78" s="218">
        <v>0.17847222222222223</v>
      </c>
      <c r="H78" s="214">
        <v>3</v>
      </c>
    </row>
    <row r="79" spans="1:8" ht="12.9" customHeight="1" x14ac:dyDescent="0.25">
      <c r="A79" s="45">
        <v>10</v>
      </c>
      <c r="B79" s="46" t="s">
        <v>69</v>
      </c>
      <c r="C79" s="51" t="s">
        <v>58</v>
      </c>
      <c r="D79" s="22">
        <v>2011</v>
      </c>
      <c r="E79" s="22">
        <f t="shared" si="4"/>
        <v>11</v>
      </c>
      <c r="F79" s="198" t="s">
        <v>34</v>
      </c>
      <c r="G79" s="218">
        <v>0.17916666666666667</v>
      </c>
      <c r="H79" s="213">
        <v>2</v>
      </c>
    </row>
    <row r="80" spans="1:8" ht="12.9" customHeight="1" x14ac:dyDescent="0.25">
      <c r="A80" s="45">
        <v>11</v>
      </c>
      <c r="B80" s="46" t="s">
        <v>69</v>
      </c>
      <c r="C80" s="51" t="s">
        <v>54</v>
      </c>
      <c r="D80" s="22">
        <v>2011</v>
      </c>
      <c r="E80" s="22">
        <f t="shared" si="4"/>
        <v>11</v>
      </c>
      <c r="F80" s="198" t="s">
        <v>34</v>
      </c>
      <c r="G80" s="218">
        <v>0.18055555555555555</v>
      </c>
      <c r="H80" s="214">
        <v>1</v>
      </c>
    </row>
    <row r="81" spans="1:8" ht="12.9" customHeight="1" x14ac:dyDescent="0.25">
      <c r="A81" s="45">
        <v>12</v>
      </c>
      <c r="B81" s="46" t="s">
        <v>69</v>
      </c>
      <c r="C81" s="51" t="s">
        <v>218</v>
      </c>
      <c r="D81" s="22">
        <v>2010</v>
      </c>
      <c r="E81" s="22">
        <f t="shared" si="4"/>
        <v>12</v>
      </c>
      <c r="F81" s="200" t="s">
        <v>200</v>
      </c>
      <c r="G81" s="218">
        <v>0.20138888888888887</v>
      </c>
      <c r="H81" s="214">
        <v>1</v>
      </c>
    </row>
    <row r="82" spans="1:8" ht="12.9" customHeight="1" x14ac:dyDescent="0.25">
      <c r="A82" s="45">
        <v>13</v>
      </c>
      <c r="B82" s="46" t="s">
        <v>69</v>
      </c>
      <c r="C82" s="51" t="s">
        <v>220</v>
      </c>
      <c r="D82" s="22">
        <v>2010</v>
      </c>
      <c r="E82" s="22">
        <f t="shared" si="4"/>
        <v>12</v>
      </c>
      <c r="F82" s="197" t="s">
        <v>221</v>
      </c>
      <c r="G82" s="218">
        <v>0.20972222222222223</v>
      </c>
      <c r="H82" s="214">
        <v>1</v>
      </c>
    </row>
    <row r="83" spans="1:8" ht="12.9" customHeight="1" thickBot="1" x14ac:dyDescent="0.3">
      <c r="A83" s="181">
        <v>14</v>
      </c>
      <c r="B83" s="182" t="s">
        <v>69</v>
      </c>
      <c r="C83" s="183" t="s">
        <v>216</v>
      </c>
      <c r="D83" s="136">
        <v>2011</v>
      </c>
      <c r="E83" s="136">
        <f t="shared" si="4"/>
        <v>11</v>
      </c>
      <c r="F83" s="209" t="s">
        <v>34</v>
      </c>
      <c r="G83" s="218">
        <v>0.24097222222222223</v>
      </c>
      <c r="H83" s="216">
        <v>1</v>
      </c>
    </row>
    <row r="84" spans="1:8" ht="12.9" customHeight="1" thickBot="1" x14ac:dyDescent="0.3">
      <c r="A84" s="220"/>
      <c r="B84" s="185" t="s">
        <v>76</v>
      </c>
      <c r="C84" s="185" t="s">
        <v>77</v>
      </c>
      <c r="D84" s="570" t="s">
        <v>71</v>
      </c>
      <c r="E84" s="570"/>
      <c r="F84" s="202" t="s">
        <v>170</v>
      </c>
      <c r="G84" s="222" t="s">
        <v>78</v>
      </c>
      <c r="H84" s="148" t="s">
        <v>4</v>
      </c>
    </row>
    <row r="85" spans="1:8" ht="12.9" customHeight="1" thickBot="1" x14ac:dyDescent="0.3">
      <c r="A85" s="223" t="s">
        <v>7</v>
      </c>
      <c r="B85" s="186" t="s">
        <v>8</v>
      </c>
      <c r="C85" s="186" t="s">
        <v>9</v>
      </c>
      <c r="D85" s="186" t="s">
        <v>10</v>
      </c>
      <c r="E85" s="224" t="s">
        <v>125</v>
      </c>
      <c r="F85" s="203" t="s">
        <v>12</v>
      </c>
      <c r="G85" s="225" t="s">
        <v>13</v>
      </c>
      <c r="H85" s="226" t="s">
        <v>18</v>
      </c>
    </row>
    <row r="86" spans="1:8" ht="12.9" customHeight="1" x14ac:dyDescent="0.25">
      <c r="A86" s="69">
        <v>1</v>
      </c>
      <c r="B86" s="178" t="s">
        <v>76</v>
      </c>
      <c r="C86" s="184" t="s">
        <v>64</v>
      </c>
      <c r="D86" s="135">
        <v>2010</v>
      </c>
      <c r="E86" s="135">
        <f t="shared" ref="E86:E98" si="5">SUM(2022-D86)</f>
        <v>12</v>
      </c>
      <c r="F86" s="208" t="s">
        <v>34</v>
      </c>
      <c r="G86" s="218">
        <v>0.22013888888888888</v>
      </c>
      <c r="H86" s="211">
        <v>15</v>
      </c>
    </row>
    <row r="87" spans="1:8" ht="12.9" customHeight="1" x14ac:dyDescent="0.25">
      <c r="A87" s="45">
        <v>2</v>
      </c>
      <c r="B87" s="46" t="s">
        <v>76</v>
      </c>
      <c r="C87" s="47" t="s">
        <v>63</v>
      </c>
      <c r="D87" s="22">
        <v>2011</v>
      </c>
      <c r="E87" s="22">
        <f t="shared" si="5"/>
        <v>11</v>
      </c>
      <c r="F87" s="198" t="s">
        <v>34</v>
      </c>
      <c r="G87" s="218">
        <v>0.22777777777777777</v>
      </c>
      <c r="H87" s="212">
        <v>12</v>
      </c>
    </row>
    <row r="88" spans="1:8" ht="12.9" customHeight="1" x14ac:dyDescent="0.25">
      <c r="A88" s="45">
        <v>3</v>
      </c>
      <c r="B88" s="46" t="s">
        <v>76</v>
      </c>
      <c r="C88" s="51" t="s">
        <v>65</v>
      </c>
      <c r="D88" s="22">
        <v>2010</v>
      </c>
      <c r="E88" s="22">
        <f t="shared" si="5"/>
        <v>12</v>
      </c>
      <c r="F88" s="198" t="s">
        <v>34</v>
      </c>
      <c r="G88" s="218">
        <v>0.22777777777777777</v>
      </c>
      <c r="H88" s="212">
        <v>10</v>
      </c>
    </row>
    <row r="89" spans="1:8" ht="12.9" customHeight="1" x14ac:dyDescent="0.25">
      <c r="A89" s="45">
        <v>4</v>
      </c>
      <c r="B89" s="46" t="s">
        <v>76</v>
      </c>
      <c r="C89" s="51" t="s">
        <v>66</v>
      </c>
      <c r="D89" s="22">
        <v>2010</v>
      </c>
      <c r="E89" s="22">
        <f t="shared" si="5"/>
        <v>12</v>
      </c>
      <c r="F89" s="198" t="s">
        <v>34</v>
      </c>
      <c r="G89" s="218">
        <v>0.22847222222222222</v>
      </c>
      <c r="H89" s="212">
        <v>8</v>
      </c>
    </row>
    <row r="90" spans="1:8" ht="12.9" customHeight="1" x14ac:dyDescent="0.25">
      <c r="A90" s="45">
        <v>5</v>
      </c>
      <c r="B90" s="46" t="s">
        <v>76</v>
      </c>
      <c r="C90" s="51" t="s">
        <v>154</v>
      </c>
      <c r="D90" s="22">
        <v>2010</v>
      </c>
      <c r="E90" s="22">
        <f t="shared" si="5"/>
        <v>12</v>
      </c>
      <c r="F90" s="199" t="s">
        <v>32</v>
      </c>
      <c r="G90" s="218">
        <v>0.24444444444444446</v>
      </c>
      <c r="H90" s="213">
        <v>7</v>
      </c>
    </row>
    <row r="91" spans="1:8" ht="12.9" customHeight="1" x14ac:dyDescent="0.25">
      <c r="A91" s="45">
        <v>6</v>
      </c>
      <c r="B91" s="46" t="s">
        <v>76</v>
      </c>
      <c r="C91" s="51" t="s">
        <v>112</v>
      </c>
      <c r="D91" s="22">
        <v>2011</v>
      </c>
      <c r="E91" s="22">
        <f t="shared" si="5"/>
        <v>11</v>
      </c>
      <c r="F91" s="199" t="s">
        <v>32</v>
      </c>
      <c r="G91" s="218">
        <v>0.24930555555555556</v>
      </c>
      <c r="H91" s="214">
        <v>6</v>
      </c>
    </row>
    <row r="92" spans="1:8" ht="12.9" customHeight="1" x14ac:dyDescent="0.25">
      <c r="A92" s="45">
        <v>7</v>
      </c>
      <c r="B92" s="46" t="s">
        <v>76</v>
      </c>
      <c r="C92" s="51" t="s">
        <v>210</v>
      </c>
      <c r="D92" s="22">
        <v>2011</v>
      </c>
      <c r="E92" s="22">
        <f t="shared" si="5"/>
        <v>11</v>
      </c>
      <c r="F92" s="198" t="s">
        <v>34</v>
      </c>
      <c r="G92" s="218">
        <v>0.25069444444444444</v>
      </c>
      <c r="H92" s="213">
        <v>5</v>
      </c>
    </row>
    <row r="93" spans="1:8" ht="12.9" customHeight="1" x14ac:dyDescent="0.25">
      <c r="A93" s="45">
        <v>8</v>
      </c>
      <c r="B93" s="46" t="s">
        <v>76</v>
      </c>
      <c r="C93" s="51" t="s">
        <v>212</v>
      </c>
      <c r="D93" s="22">
        <v>2010</v>
      </c>
      <c r="E93" s="22">
        <f t="shared" si="5"/>
        <v>12</v>
      </c>
      <c r="F93" s="200" t="s">
        <v>200</v>
      </c>
      <c r="G93" s="218">
        <v>0.25277777777777777</v>
      </c>
      <c r="H93" s="214">
        <v>4</v>
      </c>
    </row>
    <row r="94" spans="1:8" ht="12.9" customHeight="1" x14ac:dyDescent="0.25">
      <c r="A94" s="45">
        <v>9</v>
      </c>
      <c r="B94" s="46" t="s">
        <v>76</v>
      </c>
      <c r="C94" s="51" t="s">
        <v>211</v>
      </c>
      <c r="D94" s="22">
        <v>2010</v>
      </c>
      <c r="E94" s="22">
        <f t="shared" si="5"/>
        <v>12</v>
      </c>
      <c r="F94" s="200" t="s">
        <v>200</v>
      </c>
      <c r="G94" s="218">
        <v>0.25347222222222221</v>
      </c>
      <c r="H94" s="214">
        <v>3</v>
      </c>
    </row>
    <row r="95" spans="1:8" ht="12.9" customHeight="1" x14ac:dyDescent="0.25">
      <c r="A95" s="45">
        <v>10</v>
      </c>
      <c r="B95" s="46" t="s">
        <v>76</v>
      </c>
      <c r="C95" s="51" t="s">
        <v>67</v>
      </c>
      <c r="D95" s="22">
        <v>2011</v>
      </c>
      <c r="E95" s="22">
        <f t="shared" si="5"/>
        <v>11</v>
      </c>
      <c r="F95" s="198" t="s">
        <v>34</v>
      </c>
      <c r="G95" s="218">
        <v>0.27499999999999997</v>
      </c>
      <c r="H95" s="213">
        <v>2</v>
      </c>
    </row>
    <row r="96" spans="1:8" ht="12.9" customHeight="1" x14ac:dyDescent="0.25">
      <c r="A96" s="45">
        <v>11</v>
      </c>
      <c r="B96" s="46" t="s">
        <v>76</v>
      </c>
      <c r="C96" s="82" t="s">
        <v>214</v>
      </c>
      <c r="D96" s="131">
        <v>2010</v>
      </c>
      <c r="E96" s="131">
        <f t="shared" si="5"/>
        <v>12</v>
      </c>
      <c r="F96" s="172" t="s">
        <v>200</v>
      </c>
      <c r="G96" s="218">
        <v>0.27986111111111112</v>
      </c>
      <c r="H96" s="214">
        <v>1</v>
      </c>
    </row>
    <row r="97" spans="1:8" ht="12.9" customHeight="1" x14ac:dyDescent="0.25">
      <c r="A97" s="45">
        <v>12</v>
      </c>
      <c r="B97" s="46" t="s">
        <v>76</v>
      </c>
      <c r="C97" s="51" t="s">
        <v>213</v>
      </c>
      <c r="D97" s="22">
        <v>2011</v>
      </c>
      <c r="E97" s="22">
        <f t="shared" si="5"/>
        <v>11</v>
      </c>
      <c r="F97" s="200" t="s">
        <v>200</v>
      </c>
      <c r="G97" s="218">
        <v>0.28333333333333333</v>
      </c>
      <c r="H97" s="214">
        <v>1</v>
      </c>
    </row>
    <row r="98" spans="1:8" ht="12.9" customHeight="1" thickBot="1" x14ac:dyDescent="0.3">
      <c r="A98" s="181">
        <v>13</v>
      </c>
      <c r="B98" s="182" t="s">
        <v>76</v>
      </c>
      <c r="C98" s="183" t="s">
        <v>111</v>
      </c>
      <c r="D98" s="136">
        <v>2011</v>
      </c>
      <c r="E98" s="136">
        <f t="shared" si="5"/>
        <v>11</v>
      </c>
      <c r="F98" s="209" t="s">
        <v>34</v>
      </c>
      <c r="G98" s="218">
        <v>0.28680555555555554</v>
      </c>
      <c r="H98" s="216">
        <v>1</v>
      </c>
    </row>
    <row r="99" spans="1:8" ht="12.9" customHeight="1" thickBot="1" x14ac:dyDescent="0.3">
      <c r="A99" s="227"/>
      <c r="B99" s="161" t="s">
        <v>86</v>
      </c>
      <c r="C99" s="161" t="s">
        <v>87</v>
      </c>
      <c r="D99" s="516" t="s">
        <v>88</v>
      </c>
      <c r="E99" s="516"/>
      <c r="F99" s="194" t="s">
        <v>171</v>
      </c>
      <c r="G99" s="229" t="s">
        <v>78</v>
      </c>
      <c r="H99" s="230" t="s">
        <v>4</v>
      </c>
    </row>
    <row r="100" spans="1:8" ht="12.9" customHeight="1" thickBot="1" x14ac:dyDescent="0.3">
      <c r="A100" s="231" t="s">
        <v>7</v>
      </c>
      <c r="B100" s="180" t="s">
        <v>8</v>
      </c>
      <c r="C100" s="180" t="s">
        <v>9</v>
      </c>
      <c r="D100" s="180" t="s">
        <v>10</v>
      </c>
      <c r="E100" s="232" t="s">
        <v>125</v>
      </c>
      <c r="F100" s="195" t="s">
        <v>12</v>
      </c>
      <c r="G100" s="233" t="s">
        <v>13</v>
      </c>
      <c r="H100" s="234" t="s">
        <v>18</v>
      </c>
    </row>
    <row r="101" spans="1:8" ht="12.9" customHeight="1" x14ac:dyDescent="0.25">
      <c r="A101" s="69">
        <v>1</v>
      </c>
      <c r="B101" s="178" t="s">
        <v>86</v>
      </c>
      <c r="C101" s="179" t="s">
        <v>72</v>
      </c>
      <c r="D101" s="135">
        <v>2009</v>
      </c>
      <c r="E101" s="135">
        <f>SUM(2022-D101)</f>
        <v>13</v>
      </c>
      <c r="F101" s="208" t="s">
        <v>34</v>
      </c>
      <c r="G101" s="218">
        <v>0.21666666666666667</v>
      </c>
      <c r="H101" s="211">
        <v>15</v>
      </c>
    </row>
    <row r="102" spans="1:8" ht="12.9" customHeight="1" x14ac:dyDescent="0.25">
      <c r="A102" s="45">
        <v>2</v>
      </c>
      <c r="B102" s="46" t="s">
        <v>86</v>
      </c>
      <c r="C102" s="51" t="s">
        <v>207</v>
      </c>
      <c r="D102" s="22">
        <v>2009</v>
      </c>
      <c r="E102" s="22">
        <f>SUM(2020-D102)</f>
        <v>11</v>
      </c>
      <c r="F102" s="200" t="s">
        <v>200</v>
      </c>
      <c r="G102" s="218">
        <v>0.23680555555555557</v>
      </c>
      <c r="H102" s="212">
        <v>12</v>
      </c>
    </row>
    <row r="103" spans="1:8" ht="12.9" customHeight="1" x14ac:dyDescent="0.25">
      <c r="A103" s="45">
        <v>3</v>
      </c>
      <c r="B103" s="46" t="s">
        <v>86</v>
      </c>
      <c r="C103" s="51" t="s">
        <v>208</v>
      </c>
      <c r="D103" s="22">
        <v>2009</v>
      </c>
      <c r="E103" s="22">
        <f>SUM(2020-D103)</f>
        <v>11</v>
      </c>
      <c r="F103" s="200" t="s">
        <v>200</v>
      </c>
      <c r="G103" s="218">
        <v>0.24305555555555555</v>
      </c>
      <c r="H103" s="212">
        <v>10</v>
      </c>
    </row>
    <row r="104" spans="1:8" ht="12.9" customHeight="1" x14ac:dyDescent="0.25">
      <c r="A104" s="45">
        <v>4</v>
      </c>
      <c r="B104" s="46" t="s">
        <v>86</v>
      </c>
      <c r="C104" s="51" t="s">
        <v>73</v>
      </c>
      <c r="D104" s="22">
        <v>2008</v>
      </c>
      <c r="E104" s="22">
        <f>SUM(2022-D104)</f>
        <v>14</v>
      </c>
      <c r="F104" s="198" t="s">
        <v>34</v>
      </c>
      <c r="G104" s="218">
        <v>0.24374999999999999</v>
      </c>
      <c r="H104" s="212">
        <v>8</v>
      </c>
    </row>
    <row r="105" spans="1:8" ht="12.9" customHeight="1" x14ac:dyDescent="0.25">
      <c r="A105" s="45">
        <v>5</v>
      </c>
      <c r="B105" s="46" t="s">
        <v>86</v>
      </c>
      <c r="C105" s="51" t="s">
        <v>293</v>
      </c>
      <c r="D105" s="22">
        <v>2009</v>
      </c>
      <c r="E105" s="22">
        <f>SUM(2022-D105)</f>
        <v>13</v>
      </c>
      <c r="F105" s="198" t="s">
        <v>34</v>
      </c>
      <c r="G105" s="218">
        <v>0.24374999999999999</v>
      </c>
      <c r="H105" s="213">
        <v>7</v>
      </c>
    </row>
    <row r="106" spans="1:8" ht="12.9" customHeight="1" x14ac:dyDescent="0.25">
      <c r="A106" s="45">
        <v>6</v>
      </c>
      <c r="B106" s="46" t="s">
        <v>86</v>
      </c>
      <c r="C106" s="51" t="s">
        <v>75</v>
      </c>
      <c r="D106" s="22">
        <v>2009</v>
      </c>
      <c r="E106" s="22">
        <f>SUM(2022-D106)</f>
        <v>13</v>
      </c>
      <c r="F106" s="198" t="s">
        <v>34</v>
      </c>
      <c r="G106" s="218">
        <v>0.24444444444444446</v>
      </c>
      <c r="H106" s="214">
        <v>6</v>
      </c>
    </row>
    <row r="107" spans="1:8" ht="12.9" customHeight="1" x14ac:dyDescent="0.25">
      <c r="A107" s="45">
        <v>7</v>
      </c>
      <c r="B107" s="46" t="s">
        <v>86</v>
      </c>
      <c r="C107" s="51" t="s">
        <v>202</v>
      </c>
      <c r="D107" s="22">
        <v>2009</v>
      </c>
      <c r="E107" s="22">
        <f t="shared" ref="E107:E113" si="6">SUM(2020-D107)</f>
        <v>11</v>
      </c>
      <c r="F107" s="197" t="s">
        <v>196</v>
      </c>
      <c r="G107" s="218">
        <v>0.24652777777777779</v>
      </c>
      <c r="H107" s="213">
        <v>5</v>
      </c>
    </row>
    <row r="108" spans="1:8" ht="12.9" customHeight="1" x14ac:dyDescent="0.25">
      <c r="A108" s="45">
        <v>8</v>
      </c>
      <c r="B108" s="46" t="s">
        <v>86</v>
      </c>
      <c r="C108" s="51" t="s">
        <v>203</v>
      </c>
      <c r="D108" s="22">
        <v>2009</v>
      </c>
      <c r="E108" s="22">
        <f t="shared" si="6"/>
        <v>11</v>
      </c>
      <c r="F108" s="198" t="s">
        <v>34</v>
      </c>
      <c r="G108" s="218">
        <v>0.24791666666666667</v>
      </c>
      <c r="H108" s="214">
        <v>4</v>
      </c>
    </row>
    <row r="109" spans="1:8" ht="12.9" customHeight="1" x14ac:dyDescent="0.25">
      <c r="A109" s="45">
        <v>9</v>
      </c>
      <c r="B109" s="46" t="s">
        <v>86</v>
      </c>
      <c r="C109" s="51" t="s">
        <v>201</v>
      </c>
      <c r="D109" s="22">
        <v>2009</v>
      </c>
      <c r="E109" s="22">
        <f t="shared" si="6"/>
        <v>11</v>
      </c>
      <c r="F109" s="198" t="s">
        <v>34</v>
      </c>
      <c r="G109" s="218">
        <v>0.24861111111111112</v>
      </c>
      <c r="H109" s="214">
        <v>3</v>
      </c>
    </row>
    <row r="110" spans="1:8" ht="12.9" customHeight="1" x14ac:dyDescent="0.25">
      <c r="A110" s="45">
        <v>10</v>
      </c>
      <c r="B110" s="46" t="s">
        <v>86</v>
      </c>
      <c r="C110" s="51" t="s">
        <v>205</v>
      </c>
      <c r="D110" s="22">
        <v>2009</v>
      </c>
      <c r="E110" s="22">
        <f t="shared" si="6"/>
        <v>11</v>
      </c>
      <c r="F110" s="197" t="s">
        <v>185</v>
      </c>
      <c r="G110" s="218">
        <v>0.27013888888888887</v>
      </c>
      <c r="H110" s="213">
        <v>2</v>
      </c>
    </row>
    <row r="111" spans="1:8" ht="12.9" customHeight="1" x14ac:dyDescent="0.25">
      <c r="A111" s="45">
        <v>11</v>
      </c>
      <c r="B111" s="46" t="s">
        <v>86</v>
      </c>
      <c r="C111" s="51" t="s">
        <v>204</v>
      </c>
      <c r="D111" s="22">
        <v>2008</v>
      </c>
      <c r="E111" s="22">
        <f t="shared" si="6"/>
        <v>12</v>
      </c>
      <c r="F111" s="199" t="s">
        <v>32</v>
      </c>
      <c r="G111" s="218">
        <v>0.28194444444444444</v>
      </c>
      <c r="H111" s="214">
        <v>1</v>
      </c>
    </row>
    <row r="112" spans="1:8" ht="12.9" customHeight="1" x14ac:dyDescent="0.25">
      <c r="A112" s="45">
        <v>12</v>
      </c>
      <c r="B112" s="46" t="s">
        <v>86</v>
      </c>
      <c r="C112" s="51" t="s">
        <v>206</v>
      </c>
      <c r="D112" s="22">
        <v>2009</v>
      </c>
      <c r="E112" s="22">
        <f t="shared" si="6"/>
        <v>11</v>
      </c>
      <c r="F112" s="199" t="s">
        <v>32</v>
      </c>
      <c r="G112" s="218">
        <v>0.28541666666666665</v>
      </c>
      <c r="H112" s="214">
        <v>1</v>
      </c>
    </row>
    <row r="113" spans="1:8" ht="12.9" customHeight="1" thickBot="1" x14ac:dyDescent="0.3">
      <c r="A113" s="181">
        <v>13</v>
      </c>
      <c r="B113" s="182" t="s">
        <v>86</v>
      </c>
      <c r="C113" s="183" t="s">
        <v>209</v>
      </c>
      <c r="D113" s="136">
        <v>2009</v>
      </c>
      <c r="E113" s="136">
        <f t="shared" si="6"/>
        <v>11</v>
      </c>
      <c r="F113" s="201" t="s">
        <v>200</v>
      </c>
      <c r="G113" s="218">
        <v>0.36458333333333331</v>
      </c>
      <c r="H113" s="216">
        <v>1</v>
      </c>
    </row>
    <row r="114" spans="1:8" ht="12.9" customHeight="1" thickBot="1" x14ac:dyDescent="0.3">
      <c r="A114" s="220"/>
      <c r="B114" s="185" t="s">
        <v>90</v>
      </c>
      <c r="C114" s="185" t="s">
        <v>91</v>
      </c>
      <c r="D114" s="570" t="s">
        <v>88</v>
      </c>
      <c r="E114" s="570"/>
      <c r="F114" s="202" t="s">
        <v>171</v>
      </c>
      <c r="G114" s="222" t="s">
        <v>92</v>
      </c>
      <c r="H114" s="148" t="s">
        <v>4</v>
      </c>
    </row>
    <row r="115" spans="1:8" ht="12.9" customHeight="1" thickBot="1" x14ac:dyDescent="0.3">
      <c r="A115" s="223" t="s">
        <v>7</v>
      </c>
      <c r="B115" s="186" t="s">
        <v>8</v>
      </c>
      <c r="C115" s="186" t="s">
        <v>9</v>
      </c>
      <c r="D115" s="186" t="s">
        <v>10</v>
      </c>
      <c r="E115" s="224" t="s">
        <v>125</v>
      </c>
      <c r="F115" s="203" t="s">
        <v>12</v>
      </c>
      <c r="G115" s="225" t="s">
        <v>13</v>
      </c>
      <c r="H115" s="226" t="s">
        <v>18</v>
      </c>
    </row>
    <row r="116" spans="1:8" ht="12.9" customHeight="1" x14ac:dyDescent="0.25">
      <c r="A116" s="69">
        <v>1</v>
      </c>
      <c r="B116" s="178" t="s">
        <v>90</v>
      </c>
      <c r="C116" s="179" t="s">
        <v>82</v>
      </c>
      <c r="D116" s="135">
        <v>2008</v>
      </c>
      <c r="E116" s="135">
        <f>SUM(2020-D116)</f>
        <v>12</v>
      </c>
      <c r="F116" s="208" t="s">
        <v>34</v>
      </c>
      <c r="G116" s="218">
        <v>0.24513888888888888</v>
      </c>
      <c r="H116" s="211">
        <v>15</v>
      </c>
    </row>
    <row r="117" spans="1:8" ht="12.9" customHeight="1" x14ac:dyDescent="0.25">
      <c r="A117" s="45">
        <v>2</v>
      </c>
      <c r="B117" s="46" t="s">
        <v>90</v>
      </c>
      <c r="C117" s="51" t="s">
        <v>114</v>
      </c>
      <c r="D117" s="22">
        <v>2008</v>
      </c>
      <c r="E117" s="22">
        <f>SUM(2020-D117)</f>
        <v>12</v>
      </c>
      <c r="F117" s="198" t="s">
        <v>34</v>
      </c>
      <c r="G117" s="218">
        <v>0.25555555555555559</v>
      </c>
      <c r="H117" s="212">
        <v>12</v>
      </c>
    </row>
    <row r="118" spans="1:8" ht="12.9" customHeight="1" x14ac:dyDescent="0.25">
      <c r="A118" s="45">
        <v>3</v>
      </c>
      <c r="B118" s="46" t="s">
        <v>90</v>
      </c>
      <c r="C118" s="51" t="s">
        <v>85</v>
      </c>
      <c r="D118" s="22">
        <v>2009</v>
      </c>
      <c r="E118" s="22">
        <f>SUM(2020-D118)</f>
        <v>11</v>
      </c>
      <c r="F118" s="199" t="s">
        <v>32</v>
      </c>
      <c r="G118" s="218">
        <v>0.31180555555555556</v>
      </c>
      <c r="H118" s="212">
        <v>10</v>
      </c>
    </row>
    <row r="119" spans="1:8" ht="12.9" customHeight="1" thickBot="1" x14ac:dyDescent="0.3">
      <c r="A119" s="189">
        <v>4</v>
      </c>
      <c r="B119" s="190" t="s">
        <v>90</v>
      </c>
      <c r="C119" s="191" t="s">
        <v>199</v>
      </c>
      <c r="D119" s="134">
        <v>2009</v>
      </c>
      <c r="E119" s="134">
        <f>SUM(2020-D119)</f>
        <v>11</v>
      </c>
      <c r="F119" s="210" t="s">
        <v>200</v>
      </c>
      <c r="G119" s="219">
        <v>0.4604166666666667</v>
      </c>
      <c r="H119" s="217">
        <v>8</v>
      </c>
    </row>
    <row r="120" spans="1:8" ht="12.9" customHeight="1" x14ac:dyDescent="0.25"/>
  </sheetData>
  <mergeCells count="8">
    <mergeCell ref="D114:E114"/>
    <mergeCell ref="A2:E2"/>
    <mergeCell ref="F2:H2"/>
    <mergeCell ref="D68:E68"/>
    <mergeCell ref="D84:E84"/>
    <mergeCell ref="D99:E99"/>
    <mergeCell ref="D35:E35"/>
    <mergeCell ref="D55:E55"/>
  </mergeCells>
  <pageMargins left="0.70866141732283472" right="0.5118110236220472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3461-B184-4D37-A1CD-E8435BD76860}">
  <dimension ref="A1:H115"/>
  <sheetViews>
    <sheetView topLeftCell="A46" workbookViewId="0">
      <selection activeCell="D56" sqref="D56"/>
    </sheetView>
  </sheetViews>
  <sheetFormatPr defaultRowHeight="14.4" x14ac:dyDescent="0.3"/>
  <cols>
    <col min="1" max="1" width="3.33203125" style="93" customWidth="1"/>
    <col min="2" max="2" width="3.6640625" style="93" customWidth="1"/>
    <col min="3" max="3" width="19.6640625" style="93" customWidth="1"/>
    <col min="4" max="4" width="5" style="93" customWidth="1"/>
    <col min="5" max="5" width="3.5546875" style="93" customWidth="1"/>
    <col min="6" max="6" width="24.44140625" style="93" customWidth="1"/>
    <col min="7" max="7" width="11.44140625" style="391" customWidth="1"/>
    <col min="8" max="8" width="4.88671875" style="392" customWidth="1"/>
  </cols>
  <sheetData>
    <row r="1" spans="1:8" ht="15" thickBot="1" x14ac:dyDescent="0.35">
      <c r="A1" s="1"/>
      <c r="B1" s="2" t="s">
        <v>0</v>
      </c>
      <c r="C1" s="2" t="s">
        <v>1</v>
      </c>
      <c r="D1" s="378" t="s">
        <v>2</v>
      </c>
      <c r="E1" s="133"/>
      <c r="F1" s="378" t="s">
        <v>167</v>
      </c>
      <c r="G1" s="379" t="s">
        <v>3</v>
      </c>
      <c r="H1" s="3" t="s">
        <v>4</v>
      </c>
    </row>
    <row r="2" spans="1:8" ht="15" thickBot="1" x14ac:dyDescent="0.35">
      <c r="A2" s="5" t="s">
        <v>7</v>
      </c>
      <c r="B2" s="7" t="s">
        <v>8</v>
      </c>
      <c r="C2" s="7" t="s">
        <v>9</v>
      </c>
      <c r="D2" s="6" t="s">
        <v>10</v>
      </c>
      <c r="E2" s="22" t="s">
        <v>11</v>
      </c>
      <c r="F2" s="6" t="s">
        <v>12</v>
      </c>
      <c r="G2" s="380" t="s">
        <v>13</v>
      </c>
      <c r="H2" s="12" t="s">
        <v>19</v>
      </c>
    </row>
    <row r="3" spans="1:8" x14ac:dyDescent="0.3">
      <c r="A3" s="45">
        <v>1</v>
      </c>
      <c r="B3" s="46" t="s">
        <v>0</v>
      </c>
      <c r="C3" s="47" t="s">
        <v>294</v>
      </c>
      <c r="D3" s="22">
        <v>2014</v>
      </c>
      <c r="E3" s="22">
        <f t="shared" ref="E3:E13" si="0">SUM(2022-D3)</f>
        <v>8</v>
      </c>
      <c r="F3" s="47" t="s">
        <v>295</v>
      </c>
      <c r="G3" s="381">
        <v>4.9305555555555554E-2</v>
      </c>
      <c r="H3" s="169">
        <v>15</v>
      </c>
    </row>
    <row r="4" spans="1:8" x14ac:dyDescent="0.3">
      <c r="A4" s="45">
        <v>2</v>
      </c>
      <c r="B4" s="46" t="s">
        <v>0</v>
      </c>
      <c r="C4" s="47" t="s">
        <v>130</v>
      </c>
      <c r="D4" s="22">
        <v>2014</v>
      </c>
      <c r="E4" s="22">
        <f t="shared" si="0"/>
        <v>8</v>
      </c>
      <c r="F4" s="23" t="s">
        <v>32</v>
      </c>
      <c r="G4" s="382">
        <v>5.1388888888888894E-2</v>
      </c>
      <c r="H4" s="170">
        <v>12</v>
      </c>
    </row>
    <row r="5" spans="1:8" x14ac:dyDescent="0.3">
      <c r="A5" s="45">
        <v>3</v>
      </c>
      <c r="B5" s="46" t="s">
        <v>0</v>
      </c>
      <c r="C5" s="51" t="s">
        <v>127</v>
      </c>
      <c r="D5" s="22">
        <v>2015</v>
      </c>
      <c r="E5" s="22">
        <f t="shared" si="0"/>
        <v>7</v>
      </c>
      <c r="F5" s="55" t="s">
        <v>134</v>
      </c>
      <c r="G5" s="382">
        <v>5.486111111111111E-2</v>
      </c>
      <c r="H5" s="170">
        <v>10</v>
      </c>
    </row>
    <row r="6" spans="1:8" x14ac:dyDescent="0.3">
      <c r="A6" s="45">
        <v>4</v>
      </c>
      <c r="B6" s="46" t="s">
        <v>0</v>
      </c>
      <c r="C6" s="47" t="s">
        <v>132</v>
      </c>
      <c r="D6" s="22">
        <v>2014</v>
      </c>
      <c r="E6" s="22">
        <f t="shared" si="0"/>
        <v>8</v>
      </c>
      <c r="F6" s="41" t="s">
        <v>34</v>
      </c>
      <c r="G6" s="382">
        <v>5.5555555555555552E-2</v>
      </c>
      <c r="H6" s="170">
        <v>8</v>
      </c>
    </row>
    <row r="7" spans="1:8" x14ac:dyDescent="0.3">
      <c r="A7" s="45">
        <v>5</v>
      </c>
      <c r="B7" s="46" t="s">
        <v>0</v>
      </c>
      <c r="C7" s="51" t="s">
        <v>249</v>
      </c>
      <c r="D7" s="22">
        <v>2014</v>
      </c>
      <c r="E7" s="22">
        <f t="shared" si="0"/>
        <v>8</v>
      </c>
      <c r="F7" s="55" t="s">
        <v>196</v>
      </c>
      <c r="G7" s="382">
        <v>5.6250000000000001E-2</v>
      </c>
      <c r="H7" s="6">
        <v>7</v>
      </c>
    </row>
    <row r="8" spans="1:8" x14ac:dyDescent="0.3">
      <c r="A8" s="45">
        <v>6</v>
      </c>
      <c r="B8" s="46" t="s">
        <v>0</v>
      </c>
      <c r="C8" s="51" t="s">
        <v>131</v>
      </c>
      <c r="D8" s="22">
        <v>2015</v>
      </c>
      <c r="E8" s="22">
        <f t="shared" si="0"/>
        <v>7</v>
      </c>
      <c r="F8" s="23" t="s">
        <v>32</v>
      </c>
      <c r="G8" s="382">
        <v>5.6250000000000001E-2</v>
      </c>
      <c r="H8" s="6">
        <v>6</v>
      </c>
    </row>
    <row r="9" spans="1:8" x14ac:dyDescent="0.3">
      <c r="A9" s="45">
        <v>7</v>
      </c>
      <c r="B9" s="46" t="s">
        <v>0</v>
      </c>
      <c r="C9" s="51" t="s">
        <v>255</v>
      </c>
      <c r="D9" s="22">
        <v>2014</v>
      </c>
      <c r="E9" s="22">
        <f t="shared" si="0"/>
        <v>8</v>
      </c>
      <c r="F9" s="41" t="s">
        <v>34</v>
      </c>
      <c r="G9" s="382">
        <v>5.6944444444444443E-2</v>
      </c>
      <c r="H9" s="6">
        <v>5</v>
      </c>
    </row>
    <row r="10" spans="1:8" x14ac:dyDescent="0.3">
      <c r="A10" s="45">
        <v>8</v>
      </c>
      <c r="B10" s="46" t="s">
        <v>0</v>
      </c>
      <c r="C10" s="47" t="s">
        <v>296</v>
      </c>
      <c r="D10" s="22">
        <v>2014</v>
      </c>
      <c r="E10" s="22">
        <f t="shared" si="0"/>
        <v>8</v>
      </c>
      <c r="F10" s="47" t="s">
        <v>297</v>
      </c>
      <c r="G10" s="382">
        <v>6.0416666666666667E-2</v>
      </c>
      <c r="H10" s="6">
        <v>4</v>
      </c>
    </row>
    <row r="11" spans="1:8" x14ac:dyDescent="0.3">
      <c r="A11" s="45">
        <v>9</v>
      </c>
      <c r="B11" s="46" t="s">
        <v>0</v>
      </c>
      <c r="C11" s="47" t="s">
        <v>298</v>
      </c>
      <c r="D11" s="22">
        <v>2014</v>
      </c>
      <c r="E11" s="22">
        <f t="shared" si="0"/>
        <v>8</v>
      </c>
      <c r="F11" s="47" t="s">
        <v>297</v>
      </c>
      <c r="G11" s="382">
        <v>6.3888888888888884E-2</v>
      </c>
      <c r="H11" s="6">
        <v>3</v>
      </c>
    </row>
    <row r="12" spans="1:8" x14ac:dyDescent="0.3">
      <c r="A12" s="45">
        <v>10</v>
      </c>
      <c r="B12" s="46" t="s">
        <v>0</v>
      </c>
      <c r="C12" s="51" t="s">
        <v>252</v>
      </c>
      <c r="D12" s="22">
        <v>2015</v>
      </c>
      <c r="E12" s="22">
        <f t="shared" si="0"/>
        <v>7</v>
      </c>
      <c r="F12" s="159" t="s">
        <v>200</v>
      </c>
      <c r="G12" s="382">
        <v>6.7361111111111108E-2</v>
      </c>
      <c r="H12" s="6">
        <v>2</v>
      </c>
    </row>
    <row r="13" spans="1:8" ht="15" thickBot="1" x14ac:dyDescent="0.35">
      <c r="A13" s="45">
        <v>11</v>
      </c>
      <c r="B13" s="46" t="s">
        <v>0</v>
      </c>
      <c r="C13" s="51" t="s">
        <v>253</v>
      </c>
      <c r="D13" s="22">
        <v>2015</v>
      </c>
      <c r="E13" s="22">
        <f t="shared" si="0"/>
        <v>7</v>
      </c>
      <c r="F13" s="159" t="s">
        <v>200</v>
      </c>
      <c r="G13" s="382">
        <v>7.0833333333333331E-2</v>
      </c>
      <c r="H13" s="6">
        <v>1</v>
      </c>
    </row>
    <row r="14" spans="1:8" ht="15" thickBot="1" x14ac:dyDescent="0.35">
      <c r="A14" s="69"/>
      <c r="B14" s="70" t="s">
        <v>39</v>
      </c>
      <c r="C14" s="70" t="s">
        <v>40</v>
      </c>
      <c r="D14" s="377" t="s">
        <v>2</v>
      </c>
      <c r="E14" s="135"/>
      <c r="F14" s="377" t="s">
        <v>168</v>
      </c>
      <c r="G14" s="383" t="s">
        <v>3</v>
      </c>
      <c r="H14" s="384"/>
    </row>
    <row r="15" spans="1:8" ht="15" thickBot="1" x14ac:dyDescent="0.35">
      <c r="A15" s="5" t="s">
        <v>7</v>
      </c>
      <c r="B15" s="7" t="s">
        <v>8</v>
      </c>
      <c r="C15" s="7" t="s">
        <v>9</v>
      </c>
      <c r="D15" s="71" t="s">
        <v>10</v>
      </c>
      <c r="E15" s="22" t="s">
        <v>125</v>
      </c>
      <c r="F15" s="71" t="s">
        <v>12</v>
      </c>
      <c r="G15" s="380" t="s">
        <v>13</v>
      </c>
      <c r="H15" s="12" t="s">
        <v>19</v>
      </c>
    </row>
    <row r="16" spans="1:8" x14ac:dyDescent="0.3">
      <c r="A16" s="45">
        <v>1</v>
      </c>
      <c r="B16" s="46" t="s">
        <v>39</v>
      </c>
      <c r="C16" s="47" t="s">
        <v>246</v>
      </c>
      <c r="D16" s="51">
        <v>2014</v>
      </c>
      <c r="E16" s="22">
        <f t="shared" ref="E16:E32" si="1">SUM(2022-D16)</f>
        <v>8</v>
      </c>
      <c r="F16" s="23" t="s">
        <v>32</v>
      </c>
      <c r="G16" s="382">
        <v>4.8611111111111112E-2</v>
      </c>
      <c r="H16" s="169">
        <v>15</v>
      </c>
    </row>
    <row r="17" spans="1:8" x14ac:dyDescent="0.3">
      <c r="A17" s="45">
        <v>2</v>
      </c>
      <c r="B17" s="46" t="s">
        <v>39</v>
      </c>
      <c r="C17" s="47" t="s">
        <v>299</v>
      </c>
      <c r="D17" s="51">
        <v>2014</v>
      </c>
      <c r="E17" s="22">
        <f t="shared" si="1"/>
        <v>8</v>
      </c>
      <c r="F17" s="159" t="s">
        <v>200</v>
      </c>
      <c r="G17" s="382">
        <v>4.9305555555555554E-2</v>
      </c>
      <c r="H17" s="170">
        <v>12</v>
      </c>
    </row>
    <row r="18" spans="1:8" x14ac:dyDescent="0.3">
      <c r="A18" s="45">
        <v>3</v>
      </c>
      <c r="B18" s="46" t="s">
        <v>39</v>
      </c>
      <c r="C18" s="51" t="s">
        <v>123</v>
      </c>
      <c r="D18" s="51">
        <v>2014</v>
      </c>
      <c r="E18" s="22">
        <f t="shared" si="1"/>
        <v>8</v>
      </c>
      <c r="F18" s="41" t="s">
        <v>34</v>
      </c>
      <c r="G18" s="382">
        <v>4.9305555555555554E-2</v>
      </c>
      <c r="H18" s="170">
        <v>10</v>
      </c>
    </row>
    <row r="19" spans="1:8" x14ac:dyDescent="0.3">
      <c r="A19" s="45">
        <v>4</v>
      </c>
      <c r="B19" s="46" t="s">
        <v>39</v>
      </c>
      <c r="C19" s="47" t="s">
        <v>240</v>
      </c>
      <c r="D19" s="51">
        <v>2014</v>
      </c>
      <c r="E19" s="22">
        <f t="shared" si="1"/>
        <v>8</v>
      </c>
      <c r="F19" s="32" t="s">
        <v>30</v>
      </c>
      <c r="G19" s="382">
        <v>4.9305555555555554E-2</v>
      </c>
      <c r="H19" s="170">
        <v>8</v>
      </c>
    </row>
    <row r="20" spans="1:8" x14ac:dyDescent="0.3">
      <c r="A20" s="45">
        <v>5</v>
      </c>
      <c r="B20" s="46" t="s">
        <v>39</v>
      </c>
      <c r="C20" s="51" t="s">
        <v>118</v>
      </c>
      <c r="D20" s="22">
        <v>2014</v>
      </c>
      <c r="E20" s="22">
        <f t="shared" si="1"/>
        <v>8</v>
      </c>
      <c r="F20" s="41" t="s">
        <v>34</v>
      </c>
      <c r="G20" s="382">
        <v>4.9999999999999996E-2</v>
      </c>
      <c r="H20" s="6">
        <v>7</v>
      </c>
    </row>
    <row r="21" spans="1:8" x14ac:dyDescent="0.3">
      <c r="A21" s="45">
        <v>6</v>
      </c>
      <c r="B21" s="46" t="s">
        <v>39</v>
      </c>
      <c r="C21" s="47" t="s">
        <v>136</v>
      </c>
      <c r="D21" s="51">
        <v>2015</v>
      </c>
      <c r="E21" s="22">
        <f t="shared" si="1"/>
        <v>7</v>
      </c>
      <c r="F21" s="41" t="s">
        <v>34</v>
      </c>
      <c r="G21" s="382">
        <v>5.0694444444444452E-2</v>
      </c>
      <c r="H21" s="6">
        <v>6</v>
      </c>
    </row>
    <row r="22" spans="1:8" x14ac:dyDescent="0.3">
      <c r="A22" s="45">
        <v>7</v>
      </c>
      <c r="B22" s="46" t="s">
        <v>39</v>
      </c>
      <c r="C22" s="51" t="s">
        <v>137</v>
      </c>
      <c r="D22" s="51">
        <v>2015</v>
      </c>
      <c r="E22" s="22">
        <f t="shared" si="1"/>
        <v>7</v>
      </c>
      <c r="F22" s="41" t="s">
        <v>34</v>
      </c>
      <c r="G22" s="382">
        <v>5.486111111111111E-2</v>
      </c>
      <c r="H22" s="6">
        <v>5</v>
      </c>
    </row>
    <row r="23" spans="1:8" x14ac:dyDescent="0.3">
      <c r="A23" s="45">
        <v>8</v>
      </c>
      <c r="B23" s="46" t="s">
        <v>39</v>
      </c>
      <c r="C23" s="47" t="s">
        <v>248</v>
      </c>
      <c r="D23" s="51">
        <v>2014</v>
      </c>
      <c r="E23" s="22">
        <f t="shared" si="1"/>
        <v>8</v>
      </c>
      <c r="F23" s="159" t="s">
        <v>200</v>
      </c>
      <c r="G23" s="382">
        <v>5.6250000000000001E-2</v>
      </c>
      <c r="H23" s="6">
        <v>4</v>
      </c>
    </row>
    <row r="24" spans="1:8" x14ac:dyDescent="0.3">
      <c r="A24" s="45">
        <v>9</v>
      </c>
      <c r="B24" s="46" t="s">
        <v>39</v>
      </c>
      <c r="C24" s="47" t="s">
        <v>300</v>
      </c>
      <c r="D24" s="51">
        <v>2015</v>
      </c>
      <c r="E24" s="22">
        <f t="shared" si="1"/>
        <v>7</v>
      </c>
      <c r="F24" s="41" t="s">
        <v>34</v>
      </c>
      <c r="G24" s="382">
        <v>5.6944444444444443E-2</v>
      </c>
      <c r="H24" s="6">
        <v>3</v>
      </c>
    </row>
    <row r="25" spans="1:8" x14ac:dyDescent="0.3">
      <c r="A25" s="45">
        <v>10</v>
      </c>
      <c r="B25" s="46" t="s">
        <v>39</v>
      </c>
      <c r="C25" s="47" t="s">
        <v>301</v>
      </c>
      <c r="D25" s="51">
        <v>2014</v>
      </c>
      <c r="E25" s="22">
        <f t="shared" si="1"/>
        <v>8</v>
      </c>
      <c r="F25" s="55" t="s">
        <v>134</v>
      </c>
      <c r="G25" s="382">
        <v>5.8333333333333327E-2</v>
      </c>
      <c r="H25" s="6">
        <v>2</v>
      </c>
    </row>
    <row r="26" spans="1:8" x14ac:dyDescent="0.3">
      <c r="A26" s="45">
        <v>11</v>
      </c>
      <c r="B26" s="46" t="s">
        <v>39</v>
      </c>
      <c r="C26" s="51" t="s">
        <v>143</v>
      </c>
      <c r="D26" s="22">
        <v>2014</v>
      </c>
      <c r="E26" s="22">
        <f t="shared" si="1"/>
        <v>8</v>
      </c>
      <c r="F26" s="41" t="s">
        <v>34</v>
      </c>
      <c r="G26" s="382">
        <v>6.0416666666666667E-2</v>
      </c>
      <c r="H26" s="6">
        <v>1</v>
      </c>
    </row>
    <row r="27" spans="1:8" x14ac:dyDescent="0.3">
      <c r="A27" s="45">
        <v>12</v>
      </c>
      <c r="B27" s="46" t="s">
        <v>39</v>
      </c>
      <c r="C27" s="51" t="s">
        <v>46</v>
      </c>
      <c r="D27" s="51">
        <v>2014</v>
      </c>
      <c r="E27" s="22">
        <f t="shared" si="1"/>
        <v>8</v>
      </c>
      <c r="F27" s="23" t="s">
        <v>32</v>
      </c>
      <c r="G27" s="382">
        <v>6.25E-2</v>
      </c>
      <c r="H27" s="6">
        <v>1</v>
      </c>
    </row>
    <row r="28" spans="1:8" x14ac:dyDescent="0.3">
      <c r="A28" s="45">
        <v>13</v>
      </c>
      <c r="B28" s="46" t="s">
        <v>39</v>
      </c>
      <c r="C28" s="47" t="s">
        <v>302</v>
      </c>
      <c r="D28" s="51">
        <v>2014</v>
      </c>
      <c r="E28" s="22">
        <f t="shared" si="1"/>
        <v>8</v>
      </c>
      <c r="F28" s="41" t="s">
        <v>34</v>
      </c>
      <c r="G28" s="382">
        <v>6.25E-2</v>
      </c>
      <c r="H28" s="6">
        <v>1</v>
      </c>
    </row>
    <row r="29" spans="1:8" x14ac:dyDescent="0.3">
      <c r="A29" s="45">
        <v>14</v>
      </c>
      <c r="B29" s="46" t="s">
        <v>39</v>
      </c>
      <c r="C29" s="51" t="s">
        <v>139</v>
      </c>
      <c r="D29" s="51">
        <v>2015</v>
      </c>
      <c r="E29" s="22">
        <f t="shared" si="1"/>
        <v>7</v>
      </c>
      <c r="F29" s="41" t="s">
        <v>34</v>
      </c>
      <c r="G29" s="382">
        <v>6.3194444444444442E-2</v>
      </c>
      <c r="H29" s="6">
        <v>1</v>
      </c>
    </row>
    <row r="30" spans="1:8" x14ac:dyDescent="0.3">
      <c r="A30" s="45">
        <v>15</v>
      </c>
      <c r="B30" s="46" t="s">
        <v>39</v>
      </c>
      <c r="C30" s="47" t="s">
        <v>303</v>
      </c>
      <c r="D30" s="51">
        <v>2014</v>
      </c>
      <c r="E30" s="22">
        <f t="shared" si="1"/>
        <v>8</v>
      </c>
      <c r="F30" s="41" t="s">
        <v>34</v>
      </c>
      <c r="G30" s="382">
        <v>6.5277777777777782E-2</v>
      </c>
      <c r="H30" s="6">
        <v>1</v>
      </c>
    </row>
    <row r="31" spans="1:8" x14ac:dyDescent="0.3">
      <c r="A31" s="45">
        <v>16</v>
      </c>
      <c r="B31" s="46" t="s">
        <v>39</v>
      </c>
      <c r="C31" s="47" t="s">
        <v>244</v>
      </c>
      <c r="D31" s="51">
        <v>2015</v>
      </c>
      <c r="E31" s="22">
        <f t="shared" si="1"/>
        <v>7</v>
      </c>
      <c r="F31" s="41" t="s">
        <v>34</v>
      </c>
      <c r="G31" s="382">
        <v>6.6666666666666666E-2</v>
      </c>
      <c r="H31" s="6">
        <v>1</v>
      </c>
    </row>
    <row r="32" spans="1:8" ht="15" thickBot="1" x14ac:dyDescent="0.35">
      <c r="A32" s="45">
        <v>17</v>
      </c>
      <c r="B32" s="46" t="s">
        <v>39</v>
      </c>
      <c r="C32" s="47" t="s">
        <v>241</v>
      </c>
      <c r="D32" s="51">
        <v>2015</v>
      </c>
      <c r="E32" s="22">
        <f t="shared" si="1"/>
        <v>7</v>
      </c>
      <c r="F32" s="41" t="s">
        <v>34</v>
      </c>
      <c r="G32" s="382" t="s">
        <v>304</v>
      </c>
      <c r="H32" s="6">
        <v>1</v>
      </c>
    </row>
    <row r="33" spans="1:8" ht="15" thickBot="1" x14ac:dyDescent="0.35">
      <c r="A33" s="1"/>
      <c r="B33" s="2" t="s">
        <v>47</v>
      </c>
      <c r="C33" s="2" t="s">
        <v>48</v>
      </c>
      <c r="D33" s="516" t="s">
        <v>49</v>
      </c>
      <c r="E33" s="516"/>
      <c r="F33" s="378" t="s">
        <v>169</v>
      </c>
      <c r="G33" s="379" t="s">
        <v>50</v>
      </c>
      <c r="H33" s="384"/>
    </row>
    <row r="34" spans="1:8" ht="15" thickBot="1" x14ac:dyDescent="0.35">
      <c r="A34" s="5" t="s">
        <v>7</v>
      </c>
      <c r="B34" s="7" t="s">
        <v>8</v>
      </c>
      <c r="C34" s="7" t="s">
        <v>9</v>
      </c>
      <c r="D34" s="6" t="s">
        <v>10</v>
      </c>
      <c r="E34" s="22" t="s">
        <v>125</v>
      </c>
      <c r="F34" s="6" t="s">
        <v>12</v>
      </c>
      <c r="G34" s="380" t="s">
        <v>13</v>
      </c>
      <c r="H34" s="12" t="s">
        <v>19</v>
      </c>
    </row>
    <row r="35" spans="1:8" x14ac:dyDescent="0.3">
      <c r="A35" s="45">
        <v>1</v>
      </c>
      <c r="B35" s="46" t="s">
        <v>47</v>
      </c>
      <c r="C35" s="51" t="s">
        <v>29</v>
      </c>
      <c r="D35" s="22">
        <v>2012</v>
      </c>
      <c r="E35" s="22">
        <f t="shared" ref="E35:E49" si="2">SUM(2022-D35)</f>
        <v>10</v>
      </c>
      <c r="F35" s="196" t="s">
        <v>258</v>
      </c>
      <c r="G35" s="385">
        <v>0.12569444444444444</v>
      </c>
      <c r="H35" s="169">
        <v>15</v>
      </c>
    </row>
    <row r="36" spans="1:8" x14ac:dyDescent="0.3">
      <c r="A36" s="45">
        <v>2</v>
      </c>
      <c r="B36" s="46" t="s">
        <v>47</v>
      </c>
      <c r="C36" s="51" t="s">
        <v>147</v>
      </c>
      <c r="D36" s="51">
        <v>2012</v>
      </c>
      <c r="E36" s="22">
        <f t="shared" si="2"/>
        <v>10</v>
      </c>
      <c r="F36" s="32" t="s">
        <v>30</v>
      </c>
      <c r="G36" s="382">
        <v>0.12986111111111112</v>
      </c>
      <c r="H36" s="170">
        <v>12</v>
      </c>
    </row>
    <row r="37" spans="1:8" x14ac:dyDescent="0.3">
      <c r="A37" s="45">
        <v>3</v>
      </c>
      <c r="B37" s="46" t="s">
        <v>47</v>
      </c>
      <c r="C37" s="51" t="s">
        <v>146</v>
      </c>
      <c r="D37" s="51">
        <v>2012</v>
      </c>
      <c r="E37" s="22">
        <f t="shared" si="2"/>
        <v>10</v>
      </c>
      <c r="F37" s="32" t="s">
        <v>30</v>
      </c>
      <c r="G37" s="382">
        <v>0.13680555555555554</v>
      </c>
      <c r="H37" s="170">
        <v>10</v>
      </c>
    </row>
    <row r="38" spans="1:8" x14ac:dyDescent="0.3">
      <c r="A38" s="45">
        <v>4</v>
      </c>
      <c r="B38" s="46" t="s">
        <v>47</v>
      </c>
      <c r="C38" s="162" t="s">
        <v>234</v>
      </c>
      <c r="D38" s="22">
        <v>2013</v>
      </c>
      <c r="E38" s="22">
        <f t="shared" si="2"/>
        <v>9</v>
      </c>
      <c r="F38" s="159" t="s">
        <v>200</v>
      </c>
      <c r="G38" s="382">
        <v>0.14375000000000002</v>
      </c>
      <c r="H38" s="170">
        <v>8</v>
      </c>
    </row>
    <row r="39" spans="1:8" x14ac:dyDescent="0.3">
      <c r="A39" s="45">
        <v>5</v>
      </c>
      <c r="B39" s="46" t="s">
        <v>47</v>
      </c>
      <c r="C39" s="51" t="s">
        <v>31</v>
      </c>
      <c r="D39" s="22">
        <v>2013</v>
      </c>
      <c r="E39" s="22">
        <f t="shared" si="2"/>
        <v>9</v>
      </c>
      <c r="F39" s="23" t="s">
        <v>32</v>
      </c>
      <c r="G39" s="382">
        <v>0.14652777777777778</v>
      </c>
      <c r="H39" s="6">
        <v>7</v>
      </c>
    </row>
    <row r="40" spans="1:8" x14ac:dyDescent="0.3">
      <c r="A40" s="45">
        <v>6</v>
      </c>
      <c r="B40" s="46" t="s">
        <v>47</v>
      </c>
      <c r="C40" s="51" t="s">
        <v>148</v>
      </c>
      <c r="D40" s="22">
        <v>2013</v>
      </c>
      <c r="E40" s="22">
        <f t="shared" si="2"/>
        <v>9</v>
      </c>
      <c r="F40" s="32" t="s">
        <v>30</v>
      </c>
      <c r="G40" s="382">
        <v>0.14791666666666667</v>
      </c>
      <c r="H40" s="6">
        <v>6</v>
      </c>
    </row>
    <row r="41" spans="1:8" x14ac:dyDescent="0.3">
      <c r="A41" s="45">
        <v>7</v>
      </c>
      <c r="B41" s="46" t="s">
        <v>47</v>
      </c>
      <c r="C41" s="51" t="s">
        <v>145</v>
      </c>
      <c r="D41" s="51">
        <v>2013</v>
      </c>
      <c r="E41" s="22">
        <f t="shared" si="2"/>
        <v>9</v>
      </c>
      <c r="F41" s="32" t="s">
        <v>30</v>
      </c>
      <c r="G41" s="382">
        <v>0.14791666666666667</v>
      </c>
      <c r="H41" s="6">
        <v>5</v>
      </c>
    </row>
    <row r="42" spans="1:8" x14ac:dyDescent="0.3">
      <c r="A42" s="45">
        <v>8</v>
      </c>
      <c r="B42" s="46" t="s">
        <v>47</v>
      </c>
      <c r="C42" s="162" t="s">
        <v>232</v>
      </c>
      <c r="D42" s="22">
        <v>2012</v>
      </c>
      <c r="E42" s="22">
        <f t="shared" si="2"/>
        <v>10</v>
      </c>
      <c r="F42" s="41" t="s">
        <v>34</v>
      </c>
      <c r="G42" s="382">
        <v>0.15277777777777776</v>
      </c>
      <c r="H42" s="6">
        <v>4</v>
      </c>
    </row>
    <row r="43" spans="1:8" x14ac:dyDescent="0.3">
      <c r="A43" s="45">
        <v>9</v>
      </c>
      <c r="B43" s="46" t="s">
        <v>47</v>
      </c>
      <c r="C43" s="162" t="s">
        <v>230</v>
      </c>
      <c r="D43" s="22">
        <v>2012</v>
      </c>
      <c r="E43" s="22">
        <f t="shared" si="2"/>
        <v>10</v>
      </c>
      <c r="F43" s="51" t="s">
        <v>239</v>
      </c>
      <c r="G43" s="382">
        <v>0.15555555555555556</v>
      </c>
      <c r="H43" s="6">
        <v>3</v>
      </c>
    </row>
    <row r="44" spans="1:8" x14ac:dyDescent="0.3">
      <c r="A44" s="45">
        <v>10</v>
      </c>
      <c r="B44" s="46" t="s">
        <v>47</v>
      </c>
      <c r="C44" s="47" t="s">
        <v>33</v>
      </c>
      <c r="D44" s="22">
        <v>2012</v>
      </c>
      <c r="E44" s="22">
        <f t="shared" si="2"/>
        <v>10</v>
      </c>
      <c r="F44" s="41" t="s">
        <v>34</v>
      </c>
      <c r="G44" s="382">
        <v>0.15902777777777777</v>
      </c>
      <c r="H44" s="6">
        <v>2</v>
      </c>
    </row>
    <row r="45" spans="1:8" x14ac:dyDescent="0.3">
      <c r="A45" s="45">
        <v>11</v>
      </c>
      <c r="B45" s="46" t="s">
        <v>47</v>
      </c>
      <c r="C45" s="47" t="s">
        <v>124</v>
      </c>
      <c r="D45" s="22">
        <v>2013</v>
      </c>
      <c r="E45" s="22">
        <f t="shared" si="2"/>
        <v>9</v>
      </c>
      <c r="F45" s="41" t="s">
        <v>34</v>
      </c>
      <c r="G45" s="382">
        <v>0.16527777777777777</v>
      </c>
      <c r="H45" s="6">
        <v>1</v>
      </c>
    </row>
    <row r="46" spans="1:8" x14ac:dyDescent="0.3">
      <c r="A46" s="45">
        <v>12</v>
      </c>
      <c r="B46" s="46" t="s">
        <v>47</v>
      </c>
      <c r="C46" s="51" t="s">
        <v>36</v>
      </c>
      <c r="D46" s="22">
        <v>2013</v>
      </c>
      <c r="E46" s="22">
        <f t="shared" si="2"/>
        <v>9</v>
      </c>
      <c r="F46" s="41" t="s">
        <v>34</v>
      </c>
      <c r="G46" s="382">
        <v>0.16944444444444443</v>
      </c>
      <c r="H46" s="6">
        <v>1</v>
      </c>
    </row>
    <row r="47" spans="1:8" x14ac:dyDescent="0.3">
      <c r="A47" s="45">
        <v>13</v>
      </c>
      <c r="B47" s="46" t="s">
        <v>47</v>
      </c>
      <c r="C47" s="51" t="s">
        <v>305</v>
      </c>
      <c r="D47" s="51">
        <v>2012</v>
      </c>
      <c r="E47" s="22">
        <f t="shared" si="2"/>
        <v>10</v>
      </c>
      <c r="F47" s="55" t="s">
        <v>239</v>
      </c>
      <c r="G47" s="382">
        <v>0.17083333333333331</v>
      </c>
      <c r="H47" s="6">
        <v>1</v>
      </c>
    </row>
    <row r="48" spans="1:8" x14ac:dyDescent="0.3">
      <c r="A48" s="45">
        <v>14</v>
      </c>
      <c r="B48" s="46" t="s">
        <v>47</v>
      </c>
      <c r="C48" s="47" t="s">
        <v>35</v>
      </c>
      <c r="D48" s="22">
        <v>2013</v>
      </c>
      <c r="E48" s="22">
        <f t="shared" si="2"/>
        <v>9</v>
      </c>
      <c r="F48" s="41" t="s">
        <v>34</v>
      </c>
      <c r="G48" s="382">
        <v>0.17222222222222225</v>
      </c>
      <c r="H48" s="6">
        <v>1</v>
      </c>
    </row>
    <row r="49" spans="1:8" ht="15" thickBot="1" x14ac:dyDescent="0.35">
      <c r="A49" s="45">
        <v>15</v>
      </c>
      <c r="B49" s="46" t="s">
        <v>47</v>
      </c>
      <c r="C49" s="160" t="s">
        <v>236</v>
      </c>
      <c r="D49" s="22">
        <v>2012</v>
      </c>
      <c r="E49" s="22">
        <f t="shared" si="2"/>
        <v>10</v>
      </c>
      <c r="F49" s="159" t="s">
        <v>200</v>
      </c>
      <c r="G49" s="382">
        <v>0.17361111111111113</v>
      </c>
      <c r="H49" s="6">
        <v>1</v>
      </c>
    </row>
    <row r="50" spans="1:8" ht="15" thickBot="1" x14ac:dyDescent="0.35">
      <c r="A50" s="69"/>
      <c r="B50" s="70" t="s">
        <v>60</v>
      </c>
      <c r="C50" s="70" t="s">
        <v>61</v>
      </c>
      <c r="D50" s="517" t="s">
        <v>49</v>
      </c>
      <c r="E50" s="517"/>
      <c r="F50" s="377" t="s">
        <v>169</v>
      </c>
      <c r="G50" s="386" t="s">
        <v>62</v>
      </c>
      <c r="H50" s="384"/>
    </row>
    <row r="51" spans="1:8" ht="15" thickBot="1" x14ac:dyDescent="0.35">
      <c r="A51" s="5" t="s">
        <v>7</v>
      </c>
      <c r="B51" s="7" t="s">
        <v>8</v>
      </c>
      <c r="C51" s="7" t="s">
        <v>9</v>
      </c>
      <c r="D51" s="71" t="s">
        <v>10</v>
      </c>
      <c r="E51" s="22" t="s">
        <v>125</v>
      </c>
      <c r="F51" s="71" t="s">
        <v>12</v>
      </c>
      <c r="G51" s="380" t="s">
        <v>13</v>
      </c>
      <c r="H51" s="12" t="s">
        <v>19</v>
      </c>
    </row>
    <row r="52" spans="1:8" x14ac:dyDescent="0.3">
      <c r="A52" s="45">
        <v>1</v>
      </c>
      <c r="B52" s="46" t="s">
        <v>60</v>
      </c>
      <c r="C52" s="51" t="s">
        <v>45</v>
      </c>
      <c r="D52" s="51">
        <v>2012</v>
      </c>
      <c r="E52" s="22">
        <f t="shared" ref="E52:E62" si="3">SUM(2022-D52)</f>
        <v>10</v>
      </c>
      <c r="F52" s="41" t="s">
        <v>34</v>
      </c>
      <c r="G52" s="382">
        <v>0.16180555555555556</v>
      </c>
      <c r="H52" s="169">
        <v>15</v>
      </c>
    </row>
    <row r="53" spans="1:8" x14ac:dyDescent="0.3">
      <c r="A53" s="45">
        <v>2</v>
      </c>
      <c r="B53" s="46" t="s">
        <v>60</v>
      </c>
      <c r="C53" s="387" t="s">
        <v>223</v>
      </c>
      <c r="D53" s="388">
        <v>2012</v>
      </c>
      <c r="E53" s="22">
        <f t="shared" si="3"/>
        <v>10</v>
      </c>
      <c r="F53" s="159" t="s">
        <v>200</v>
      </c>
      <c r="G53" s="382">
        <v>0.16319444444444445</v>
      </c>
      <c r="H53" s="170">
        <v>12</v>
      </c>
    </row>
    <row r="54" spans="1:8" x14ac:dyDescent="0.3">
      <c r="A54" s="45">
        <v>3</v>
      </c>
      <c r="B54" s="46" t="s">
        <v>60</v>
      </c>
      <c r="C54" s="51" t="s">
        <v>43</v>
      </c>
      <c r="D54" s="51">
        <v>2012</v>
      </c>
      <c r="E54" s="22">
        <f t="shared" si="3"/>
        <v>10</v>
      </c>
      <c r="F54" s="41" t="s">
        <v>34</v>
      </c>
      <c r="G54" s="382">
        <v>0.16805555555555554</v>
      </c>
      <c r="H54" s="170">
        <v>10</v>
      </c>
    </row>
    <row r="55" spans="1:8" x14ac:dyDescent="0.3">
      <c r="A55" s="45">
        <v>4</v>
      </c>
      <c r="B55" s="46" t="s">
        <v>60</v>
      </c>
      <c r="C55" s="160" t="s">
        <v>225</v>
      </c>
      <c r="D55" s="46">
        <v>2012</v>
      </c>
      <c r="E55" s="22">
        <f t="shared" si="3"/>
        <v>10</v>
      </c>
      <c r="F55" s="159" t="s">
        <v>200</v>
      </c>
      <c r="G55" s="382">
        <v>0.17430555555555557</v>
      </c>
      <c r="H55" s="170">
        <v>8</v>
      </c>
    </row>
    <row r="56" spans="1:8" x14ac:dyDescent="0.3">
      <c r="A56" s="45">
        <v>5</v>
      </c>
      <c r="B56" s="46" t="s">
        <v>60</v>
      </c>
      <c r="C56" s="160" t="s">
        <v>306</v>
      </c>
      <c r="D56" s="46">
        <v>2012</v>
      </c>
      <c r="E56" s="22">
        <f t="shared" si="3"/>
        <v>10</v>
      </c>
      <c r="F56" s="55" t="s">
        <v>134</v>
      </c>
      <c r="G56" s="382">
        <v>0.1763888888888889</v>
      </c>
      <c r="H56" s="6">
        <v>7</v>
      </c>
    </row>
    <row r="57" spans="1:8" x14ac:dyDescent="0.3">
      <c r="A57" s="45">
        <v>6</v>
      </c>
      <c r="B57" s="46" t="s">
        <v>60</v>
      </c>
      <c r="C57" s="47" t="s">
        <v>41</v>
      </c>
      <c r="D57" s="51">
        <v>2012</v>
      </c>
      <c r="E57" s="22">
        <f t="shared" si="3"/>
        <v>10</v>
      </c>
      <c r="F57" s="41" t="s">
        <v>34</v>
      </c>
      <c r="G57" s="382">
        <v>0.17916666666666667</v>
      </c>
      <c r="H57" s="6">
        <v>6</v>
      </c>
    </row>
    <row r="58" spans="1:8" x14ac:dyDescent="0.3">
      <c r="A58" s="45">
        <v>7</v>
      </c>
      <c r="B58" s="46" t="s">
        <v>60</v>
      </c>
      <c r="C58" s="160" t="s">
        <v>224</v>
      </c>
      <c r="D58" s="46">
        <v>2012</v>
      </c>
      <c r="E58" s="22">
        <f t="shared" si="3"/>
        <v>10</v>
      </c>
      <c r="F58" s="159" t="s">
        <v>200</v>
      </c>
      <c r="G58" s="382">
        <v>0.19166666666666665</v>
      </c>
      <c r="H58" s="6">
        <v>5</v>
      </c>
    </row>
    <row r="59" spans="1:8" x14ac:dyDescent="0.3">
      <c r="A59" s="45">
        <v>8</v>
      </c>
      <c r="B59" s="46" t="s">
        <v>60</v>
      </c>
      <c r="C59" s="160" t="s">
        <v>227</v>
      </c>
      <c r="D59" s="46">
        <v>2012</v>
      </c>
      <c r="E59" s="22">
        <f t="shared" si="3"/>
        <v>10</v>
      </c>
      <c r="F59" s="23" t="s">
        <v>32</v>
      </c>
      <c r="G59" s="382">
        <v>0.20347222222222219</v>
      </c>
      <c r="H59" s="6">
        <v>4</v>
      </c>
    </row>
    <row r="60" spans="1:8" x14ac:dyDescent="0.3">
      <c r="A60" s="45">
        <v>9</v>
      </c>
      <c r="B60" s="46" t="s">
        <v>60</v>
      </c>
      <c r="C60" s="51" t="s">
        <v>121</v>
      </c>
      <c r="D60" s="22">
        <v>2013</v>
      </c>
      <c r="E60" s="22">
        <f t="shared" si="3"/>
        <v>9</v>
      </c>
      <c r="F60" s="41" t="s">
        <v>34</v>
      </c>
      <c r="G60" s="382">
        <v>0.20486111111111113</v>
      </c>
      <c r="H60" s="6">
        <v>3</v>
      </c>
    </row>
    <row r="61" spans="1:8" x14ac:dyDescent="0.3">
      <c r="A61" s="45">
        <v>10</v>
      </c>
      <c r="B61" s="46" t="s">
        <v>60</v>
      </c>
      <c r="C61" s="160" t="s">
        <v>226</v>
      </c>
      <c r="D61" s="46">
        <v>2012</v>
      </c>
      <c r="E61" s="22">
        <f t="shared" si="3"/>
        <v>10</v>
      </c>
      <c r="F61" s="159" t="s">
        <v>200</v>
      </c>
      <c r="G61" s="382">
        <v>0.20833333333333334</v>
      </c>
      <c r="H61" s="6">
        <v>2</v>
      </c>
    </row>
    <row r="62" spans="1:8" ht="15" thickBot="1" x14ac:dyDescent="0.35">
      <c r="A62" s="45">
        <v>11</v>
      </c>
      <c r="B62" s="46" t="s">
        <v>60</v>
      </c>
      <c r="C62" s="160" t="s">
        <v>307</v>
      </c>
      <c r="D62" s="46">
        <v>2012</v>
      </c>
      <c r="E62" s="22">
        <f t="shared" si="3"/>
        <v>10</v>
      </c>
      <c r="F62" s="55" t="s">
        <v>134</v>
      </c>
      <c r="G62" s="382">
        <v>0.22916666666666666</v>
      </c>
      <c r="H62" s="6">
        <v>1</v>
      </c>
    </row>
    <row r="63" spans="1:8" ht="15" thickBot="1" x14ac:dyDescent="0.35">
      <c r="A63" s="1"/>
      <c r="B63" s="2" t="s">
        <v>69</v>
      </c>
      <c r="C63" s="2" t="s">
        <v>70</v>
      </c>
      <c r="D63" s="516" t="s">
        <v>71</v>
      </c>
      <c r="E63" s="516"/>
      <c r="F63" s="378" t="s">
        <v>170</v>
      </c>
      <c r="G63" s="379" t="s">
        <v>62</v>
      </c>
      <c r="H63" s="384"/>
    </row>
    <row r="64" spans="1:8" ht="15" thickBot="1" x14ac:dyDescent="0.35">
      <c r="A64" s="5" t="s">
        <v>7</v>
      </c>
      <c r="B64" s="7" t="s">
        <v>8</v>
      </c>
      <c r="C64" s="7" t="s">
        <v>9</v>
      </c>
      <c r="D64" s="6" t="s">
        <v>10</v>
      </c>
      <c r="E64" s="22" t="s">
        <v>125</v>
      </c>
      <c r="F64" s="6" t="s">
        <v>12</v>
      </c>
      <c r="G64" s="380" t="s">
        <v>13</v>
      </c>
      <c r="H64" s="12" t="s">
        <v>19</v>
      </c>
    </row>
    <row r="65" spans="1:8" x14ac:dyDescent="0.3">
      <c r="A65" s="45">
        <v>1</v>
      </c>
      <c r="B65" s="46" t="s">
        <v>69</v>
      </c>
      <c r="C65" s="51" t="s">
        <v>51</v>
      </c>
      <c r="D65" s="51">
        <v>2010</v>
      </c>
      <c r="E65" s="22">
        <f t="shared" ref="E65:E75" si="4">SUM(2022-D65)</f>
        <v>12</v>
      </c>
      <c r="F65" s="41" t="s">
        <v>34</v>
      </c>
      <c r="G65" s="382">
        <v>0.15486111111111112</v>
      </c>
      <c r="H65" s="169">
        <v>15</v>
      </c>
    </row>
    <row r="66" spans="1:8" x14ac:dyDescent="0.3">
      <c r="A66" s="45">
        <v>2</v>
      </c>
      <c r="B66" s="46" t="s">
        <v>69</v>
      </c>
      <c r="C66" s="51" t="s">
        <v>215</v>
      </c>
      <c r="D66" s="51">
        <v>2010</v>
      </c>
      <c r="E66" s="22">
        <f t="shared" si="4"/>
        <v>12</v>
      </c>
      <c r="F66" s="41" t="s">
        <v>34</v>
      </c>
      <c r="G66" s="382">
        <v>0.15625</v>
      </c>
      <c r="H66" s="170">
        <v>12</v>
      </c>
    </row>
    <row r="67" spans="1:8" x14ac:dyDescent="0.3">
      <c r="A67" s="45">
        <v>3</v>
      </c>
      <c r="B67" s="46" t="s">
        <v>69</v>
      </c>
      <c r="C67" s="47" t="s">
        <v>52</v>
      </c>
      <c r="D67" s="51">
        <v>2010</v>
      </c>
      <c r="E67" s="22">
        <f t="shared" si="4"/>
        <v>12</v>
      </c>
      <c r="F67" s="23" t="s">
        <v>32</v>
      </c>
      <c r="G67" s="382">
        <v>0.15902777777777777</v>
      </c>
      <c r="H67" s="170">
        <v>10</v>
      </c>
    </row>
    <row r="68" spans="1:8" x14ac:dyDescent="0.3">
      <c r="A68" s="45">
        <v>4</v>
      </c>
      <c r="B68" s="46" t="s">
        <v>69</v>
      </c>
      <c r="C68" s="47" t="s">
        <v>151</v>
      </c>
      <c r="D68" s="22">
        <v>2010</v>
      </c>
      <c r="E68" s="22">
        <f t="shared" si="4"/>
        <v>12</v>
      </c>
      <c r="F68" s="23" t="s">
        <v>32</v>
      </c>
      <c r="G68" s="382">
        <v>0.16874999999999998</v>
      </c>
      <c r="H68" s="170">
        <v>8</v>
      </c>
    </row>
    <row r="69" spans="1:8" x14ac:dyDescent="0.3">
      <c r="A69" s="45">
        <v>5</v>
      </c>
      <c r="B69" s="46" t="s">
        <v>69</v>
      </c>
      <c r="C69" s="51" t="s">
        <v>308</v>
      </c>
      <c r="D69" s="51">
        <v>2010</v>
      </c>
      <c r="E69" s="22">
        <f t="shared" si="4"/>
        <v>12</v>
      </c>
      <c r="F69" s="159" t="s">
        <v>200</v>
      </c>
      <c r="G69" s="382">
        <v>0.17361111111111113</v>
      </c>
      <c r="H69" s="6">
        <v>7</v>
      </c>
    </row>
    <row r="70" spans="1:8" x14ac:dyDescent="0.3">
      <c r="A70" s="45">
        <v>6</v>
      </c>
      <c r="B70" s="46" t="s">
        <v>69</v>
      </c>
      <c r="C70" s="51" t="s">
        <v>58</v>
      </c>
      <c r="D70" s="22">
        <v>2011</v>
      </c>
      <c r="E70" s="22">
        <f t="shared" si="4"/>
        <v>11</v>
      </c>
      <c r="F70" s="41" t="s">
        <v>34</v>
      </c>
      <c r="G70" s="382">
        <v>0.17500000000000002</v>
      </c>
      <c r="H70" s="6">
        <v>6</v>
      </c>
    </row>
    <row r="71" spans="1:8" x14ac:dyDescent="0.3">
      <c r="A71" s="45">
        <v>7</v>
      </c>
      <c r="B71" s="46" t="s">
        <v>69</v>
      </c>
      <c r="C71" s="51" t="s">
        <v>309</v>
      </c>
      <c r="D71" s="51">
        <v>2010</v>
      </c>
      <c r="E71" s="22">
        <f t="shared" si="4"/>
        <v>12</v>
      </c>
      <c r="F71" s="159" t="s">
        <v>200</v>
      </c>
      <c r="G71" s="382">
        <v>0.17847222222222223</v>
      </c>
      <c r="H71" s="6">
        <v>5</v>
      </c>
    </row>
    <row r="72" spans="1:8" x14ac:dyDescent="0.3">
      <c r="A72" s="45">
        <v>8</v>
      </c>
      <c r="B72" s="46" t="s">
        <v>69</v>
      </c>
      <c r="C72" s="51" t="s">
        <v>53</v>
      </c>
      <c r="D72" s="51">
        <v>2010</v>
      </c>
      <c r="E72" s="22">
        <f t="shared" si="4"/>
        <v>12</v>
      </c>
      <c r="F72" s="41" t="s">
        <v>34</v>
      </c>
      <c r="G72" s="382">
        <v>0.17916666666666667</v>
      </c>
      <c r="H72" s="6">
        <v>4</v>
      </c>
    </row>
    <row r="73" spans="1:8" x14ac:dyDescent="0.3">
      <c r="A73" s="45">
        <v>9</v>
      </c>
      <c r="B73" s="46" t="s">
        <v>69</v>
      </c>
      <c r="C73" s="51" t="s">
        <v>54</v>
      </c>
      <c r="D73" s="51">
        <v>2011</v>
      </c>
      <c r="E73" s="22">
        <f t="shared" si="4"/>
        <v>11</v>
      </c>
      <c r="F73" s="41" t="s">
        <v>34</v>
      </c>
      <c r="G73" s="382">
        <v>0.17986111111111111</v>
      </c>
      <c r="H73" s="6">
        <v>3</v>
      </c>
    </row>
    <row r="74" spans="1:8" x14ac:dyDescent="0.3">
      <c r="A74" s="45">
        <v>10</v>
      </c>
      <c r="B74" s="46" t="s">
        <v>69</v>
      </c>
      <c r="C74" s="51" t="s">
        <v>57</v>
      </c>
      <c r="D74" s="83">
        <v>2011</v>
      </c>
      <c r="E74" s="22">
        <f t="shared" si="4"/>
        <v>11</v>
      </c>
      <c r="F74" s="41" t="s">
        <v>34</v>
      </c>
      <c r="G74" s="382">
        <v>0.1875</v>
      </c>
      <c r="H74" s="6">
        <v>2</v>
      </c>
    </row>
    <row r="75" spans="1:8" ht="15" thickBot="1" x14ac:dyDescent="0.35">
      <c r="A75" s="45">
        <v>11</v>
      </c>
      <c r="B75" s="46" t="s">
        <v>69</v>
      </c>
      <c r="C75" s="51" t="s">
        <v>216</v>
      </c>
      <c r="D75" s="51">
        <v>2011</v>
      </c>
      <c r="E75" s="22">
        <f t="shared" si="4"/>
        <v>11</v>
      </c>
      <c r="F75" s="41" t="s">
        <v>34</v>
      </c>
      <c r="G75" s="382">
        <v>0.23958333333333334</v>
      </c>
      <c r="H75" s="6">
        <v>1</v>
      </c>
    </row>
    <row r="76" spans="1:8" ht="15" thickBot="1" x14ac:dyDescent="0.35">
      <c r="A76" s="69"/>
      <c r="B76" s="70" t="s">
        <v>76</v>
      </c>
      <c r="C76" s="70" t="s">
        <v>77</v>
      </c>
      <c r="D76" s="517" t="s">
        <v>71</v>
      </c>
      <c r="E76" s="517"/>
      <c r="F76" s="377" t="s">
        <v>170</v>
      </c>
      <c r="G76" s="389" t="s">
        <v>78</v>
      </c>
      <c r="H76" s="384"/>
    </row>
    <row r="77" spans="1:8" ht="15" thickBot="1" x14ac:dyDescent="0.35">
      <c r="A77" s="5" t="s">
        <v>7</v>
      </c>
      <c r="B77" s="7" t="s">
        <v>8</v>
      </c>
      <c r="C77" s="7" t="s">
        <v>9</v>
      </c>
      <c r="D77" s="71" t="s">
        <v>10</v>
      </c>
      <c r="E77" s="22" t="s">
        <v>125</v>
      </c>
      <c r="F77" s="71" t="s">
        <v>12</v>
      </c>
      <c r="G77" s="380" t="s">
        <v>13</v>
      </c>
      <c r="H77" s="12" t="s">
        <v>19</v>
      </c>
    </row>
    <row r="78" spans="1:8" x14ac:dyDescent="0.3">
      <c r="A78" s="45">
        <v>1</v>
      </c>
      <c r="B78" s="46" t="s">
        <v>76</v>
      </c>
      <c r="C78" s="47" t="s">
        <v>64</v>
      </c>
      <c r="D78" s="22">
        <v>2010</v>
      </c>
      <c r="E78" s="22">
        <f t="shared" ref="E78:E90" si="5">SUM(2022-D78)</f>
        <v>12</v>
      </c>
      <c r="F78" s="41" t="s">
        <v>34</v>
      </c>
      <c r="G78" s="382">
        <v>0.21875</v>
      </c>
      <c r="H78" s="169">
        <v>15</v>
      </c>
    </row>
    <row r="79" spans="1:8" x14ac:dyDescent="0.3">
      <c r="A79" s="45">
        <v>2</v>
      </c>
      <c r="B79" s="46" t="s">
        <v>76</v>
      </c>
      <c r="C79" s="51" t="s">
        <v>310</v>
      </c>
      <c r="D79" s="22">
        <v>2011</v>
      </c>
      <c r="E79" s="22">
        <f t="shared" si="5"/>
        <v>11</v>
      </c>
      <c r="F79" s="159" t="s">
        <v>200</v>
      </c>
      <c r="G79" s="382">
        <v>0.22291666666666665</v>
      </c>
      <c r="H79" s="170">
        <v>12</v>
      </c>
    </row>
    <row r="80" spans="1:8" x14ac:dyDescent="0.3">
      <c r="A80" s="45">
        <v>3</v>
      </c>
      <c r="B80" s="46" t="s">
        <v>76</v>
      </c>
      <c r="C80" s="47" t="s">
        <v>63</v>
      </c>
      <c r="D80" s="22">
        <v>2011</v>
      </c>
      <c r="E80" s="22">
        <f t="shared" si="5"/>
        <v>11</v>
      </c>
      <c r="F80" s="41" t="s">
        <v>34</v>
      </c>
      <c r="G80" s="382">
        <v>0.22291666666666665</v>
      </c>
      <c r="H80" s="170">
        <v>10</v>
      </c>
    </row>
    <row r="81" spans="1:8" x14ac:dyDescent="0.3">
      <c r="A81" s="45">
        <v>4</v>
      </c>
      <c r="B81" s="46" t="s">
        <v>76</v>
      </c>
      <c r="C81" s="51" t="s">
        <v>66</v>
      </c>
      <c r="D81" s="51">
        <v>2010</v>
      </c>
      <c r="E81" s="22">
        <f t="shared" si="5"/>
        <v>12</v>
      </c>
      <c r="F81" s="41" t="s">
        <v>34</v>
      </c>
      <c r="G81" s="382">
        <v>0.22916666666666666</v>
      </c>
      <c r="H81" s="170">
        <v>8</v>
      </c>
    </row>
    <row r="82" spans="1:8" x14ac:dyDescent="0.3">
      <c r="A82" s="45">
        <v>5</v>
      </c>
      <c r="B82" s="46" t="s">
        <v>76</v>
      </c>
      <c r="C82" s="51" t="s">
        <v>112</v>
      </c>
      <c r="D82" s="51">
        <v>2011</v>
      </c>
      <c r="E82" s="22">
        <f t="shared" si="5"/>
        <v>11</v>
      </c>
      <c r="F82" s="23" t="s">
        <v>32</v>
      </c>
      <c r="G82" s="382">
        <v>0.24097222222222223</v>
      </c>
      <c r="H82" s="6">
        <v>7</v>
      </c>
    </row>
    <row r="83" spans="1:8" x14ac:dyDescent="0.3">
      <c r="A83" s="45">
        <v>6</v>
      </c>
      <c r="B83" s="46" t="s">
        <v>76</v>
      </c>
      <c r="C83" s="51" t="s">
        <v>212</v>
      </c>
      <c r="D83" s="22">
        <v>2010</v>
      </c>
      <c r="E83" s="22">
        <f t="shared" si="5"/>
        <v>12</v>
      </c>
      <c r="F83" s="159" t="s">
        <v>200</v>
      </c>
      <c r="G83" s="382">
        <v>0.24444444444444446</v>
      </c>
      <c r="H83" s="6">
        <v>6</v>
      </c>
    </row>
    <row r="84" spans="1:8" x14ac:dyDescent="0.3">
      <c r="A84" s="45">
        <v>7</v>
      </c>
      <c r="B84" s="46" t="s">
        <v>76</v>
      </c>
      <c r="C84" s="51" t="s">
        <v>311</v>
      </c>
      <c r="D84" s="22">
        <v>2011</v>
      </c>
      <c r="E84" s="22">
        <f t="shared" si="5"/>
        <v>11</v>
      </c>
      <c r="F84" s="159" t="s">
        <v>200</v>
      </c>
      <c r="G84" s="382">
        <v>0.24444444444444446</v>
      </c>
      <c r="H84" s="6">
        <v>5</v>
      </c>
    </row>
    <row r="85" spans="1:8" x14ac:dyDescent="0.3">
      <c r="A85" s="45">
        <v>8</v>
      </c>
      <c r="B85" s="46" t="s">
        <v>76</v>
      </c>
      <c r="C85" s="51" t="s">
        <v>210</v>
      </c>
      <c r="D85" s="22">
        <v>2011</v>
      </c>
      <c r="E85" s="22">
        <f t="shared" si="5"/>
        <v>11</v>
      </c>
      <c r="F85" s="41" t="s">
        <v>34</v>
      </c>
      <c r="G85" s="382">
        <v>0.25069444444444444</v>
      </c>
      <c r="H85" s="6">
        <v>4</v>
      </c>
    </row>
    <row r="86" spans="1:8" x14ac:dyDescent="0.3">
      <c r="A86" s="45">
        <v>9</v>
      </c>
      <c r="B86" s="46" t="s">
        <v>76</v>
      </c>
      <c r="C86" s="51" t="s">
        <v>211</v>
      </c>
      <c r="D86" s="22">
        <v>2010</v>
      </c>
      <c r="E86" s="22">
        <f t="shared" si="5"/>
        <v>12</v>
      </c>
      <c r="F86" s="159" t="s">
        <v>200</v>
      </c>
      <c r="G86" s="382">
        <v>0.25416666666666665</v>
      </c>
      <c r="H86" s="6">
        <v>3</v>
      </c>
    </row>
    <row r="87" spans="1:8" x14ac:dyDescent="0.3">
      <c r="A87" s="45">
        <v>10</v>
      </c>
      <c r="B87" s="46" t="s">
        <v>76</v>
      </c>
      <c r="C87" s="51" t="s">
        <v>67</v>
      </c>
      <c r="D87" s="51">
        <v>2011</v>
      </c>
      <c r="E87" s="22">
        <f t="shared" si="5"/>
        <v>11</v>
      </c>
      <c r="F87" s="41" t="s">
        <v>34</v>
      </c>
      <c r="G87" s="382">
        <v>0.27499999999999997</v>
      </c>
      <c r="H87" s="6">
        <v>2</v>
      </c>
    </row>
    <row r="88" spans="1:8" x14ac:dyDescent="0.3">
      <c r="A88" s="45">
        <v>11</v>
      </c>
      <c r="B88" s="46" t="s">
        <v>76</v>
      </c>
      <c r="C88" s="93" t="s">
        <v>111</v>
      </c>
      <c r="D88" s="93">
        <v>2011</v>
      </c>
      <c r="E88" s="110">
        <f t="shared" si="5"/>
        <v>11</v>
      </c>
      <c r="F88" s="390" t="s">
        <v>34</v>
      </c>
      <c r="G88" s="382">
        <v>0.28125</v>
      </c>
      <c r="H88" s="6">
        <v>1</v>
      </c>
    </row>
    <row r="89" spans="1:8" x14ac:dyDescent="0.3">
      <c r="A89" s="45">
        <v>12</v>
      </c>
      <c r="B89" s="46" t="s">
        <v>76</v>
      </c>
      <c r="C89" s="51" t="s">
        <v>214</v>
      </c>
      <c r="D89" s="22">
        <v>2010</v>
      </c>
      <c r="E89" s="22">
        <f t="shared" si="5"/>
        <v>12</v>
      </c>
      <c r="F89" s="159" t="s">
        <v>200</v>
      </c>
      <c r="G89" s="382">
        <v>0.28611111111111115</v>
      </c>
      <c r="H89" s="6">
        <v>1</v>
      </c>
    </row>
    <row r="90" spans="1:8" ht="15" thickBot="1" x14ac:dyDescent="0.35">
      <c r="A90" s="45">
        <v>13</v>
      </c>
      <c r="B90" s="46" t="s">
        <v>76</v>
      </c>
      <c r="C90" s="51" t="s">
        <v>213</v>
      </c>
      <c r="D90" s="22">
        <v>2011</v>
      </c>
      <c r="E90" s="22">
        <f t="shared" si="5"/>
        <v>11</v>
      </c>
      <c r="F90" s="159" t="s">
        <v>200</v>
      </c>
      <c r="G90" s="382">
        <v>0.28888888888888892</v>
      </c>
      <c r="H90" s="6">
        <v>1</v>
      </c>
    </row>
    <row r="91" spans="1:8" ht="15" thickBot="1" x14ac:dyDescent="0.35">
      <c r="A91" s="1"/>
      <c r="B91" s="2" t="s">
        <v>86</v>
      </c>
      <c r="C91" s="2" t="s">
        <v>87</v>
      </c>
      <c r="D91" s="516" t="s">
        <v>88</v>
      </c>
      <c r="E91" s="516"/>
      <c r="F91" s="378" t="s">
        <v>171</v>
      </c>
      <c r="G91" s="379" t="s">
        <v>78</v>
      </c>
      <c r="H91" s="384"/>
    </row>
    <row r="92" spans="1:8" ht="15" thickBot="1" x14ac:dyDescent="0.35">
      <c r="A92" s="5" t="s">
        <v>7</v>
      </c>
      <c r="B92" s="7" t="s">
        <v>8</v>
      </c>
      <c r="C92" s="7" t="s">
        <v>9</v>
      </c>
      <c r="D92" s="6" t="s">
        <v>10</v>
      </c>
      <c r="E92" s="22" t="s">
        <v>125</v>
      </c>
      <c r="F92" s="6" t="s">
        <v>12</v>
      </c>
      <c r="G92" s="380" t="s">
        <v>13</v>
      </c>
      <c r="H92" s="12" t="s">
        <v>19</v>
      </c>
    </row>
    <row r="93" spans="1:8" x14ac:dyDescent="0.3">
      <c r="A93" s="45">
        <v>1</v>
      </c>
      <c r="B93" s="46" t="s">
        <v>86</v>
      </c>
      <c r="C93" s="51" t="s">
        <v>312</v>
      </c>
      <c r="D93" s="51">
        <v>2007</v>
      </c>
      <c r="E93" s="22">
        <f>SUM(2020-D93)</f>
        <v>13</v>
      </c>
      <c r="F93" s="159" t="s">
        <v>200</v>
      </c>
      <c r="G93" s="382">
        <v>0.21875</v>
      </c>
      <c r="H93" s="169">
        <v>15</v>
      </c>
    </row>
    <row r="94" spans="1:8" x14ac:dyDescent="0.3">
      <c r="A94" s="45">
        <v>2</v>
      </c>
      <c r="B94" s="46" t="s">
        <v>86</v>
      </c>
      <c r="C94" s="47" t="s">
        <v>157</v>
      </c>
      <c r="D94" s="22">
        <v>2008</v>
      </c>
      <c r="E94" s="22">
        <f>SUM(2022-D94)</f>
        <v>14</v>
      </c>
      <c r="F94" s="41" t="s">
        <v>34</v>
      </c>
      <c r="G94" s="382">
        <v>0.22638888888888889</v>
      </c>
      <c r="H94" s="170">
        <v>12</v>
      </c>
    </row>
    <row r="95" spans="1:8" x14ac:dyDescent="0.3">
      <c r="A95" s="45">
        <v>3</v>
      </c>
      <c r="B95" s="46" t="s">
        <v>86</v>
      </c>
      <c r="C95" s="51" t="s">
        <v>75</v>
      </c>
      <c r="D95" s="22">
        <v>2009</v>
      </c>
      <c r="E95" s="22">
        <f>SUM(2022-D95)</f>
        <v>13</v>
      </c>
      <c r="F95" s="41" t="s">
        <v>34</v>
      </c>
      <c r="G95" s="382">
        <v>0.22916666666666666</v>
      </c>
      <c r="H95" s="170">
        <v>10</v>
      </c>
    </row>
    <row r="96" spans="1:8" x14ac:dyDescent="0.3">
      <c r="A96" s="45">
        <v>4</v>
      </c>
      <c r="B96" s="46" t="s">
        <v>86</v>
      </c>
      <c r="C96" s="51" t="s">
        <v>207</v>
      </c>
      <c r="D96" s="51">
        <v>2009</v>
      </c>
      <c r="E96" s="22">
        <f>SUM(2020-D96)</f>
        <v>11</v>
      </c>
      <c r="F96" s="159" t="s">
        <v>200</v>
      </c>
      <c r="G96" s="382">
        <v>0.23819444444444446</v>
      </c>
      <c r="H96" s="170">
        <v>8</v>
      </c>
    </row>
    <row r="97" spans="1:8" x14ac:dyDescent="0.3">
      <c r="A97" s="45">
        <v>5</v>
      </c>
      <c r="B97" s="46" t="s">
        <v>86</v>
      </c>
      <c r="C97" s="51" t="s">
        <v>316</v>
      </c>
      <c r="D97" s="51">
        <v>2009</v>
      </c>
      <c r="E97" s="22">
        <f>SUM(2020-D97)</f>
        <v>11</v>
      </c>
      <c r="F97" s="41" t="s">
        <v>34</v>
      </c>
      <c r="G97" s="382">
        <v>0.24236111111111111</v>
      </c>
      <c r="H97" s="6">
        <v>7</v>
      </c>
    </row>
    <row r="98" spans="1:8" x14ac:dyDescent="0.3">
      <c r="A98" s="45">
        <v>6</v>
      </c>
      <c r="B98" s="46" t="s">
        <v>86</v>
      </c>
      <c r="C98" s="51" t="s">
        <v>313</v>
      </c>
      <c r="D98" s="22">
        <v>2009</v>
      </c>
      <c r="E98" s="22">
        <f>SUM(2022-D98)</f>
        <v>13</v>
      </c>
      <c r="F98" s="41" t="s">
        <v>34</v>
      </c>
      <c r="G98" s="382">
        <v>0.24513888888888888</v>
      </c>
      <c r="H98" s="6">
        <v>6</v>
      </c>
    </row>
    <row r="99" spans="1:8" x14ac:dyDescent="0.3">
      <c r="A99" s="45">
        <v>7</v>
      </c>
      <c r="B99" s="46" t="s">
        <v>86</v>
      </c>
      <c r="C99" s="51" t="s">
        <v>73</v>
      </c>
      <c r="D99" s="22">
        <v>2008</v>
      </c>
      <c r="E99" s="22">
        <f>SUM(2022-D99)</f>
        <v>14</v>
      </c>
      <c r="F99" s="41" t="s">
        <v>34</v>
      </c>
      <c r="G99" s="382">
        <v>0.24583333333333335</v>
      </c>
      <c r="H99" s="6">
        <v>5</v>
      </c>
    </row>
    <row r="100" spans="1:8" x14ac:dyDescent="0.3">
      <c r="A100" s="45">
        <v>8</v>
      </c>
      <c r="B100" s="46" t="s">
        <v>86</v>
      </c>
      <c r="C100" s="51" t="s">
        <v>203</v>
      </c>
      <c r="D100" s="51">
        <v>2009</v>
      </c>
      <c r="E100" s="22">
        <f t="shared" ref="E100:E105" si="6">SUM(2020-D100)</f>
        <v>11</v>
      </c>
      <c r="F100" s="41" t="s">
        <v>34</v>
      </c>
      <c r="G100" s="382">
        <v>0.25069444444444444</v>
      </c>
      <c r="H100" s="6">
        <v>4</v>
      </c>
    </row>
    <row r="101" spans="1:8" x14ac:dyDescent="0.3">
      <c r="A101" s="45">
        <v>9</v>
      </c>
      <c r="B101" s="46" t="s">
        <v>86</v>
      </c>
      <c r="C101" s="51" t="s">
        <v>202</v>
      </c>
      <c r="D101" s="51">
        <v>2009</v>
      </c>
      <c r="E101" s="22">
        <f t="shared" si="6"/>
        <v>11</v>
      </c>
      <c r="F101" s="55" t="s">
        <v>196</v>
      </c>
      <c r="G101" s="382">
        <v>0.25277777777777777</v>
      </c>
      <c r="H101" s="6">
        <v>3</v>
      </c>
    </row>
    <row r="102" spans="1:8" x14ac:dyDescent="0.3">
      <c r="A102" s="45">
        <v>10</v>
      </c>
      <c r="B102" s="46" t="s">
        <v>86</v>
      </c>
      <c r="C102" s="51" t="s">
        <v>206</v>
      </c>
      <c r="D102" s="51">
        <v>2009</v>
      </c>
      <c r="E102" s="22">
        <f t="shared" si="6"/>
        <v>11</v>
      </c>
      <c r="F102" s="23" t="s">
        <v>32</v>
      </c>
      <c r="G102" s="382">
        <v>0.27152777777777776</v>
      </c>
      <c r="H102" s="6">
        <v>2</v>
      </c>
    </row>
    <row r="103" spans="1:8" x14ac:dyDescent="0.3">
      <c r="A103" s="45">
        <v>11</v>
      </c>
      <c r="B103" s="46" t="s">
        <v>86</v>
      </c>
      <c r="C103" s="51" t="s">
        <v>205</v>
      </c>
      <c r="D103" s="51">
        <v>2009</v>
      </c>
      <c r="E103" s="22">
        <f t="shared" si="6"/>
        <v>11</v>
      </c>
      <c r="F103" s="55" t="s">
        <v>185</v>
      </c>
      <c r="G103" s="382">
        <v>0.27569444444444446</v>
      </c>
      <c r="H103" s="6">
        <v>1</v>
      </c>
    </row>
    <row r="104" spans="1:8" x14ac:dyDescent="0.3">
      <c r="A104" s="45">
        <v>12</v>
      </c>
      <c r="B104" s="46" t="s">
        <v>86</v>
      </c>
      <c r="C104" s="51" t="s">
        <v>204</v>
      </c>
      <c r="D104" s="51">
        <v>2008</v>
      </c>
      <c r="E104" s="22">
        <f t="shared" si="6"/>
        <v>12</v>
      </c>
      <c r="F104" s="23" t="s">
        <v>32</v>
      </c>
      <c r="G104" s="382">
        <v>0.28125</v>
      </c>
      <c r="H104" s="6">
        <v>1</v>
      </c>
    </row>
    <row r="105" spans="1:8" ht="15" thickBot="1" x14ac:dyDescent="0.35">
      <c r="A105" s="45">
        <v>13</v>
      </c>
      <c r="B105" s="46" t="s">
        <v>86</v>
      </c>
      <c r="C105" s="51" t="s">
        <v>314</v>
      </c>
      <c r="D105" s="51">
        <v>2009</v>
      </c>
      <c r="E105" s="22">
        <f t="shared" si="6"/>
        <v>11</v>
      </c>
      <c r="F105" s="159" t="s">
        <v>200</v>
      </c>
      <c r="G105" s="382">
        <v>0.47500000000000003</v>
      </c>
      <c r="H105" s="6">
        <v>1</v>
      </c>
    </row>
    <row r="106" spans="1:8" ht="15" thickBot="1" x14ac:dyDescent="0.35">
      <c r="A106" s="69"/>
      <c r="B106" s="70" t="s">
        <v>90</v>
      </c>
      <c r="C106" s="70" t="s">
        <v>91</v>
      </c>
      <c r="D106" s="517" t="s">
        <v>88</v>
      </c>
      <c r="E106" s="517"/>
      <c r="F106" s="377" t="s">
        <v>171</v>
      </c>
      <c r="G106" s="389" t="s">
        <v>92</v>
      </c>
      <c r="H106" s="384"/>
    </row>
    <row r="107" spans="1:8" ht="15" thickBot="1" x14ac:dyDescent="0.35">
      <c r="A107" s="5" t="s">
        <v>7</v>
      </c>
      <c r="B107" s="7" t="s">
        <v>8</v>
      </c>
      <c r="C107" s="7" t="s">
        <v>9</v>
      </c>
      <c r="D107" s="71" t="s">
        <v>10</v>
      </c>
      <c r="E107" s="22" t="s">
        <v>125</v>
      </c>
      <c r="F107" s="71" t="s">
        <v>12</v>
      </c>
      <c r="G107" s="380" t="s">
        <v>13</v>
      </c>
      <c r="H107" s="12" t="s">
        <v>19</v>
      </c>
    </row>
    <row r="108" spans="1:8" x14ac:dyDescent="0.3">
      <c r="A108" s="45">
        <v>1</v>
      </c>
      <c r="B108" s="46" t="s">
        <v>90</v>
      </c>
      <c r="C108" s="51" t="s">
        <v>114</v>
      </c>
      <c r="D108" s="22">
        <v>2008</v>
      </c>
      <c r="E108" s="22">
        <f>SUM(2020-D108)</f>
        <v>12</v>
      </c>
      <c r="F108" s="41" t="s">
        <v>34</v>
      </c>
      <c r="G108" s="382">
        <v>0.26041666666666669</v>
      </c>
      <c r="H108" s="169">
        <v>15</v>
      </c>
    </row>
    <row r="109" spans="1:8" x14ac:dyDescent="0.3">
      <c r="A109" s="45">
        <v>2</v>
      </c>
      <c r="B109" s="46" t="s">
        <v>90</v>
      </c>
      <c r="C109" s="51" t="s">
        <v>83</v>
      </c>
      <c r="D109" s="22">
        <v>2008</v>
      </c>
      <c r="E109" s="22">
        <f>SUM(2020-D109)</f>
        <v>12</v>
      </c>
      <c r="F109" s="23" t="s">
        <v>32</v>
      </c>
      <c r="G109" s="382">
        <v>0.27847222222222223</v>
      </c>
      <c r="H109" s="170">
        <v>12</v>
      </c>
    </row>
    <row r="110" spans="1:8" x14ac:dyDescent="0.3">
      <c r="A110" s="45">
        <v>3</v>
      </c>
      <c r="B110" s="46" t="s">
        <v>90</v>
      </c>
      <c r="C110" s="51" t="s">
        <v>80</v>
      </c>
      <c r="D110" s="22">
        <v>2008</v>
      </c>
      <c r="E110" s="22">
        <f>SUM(2020-D110)</f>
        <v>12</v>
      </c>
      <c r="F110" s="41" t="s">
        <v>34</v>
      </c>
      <c r="G110" s="382">
        <v>0.3</v>
      </c>
      <c r="H110" s="170">
        <v>10</v>
      </c>
    </row>
    <row r="111" spans="1:8" x14ac:dyDescent="0.3">
      <c r="A111" s="45">
        <v>4</v>
      </c>
      <c r="B111" s="46" t="s">
        <v>90</v>
      </c>
      <c r="C111" s="51" t="s">
        <v>85</v>
      </c>
      <c r="D111" s="22">
        <v>2009</v>
      </c>
      <c r="E111" s="22">
        <f>SUM(2020-D111)</f>
        <v>11</v>
      </c>
      <c r="F111" s="23" t="s">
        <v>32</v>
      </c>
      <c r="G111" s="382">
        <v>0.31319444444444444</v>
      </c>
      <c r="H111" s="170">
        <v>8</v>
      </c>
    </row>
    <row r="112" spans="1:8" x14ac:dyDescent="0.3">
      <c r="A112" s="45">
        <v>5</v>
      </c>
      <c r="B112" s="46" t="s">
        <v>90</v>
      </c>
      <c r="C112" s="51" t="s">
        <v>113</v>
      </c>
      <c r="D112" s="51">
        <v>2009</v>
      </c>
      <c r="E112" s="22">
        <f>SUM(2022-D112)</f>
        <v>13</v>
      </c>
      <c r="F112" s="23" t="s">
        <v>32</v>
      </c>
      <c r="G112" s="382">
        <v>0.35972222222222222</v>
      </c>
      <c r="H112" s="6">
        <v>6</v>
      </c>
    </row>
    <row r="113" spans="1:8" x14ac:dyDescent="0.3">
      <c r="A113" s="45">
        <v>6</v>
      </c>
      <c r="B113" s="46" t="s">
        <v>90</v>
      </c>
      <c r="C113" s="51" t="s">
        <v>199</v>
      </c>
      <c r="D113" s="51">
        <v>2009</v>
      </c>
      <c r="E113" s="22">
        <f>SUM(2020-D113)</f>
        <v>11</v>
      </c>
      <c r="F113" s="159" t="s">
        <v>200</v>
      </c>
      <c r="G113" s="382">
        <v>0.39097222222222222</v>
      </c>
      <c r="H113" s="171">
        <v>7</v>
      </c>
    </row>
    <row r="115" spans="1:8" ht="21" x14ac:dyDescent="0.3">
      <c r="A115" s="571" t="s">
        <v>315</v>
      </c>
      <c r="B115" s="571"/>
      <c r="C115" s="571"/>
      <c r="D115" s="571"/>
      <c r="E115" s="571"/>
      <c r="F115" s="571"/>
      <c r="G115" s="571"/>
      <c r="H115" s="571"/>
    </row>
  </sheetData>
  <mergeCells count="7">
    <mergeCell ref="A115:H115"/>
    <mergeCell ref="D33:E33"/>
    <mergeCell ref="D50:E50"/>
    <mergeCell ref="D63:E63"/>
    <mergeCell ref="D76:E76"/>
    <mergeCell ref="D91:E91"/>
    <mergeCell ref="D106:E10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BBA54-7341-4E3E-A80D-E502894919B6}">
  <dimension ref="A1:I103"/>
  <sheetViews>
    <sheetView workbookViewId="0">
      <selection activeCell="M12" sqref="M12"/>
    </sheetView>
  </sheetViews>
  <sheetFormatPr defaultRowHeight="14.4" x14ac:dyDescent="0.3"/>
  <cols>
    <col min="1" max="1" width="3.33203125" style="93" customWidth="1"/>
    <col min="2" max="2" width="3.6640625" style="93" customWidth="1"/>
    <col min="3" max="3" width="19.6640625" style="93" customWidth="1"/>
    <col min="4" max="4" width="5" style="93" customWidth="1"/>
    <col min="5" max="5" width="3.5546875" style="93" customWidth="1"/>
    <col min="6" max="6" width="24.44140625" style="93" customWidth="1"/>
    <col min="7" max="7" width="6.5546875" style="93" customWidth="1"/>
    <col min="8" max="8" width="1.44140625" style="93" customWidth="1"/>
    <col min="9" max="9" width="4.33203125" style="110" hidden="1" customWidth="1"/>
  </cols>
  <sheetData>
    <row r="1" spans="1:9" ht="15" thickBot="1" x14ac:dyDescent="0.35">
      <c r="A1" s="1"/>
      <c r="B1" s="2" t="s">
        <v>0</v>
      </c>
      <c r="C1" s="2" t="s">
        <v>1</v>
      </c>
      <c r="D1" s="395" t="s">
        <v>2</v>
      </c>
      <c r="E1" s="133"/>
      <c r="F1" s="395" t="s">
        <v>167</v>
      </c>
      <c r="G1" s="393" t="s">
        <v>3</v>
      </c>
      <c r="H1" s="150"/>
      <c r="I1" s="461"/>
    </row>
    <row r="2" spans="1:9" ht="15" thickBot="1" x14ac:dyDescent="0.35">
      <c r="A2" s="5" t="s">
        <v>7</v>
      </c>
      <c r="B2" s="7" t="s">
        <v>8</v>
      </c>
      <c r="C2" s="7" t="s">
        <v>9</v>
      </c>
      <c r="D2" s="6" t="s">
        <v>10</v>
      </c>
      <c r="E2" s="22" t="s">
        <v>11</v>
      </c>
      <c r="F2" s="6" t="s">
        <v>12</v>
      </c>
      <c r="G2" s="7" t="s">
        <v>13</v>
      </c>
      <c r="H2" s="15" t="s">
        <v>24</v>
      </c>
      <c r="I2" s="154" t="s">
        <v>28</v>
      </c>
    </row>
    <row r="3" spans="1:9" x14ac:dyDescent="0.3">
      <c r="A3" s="45">
        <v>1</v>
      </c>
      <c r="B3" s="46" t="s">
        <v>0</v>
      </c>
      <c r="C3" s="47" t="s">
        <v>294</v>
      </c>
      <c r="D3" s="22">
        <v>2014</v>
      </c>
      <c r="E3" s="22">
        <f t="shared" ref="E3:E12" si="0">SUM(2022-D3)</f>
        <v>8</v>
      </c>
      <c r="F3" s="47" t="s">
        <v>295</v>
      </c>
      <c r="G3" s="24">
        <f t="shared" ref="G3:G12" si="1">MIN(H3:H3)</f>
        <v>4.8611111111111112E-2</v>
      </c>
      <c r="H3" s="28">
        <v>4.8611111111111112E-2</v>
      </c>
      <c r="I3" s="31">
        <v>1</v>
      </c>
    </row>
    <row r="4" spans="1:9" x14ac:dyDescent="0.3">
      <c r="A4" s="45">
        <v>2</v>
      </c>
      <c r="B4" s="46" t="s">
        <v>0</v>
      </c>
      <c r="C4" s="47" t="s">
        <v>130</v>
      </c>
      <c r="D4" s="22">
        <v>2014</v>
      </c>
      <c r="E4" s="22">
        <f t="shared" si="0"/>
        <v>8</v>
      </c>
      <c r="F4" s="23" t="s">
        <v>32</v>
      </c>
      <c r="G4" s="24">
        <f t="shared" si="1"/>
        <v>4.9305555555555554E-2</v>
      </c>
      <c r="H4" s="37">
        <v>4.9305555555555554E-2</v>
      </c>
      <c r="I4" s="39">
        <v>2</v>
      </c>
    </row>
    <row r="5" spans="1:9" x14ac:dyDescent="0.3">
      <c r="A5" s="45">
        <v>3</v>
      </c>
      <c r="B5" s="46" t="s">
        <v>0</v>
      </c>
      <c r="C5" s="47" t="s">
        <v>132</v>
      </c>
      <c r="D5" s="22">
        <v>2014</v>
      </c>
      <c r="E5" s="22">
        <f t="shared" si="0"/>
        <v>8</v>
      </c>
      <c r="F5" s="41" t="s">
        <v>34</v>
      </c>
      <c r="G5" s="24">
        <f t="shared" si="1"/>
        <v>5.4166666666666669E-2</v>
      </c>
      <c r="H5" s="37">
        <v>5.4166666666666669E-2</v>
      </c>
      <c r="I5" s="39">
        <v>3</v>
      </c>
    </row>
    <row r="6" spans="1:9" x14ac:dyDescent="0.3">
      <c r="A6" s="45">
        <v>4</v>
      </c>
      <c r="B6" s="46" t="s">
        <v>0</v>
      </c>
      <c r="C6" s="51" t="s">
        <v>127</v>
      </c>
      <c r="D6" s="22">
        <v>2015</v>
      </c>
      <c r="E6" s="22">
        <f t="shared" si="0"/>
        <v>7</v>
      </c>
      <c r="F6" s="55" t="s">
        <v>134</v>
      </c>
      <c r="G6" s="24">
        <f t="shared" si="1"/>
        <v>5.486111111111111E-2</v>
      </c>
      <c r="H6" s="37">
        <v>5.486111111111111E-2</v>
      </c>
      <c r="I6" s="39">
        <v>4</v>
      </c>
    </row>
    <row r="7" spans="1:9" x14ac:dyDescent="0.3">
      <c r="A7" s="45">
        <v>5</v>
      </c>
      <c r="B7" s="46" t="s">
        <v>0</v>
      </c>
      <c r="C7" s="51" t="s">
        <v>255</v>
      </c>
      <c r="D7" s="22">
        <v>2014</v>
      </c>
      <c r="E7" s="22">
        <f t="shared" si="0"/>
        <v>8</v>
      </c>
      <c r="F7" s="41" t="s">
        <v>34</v>
      </c>
      <c r="G7" s="24">
        <f t="shared" si="1"/>
        <v>5.7638888888888885E-2</v>
      </c>
      <c r="H7" s="37">
        <v>5.7638888888888885E-2</v>
      </c>
      <c r="I7" s="39">
        <v>5</v>
      </c>
    </row>
    <row r="8" spans="1:9" x14ac:dyDescent="0.3">
      <c r="A8" s="45">
        <v>6</v>
      </c>
      <c r="B8" s="46" t="s">
        <v>0</v>
      </c>
      <c r="C8" s="47" t="s">
        <v>133</v>
      </c>
      <c r="D8" s="22">
        <v>2014</v>
      </c>
      <c r="E8" s="22">
        <f t="shared" si="0"/>
        <v>8</v>
      </c>
      <c r="F8" s="41" t="s">
        <v>34</v>
      </c>
      <c r="G8" s="24">
        <f t="shared" si="1"/>
        <v>6.25E-2</v>
      </c>
      <c r="H8" s="37">
        <v>6.25E-2</v>
      </c>
      <c r="I8" s="39">
        <v>6</v>
      </c>
    </row>
    <row r="9" spans="1:9" x14ac:dyDescent="0.3">
      <c r="A9" s="45">
        <v>7</v>
      </c>
      <c r="B9" s="46" t="s">
        <v>0</v>
      </c>
      <c r="C9" s="47" t="s">
        <v>318</v>
      </c>
      <c r="D9" s="22">
        <v>2014</v>
      </c>
      <c r="E9" s="22">
        <f t="shared" si="0"/>
        <v>8</v>
      </c>
      <c r="F9" s="159" t="s">
        <v>200</v>
      </c>
      <c r="G9" s="24">
        <f t="shared" si="1"/>
        <v>6.3194444444444442E-2</v>
      </c>
      <c r="H9" s="37">
        <v>6.3194444444444442E-2</v>
      </c>
      <c r="I9" s="39">
        <v>7</v>
      </c>
    </row>
    <row r="10" spans="1:9" x14ac:dyDescent="0.3">
      <c r="A10" s="45">
        <v>8</v>
      </c>
      <c r="B10" s="46" t="s">
        <v>0</v>
      </c>
      <c r="C10" s="51" t="s">
        <v>250</v>
      </c>
      <c r="D10" s="22">
        <v>2015</v>
      </c>
      <c r="E10" s="22">
        <f t="shared" si="0"/>
        <v>7</v>
      </c>
      <c r="F10" s="41" t="s">
        <v>34</v>
      </c>
      <c r="G10" s="24">
        <f t="shared" si="1"/>
        <v>6.3194444444444442E-2</v>
      </c>
      <c r="H10" s="37">
        <v>6.3194444444444442E-2</v>
      </c>
      <c r="I10" s="39">
        <v>8</v>
      </c>
    </row>
    <row r="11" spans="1:9" x14ac:dyDescent="0.3">
      <c r="A11" s="45">
        <v>9</v>
      </c>
      <c r="B11" s="46" t="s">
        <v>0</v>
      </c>
      <c r="C11" s="51" t="s">
        <v>253</v>
      </c>
      <c r="D11" s="22">
        <v>2015</v>
      </c>
      <c r="E11" s="22">
        <f t="shared" si="0"/>
        <v>7</v>
      </c>
      <c r="F11" s="159" t="s">
        <v>200</v>
      </c>
      <c r="G11" s="24">
        <f t="shared" si="1"/>
        <v>6.6666666666666666E-2</v>
      </c>
      <c r="H11" s="37">
        <v>6.6666666666666666E-2</v>
      </c>
      <c r="I11" s="39">
        <v>9</v>
      </c>
    </row>
    <row r="12" spans="1:9" ht="15" thickBot="1" x14ac:dyDescent="0.35">
      <c r="A12" s="45">
        <v>10</v>
      </c>
      <c r="B12" s="46" t="s">
        <v>0</v>
      </c>
      <c r="C12" s="47" t="s">
        <v>129</v>
      </c>
      <c r="D12" s="22">
        <v>2015</v>
      </c>
      <c r="E12" s="22">
        <f t="shared" si="0"/>
        <v>7</v>
      </c>
      <c r="F12" s="47" t="s">
        <v>135</v>
      </c>
      <c r="G12" s="24">
        <f t="shared" si="1"/>
        <v>8.819444444444445E-2</v>
      </c>
      <c r="H12" s="37">
        <v>8.819444444444445E-2</v>
      </c>
      <c r="I12" s="39">
        <v>10</v>
      </c>
    </row>
    <row r="13" spans="1:9" ht="15" thickBot="1" x14ac:dyDescent="0.35">
      <c r="A13" s="69"/>
      <c r="B13" s="70" t="s">
        <v>39</v>
      </c>
      <c r="C13" s="70" t="s">
        <v>40</v>
      </c>
      <c r="D13" s="396" t="s">
        <v>2</v>
      </c>
      <c r="E13" s="135"/>
      <c r="F13" s="396" t="s">
        <v>168</v>
      </c>
      <c r="G13" s="394" t="s">
        <v>3</v>
      </c>
      <c r="H13" s="150"/>
      <c r="I13" s="461"/>
    </row>
    <row r="14" spans="1:9" ht="15" thickBot="1" x14ac:dyDescent="0.35">
      <c r="A14" s="5" t="s">
        <v>7</v>
      </c>
      <c r="B14" s="7" t="s">
        <v>8</v>
      </c>
      <c r="C14" s="7" t="s">
        <v>9</v>
      </c>
      <c r="D14" s="71" t="s">
        <v>10</v>
      </c>
      <c r="E14" s="22" t="s">
        <v>125</v>
      </c>
      <c r="F14" s="71" t="s">
        <v>12</v>
      </c>
      <c r="G14" s="7" t="s">
        <v>13</v>
      </c>
      <c r="H14" s="15" t="s">
        <v>24</v>
      </c>
      <c r="I14" s="20" t="s">
        <v>28</v>
      </c>
    </row>
    <row r="15" spans="1:9" x14ac:dyDescent="0.3">
      <c r="A15" s="45">
        <v>1</v>
      </c>
      <c r="B15" s="46" t="s">
        <v>39</v>
      </c>
      <c r="C15" s="47" t="s">
        <v>246</v>
      </c>
      <c r="D15" s="51">
        <v>2014</v>
      </c>
      <c r="E15" s="22">
        <f t="shared" ref="E15:E32" si="2">SUM(2022-D15)</f>
        <v>8</v>
      </c>
      <c r="F15" s="23" t="s">
        <v>32</v>
      </c>
      <c r="G15" s="24">
        <f t="shared" ref="G15:G32" si="3">MIN(H15:H15)</f>
        <v>4.7222222222222221E-2</v>
      </c>
      <c r="H15" s="37">
        <v>4.7222222222222221E-2</v>
      </c>
      <c r="I15" s="462">
        <v>1</v>
      </c>
    </row>
    <row r="16" spans="1:9" x14ac:dyDescent="0.3">
      <c r="A16" s="45">
        <v>2</v>
      </c>
      <c r="B16" s="46" t="s">
        <v>39</v>
      </c>
      <c r="C16" s="51" t="s">
        <v>123</v>
      </c>
      <c r="D16" s="51">
        <v>2014</v>
      </c>
      <c r="E16" s="22">
        <f t="shared" si="2"/>
        <v>8</v>
      </c>
      <c r="F16" s="41" t="s">
        <v>34</v>
      </c>
      <c r="G16" s="24">
        <f t="shared" si="3"/>
        <v>4.8611111111111112E-2</v>
      </c>
      <c r="H16" s="37">
        <v>4.8611111111111112E-2</v>
      </c>
      <c r="I16" s="39">
        <v>2</v>
      </c>
    </row>
    <row r="17" spans="1:9" x14ac:dyDescent="0.3">
      <c r="A17" s="45">
        <v>3</v>
      </c>
      <c r="B17" s="46" t="s">
        <v>39</v>
      </c>
      <c r="C17" s="47" t="s">
        <v>299</v>
      </c>
      <c r="D17" s="51">
        <v>2014</v>
      </c>
      <c r="E17" s="22">
        <f t="shared" si="2"/>
        <v>8</v>
      </c>
      <c r="F17" s="159" t="s">
        <v>200</v>
      </c>
      <c r="G17" s="24">
        <f t="shared" si="3"/>
        <v>4.9305555555555554E-2</v>
      </c>
      <c r="H17" s="37">
        <v>4.9305555555555554E-2</v>
      </c>
      <c r="I17" s="39">
        <v>3</v>
      </c>
    </row>
    <row r="18" spans="1:9" x14ac:dyDescent="0.3">
      <c r="A18" s="45">
        <v>4</v>
      </c>
      <c r="B18" s="46" t="s">
        <v>39</v>
      </c>
      <c r="C18" s="51" t="s">
        <v>46</v>
      </c>
      <c r="D18" s="51">
        <v>2014</v>
      </c>
      <c r="E18" s="22">
        <f t="shared" si="2"/>
        <v>8</v>
      </c>
      <c r="F18" s="23" t="s">
        <v>32</v>
      </c>
      <c r="G18" s="24">
        <f t="shared" si="3"/>
        <v>4.9999999999999996E-2</v>
      </c>
      <c r="H18" s="37">
        <v>4.9999999999999996E-2</v>
      </c>
      <c r="I18" s="39">
        <v>4</v>
      </c>
    </row>
    <row r="19" spans="1:9" x14ac:dyDescent="0.3">
      <c r="A19" s="45">
        <v>5</v>
      </c>
      <c r="B19" s="46" t="s">
        <v>39</v>
      </c>
      <c r="C19" s="47" t="s">
        <v>240</v>
      </c>
      <c r="D19" s="51">
        <v>2014</v>
      </c>
      <c r="E19" s="22">
        <f t="shared" si="2"/>
        <v>8</v>
      </c>
      <c r="F19" s="32" t="s">
        <v>30</v>
      </c>
      <c r="G19" s="24">
        <f t="shared" si="3"/>
        <v>5.2083333333333336E-2</v>
      </c>
      <c r="H19" s="37">
        <v>5.2083333333333336E-2</v>
      </c>
      <c r="I19" s="39">
        <v>5</v>
      </c>
    </row>
    <row r="20" spans="1:9" x14ac:dyDescent="0.3">
      <c r="A20" s="45">
        <v>6</v>
      </c>
      <c r="B20" s="46" t="s">
        <v>39</v>
      </c>
      <c r="C20" s="51" t="s">
        <v>139</v>
      </c>
      <c r="D20" s="51">
        <v>2015</v>
      </c>
      <c r="E20" s="22">
        <f t="shared" si="2"/>
        <v>7</v>
      </c>
      <c r="F20" s="41" t="s">
        <v>34</v>
      </c>
      <c r="G20" s="24">
        <f t="shared" si="3"/>
        <v>5.2777777777777778E-2</v>
      </c>
      <c r="H20" s="37">
        <v>5.2777777777777778E-2</v>
      </c>
      <c r="I20" s="39">
        <v>6</v>
      </c>
    </row>
    <row r="21" spans="1:9" x14ac:dyDescent="0.3">
      <c r="A21" s="45">
        <v>7</v>
      </c>
      <c r="B21" s="46" t="s">
        <v>39</v>
      </c>
      <c r="C21" s="47" t="s">
        <v>243</v>
      </c>
      <c r="D21" s="51">
        <v>2015</v>
      </c>
      <c r="E21" s="22">
        <f t="shared" si="2"/>
        <v>7</v>
      </c>
      <c r="F21" s="41" t="s">
        <v>34</v>
      </c>
      <c r="G21" s="24">
        <f t="shared" si="3"/>
        <v>5.4166666666666669E-2</v>
      </c>
      <c r="H21" s="37">
        <v>5.4166666666666669E-2</v>
      </c>
      <c r="I21" s="39">
        <v>7</v>
      </c>
    </row>
    <row r="22" spans="1:9" x14ac:dyDescent="0.3">
      <c r="A22" s="45">
        <v>8</v>
      </c>
      <c r="B22" s="46" t="s">
        <v>39</v>
      </c>
      <c r="C22" s="51" t="s">
        <v>137</v>
      </c>
      <c r="D22" s="51">
        <v>2015</v>
      </c>
      <c r="E22" s="22">
        <f t="shared" si="2"/>
        <v>7</v>
      </c>
      <c r="F22" s="41" t="s">
        <v>34</v>
      </c>
      <c r="G22" s="24">
        <f t="shared" si="3"/>
        <v>5.486111111111111E-2</v>
      </c>
      <c r="H22" s="37">
        <v>5.486111111111111E-2</v>
      </c>
      <c r="I22" s="39">
        <v>8</v>
      </c>
    </row>
    <row r="23" spans="1:9" x14ac:dyDescent="0.3">
      <c r="A23" s="45">
        <v>9</v>
      </c>
      <c r="B23" s="46" t="s">
        <v>39</v>
      </c>
      <c r="C23" s="47" t="s">
        <v>136</v>
      </c>
      <c r="D23" s="51">
        <v>2015</v>
      </c>
      <c r="E23" s="22">
        <f t="shared" si="2"/>
        <v>7</v>
      </c>
      <c r="F23" s="41" t="s">
        <v>34</v>
      </c>
      <c r="G23" s="24">
        <f t="shared" si="3"/>
        <v>5.486111111111111E-2</v>
      </c>
      <c r="H23" s="37">
        <v>5.486111111111111E-2</v>
      </c>
      <c r="I23" s="39">
        <v>9</v>
      </c>
    </row>
    <row r="24" spans="1:9" x14ac:dyDescent="0.3">
      <c r="A24" s="45">
        <v>10</v>
      </c>
      <c r="B24" s="46" t="s">
        <v>39</v>
      </c>
      <c r="C24" s="47" t="s">
        <v>319</v>
      </c>
      <c r="D24" s="51">
        <v>2015</v>
      </c>
      <c r="E24" s="22">
        <f t="shared" si="2"/>
        <v>7</v>
      </c>
      <c r="F24" s="32" t="s">
        <v>30</v>
      </c>
      <c r="G24" s="24">
        <f t="shared" si="3"/>
        <v>5.6250000000000001E-2</v>
      </c>
      <c r="H24" s="37">
        <v>5.6250000000000001E-2</v>
      </c>
      <c r="I24" s="39">
        <v>10</v>
      </c>
    </row>
    <row r="25" spans="1:9" x14ac:dyDescent="0.3">
      <c r="A25" s="45">
        <v>11</v>
      </c>
      <c r="B25" s="46" t="s">
        <v>39</v>
      </c>
      <c r="C25" s="47" t="s">
        <v>245</v>
      </c>
      <c r="D25" s="51">
        <v>2014</v>
      </c>
      <c r="E25" s="22">
        <f t="shared" si="2"/>
        <v>8</v>
      </c>
      <c r="F25" s="159" t="s">
        <v>200</v>
      </c>
      <c r="G25" s="24">
        <f t="shared" si="3"/>
        <v>5.6944444444444443E-2</v>
      </c>
      <c r="H25" s="37">
        <v>5.6944444444444443E-2</v>
      </c>
      <c r="I25" s="39">
        <v>11</v>
      </c>
    </row>
    <row r="26" spans="1:9" x14ac:dyDescent="0.3">
      <c r="A26" s="45">
        <v>12</v>
      </c>
      <c r="B26" s="46" t="s">
        <v>39</v>
      </c>
      <c r="C26" s="47" t="s">
        <v>300</v>
      </c>
      <c r="D26" s="51">
        <v>2015</v>
      </c>
      <c r="E26" s="22">
        <f t="shared" si="2"/>
        <v>7</v>
      </c>
      <c r="F26" s="41" t="s">
        <v>34</v>
      </c>
      <c r="G26" s="24">
        <f t="shared" si="3"/>
        <v>5.7638888888888885E-2</v>
      </c>
      <c r="H26" s="37">
        <v>5.7638888888888885E-2</v>
      </c>
      <c r="I26" s="39">
        <v>12</v>
      </c>
    </row>
    <row r="27" spans="1:9" x14ac:dyDescent="0.3">
      <c r="A27" s="45">
        <v>13</v>
      </c>
      <c r="B27" s="46" t="s">
        <v>39</v>
      </c>
      <c r="C27" s="51" t="s">
        <v>143</v>
      </c>
      <c r="D27" s="22">
        <v>2014</v>
      </c>
      <c r="E27" s="22">
        <f t="shared" si="2"/>
        <v>8</v>
      </c>
      <c r="F27" s="41" t="s">
        <v>34</v>
      </c>
      <c r="G27" s="24">
        <f t="shared" si="3"/>
        <v>6.0416666666666667E-2</v>
      </c>
      <c r="H27" s="37">
        <v>6.0416666666666667E-2</v>
      </c>
      <c r="I27" s="39">
        <v>13</v>
      </c>
    </row>
    <row r="28" spans="1:9" x14ac:dyDescent="0.3">
      <c r="A28" s="45">
        <v>14</v>
      </c>
      <c r="B28" s="46" t="s">
        <v>39</v>
      </c>
      <c r="C28" s="47" t="s">
        <v>241</v>
      </c>
      <c r="D28" s="51">
        <v>2015</v>
      </c>
      <c r="E28" s="22">
        <f t="shared" si="2"/>
        <v>7</v>
      </c>
      <c r="F28" s="41" t="s">
        <v>34</v>
      </c>
      <c r="G28" s="24">
        <f t="shared" si="3"/>
        <v>6.1111111111111116E-2</v>
      </c>
      <c r="H28" s="37">
        <v>6.1111111111111116E-2</v>
      </c>
      <c r="I28" s="39">
        <v>14</v>
      </c>
    </row>
    <row r="29" spans="1:9" x14ac:dyDescent="0.3">
      <c r="A29" s="45">
        <v>15</v>
      </c>
      <c r="B29" s="46" t="s">
        <v>39</v>
      </c>
      <c r="C29" s="47" t="s">
        <v>302</v>
      </c>
      <c r="D29" s="51">
        <v>2014</v>
      </c>
      <c r="E29" s="22">
        <f t="shared" si="2"/>
        <v>8</v>
      </c>
      <c r="F29" s="41" t="s">
        <v>34</v>
      </c>
      <c r="G29" s="24">
        <f t="shared" si="3"/>
        <v>6.3194444444444442E-2</v>
      </c>
      <c r="H29" s="37">
        <v>6.3194444444444442E-2</v>
      </c>
      <c r="I29" s="39">
        <v>15</v>
      </c>
    </row>
    <row r="30" spans="1:9" x14ac:dyDescent="0.3">
      <c r="A30" s="45">
        <v>16</v>
      </c>
      <c r="B30" s="46" t="s">
        <v>39</v>
      </c>
      <c r="C30" s="47" t="s">
        <v>303</v>
      </c>
      <c r="D30" s="51">
        <v>2014</v>
      </c>
      <c r="E30" s="22">
        <f t="shared" si="2"/>
        <v>8</v>
      </c>
      <c r="F30" s="41" t="s">
        <v>34</v>
      </c>
      <c r="G30" s="24">
        <f t="shared" si="3"/>
        <v>6.5277777777777782E-2</v>
      </c>
      <c r="H30" s="37">
        <v>6.5277777777777782E-2</v>
      </c>
      <c r="I30" s="39">
        <v>16</v>
      </c>
    </row>
    <row r="31" spans="1:9" x14ac:dyDescent="0.3">
      <c r="A31" s="45">
        <v>17</v>
      </c>
      <c r="B31" s="46" t="s">
        <v>39</v>
      </c>
      <c r="C31" s="47" t="s">
        <v>248</v>
      </c>
      <c r="D31" s="51">
        <v>2014</v>
      </c>
      <c r="E31" s="22">
        <f t="shared" si="2"/>
        <v>8</v>
      </c>
      <c r="F31" s="159" t="s">
        <v>200</v>
      </c>
      <c r="G31" s="24">
        <f t="shared" si="3"/>
        <v>6.5972222222222224E-2</v>
      </c>
      <c r="H31" s="37">
        <v>6.5972222222222224E-2</v>
      </c>
      <c r="I31" s="39">
        <v>17</v>
      </c>
    </row>
    <row r="32" spans="1:9" ht="15" thickBot="1" x14ac:dyDescent="0.35">
      <c r="A32" s="45">
        <v>18</v>
      </c>
      <c r="B32" s="46" t="s">
        <v>39</v>
      </c>
      <c r="C32" s="47" t="s">
        <v>320</v>
      </c>
      <c r="D32" s="51">
        <v>2015</v>
      </c>
      <c r="E32" s="22">
        <f t="shared" si="2"/>
        <v>7</v>
      </c>
      <c r="F32" s="41" t="s">
        <v>34</v>
      </c>
      <c r="G32" s="24">
        <f t="shared" si="3"/>
        <v>8.8888888888888892E-2</v>
      </c>
      <c r="H32" s="37">
        <v>8.8888888888888892E-2</v>
      </c>
      <c r="I32" s="39">
        <v>18</v>
      </c>
    </row>
    <row r="33" spans="1:9" ht="15" thickBot="1" x14ac:dyDescent="0.35">
      <c r="A33" s="1"/>
      <c r="B33" s="2" t="s">
        <v>47</v>
      </c>
      <c r="C33" s="2" t="s">
        <v>48</v>
      </c>
      <c r="D33" s="516" t="s">
        <v>49</v>
      </c>
      <c r="E33" s="516"/>
      <c r="F33" s="395" t="s">
        <v>169</v>
      </c>
      <c r="G33" s="393" t="s">
        <v>50</v>
      </c>
      <c r="H33" s="150"/>
      <c r="I33" s="461"/>
    </row>
    <row r="34" spans="1:9" ht="15" thickBot="1" x14ac:dyDescent="0.35">
      <c r="A34" s="5" t="s">
        <v>7</v>
      </c>
      <c r="B34" s="7" t="s">
        <v>8</v>
      </c>
      <c r="C34" s="7" t="s">
        <v>9</v>
      </c>
      <c r="D34" s="6" t="s">
        <v>10</v>
      </c>
      <c r="E34" s="22" t="s">
        <v>125</v>
      </c>
      <c r="F34" s="6" t="s">
        <v>12</v>
      </c>
      <c r="G34" s="7" t="s">
        <v>13</v>
      </c>
      <c r="H34" s="15" t="s">
        <v>24</v>
      </c>
      <c r="I34" s="20" t="s">
        <v>28</v>
      </c>
    </row>
    <row r="35" spans="1:9" x14ac:dyDescent="0.3">
      <c r="A35" s="45">
        <v>1</v>
      </c>
      <c r="B35" s="46" t="s">
        <v>47</v>
      </c>
      <c r="C35" s="51" t="s">
        <v>29</v>
      </c>
      <c r="D35" s="22">
        <v>2012</v>
      </c>
      <c r="E35" s="22">
        <f t="shared" ref="E35:E50" si="4">SUM(2022-D35)</f>
        <v>10</v>
      </c>
      <c r="F35" s="196" t="s">
        <v>258</v>
      </c>
      <c r="G35" s="24">
        <f t="shared" ref="G35:G50" si="5">MIN(H35:H35)</f>
        <v>0.12847222222222224</v>
      </c>
      <c r="H35" s="80">
        <v>0.12847222222222224</v>
      </c>
      <c r="I35" s="463">
        <v>1</v>
      </c>
    </row>
    <row r="36" spans="1:9" x14ac:dyDescent="0.3">
      <c r="A36" s="45">
        <v>2</v>
      </c>
      <c r="B36" s="46" t="s">
        <v>47</v>
      </c>
      <c r="C36" s="51" t="s">
        <v>147</v>
      </c>
      <c r="D36" s="51">
        <v>2012</v>
      </c>
      <c r="E36" s="22">
        <f t="shared" si="4"/>
        <v>10</v>
      </c>
      <c r="F36" s="32" t="s">
        <v>30</v>
      </c>
      <c r="G36" s="24">
        <f t="shared" si="5"/>
        <v>0</v>
      </c>
      <c r="H36" s="37" t="s">
        <v>4</v>
      </c>
      <c r="I36" s="39">
        <v>2</v>
      </c>
    </row>
    <row r="37" spans="1:9" x14ac:dyDescent="0.3">
      <c r="A37" s="45">
        <v>3</v>
      </c>
      <c r="B37" s="46" t="s">
        <v>47</v>
      </c>
      <c r="C37" s="51" t="s">
        <v>146</v>
      </c>
      <c r="D37" s="51">
        <v>2012</v>
      </c>
      <c r="E37" s="22">
        <f t="shared" si="4"/>
        <v>10</v>
      </c>
      <c r="F37" s="32" t="s">
        <v>30</v>
      </c>
      <c r="G37" s="24">
        <f t="shared" si="5"/>
        <v>0</v>
      </c>
      <c r="H37" s="37" t="s">
        <v>4</v>
      </c>
      <c r="I37" s="39">
        <v>3</v>
      </c>
    </row>
    <row r="38" spans="1:9" x14ac:dyDescent="0.3">
      <c r="A38" s="45">
        <v>4</v>
      </c>
      <c r="B38" s="46" t="s">
        <v>47</v>
      </c>
      <c r="C38" s="162" t="s">
        <v>234</v>
      </c>
      <c r="D38" s="22">
        <v>2013</v>
      </c>
      <c r="E38" s="22">
        <f t="shared" si="4"/>
        <v>9</v>
      </c>
      <c r="F38" s="159" t="s">
        <v>200</v>
      </c>
      <c r="G38" s="24">
        <f t="shared" si="5"/>
        <v>0</v>
      </c>
      <c r="H38" s="37"/>
      <c r="I38" s="39">
        <v>4</v>
      </c>
    </row>
    <row r="39" spans="1:9" x14ac:dyDescent="0.3">
      <c r="A39" s="45">
        <v>5</v>
      </c>
      <c r="B39" s="46" t="s">
        <v>47</v>
      </c>
      <c r="C39" s="51" t="s">
        <v>31</v>
      </c>
      <c r="D39" s="22">
        <v>2013</v>
      </c>
      <c r="E39" s="22">
        <f t="shared" si="4"/>
        <v>9</v>
      </c>
      <c r="F39" s="23" t="s">
        <v>32</v>
      </c>
      <c r="G39" s="24">
        <f t="shared" si="5"/>
        <v>0</v>
      </c>
      <c r="H39" s="37" t="s">
        <v>4</v>
      </c>
      <c r="I39" s="39">
        <v>5</v>
      </c>
    </row>
    <row r="40" spans="1:9" x14ac:dyDescent="0.3">
      <c r="A40" s="45">
        <v>6</v>
      </c>
      <c r="B40" s="46" t="s">
        <v>47</v>
      </c>
      <c r="C40" s="162" t="s">
        <v>232</v>
      </c>
      <c r="D40" s="22">
        <v>2012</v>
      </c>
      <c r="E40" s="22">
        <f t="shared" si="4"/>
        <v>10</v>
      </c>
      <c r="F40" s="41" t="s">
        <v>34</v>
      </c>
      <c r="G40" s="24">
        <f t="shared" si="5"/>
        <v>0</v>
      </c>
      <c r="H40" s="37" t="s">
        <v>4</v>
      </c>
      <c r="I40" s="39">
        <v>6</v>
      </c>
    </row>
    <row r="41" spans="1:9" x14ac:dyDescent="0.3">
      <c r="A41" s="45">
        <v>7</v>
      </c>
      <c r="B41" s="46" t="s">
        <v>47</v>
      </c>
      <c r="C41" s="51" t="s">
        <v>145</v>
      </c>
      <c r="D41" s="51">
        <v>2013</v>
      </c>
      <c r="E41" s="22">
        <f t="shared" si="4"/>
        <v>9</v>
      </c>
      <c r="F41" s="32" t="s">
        <v>30</v>
      </c>
      <c r="G41" s="24">
        <f t="shared" si="5"/>
        <v>0</v>
      </c>
      <c r="H41" s="37" t="s">
        <v>4</v>
      </c>
      <c r="I41" s="39">
        <v>7</v>
      </c>
    </row>
    <row r="42" spans="1:9" x14ac:dyDescent="0.3">
      <c r="A42" s="45">
        <v>8</v>
      </c>
      <c r="B42" s="46" t="s">
        <v>47</v>
      </c>
      <c r="C42" s="51" t="s">
        <v>148</v>
      </c>
      <c r="D42" s="22">
        <v>2013</v>
      </c>
      <c r="E42" s="22">
        <f t="shared" si="4"/>
        <v>9</v>
      </c>
      <c r="F42" s="32" t="s">
        <v>30</v>
      </c>
      <c r="G42" s="24">
        <f t="shared" si="5"/>
        <v>0</v>
      </c>
      <c r="H42" s="37" t="s">
        <v>4</v>
      </c>
      <c r="I42" s="39">
        <v>8</v>
      </c>
    </row>
    <row r="43" spans="1:9" x14ac:dyDescent="0.3">
      <c r="A43" s="45">
        <v>9</v>
      </c>
      <c r="B43" s="46" t="s">
        <v>47</v>
      </c>
      <c r="C43" s="47" t="s">
        <v>33</v>
      </c>
      <c r="D43" s="22">
        <v>2012</v>
      </c>
      <c r="E43" s="22">
        <f t="shared" si="4"/>
        <v>10</v>
      </c>
      <c r="F43" s="41" t="s">
        <v>34</v>
      </c>
      <c r="G43" s="24">
        <f t="shared" si="5"/>
        <v>0</v>
      </c>
      <c r="H43" s="37" t="s">
        <v>4</v>
      </c>
      <c r="I43" s="39">
        <v>9</v>
      </c>
    </row>
    <row r="44" spans="1:9" x14ac:dyDescent="0.3">
      <c r="A44" s="45">
        <v>10</v>
      </c>
      <c r="B44" s="46" t="s">
        <v>47</v>
      </c>
      <c r="C44" s="160" t="s">
        <v>321</v>
      </c>
      <c r="D44" s="22">
        <v>2012</v>
      </c>
      <c r="E44" s="22">
        <f t="shared" si="4"/>
        <v>10</v>
      </c>
      <c r="F44" s="159" t="s">
        <v>200</v>
      </c>
      <c r="G44" s="24">
        <f t="shared" si="5"/>
        <v>0</v>
      </c>
      <c r="H44" s="37" t="s">
        <v>4</v>
      </c>
      <c r="I44" s="39">
        <v>10</v>
      </c>
    </row>
    <row r="45" spans="1:9" x14ac:dyDescent="0.3">
      <c r="A45" s="45">
        <v>11</v>
      </c>
      <c r="B45" s="46" t="s">
        <v>47</v>
      </c>
      <c r="C45" s="160" t="s">
        <v>236</v>
      </c>
      <c r="D45" s="22">
        <v>2012</v>
      </c>
      <c r="E45" s="22">
        <f t="shared" si="4"/>
        <v>10</v>
      </c>
      <c r="F45" s="159" t="s">
        <v>200</v>
      </c>
      <c r="G45" s="24">
        <f t="shared" si="5"/>
        <v>0</v>
      </c>
      <c r="H45" s="37" t="s">
        <v>4</v>
      </c>
      <c r="I45" s="39">
        <v>11</v>
      </c>
    </row>
    <row r="46" spans="1:9" x14ac:dyDescent="0.3">
      <c r="A46" s="45">
        <v>12</v>
      </c>
      <c r="B46" s="46" t="s">
        <v>47</v>
      </c>
      <c r="C46" s="47" t="s">
        <v>35</v>
      </c>
      <c r="D46" s="22">
        <v>2013</v>
      </c>
      <c r="E46" s="22">
        <f t="shared" si="4"/>
        <v>9</v>
      </c>
      <c r="F46" s="41" t="s">
        <v>34</v>
      </c>
      <c r="G46" s="24">
        <f t="shared" si="5"/>
        <v>0</v>
      </c>
      <c r="H46" s="37" t="s">
        <v>4</v>
      </c>
      <c r="I46" s="39">
        <v>12</v>
      </c>
    </row>
    <row r="47" spans="1:9" x14ac:dyDescent="0.3">
      <c r="A47" s="45">
        <v>13</v>
      </c>
      <c r="B47" s="46" t="s">
        <v>47</v>
      </c>
      <c r="C47" s="51" t="s">
        <v>36</v>
      </c>
      <c r="D47" s="22">
        <v>2013</v>
      </c>
      <c r="E47" s="22">
        <f t="shared" si="4"/>
        <v>9</v>
      </c>
      <c r="F47" s="41" t="s">
        <v>34</v>
      </c>
      <c r="G47" s="24">
        <f t="shared" si="5"/>
        <v>0</v>
      </c>
      <c r="H47" s="37" t="s">
        <v>4</v>
      </c>
      <c r="I47" s="39">
        <v>13</v>
      </c>
    </row>
    <row r="48" spans="1:9" x14ac:dyDescent="0.3">
      <c r="A48" s="45">
        <v>14</v>
      </c>
      <c r="B48" s="46" t="s">
        <v>47</v>
      </c>
      <c r="C48" s="47" t="s">
        <v>124</v>
      </c>
      <c r="D48" s="22">
        <v>2013</v>
      </c>
      <c r="E48" s="22">
        <f t="shared" si="4"/>
        <v>9</v>
      </c>
      <c r="F48" s="41" t="s">
        <v>34</v>
      </c>
      <c r="G48" s="24">
        <f t="shared" si="5"/>
        <v>0</v>
      </c>
      <c r="H48" s="37" t="s">
        <v>4</v>
      </c>
      <c r="I48" s="39">
        <v>14</v>
      </c>
    </row>
    <row r="49" spans="1:9" x14ac:dyDescent="0.3">
      <c r="A49" s="45">
        <v>15</v>
      </c>
      <c r="B49" s="46" t="s">
        <v>47</v>
      </c>
      <c r="C49" s="162" t="s">
        <v>230</v>
      </c>
      <c r="D49" s="22">
        <v>2012</v>
      </c>
      <c r="E49" s="22">
        <f t="shared" si="4"/>
        <v>10</v>
      </c>
      <c r="F49" s="51" t="s">
        <v>239</v>
      </c>
      <c r="G49" s="24">
        <f t="shared" si="5"/>
        <v>0</v>
      </c>
      <c r="H49" s="37" t="s">
        <v>4</v>
      </c>
      <c r="I49" s="39">
        <v>15</v>
      </c>
    </row>
    <row r="50" spans="1:9" ht="15" thickBot="1" x14ac:dyDescent="0.35">
      <c r="A50" s="45">
        <v>16</v>
      </c>
      <c r="B50" s="46" t="s">
        <v>47</v>
      </c>
      <c r="C50" s="160" t="s">
        <v>235</v>
      </c>
      <c r="D50" s="22">
        <v>2013</v>
      </c>
      <c r="E50" s="22">
        <f t="shared" si="4"/>
        <v>9</v>
      </c>
      <c r="F50" s="41" t="s">
        <v>34</v>
      </c>
      <c r="G50" s="24">
        <f t="shared" si="5"/>
        <v>0</v>
      </c>
      <c r="H50" s="37" t="s">
        <v>4</v>
      </c>
      <c r="I50" s="39">
        <v>16</v>
      </c>
    </row>
    <row r="51" spans="1:9" ht="15" thickBot="1" x14ac:dyDescent="0.35">
      <c r="A51" s="69"/>
      <c r="B51" s="70" t="s">
        <v>60</v>
      </c>
      <c r="C51" s="70" t="s">
        <v>61</v>
      </c>
      <c r="D51" s="517" t="s">
        <v>49</v>
      </c>
      <c r="E51" s="517"/>
      <c r="F51" s="396" t="s">
        <v>169</v>
      </c>
      <c r="G51" s="397" t="s">
        <v>62</v>
      </c>
      <c r="H51" s="150"/>
      <c r="I51" s="461"/>
    </row>
    <row r="52" spans="1:9" ht="15" thickBot="1" x14ac:dyDescent="0.35">
      <c r="A52" s="5" t="s">
        <v>7</v>
      </c>
      <c r="B52" s="7" t="s">
        <v>8</v>
      </c>
      <c r="C52" s="7" t="s">
        <v>9</v>
      </c>
      <c r="D52" s="71" t="s">
        <v>10</v>
      </c>
      <c r="E52" s="22" t="s">
        <v>125</v>
      </c>
      <c r="F52" s="71" t="s">
        <v>12</v>
      </c>
      <c r="G52" s="7" t="s">
        <v>13</v>
      </c>
      <c r="H52" s="15" t="s">
        <v>24</v>
      </c>
      <c r="I52" s="20" t="s">
        <v>28</v>
      </c>
    </row>
    <row r="53" spans="1:9" x14ac:dyDescent="0.3">
      <c r="A53" s="464">
        <v>1</v>
      </c>
      <c r="B53" s="46" t="s">
        <v>60</v>
      </c>
      <c r="C53" s="160" t="s">
        <v>223</v>
      </c>
      <c r="D53" s="46">
        <v>2012</v>
      </c>
      <c r="E53" s="22">
        <f t="shared" ref="E53:E60" si="6">SUM(2022-D53)</f>
        <v>10</v>
      </c>
      <c r="F53" s="159" t="s">
        <v>200</v>
      </c>
      <c r="G53" s="24">
        <f t="shared" ref="G53:G60" si="7">MIN(H53:H53)</f>
        <v>0.15555555555555556</v>
      </c>
      <c r="H53" s="37">
        <v>0.15555555555555556</v>
      </c>
      <c r="I53" s="465">
        <v>1</v>
      </c>
    </row>
    <row r="54" spans="1:9" x14ac:dyDescent="0.3">
      <c r="A54" s="464">
        <v>2</v>
      </c>
      <c r="B54" s="46" t="s">
        <v>60</v>
      </c>
      <c r="C54" s="93" t="s">
        <v>45</v>
      </c>
      <c r="D54" s="93">
        <v>2012</v>
      </c>
      <c r="E54" s="22">
        <f t="shared" si="6"/>
        <v>10</v>
      </c>
      <c r="F54" s="41" t="s">
        <v>34</v>
      </c>
      <c r="G54" s="24">
        <f t="shared" si="7"/>
        <v>0.16111111111111112</v>
      </c>
      <c r="H54" s="37">
        <v>0.16111111111111112</v>
      </c>
      <c r="I54" s="85">
        <v>2</v>
      </c>
    </row>
    <row r="55" spans="1:9" x14ac:dyDescent="0.3">
      <c r="A55" s="464">
        <v>3</v>
      </c>
      <c r="B55" s="46" t="s">
        <v>60</v>
      </c>
      <c r="C55" s="51" t="s">
        <v>43</v>
      </c>
      <c r="D55" s="51">
        <v>2012</v>
      </c>
      <c r="E55" s="22">
        <f t="shared" si="6"/>
        <v>10</v>
      </c>
      <c r="F55" s="41" t="s">
        <v>34</v>
      </c>
      <c r="G55" s="24">
        <f t="shared" si="7"/>
        <v>0.16180555555555556</v>
      </c>
      <c r="H55" s="37">
        <v>0.16180555555555556</v>
      </c>
      <c r="I55" s="85">
        <v>3</v>
      </c>
    </row>
    <row r="56" spans="1:9" x14ac:dyDescent="0.3">
      <c r="A56" s="45">
        <v>4</v>
      </c>
      <c r="B56" s="46" t="s">
        <v>60</v>
      </c>
      <c r="C56" s="160" t="s">
        <v>224</v>
      </c>
      <c r="D56" s="46">
        <v>2012</v>
      </c>
      <c r="E56" s="22">
        <f t="shared" si="6"/>
        <v>10</v>
      </c>
      <c r="F56" s="159" t="s">
        <v>200</v>
      </c>
      <c r="G56" s="24">
        <f t="shared" si="7"/>
        <v>0.18611111111111112</v>
      </c>
      <c r="H56" s="37">
        <v>0.18611111111111112</v>
      </c>
      <c r="I56" s="85">
        <v>4</v>
      </c>
    </row>
    <row r="57" spans="1:9" x14ac:dyDescent="0.3">
      <c r="A57" s="45">
        <v>5</v>
      </c>
      <c r="B57" s="46" t="s">
        <v>60</v>
      </c>
      <c r="C57" s="47" t="s">
        <v>322</v>
      </c>
      <c r="D57" s="51">
        <v>2012</v>
      </c>
      <c r="E57" s="22">
        <f t="shared" si="6"/>
        <v>10</v>
      </c>
      <c r="F57" s="41" t="s">
        <v>323</v>
      </c>
      <c r="G57" s="24">
        <f t="shared" si="7"/>
        <v>0.19999999999999998</v>
      </c>
      <c r="H57" s="37">
        <v>0.19999999999999998</v>
      </c>
      <c r="I57" s="85">
        <v>5</v>
      </c>
    </row>
    <row r="58" spans="1:9" x14ac:dyDescent="0.3">
      <c r="A58" s="45">
        <v>6</v>
      </c>
      <c r="B58" s="46" t="s">
        <v>60</v>
      </c>
      <c r="C58" s="51" t="s">
        <v>120</v>
      </c>
      <c r="D58" s="22">
        <v>2014</v>
      </c>
      <c r="E58" s="22">
        <f t="shared" si="6"/>
        <v>8</v>
      </c>
      <c r="F58" s="41" t="s">
        <v>34</v>
      </c>
      <c r="G58" s="24">
        <f t="shared" si="7"/>
        <v>0.20833333333333334</v>
      </c>
      <c r="H58" s="37">
        <v>0.20833333333333334</v>
      </c>
      <c r="I58" s="85">
        <v>6</v>
      </c>
    </row>
    <row r="59" spans="1:9" x14ac:dyDescent="0.3">
      <c r="A59" s="45">
        <v>7</v>
      </c>
      <c r="B59" s="46" t="s">
        <v>60</v>
      </c>
      <c r="C59" s="47" t="s">
        <v>324</v>
      </c>
      <c r="D59" s="51">
        <v>2012</v>
      </c>
      <c r="E59" s="22">
        <f t="shared" si="6"/>
        <v>10</v>
      </c>
      <c r="F59" s="55" t="s">
        <v>325</v>
      </c>
      <c r="G59" s="24">
        <f t="shared" si="7"/>
        <v>0.21527777777777779</v>
      </c>
      <c r="H59" s="37">
        <v>0.21527777777777779</v>
      </c>
      <c r="I59" s="85">
        <v>7</v>
      </c>
    </row>
    <row r="60" spans="1:9" ht="15" thickBot="1" x14ac:dyDescent="0.35">
      <c r="A60" s="45">
        <v>8</v>
      </c>
      <c r="B60" s="46" t="s">
        <v>60</v>
      </c>
      <c r="C60" s="47" t="s">
        <v>44</v>
      </c>
      <c r="D60" s="51">
        <v>2013</v>
      </c>
      <c r="E60" s="22">
        <f t="shared" si="6"/>
        <v>9</v>
      </c>
      <c r="F60" s="41" t="s">
        <v>34</v>
      </c>
      <c r="G60" s="24">
        <f t="shared" si="7"/>
        <v>0.22222222222222221</v>
      </c>
      <c r="H60" s="37">
        <v>0.22222222222222221</v>
      </c>
      <c r="I60" s="85">
        <v>8</v>
      </c>
    </row>
    <row r="61" spans="1:9" ht="15" thickBot="1" x14ac:dyDescent="0.35">
      <c r="A61" s="5" t="s">
        <v>7</v>
      </c>
      <c r="B61" s="7" t="s">
        <v>8</v>
      </c>
      <c r="C61" s="7" t="s">
        <v>9</v>
      </c>
      <c r="D61" s="6" t="s">
        <v>10</v>
      </c>
      <c r="E61" s="22" t="s">
        <v>125</v>
      </c>
      <c r="F61" s="6" t="s">
        <v>12</v>
      </c>
      <c r="G61" s="7" t="s">
        <v>13</v>
      </c>
      <c r="H61" s="15" t="s">
        <v>24</v>
      </c>
      <c r="I61" s="20" t="s">
        <v>28</v>
      </c>
    </row>
    <row r="62" spans="1:9" x14ac:dyDescent="0.3">
      <c r="A62" s="45">
        <v>1</v>
      </c>
      <c r="B62" s="46" t="s">
        <v>69</v>
      </c>
      <c r="C62" s="51" t="s">
        <v>51</v>
      </c>
      <c r="D62" s="51">
        <v>2010</v>
      </c>
      <c r="E62" s="22">
        <f t="shared" ref="E62:E67" si="8">SUM(2022-D62)</f>
        <v>12</v>
      </c>
      <c r="F62" s="41" t="s">
        <v>34</v>
      </c>
      <c r="G62" s="24">
        <f t="shared" ref="G62:G67" si="9">MIN(H62:H62)</f>
        <v>0.15069444444444444</v>
      </c>
      <c r="H62" s="37">
        <v>0.15069444444444444</v>
      </c>
      <c r="I62" s="168">
        <v>1</v>
      </c>
    </row>
    <row r="63" spans="1:9" x14ac:dyDescent="0.3">
      <c r="A63" s="45">
        <v>2</v>
      </c>
      <c r="B63" s="46" t="s">
        <v>69</v>
      </c>
      <c r="C63" s="51" t="s">
        <v>215</v>
      </c>
      <c r="D63" s="51">
        <v>2010</v>
      </c>
      <c r="E63" s="22">
        <f t="shared" si="8"/>
        <v>12</v>
      </c>
      <c r="F63" s="41" t="s">
        <v>34</v>
      </c>
      <c r="G63" s="24">
        <f t="shared" si="9"/>
        <v>0.16180555555555556</v>
      </c>
      <c r="H63" s="37">
        <v>0.16180555555555556</v>
      </c>
      <c r="I63" s="39">
        <v>2</v>
      </c>
    </row>
    <row r="64" spans="1:9" x14ac:dyDescent="0.3">
      <c r="A64" s="45">
        <v>3</v>
      </c>
      <c r="B64" s="46" t="s">
        <v>69</v>
      </c>
      <c r="C64" s="51" t="s">
        <v>54</v>
      </c>
      <c r="D64" s="51">
        <v>2011</v>
      </c>
      <c r="E64" s="22">
        <f t="shared" si="8"/>
        <v>11</v>
      </c>
      <c r="F64" s="41" t="s">
        <v>34</v>
      </c>
      <c r="G64" s="24">
        <f t="shared" si="9"/>
        <v>0.17083333333333331</v>
      </c>
      <c r="H64" s="37">
        <v>0.17083333333333331</v>
      </c>
      <c r="I64" s="39">
        <v>3</v>
      </c>
    </row>
    <row r="65" spans="1:9" x14ac:dyDescent="0.3">
      <c r="A65" s="45">
        <v>4</v>
      </c>
      <c r="B65" s="46" t="s">
        <v>69</v>
      </c>
      <c r="C65" s="51" t="s">
        <v>58</v>
      </c>
      <c r="D65" s="22">
        <v>2011</v>
      </c>
      <c r="E65" s="22">
        <f t="shared" si="8"/>
        <v>11</v>
      </c>
      <c r="F65" s="41" t="s">
        <v>34</v>
      </c>
      <c r="G65" s="24">
        <f t="shared" si="9"/>
        <v>0.17916666666666667</v>
      </c>
      <c r="H65" s="37">
        <v>0.17916666666666667</v>
      </c>
      <c r="I65" s="39">
        <v>4</v>
      </c>
    </row>
    <row r="66" spans="1:9" x14ac:dyDescent="0.3">
      <c r="A66" s="45">
        <v>5</v>
      </c>
      <c r="B66" s="46" t="s">
        <v>69</v>
      </c>
      <c r="C66" s="51" t="s">
        <v>53</v>
      </c>
      <c r="D66" s="51">
        <v>2010</v>
      </c>
      <c r="E66" s="22">
        <f t="shared" si="8"/>
        <v>12</v>
      </c>
      <c r="F66" s="41" t="s">
        <v>34</v>
      </c>
      <c r="G66" s="24">
        <f t="shared" si="9"/>
        <v>0.18055555555555555</v>
      </c>
      <c r="H66" s="37">
        <v>0.18055555555555555</v>
      </c>
      <c r="I66" s="39">
        <v>5</v>
      </c>
    </row>
    <row r="67" spans="1:9" ht="15" thickBot="1" x14ac:dyDescent="0.35">
      <c r="A67" s="45">
        <v>6</v>
      </c>
      <c r="B67" s="46" t="s">
        <v>69</v>
      </c>
      <c r="C67" s="51" t="s">
        <v>57</v>
      </c>
      <c r="D67" s="83">
        <v>2011</v>
      </c>
      <c r="E67" s="22">
        <f t="shared" si="8"/>
        <v>11</v>
      </c>
      <c r="F67" s="41" t="s">
        <v>34</v>
      </c>
      <c r="G67" s="24">
        <f t="shared" si="9"/>
        <v>0.18263888888888891</v>
      </c>
      <c r="H67" s="37">
        <v>0.18263888888888891</v>
      </c>
      <c r="I67" s="39">
        <v>6</v>
      </c>
    </row>
    <row r="68" spans="1:9" ht="15" thickBot="1" x14ac:dyDescent="0.35">
      <c r="A68" s="69"/>
      <c r="B68" s="70" t="s">
        <v>76</v>
      </c>
      <c r="C68" s="70" t="s">
        <v>77</v>
      </c>
      <c r="D68" s="517" t="s">
        <v>71</v>
      </c>
      <c r="E68" s="517"/>
      <c r="F68" s="396" t="s">
        <v>170</v>
      </c>
      <c r="G68" s="398" t="s">
        <v>78</v>
      </c>
      <c r="H68" s="150"/>
      <c r="I68" s="461"/>
    </row>
    <row r="69" spans="1:9" ht="15" thickBot="1" x14ac:dyDescent="0.35">
      <c r="A69" s="5" t="s">
        <v>7</v>
      </c>
      <c r="B69" s="7" t="s">
        <v>8</v>
      </c>
      <c r="C69" s="7" t="s">
        <v>9</v>
      </c>
      <c r="D69" s="71" t="s">
        <v>10</v>
      </c>
      <c r="E69" s="22" t="s">
        <v>125</v>
      </c>
      <c r="F69" s="71" t="s">
        <v>12</v>
      </c>
      <c r="G69" s="7" t="s">
        <v>13</v>
      </c>
      <c r="H69" s="15" t="s">
        <v>24</v>
      </c>
      <c r="I69" s="20" t="s">
        <v>28</v>
      </c>
    </row>
    <row r="70" spans="1:9" x14ac:dyDescent="0.3">
      <c r="A70" s="45">
        <v>1</v>
      </c>
      <c r="B70" s="46" t="s">
        <v>76</v>
      </c>
      <c r="C70" s="51" t="s">
        <v>310</v>
      </c>
      <c r="D70" s="22">
        <v>2011</v>
      </c>
      <c r="E70" s="22">
        <f t="shared" ref="E70:E78" si="10">SUM(2022-D70)</f>
        <v>11</v>
      </c>
      <c r="F70" s="159" t="s">
        <v>200</v>
      </c>
      <c r="G70" s="24">
        <f t="shared" ref="G70:G78" si="11">MIN(H70:H70)</f>
        <v>0.22361111111111109</v>
      </c>
      <c r="H70" s="37">
        <v>0.22361111111111109</v>
      </c>
      <c r="I70" s="462">
        <v>1</v>
      </c>
    </row>
    <row r="71" spans="1:9" x14ac:dyDescent="0.3">
      <c r="A71" s="45">
        <v>2</v>
      </c>
      <c r="B71" s="46" t="s">
        <v>76</v>
      </c>
      <c r="C71" s="47" t="s">
        <v>63</v>
      </c>
      <c r="D71" s="22">
        <v>2011</v>
      </c>
      <c r="E71" s="22">
        <f t="shared" si="10"/>
        <v>11</v>
      </c>
      <c r="F71" s="41" t="s">
        <v>34</v>
      </c>
      <c r="G71" s="24">
        <f t="shared" si="11"/>
        <v>0.22638888888888889</v>
      </c>
      <c r="H71" s="37">
        <v>0.22638888888888889</v>
      </c>
      <c r="I71" s="39">
        <v>2</v>
      </c>
    </row>
    <row r="72" spans="1:9" x14ac:dyDescent="0.3">
      <c r="A72" s="45">
        <v>3</v>
      </c>
      <c r="B72" s="46" t="s">
        <v>76</v>
      </c>
      <c r="C72" s="51" t="s">
        <v>65</v>
      </c>
      <c r="D72" s="51">
        <v>2010</v>
      </c>
      <c r="E72" s="22">
        <f t="shared" si="10"/>
        <v>12</v>
      </c>
      <c r="F72" s="41" t="s">
        <v>34</v>
      </c>
      <c r="G72" s="24">
        <f t="shared" si="11"/>
        <v>0.22777777777777777</v>
      </c>
      <c r="H72" s="37">
        <v>0.22777777777777777</v>
      </c>
      <c r="I72" s="39">
        <v>3</v>
      </c>
    </row>
    <row r="73" spans="1:9" x14ac:dyDescent="0.3">
      <c r="A73" s="45">
        <v>4</v>
      </c>
      <c r="B73" s="46" t="s">
        <v>76</v>
      </c>
      <c r="C73" s="51" t="s">
        <v>212</v>
      </c>
      <c r="D73" s="22">
        <v>2010</v>
      </c>
      <c r="E73" s="22">
        <f t="shared" si="10"/>
        <v>12</v>
      </c>
      <c r="F73" s="159" t="s">
        <v>200</v>
      </c>
      <c r="G73" s="24">
        <f t="shared" si="11"/>
        <v>0.23541666666666669</v>
      </c>
      <c r="H73" s="37">
        <v>0.23541666666666669</v>
      </c>
      <c r="I73" s="8">
        <v>4</v>
      </c>
    </row>
    <row r="74" spans="1:9" x14ac:dyDescent="0.3">
      <c r="A74" s="45">
        <v>5</v>
      </c>
      <c r="B74" s="46" t="s">
        <v>76</v>
      </c>
      <c r="C74" s="51" t="s">
        <v>152</v>
      </c>
      <c r="D74" s="22">
        <v>2011</v>
      </c>
      <c r="E74" s="22">
        <f t="shared" si="10"/>
        <v>11</v>
      </c>
      <c r="F74" s="41" t="s">
        <v>34</v>
      </c>
      <c r="G74" s="24">
        <f t="shared" si="11"/>
        <v>0.23750000000000002</v>
      </c>
      <c r="H74" s="37">
        <v>0.23750000000000002</v>
      </c>
      <c r="I74" s="39">
        <v>5</v>
      </c>
    </row>
    <row r="75" spans="1:9" x14ac:dyDescent="0.3">
      <c r="A75" s="45">
        <v>6</v>
      </c>
      <c r="B75" s="46" t="s">
        <v>76</v>
      </c>
      <c r="C75" s="51" t="s">
        <v>211</v>
      </c>
      <c r="D75" s="22">
        <v>2010</v>
      </c>
      <c r="E75" s="22">
        <f t="shared" si="10"/>
        <v>12</v>
      </c>
      <c r="F75" s="159" t="s">
        <v>200</v>
      </c>
      <c r="G75" s="24">
        <f t="shared" si="11"/>
        <v>0.24861111111111112</v>
      </c>
      <c r="H75" s="37">
        <v>0.24861111111111112</v>
      </c>
      <c r="I75" s="39">
        <v>6</v>
      </c>
    </row>
    <row r="76" spans="1:9" x14ac:dyDescent="0.3">
      <c r="A76" s="45">
        <v>7</v>
      </c>
      <c r="B76" s="46" t="s">
        <v>76</v>
      </c>
      <c r="C76" s="51" t="s">
        <v>68</v>
      </c>
      <c r="D76" s="51">
        <v>2011</v>
      </c>
      <c r="E76" s="22">
        <f t="shared" si="10"/>
        <v>11</v>
      </c>
      <c r="F76" s="41" t="s">
        <v>34</v>
      </c>
      <c r="G76" s="24">
        <f t="shared" si="11"/>
        <v>0.26527777777777778</v>
      </c>
      <c r="H76" s="37">
        <v>0.26527777777777778</v>
      </c>
      <c r="I76" s="39">
        <v>7</v>
      </c>
    </row>
    <row r="77" spans="1:9" x14ac:dyDescent="0.3">
      <c r="A77" s="45">
        <v>8</v>
      </c>
      <c r="B77" s="46" t="s">
        <v>76</v>
      </c>
      <c r="C77" s="51" t="s">
        <v>111</v>
      </c>
      <c r="D77" s="51">
        <v>2011</v>
      </c>
      <c r="E77" s="22">
        <f t="shared" si="10"/>
        <v>11</v>
      </c>
      <c r="F77" s="41" t="s">
        <v>34</v>
      </c>
      <c r="G77" s="24">
        <f t="shared" si="11"/>
        <v>0.29236111111111113</v>
      </c>
      <c r="H77" s="37">
        <v>0.29236111111111113</v>
      </c>
      <c r="I77" s="39">
        <v>8</v>
      </c>
    </row>
    <row r="78" spans="1:9" ht="15" thickBot="1" x14ac:dyDescent="0.35">
      <c r="A78" s="45">
        <v>9</v>
      </c>
      <c r="B78" s="46" t="s">
        <v>76</v>
      </c>
      <c r="C78" s="51" t="s">
        <v>213</v>
      </c>
      <c r="D78" s="22">
        <v>2011</v>
      </c>
      <c r="E78" s="22">
        <f t="shared" si="10"/>
        <v>11</v>
      </c>
      <c r="F78" s="159" t="s">
        <v>200</v>
      </c>
      <c r="G78" s="24">
        <f t="shared" si="11"/>
        <v>0.29305555555555557</v>
      </c>
      <c r="H78" s="37">
        <v>0.29305555555555557</v>
      </c>
      <c r="I78" s="39">
        <v>9</v>
      </c>
    </row>
    <row r="79" spans="1:9" ht="15" thickBot="1" x14ac:dyDescent="0.35">
      <c r="A79" s="1"/>
      <c r="B79" s="2" t="s">
        <v>86</v>
      </c>
      <c r="C79" s="2" t="s">
        <v>87</v>
      </c>
      <c r="D79" s="516" t="s">
        <v>88</v>
      </c>
      <c r="E79" s="516"/>
      <c r="F79" s="395" t="s">
        <v>171</v>
      </c>
      <c r="G79" s="393" t="s">
        <v>78</v>
      </c>
      <c r="H79" s="150"/>
      <c r="I79" s="461"/>
    </row>
    <row r="80" spans="1:9" ht="15" thickBot="1" x14ac:dyDescent="0.35">
      <c r="A80" s="5" t="s">
        <v>7</v>
      </c>
      <c r="B80" s="7" t="s">
        <v>8</v>
      </c>
      <c r="C80" s="7" t="s">
        <v>9</v>
      </c>
      <c r="D80" s="6" t="s">
        <v>10</v>
      </c>
      <c r="E80" s="22" t="s">
        <v>125</v>
      </c>
      <c r="F80" s="6" t="s">
        <v>12</v>
      </c>
      <c r="G80" s="7" t="s">
        <v>13</v>
      </c>
      <c r="H80" s="15" t="s">
        <v>24</v>
      </c>
      <c r="I80" s="20" t="s">
        <v>28</v>
      </c>
    </row>
    <row r="81" spans="1:9" x14ac:dyDescent="0.3">
      <c r="A81" s="45">
        <v>1</v>
      </c>
      <c r="B81" s="46" t="s">
        <v>86</v>
      </c>
      <c r="C81" s="51" t="s">
        <v>72</v>
      </c>
      <c r="D81" s="51">
        <v>2009</v>
      </c>
      <c r="E81" s="22">
        <f>SUM(2020-D81)</f>
        <v>11</v>
      </c>
      <c r="F81" s="41" t="s">
        <v>34</v>
      </c>
      <c r="G81" s="24">
        <f t="shared" ref="G81:G89" si="12">MIN(H81:H81)</f>
        <v>0.21249999999999999</v>
      </c>
      <c r="H81" s="37">
        <v>0.21249999999999999</v>
      </c>
      <c r="I81" s="39">
        <v>1</v>
      </c>
    </row>
    <row r="82" spans="1:9" x14ac:dyDescent="0.3">
      <c r="A82" s="45">
        <v>2</v>
      </c>
      <c r="B82" s="46" t="s">
        <v>86</v>
      </c>
      <c r="C82" s="51" t="s">
        <v>74</v>
      </c>
      <c r="D82" s="22">
        <v>2009</v>
      </c>
      <c r="E82" s="22">
        <f>SUM(2022-D82)</f>
        <v>13</v>
      </c>
      <c r="F82" s="55" t="s">
        <v>258</v>
      </c>
      <c r="G82" s="24">
        <f t="shared" si="12"/>
        <v>0.21666666666666667</v>
      </c>
      <c r="H82" s="37">
        <v>0.21666666666666667</v>
      </c>
      <c r="I82" s="39">
        <v>2</v>
      </c>
    </row>
    <row r="83" spans="1:9" x14ac:dyDescent="0.3">
      <c r="A83" s="45">
        <v>3</v>
      </c>
      <c r="B83" s="46" t="s">
        <v>86</v>
      </c>
      <c r="C83" s="51" t="s">
        <v>208</v>
      </c>
      <c r="D83" s="51">
        <v>2009</v>
      </c>
      <c r="E83" s="22">
        <f>SUM(2020-D83)</f>
        <v>11</v>
      </c>
      <c r="F83" s="159" t="s">
        <v>200</v>
      </c>
      <c r="G83" s="24">
        <f t="shared" si="12"/>
        <v>0.22430555555555556</v>
      </c>
      <c r="H83" s="37">
        <v>0.22430555555555556</v>
      </c>
      <c r="I83" s="39">
        <v>3</v>
      </c>
    </row>
    <row r="84" spans="1:9" x14ac:dyDescent="0.3">
      <c r="A84" s="45">
        <v>4</v>
      </c>
      <c r="B84" s="46" t="s">
        <v>86</v>
      </c>
      <c r="C84" s="47" t="s">
        <v>157</v>
      </c>
      <c r="D84" s="22">
        <v>2008</v>
      </c>
      <c r="E84" s="22">
        <f>SUM(2022-D84)</f>
        <v>14</v>
      </c>
      <c r="F84" s="41" t="s">
        <v>34</v>
      </c>
      <c r="G84" s="24">
        <f t="shared" si="12"/>
        <v>0.23541666666666669</v>
      </c>
      <c r="H84" s="37">
        <v>0.23541666666666669</v>
      </c>
      <c r="I84" s="39">
        <v>4</v>
      </c>
    </row>
    <row r="85" spans="1:9" x14ac:dyDescent="0.3">
      <c r="A85" s="45">
        <v>5</v>
      </c>
      <c r="B85" s="46" t="s">
        <v>86</v>
      </c>
      <c r="C85" s="51" t="s">
        <v>75</v>
      </c>
      <c r="D85" s="22">
        <v>2009</v>
      </c>
      <c r="E85" s="22">
        <f>SUM(2022-D85)</f>
        <v>13</v>
      </c>
      <c r="F85" s="41" t="s">
        <v>34</v>
      </c>
      <c r="G85" s="24">
        <f t="shared" si="12"/>
        <v>0.23958333333333334</v>
      </c>
      <c r="H85" s="37">
        <v>0.23958333333333334</v>
      </c>
      <c r="I85" s="39">
        <v>5</v>
      </c>
    </row>
    <row r="86" spans="1:9" x14ac:dyDescent="0.3">
      <c r="A86" s="45">
        <v>6</v>
      </c>
      <c r="B86" s="46" t="s">
        <v>86</v>
      </c>
      <c r="C86" s="51" t="s">
        <v>313</v>
      </c>
      <c r="D86" s="22">
        <v>2009</v>
      </c>
      <c r="E86" s="22">
        <f>SUM(2022-D86)</f>
        <v>13</v>
      </c>
      <c r="F86" s="41" t="s">
        <v>34</v>
      </c>
      <c r="G86" s="24">
        <f t="shared" si="12"/>
        <v>0.24097222222222223</v>
      </c>
      <c r="H86" s="37">
        <v>0.24097222222222223</v>
      </c>
      <c r="I86" s="39">
        <v>6</v>
      </c>
    </row>
    <row r="87" spans="1:9" x14ac:dyDescent="0.3">
      <c r="A87" s="45">
        <v>7</v>
      </c>
      <c r="B87" s="46" t="s">
        <v>86</v>
      </c>
      <c r="C87" s="51" t="s">
        <v>201</v>
      </c>
      <c r="D87" s="51">
        <v>2009</v>
      </c>
      <c r="E87" s="22">
        <f>SUM(2020-D87)</f>
        <v>11</v>
      </c>
      <c r="F87" s="41" t="s">
        <v>34</v>
      </c>
      <c r="G87" s="24">
        <f t="shared" si="12"/>
        <v>0.25347222222222221</v>
      </c>
      <c r="H87" s="37">
        <v>0.25347222222222221</v>
      </c>
      <c r="I87" s="39">
        <v>7</v>
      </c>
    </row>
    <row r="88" spans="1:9" x14ac:dyDescent="0.3">
      <c r="A88" s="45">
        <v>8</v>
      </c>
      <c r="B88" s="46" t="s">
        <v>86</v>
      </c>
      <c r="C88" s="51" t="s">
        <v>314</v>
      </c>
      <c r="D88" s="51">
        <v>2009</v>
      </c>
      <c r="E88" s="22">
        <f>SUM(2020-D88)</f>
        <v>11</v>
      </c>
      <c r="F88" s="159" t="s">
        <v>200</v>
      </c>
      <c r="G88" s="24">
        <f t="shared" si="12"/>
        <v>0.31388888888888888</v>
      </c>
      <c r="H88" s="37">
        <v>0.31388888888888888</v>
      </c>
      <c r="I88" s="39">
        <v>8</v>
      </c>
    </row>
    <row r="89" spans="1:9" ht="15" thickBot="1" x14ac:dyDescent="0.35">
      <c r="A89" s="45">
        <v>9</v>
      </c>
      <c r="B89" s="46" t="s">
        <v>86</v>
      </c>
      <c r="C89" s="51" t="s">
        <v>209</v>
      </c>
      <c r="D89" s="51">
        <v>2009</v>
      </c>
      <c r="E89" s="22">
        <f>SUM(2020-D89)</f>
        <v>11</v>
      </c>
      <c r="F89" s="159" t="s">
        <v>200</v>
      </c>
      <c r="G89" s="24">
        <f t="shared" si="12"/>
        <v>0.3756944444444445</v>
      </c>
      <c r="H89" s="37">
        <v>0.3756944444444445</v>
      </c>
      <c r="I89" s="39">
        <v>9</v>
      </c>
    </row>
    <row r="90" spans="1:9" ht="15" thickBot="1" x14ac:dyDescent="0.35">
      <c r="A90" s="69"/>
      <c r="B90" s="70" t="s">
        <v>90</v>
      </c>
      <c r="C90" s="70" t="s">
        <v>91</v>
      </c>
      <c r="D90" s="517" t="s">
        <v>88</v>
      </c>
      <c r="E90" s="517"/>
      <c r="F90" s="396" t="s">
        <v>171</v>
      </c>
      <c r="G90" s="398" t="s">
        <v>92</v>
      </c>
      <c r="H90" s="150"/>
      <c r="I90" s="461"/>
    </row>
    <row r="91" spans="1:9" ht="15" thickBot="1" x14ac:dyDescent="0.35">
      <c r="A91" s="5" t="s">
        <v>7</v>
      </c>
      <c r="B91" s="7" t="s">
        <v>8</v>
      </c>
      <c r="C91" s="7" t="s">
        <v>9</v>
      </c>
      <c r="D91" s="71" t="s">
        <v>10</v>
      </c>
      <c r="E91" s="22" t="s">
        <v>125</v>
      </c>
      <c r="F91" s="71" t="s">
        <v>12</v>
      </c>
      <c r="G91" s="7" t="s">
        <v>13</v>
      </c>
      <c r="H91" s="15" t="s">
        <v>24</v>
      </c>
      <c r="I91" s="20" t="s">
        <v>28</v>
      </c>
    </row>
    <row r="92" spans="1:9" x14ac:dyDescent="0.3">
      <c r="A92" s="45">
        <v>1</v>
      </c>
      <c r="B92" s="46" t="s">
        <v>90</v>
      </c>
      <c r="C92" s="51" t="s">
        <v>114</v>
      </c>
      <c r="D92" s="22">
        <v>2008</v>
      </c>
      <c r="E92" s="22">
        <f>SUM(2020-D92)</f>
        <v>12</v>
      </c>
      <c r="F92" s="41" t="s">
        <v>34</v>
      </c>
      <c r="G92" s="24">
        <f t="shared" ref="G92:G97" si="13">MIN(H92:H92)</f>
        <v>0.26250000000000001</v>
      </c>
      <c r="H92" s="37">
        <v>0.26250000000000001</v>
      </c>
      <c r="I92" s="462">
        <v>1</v>
      </c>
    </row>
    <row r="93" spans="1:9" x14ac:dyDescent="0.3">
      <c r="A93" s="45">
        <v>2</v>
      </c>
      <c r="B93" s="46" t="s">
        <v>90</v>
      </c>
      <c r="C93" s="51" t="s">
        <v>83</v>
      </c>
      <c r="D93" s="22">
        <v>2008</v>
      </c>
      <c r="E93" s="22">
        <f>SUM(2020-D93)</f>
        <v>12</v>
      </c>
      <c r="F93" s="23" t="s">
        <v>32</v>
      </c>
      <c r="G93" s="24">
        <f t="shared" si="13"/>
        <v>0.27916666666666667</v>
      </c>
      <c r="H93" s="37">
        <v>0.27916666666666667</v>
      </c>
      <c r="I93" s="39">
        <v>2</v>
      </c>
    </row>
    <row r="94" spans="1:9" x14ac:dyDescent="0.3">
      <c r="A94" s="45">
        <v>3</v>
      </c>
      <c r="B94" s="46" t="s">
        <v>90</v>
      </c>
      <c r="C94" s="51" t="s">
        <v>80</v>
      </c>
      <c r="D94" s="22">
        <v>2008</v>
      </c>
      <c r="E94" s="22">
        <f>SUM(2020-D94)</f>
        <v>12</v>
      </c>
      <c r="F94" s="41" t="s">
        <v>34</v>
      </c>
      <c r="G94" s="24">
        <f t="shared" si="13"/>
        <v>0.29652777777777778</v>
      </c>
      <c r="H94" s="37">
        <v>0.29652777777777778</v>
      </c>
      <c r="I94" s="39">
        <v>3</v>
      </c>
    </row>
    <row r="95" spans="1:9" x14ac:dyDescent="0.3">
      <c r="A95" s="45">
        <v>4</v>
      </c>
      <c r="B95" s="46" t="s">
        <v>90</v>
      </c>
      <c r="C95" s="51" t="s">
        <v>81</v>
      </c>
      <c r="D95" s="51">
        <v>2009</v>
      </c>
      <c r="E95" s="22">
        <f>SUM(2020-D95)</f>
        <v>11</v>
      </c>
      <c r="F95" s="41" t="s">
        <v>34</v>
      </c>
      <c r="G95" s="24">
        <f t="shared" si="13"/>
        <v>0.32569444444444445</v>
      </c>
      <c r="H95" s="37">
        <v>0.32569444444444445</v>
      </c>
      <c r="I95" s="39">
        <v>4</v>
      </c>
    </row>
    <row r="96" spans="1:9" x14ac:dyDescent="0.3">
      <c r="A96" s="45">
        <v>5</v>
      </c>
      <c r="B96" s="46" t="s">
        <v>90</v>
      </c>
      <c r="C96" s="51" t="s">
        <v>113</v>
      </c>
      <c r="D96" s="51">
        <v>2009</v>
      </c>
      <c r="E96" s="22">
        <f>SUM(2022-D96)</f>
        <v>13</v>
      </c>
      <c r="F96" s="23" t="s">
        <v>32</v>
      </c>
      <c r="G96" s="24">
        <f t="shared" si="13"/>
        <v>0.36874999999999997</v>
      </c>
      <c r="H96" s="37">
        <v>0.36874999999999997</v>
      </c>
      <c r="I96" s="39">
        <v>5</v>
      </c>
    </row>
    <row r="97" spans="1:9" x14ac:dyDescent="0.3">
      <c r="A97" s="45">
        <v>6</v>
      </c>
      <c r="B97" s="46" t="s">
        <v>90</v>
      </c>
      <c r="C97" s="51" t="s">
        <v>199</v>
      </c>
      <c r="D97" s="51">
        <v>2009</v>
      </c>
      <c r="E97" s="22">
        <f>SUM(2020-D97)</f>
        <v>11</v>
      </c>
      <c r="F97" s="159" t="s">
        <v>200</v>
      </c>
      <c r="G97" s="24">
        <f t="shared" si="13"/>
        <v>0.38055555555555554</v>
      </c>
      <c r="H97" s="37">
        <v>0.38055555555555554</v>
      </c>
      <c r="I97" s="39">
        <v>6</v>
      </c>
    </row>
    <row r="98" spans="1:9" x14ac:dyDescent="0.3">
      <c r="H98" s="96"/>
      <c r="I98" s="98"/>
    </row>
    <row r="99" spans="1:9" x14ac:dyDescent="0.3">
      <c r="H99" s="100" t="s">
        <v>86</v>
      </c>
      <c r="I99" s="98"/>
    </row>
    <row r="100" spans="1:9" x14ac:dyDescent="0.3">
      <c r="A100" s="522" t="s">
        <v>172</v>
      </c>
      <c r="B100" s="523"/>
      <c r="C100" s="523"/>
      <c r="D100" s="523"/>
      <c r="E100" s="523"/>
      <c r="F100" s="524"/>
      <c r="G100" s="103"/>
      <c r="H100" s="399" t="e">
        <f>SUM(#REF!)</f>
        <v>#REF!</v>
      </c>
      <c r="I100" s="98"/>
    </row>
    <row r="101" spans="1:9" x14ac:dyDescent="0.3">
      <c r="A101" s="525"/>
      <c r="B101" s="526"/>
      <c r="C101" s="526"/>
      <c r="D101" s="526"/>
      <c r="E101" s="526"/>
      <c r="F101" s="527"/>
      <c r="G101" s="103"/>
      <c r="H101" s="104" t="s">
        <v>90</v>
      </c>
      <c r="I101" s="98"/>
    </row>
    <row r="102" spans="1:9" x14ac:dyDescent="0.3">
      <c r="A102" s="547" t="s">
        <v>326</v>
      </c>
      <c r="B102" s="548"/>
      <c r="C102" s="548"/>
      <c r="D102" s="548"/>
      <c r="E102" s="548"/>
      <c r="F102" s="549"/>
      <c r="H102" s="399" t="e">
        <f>SUM(#REF!)</f>
        <v>#REF!</v>
      </c>
      <c r="I102" s="98"/>
    </row>
    <row r="103" spans="1:9" x14ac:dyDescent="0.3">
      <c r="A103" s="550"/>
      <c r="B103" s="551"/>
      <c r="C103" s="551"/>
      <c r="D103" s="551"/>
      <c r="E103" s="551"/>
      <c r="F103" s="552"/>
      <c r="G103" s="103"/>
      <c r="H103" s="399">
        <v>20</v>
      </c>
      <c r="I103" s="98"/>
    </row>
  </sheetData>
  <mergeCells count="7">
    <mergeCell ref="A102:F103"/>
    <mergeCell ref="D33:E33"/>
    <mergeCell ref="D51:E51"/>
    <mergeCell ref="D68:E68"/>
    <mergeCell ref="D79:E79"/>
    <mergeCell ref="D90:E90"/>
    <mergeCell ref="A100:F10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"/>
  <sheetViews>
    <sheetView workbookViewId="0">
      <selection activeCell="A14" sqref="A14"/>
    </sheetView>
  </sheetViews>
  <sheetFormatPr defaultRowHeight="14.4" x14ac:dyDescent="0.3"/>
  <cols>
    <col min="1" max="1" width="20.33203125" style="341" customWidth="1"/>
    <col min="2" max="2" width="7.33203125" style="193" customWidth="1"/>
    <col min="3" max="3" width="6" style="193" customWidth="1"/>
    <col min="4" max="4" width="29.109375" style="341" customWidth="1"/>
    <col min="5" max="9" width="3.6640625" style="352" customWidth="1"/>
    <col min="10" max="10" width="21" style="341" customWidth="1"/>
    <col min="11" max="11" width="7.5546875" style="193" customWidth="1"/>
    <col min="12" max="12" width="6.88671875" style="193" customWidth="1"/>
    <col min="13" max="13" width="28.6640625" style="341" customWidth="1"/>
    <col min="14" max="15" width="3.6640625" style="193" customWidth="1"/>
    <col min="16" max="18" width="3.6640625" style="345" customWidth="1"/>
    <col min="19" max="19" width="9.109375" style="330"/>
  </cols>
  <sheetData>
    <row r="1" spans="1:18" x14ac:dyDescent="0.3">
      <c r="A1" s="346" t="s">
        <v>292</v>
      </c>
      <c r="B1" s="349" t="s">
        <v>174</v>
      </c>
      <c r="C1" s="350" t="s">
        <v>187</v>
      </c>
      <c r="D1" s="347" t="s">
        <v>175</v>
      </c>
      <c r="E1" s="351"/>
      <c r="F1" s="351"/>
      <c r="G1" s="351"/>
      <c r="H1" s="351"/>
      <c r="I1" s="351"/>
      <c r="J1" s="348" t="s">
        <v>198</v>
      </c>
      <c r="K1" s="325" t="s">
        <v>174</v>
      </c>
      <c r="L1" s="326" t="s">
        <v>187</v>
      </c>
      <c r="M1" s="327" t="s">
        <v>175</v>
      </c>
      <c r="N1" s="329"/>
      <c r="O1" s="329"/>
      <c r="P1" s="329"/>
      <c r="Q1" s="329"/>
      <c r="R1" s="329"/>
    </row>
    <row r="2" spans="1:18" x14ac:dyDescent="0.3">
      <c r="A2" s="324" t="s">
        <v>9</v>
      </c>
      <c r="B2" s="351" t="s">
        <v>10</v>
      </c>
      <c r="C2" s="350" t="s">
        <v>125</v>
      </c>
      <c r="D2" s="347" t="s">
        <v>12</v>
      </c>
      <c r="E2" s="351">
        <v>1</v>
      </c>
      <c r="F2" s="351">
        <v>2</v>
      </c>
      <c r="G2" s="351">
        <v>3</v>
      </c>
      <c r="H2" s="351">
        <v>4</v>
      </c>
      <c r="I2" s="351">
        <v>5</v>
      </c>
      <c r="J2" s="324" t="s">
        <v>9</v>
      </c>
      <c r="K2" s="331" t="s">
        <v>10</v>
      </c>
      <c r="L2" s="326" t="s">
        <v>125</v>
      </c>
      <c r="M2" s="327" t="s">
        <v>12</v>
      </c>
      <c r="N2" s="329">
        <v>1</v>
      </c>
      <c r="O2" s="329">
        <v>2</v>
      </c>
      <c r="P2" s="329">
        <v>3</v>
      </c>
      <c r="Q2" s="329">
        <v>4</v>
      </c>
      <c r="R2" s="329">
        <v>5</v>
      </c>
    </row>
    <row r="3" spans="1:18" x14ac:dyDescent="0.3">
      <c r="A3" s="332" t="s">
        <v>176</v>
      </c>
      <c r="B3" s="326">
        <v>2017</v>
      </c>
      <c r="C3" s="326">
        <f t="shared" ref="C3:C16" si="0">SUM(2022-B3)</f>
        <v>5</v>
      </c>
      <c r="D3" s="333" t="s">
        <v>34</v>
      </c>
      <c r="E3" s="342" t="s">
        <v>4</v>
      </c>
      <c r="F3" s="342">
        <v>10</v>
      </c>
      <c r="G3" s="342"/>
      <c r="H3" s="342"/>
      <c r="I3" s="342"/>
      <c r="J3" s="337" t="s">
        <v>263</v>
      </c>
      <c r="K3" s="326">
        <v>2017</v>
      </c>
      <c r="L3" s="326">
        <f t="shared" ref="L3:L15" si="1">SUM(2022-K3)</f>
        <v>5</v>
      </c>
      <c r="M3" s="340" t="s">
        <v>200</v>
      </c>
      <c r="N3" s="343"/>
      <c r="O3" s="343">
        <v>51</v>
      </c>
      <c r="P3" s="342"/>
      <c r="Q3" s="342"/>
      <c r="R3" s="342"/>
    </row>
    <row r="4" spans="1:18" x14ac:dyDescent="0.3">
      <c r="A4" s="332" t="s">
        <v>177</v>
      </c>
      <c r="B4" s="326">
        <v>2016</v>
      </c>
      <c r="C4" s="326">
        <f t="shared" si="0"/>
        <v>6</v>
      </c>
      <c r="D4" s="333" t="s">
        <v>34</v>
      </c>
      <c r="E4" s="342" t="s">
        <v>4</v>
      </c>
      <c r="F4" s="342">
        <v>24</v>
      </c>
      <c r="G4" s="342"/>
      <c r="H4" s="342"/>
      <c r="I4" s="342"/>
      <c r="J4" s="328" t="s">
        <v>194</v>
      </c>
      <c r="K4" s="326">
        <v>2016</v>
      </c>
      <c r="L4" s="326">
        <f t="shared" si="1"/>
        <v>6</v>
      </c>
      <c r="M4" s="335" t="s">
        <v>144</v>
      </c>
      <c r="N4" s="342" t="s">
        <v>4</v>
      </c>
      <c r="O4" s="342"/>
      <c r="P4" s="342"/>
      <c r="Q4" s="342"/>
      <c r="R4" s="342"/>
    </row>
    <row r="5" spans="1:18" x14ac:dyDescent="0.3">
      <c r="A5" s="328" t="s">
        <v>180</v>
      </c>
      <c r="B5" s="326">
        <v>2017</v>
      </c>
      <c r="C5" s="326">
        <f t="shared" si="0"/>
        <v>5</v>
      </c>
      <c r="D5" s="336" t="s">
        <v>32</v>
      </c>
      <c r="E5" s="342" t="s">
        <v>4</v>
      </c>
      <c r="F5" s="342"/>
      <c r="G5" s="342"/>
      <c r="H5" s="342"/>
      <c r="I5" s="342"/>
      <c r="J5" s="328" t="s">
        <v>193</v>
      </c>
      <c r="K5" s="326">
        <v>2017</v>
      </c>
      <c r="L5" s="326">
        <f t="shared" si="1"/>
        <v>5</v>
      </c>
      <c r="M5" s="334" t="s">
        <v>4</v>
      </c>
      <c r="N5" s="342" t="s">
        <v>4</v>
      </c>
      <c r="O5" s="342"/>
      <c r="P5" s="342"/>
      <c r="Q5" s="342"/>
      <c r="R5" s="342"/>
    </row>
    <row r="6" spans="1:18" x14ac:dyDescent="0.3">
      <c r="A6" s="332" t="s">
        <v>182</v>
      </c>
      <c r="B6" s="326">
        <v>2016</v>
      </c>
      <c r="C6" s="326">
        <f t="shared" si="0"/>
        <v>6</v>
      </c>
      <c r="D6" s="333" t="s">
        <v>34</v>
      </c>
      <c r="E6" s="342" t="s">
        <v>4</v>
      </c>
      <c r="F6" s="342"/>
      <c r="G6" s="342"/>
      <c r="H6" s="342"/>
      <c r="I6" s="342"/>
      <c r="J6" s="332" t="s">
        <v>191</v>
      </c>
      <c r="K6" s="326">
        <v>2017</v>
      </c>
      <c r="L6" s="326">
        <f t="shared" si="1"/>
        <v>5</v>
      </c>
      <c r="M6" s="334" t="s">
        <v>197</v>
      </c>
      <c r="N6" s="342" t="s">
        <v>4</v>
      </c>
      <c r="O6" s="342">
        <v>71</v>
      </c>
      <c r="P6" s="342"/>
      <c r="Q6" s="342"/>
      <c r="R6" s="342"/>
    </row>
    <row r="7" spans="1:18" x14ac:dyDescent="0.3">
      <c r="A7" s="337" t="s">
        <v>182</v>
      </c>
      <c r="B7" s="339">
        <v>2016</v>
      </c>
      <c r="C7" s="339">
        <f t="shared" si="0"/>
        <v>6</v>
      </c>
      <c r="D7" s="333" t="s">
        <v>34</v>
      </c>
      <c r="E7" s="343"/>
      <c r="F7" s="343">
        <v>34</v>
      </c>
      <c r="G7" s="342"/>
      <c r="H7" s="342"/>
      <c r="I7" s="342"/>
      <c r="J7" s="332" t="s">
        <v>192</v>
      </c>
      <c r="K7" s="326">
        <v>2019</v>
      </c>
      <c r="L7" s="326">
        <f t="shared" si="1"/>
        <v>3</v>
      </c>
      <c r="M7" s="334" t="s">
        <v>197</v>
      </c>
      <c r="N7" s="342" t="s">
        <v>4</v>
      </c>
      <c r="O7" s="342">
        <v>98</v>
      </c>
      <c r="P7" s="342"/>
      <c r="Q7" s="342"/>
      <c r="R7" s="342"/>
    </row>
    <row r="8" spans="1:18" x14ac:dyDescent="0.3">
      <c r="A8" s="337" t="s">
        <v>264</v>
      </c>
      <c r="B8" s="339">
        <v>2016</v>
      </c>
      <c r="C8" s="339">
        <f t="shared" si="0"/>
        <v>6</v>
      </c>
      <c r="D8" s="333" t="s">
        <v>34</v>
      </c>
      <c r="E8" s="343"/>
      <c r="F8" s="343">
        <v>18</v>
      </c>
      <c r="G8" s="342"/>
      <c r="H8" s="342"/>
      <c r="I8" s="342"/>
      <c r="J8" s="328" t="s">
        <v>260</v>
      </c>
      <c r="K8" s="326">
        <v>2016</v>
      </c>
      <c r="L8" s="326">
        <f t="shared" si="1"/>
        <v>6</v>
      </c>
      <c r="M8" s="333" t="s">
        <v>34</v>
      </c>
      <c r="N8" s="343"/>
      <c r="O8" s="343">
        <v>70</v>
      </c>
      <c r="P8" s="342"/>
      <c r="Q8" s="342"/>
      <c r="R8" s="342"/>
    </row>
    <row r="9" spans="1:18" x14ac:dyDescent="0.3">
      <c r="A9" s="337" t="s">
        <v>265</v>
      </c>
      <c r="B9" s="339">
        <v>2019</v>
      </c>
      <c r="C9" s="339">
        <f t="shared" si="0"/>
        <v>3</v>
      </c>
      <c r="D9" s="333" t="s">
        <v>34</v>
      </c>
      <c r="E9" s="343"/>
      <c r="F9" s="343">
        <v>39</v>
      </c>
      <c r="G9" s="343"/>
      <c r="H9" s="343"/>
      <c r="I9" s="343"/>
      <c r="J9" s="332" t="s">
        <v>188</v>
      </c>
      <c r="K9" s="326">
        <v>2016</v>
      </c>
      <c r="L9" s="326">
        <f t="shared" si="1"/>
        <v>6</v>
      </c>
      <c r="M9" s="336" t="s">
        <v>32</v>
      </c>
      <c r="N9" s="342" t="s">
        <v>4</v>
      </c>
      <c r="O9" s="342"/>
      <c r="P9" s="343"/>
      <c r="Q9" s="343"/>
      <c r="R9" s="343"/>
    </row>
    <row r="10" spans="1:18" x14ac:dyDescent="0.3">
      <c r="A10" s="337" t="s">
        <v>266</v>
      </c>
      <c r="B10" s="339">
        <v>2019</v>
      </c>
      <c r="C10" s="339">
        <f t="shared" si="0"/>
        <v>3</v>
      </c>
      <c r="D10" s="333" t="s">
        <v>34</v>
      </c>
      <c r="E10" s="343"/>
      <c r="F10" s="343">
        <v>32</v>
      </c>
      <c r="G10" s="342"/>
      <c r="H10" s="342"/>
      <c r="I10" s="342"/>
      <c r="J10" s="328" t="s">
        <v>195</v>
      </c>
      <c r="K10" s="326">
        <v>2017</v>
      </c>
      <c r="L10" s="326">
        <f t="shared" si="1"/>
        <v>5</v>
      </c>
      <c r="M10" s="333" t="s">
        <v>34</v>
      </c>
      <c r="N10" s="342" t="s">
        <v>4</v>
      </c>
      <c r="O10" s="342">
        <v>67</v>
      </c>
      <c r="P10" s="342"/>
      <c r="Q10" s="342"/>
      <c r="R10" s="342"/>
    </row>
    <row r="11" spans="1:18" x14ac:dyDescent="0.3">
      <c r="A11" s="332" t="s">
        <v>181</v>
      </c>
      <c r="B11" s="326">
        <v>2018</v>
      </c>
      <c r="C11" s="326">
        <f t="shared" si="0"/>
        <v>4</v>
      </c>
      <c r="D11" s="336" t="s">
        <v>32</v>
      </c>
      <c r="E11" s="342" t="s">
        <v>4</v>
      </c>
      <c r="F11" s="342"/>
      <c r="G11" s="342"/>
      <c r="H11" s="342"/>
      <c r="I11" s="342"/>
      <c r="J11" s="337" t="s">
        <v>262</v>
      </c>
      <c r="K11" s="326">
        <v>2016</v>
      </c>
      <c r="L11" s="326">
        <f t="shared" si="1"/>
        <v>6</v>
      </c>
      <c r="M11" s="333" t="s">
        <v>34</v>
      </c>
      <c r="N11" s="343"/>
      <c r="O11" s="343">
        <v>42</v>
      </c>
      <c r="P11" s="342"/>
      <c r="Q11" s="342"/>
      <c r="R11" s="342"/>
    </row>
    <row r="12" spans="1:18" x14ac:dyDescent="0.3">
      <c r="A12" s="328" t="s">
        <v>179</v>
      </c>
      <c r="B12" s="326">
        <v>2017</v>
      </c>
      <c r="C12" s="326">
        <f t="shared" si="0"/>
        <v>5</v>
      </c>
      <c r="D12" s="334" t="s">
        <v>185</v>
      </c>
      <c r="E12" s="342" t="s">
        <v>4</v>
      </c>
      <c r="F12" s="342"/>
      <c r="G12" s="343"/>
      <c r="H12" s="343"/>
      <c r="I12" s="343"/>
      <c r="J12" s="328" t="s">
        <v>190</v>
      </c>
      <c r="K12" s="326">
        <v>2016</v>
      </c>
      <c r="L12" s="326">
        <f t="shared" si="1"/>
        <v>6</v>
      </c>
      <c r="M12" s="333" t="s">
        <v>34</v>
      </c>
      <c r="N12" s="343" t="s">
        <v>4</v>
      </c>
      <c r="O12" s="343">
        <v>75</v>
      </c>
      <c r="P12" s="343"/>
      <c r="Q12" s="343"/>
      <c r="R12" s="343"/>
    </row>
    <row r="13" spans="1:18" x14ac:dyDescent="0.3">
      <c r="A13" s="328" t="s">
        <v>339</v>
      </c>
      <c r="B13" s="326">
        <v>2016</v>
      </c>
      <c r="C13" s="326">
        <f t="shared" si="0"/>
        <v>6</v>
      </c>
      <c r="D13" s="333" t="s">
        <v>34</v>
      </c>
      <c r="E13" s="343" t="s">
        <v>4</v>
      </c>
      <c r="F13" s="343">
        <v>40</v>
      </c>
      <c r="G13" s="343"/>
      <c r="H13" s="343"/>
      <c r="I13" s="343"/>
      <c r="J13" s="332" t="s">
        <v>259</v>
      </c>
      <c r="K13" s="326">
        <v>2019</v>
      </c>
      <c r="L13" s="326">
        <f t="shared" si="1"/>
        <v>3</v>
      </c>
      <c r="M13" s="335" t="s">
        <v>239</v>
      </c>
      <c r="N13" s="342"/>
      <c r="O13" s="342" t="s">
        <v>4</v>
      </c>
      <c r="P13" s="343"/>
      <c r="Q13" s="343"/>
      <c r="R13" s="343"/>
    </row>
    <row r="14" spans="1:18" x14ac:dyDescent="0.3">
      <c r="A14" s="328" t="s">
        <v>178</v>
      </c>
      <c r="B14" s="326">
        <v>2017</v>
      </c>
      <c r="C14" s="326">
        <f t="shared" si="0"/>
        <v>5</v>
      </c>
      <c r="D14" s="333" t="s">
        <v>34</v>
      </c>
      <c r="E14" s="342" t="s">
        <v>4</v>
      </c>
      <c r="F14" s="342">
        <v>31</v>
      </c>
      <c r="G14" s="343"/>
      <c r="H14" s="343"/>
      <c r="I14" s="343"/>
      <c r="J14" s="332" t="s">
        <v>189</v>
      </c>
      <c r="K14" s="326">
        <v>2016</v>
      </c>
      <c r="L14" s="326">
        <f t="shared" si="1"/>
        <v>6</v>
      </c>
      <c r="M14" s="333" t="s">
        <v>34</v>
      </c>
      <c r="N14" s="342" t="s">
        <v>4</v>
      </c>
      <c r="O14" s="342">
        <v>91</v>
      </c>
      <c r="P14" s="343"/>
      <c r="Q14" s="343"/>
      <c r="R14" s="343"/>
    </row>
    <row r="15" spans="1:18" x14ac:dyDescent="0.3">
      <c r="A15" s="328" t="s">
        <v>184</v>
      </c>
      <c r="B15" s="326">
        <v>2017</v>
      </c>
      <c r="C15" s="326">
        <f t="shared" si="0"/>
        <v>5</v>
      </c>
      <c r="D15" s="338" t="s">
        <v>30</v>
      </c>
      <c r="E15" s="342" t="s">
        <v>4</v>
      </c>
      <c r="F15" s="342">
        <v>9</v>
      </c>
      <c r="G15" s="343"/>
      <c r="H15" s="343"/>
      <c r="I15" s="343"/>
      <c r="J15" s="337" t="s">
        <v>261</v>
      </c>
      <c r="K15" s="326">
        <v>2017</v>
      </c>
      <c r="L15" s="326">
        <f t="shared" si="1"/>
        <v>5</v>
      </c>
      <c r="M15" s="333" t="s">
        <v>34</v>
      </c>
      <c r="N15" s="343"/>
      <c r="O15" s="343">
        <v>68</v>
      </c>
      <c r="P15" s="343"/>
      <c r="Q15" s="343"/>
      <c r="R15" s="343"/>
    </row>
    <row r="16" spans="1:18" x14ac:dyDescent="0.3">
      <c r="A16" s="328" t="s">
        <v>183</v>
      </c>
      <c r="B16" s="326">
        <v>2017</v>
      </c>
      <c r="C16" s="326">
        <f t="shared" si="0"/>
        <v>5</v>
      </c>
      <c r="D16" s="337" t="s">
        <v>186</v>
      </c>
      <c r="E16" s="343" t="s">
        <v>4</v>
      </c>
      <c r="F16" s="343">
        <v>16</v>
      </c>
      <c r="G16" s="343"/>
      <c r="H16" s="343"/>
      <c r="I16" s="343"/>
      <c r="J16" s="337"/>
      <c r="K16" s="339"/>
      <c r="L16" s="339"/>
      <c r="M16" s="337"/>
      <c r="P16" s="344"/>
      <c r="Q16" s="344"/>
      <c r="R16" s="344"/>
    </row>
    <row r="17" spans="1:18" x14ac:dyDescent="0.3">
      <c r="A17" s="337"/>
      <c r="B17" s="339"/>
      <c r="C17" s="339"/>
      <c r="D17" s="337" t="s">
        <v>291</v>
      </c>
      <c r="E17" s="343">
        <v>10</v>
      </c>
      <c r="F17" s="343">
        <v>10</v>
      </c>
      <c r="G17" s="343"/>
      <c r="H17" s="343"/>
      <c r="I17" s="343"/>
      <c r="J17" s="337"/>
      <c r="K17" s="339"/>
      <c r="L17" s="339"/>
      <c r="M17" s="337" t="s">
        <v>291</v>
      </c>
      <c r="N17" s="339">
        <v>8</v>
      </c>
      <c r="O17" s="339">
        <v>10</v>
      </c>
      <c r="P17" s="344"/>
      <c r="Q17" s="344"/>
      <c r="R17" s="344"/>
    </row>
  </sheetData>
  <sortState xmlns:xlrd2="http://schemas.microsoft.com/office/spreadsheetml/2017/richdata2" ref="A3:F16">
    <sortCondition ref="A3:A16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0FB2-9D98-4D99-A4F3-F9EBAF1B6B1D}">
  <dimension ref="A1:AM34"/>
  <sheetViews>
    <sheetView tabSelected="1" workbookViewId="0">
      <selection activeCell="B3" sqref="B3"/>
    </sheetView>
  </sheetViews>
  <sheetFormatPr defaultRowHeight="14.4" x14ac:dyDescent="0.3"/>
  <cols>
    <col min="1" max="1" width="3.33203125" style="304" bestFit="1" customWidth="1"/>
    <col min="2" max="2" width="26.88671875" style="449" customWidth="1"/>
    <col min="3" max="3" width="6.109375" style="449" customWidth="1"/>
    <col min="4" max="4" width="4.44140625" style="450" customWidth="1"/>
    <col min="5" max="5" width="5.88671875" style="304" customWidth="1"/>
    <col min="6" max="9" width="3.6640625" style="304" customWidth="1"/>
    <col min="10" max="10" width="3.109375" style="451" customWidth="1"/>
    <col min="11" max="11" width="3.88671875" style="304" customWidth="1"/>
    <col min="12" max="15" width="2.6640625" style="304" customWidth="1"/>
    <col min="16" max="16" width="3.5546875" style="451" customWidth="1"/>
    <col min="17" max="17" width="3.88671875" style="304" customWidth="1"/>
    <col min="18" max="21" width="2.6640625" style="304" customWidth="1"/>
    <col min="22" max="22" width="3.5546875" style="304" customWidth="1"/>
    <col min="23" max="23" width="3.6640625" style="304" customWidth="1"/>
    <col min="24" max="27" width="2.6640625" style="304" customWidth="1"/>
    <col min="28" max="28" width="4.109375" style="304" customWidth="1"/>
    <col min="29" max="29" width="4.33203125" style="304" customWidth="1"/>
    <col min="30" max="33" width="2.6640625" style="304" customWidth="1"/>
    <col min="34" max="34" width="3.5546875" style="304" customWidth="1"/>
    <col min="35" max="35" width="4.88671875" style="304" customWidth="1"/>
    <col min="36" max="39" width="2.6640625" style="304" customWidth="1"/>
  </cols>
  <sheetData>
    <row r="1" spans="1:39" ht="23.4" thickBot="1" x14ac:dyDescent="0.35">
      <c r="A1" s="581" t="s">
        <v>289</v>
      </c>
      <c r="B1" s="582"/>
      <c r="C1" s="582"/>
      <c r="D1" s="582"/>
      <c r="E1" s="582"/>
      <c r="F1" s="582"/>
      <c r="G1" s="582"/>
      <c r="H1" s="582"/>
      <c r="I1" s="583"/>
      <c r="J1" s="575" t="s">
        <v>267</v>
      </c>
      <c r="K1" s="576"/>
      <c r="L1" s="576"/>
      <c r="M1" s="576"/>
      <c r="N1" s="576"/>
      <c r="O1" s="577"/>
      <c r="P1" s="575" t="s">
        <v>268</v>
      </c>
      <c r="Q1" s="576"/>
      <c r="R1" s="576"/>
      <c r="S1" s="576"/>
      <c r="T1" s="576"/>
      <c r="U1" s="578"/>
      <c r="V1" s="579" t="s">
        <v>269</v>
      </c>
      <c r="W1" s="576"/>
      <c r="X1" s="576"/>
      <c r="Y1" s="576"/>
      <c r="Z1" s="576"/>
      <c r="AA1" s="577"/>
      <c r="AB1" s="575" t="s">
        <v>270</v>
      </c>
      <c r="AC1" s="576"/>
      <c r="AD1" s="576"/>
      <c r="AE1" s="576"/>
      <c r="AF1" s="576"/>
      <c r="AG1" s="578"/>
      <c r="AH1" s="579" t="s">
        <v>271</v>
      </c>
      <c r="AI1" s="576"/>
      <c r="AJ1" s="576"/>
      <c r="AK1" s="576"/>
      <c r="AL1" s="576"/>
      <c r="AM1" s="580"/>
    </row>
    <row r="2" spans="1:39" ht="72" thickBot="1" x14ac:dyDescent="0.35">
      <c r="A2" s="323" t="s">
        <v>272</v>
      </c>
      <c r="B2" s="305" t="s">
        <v>12</v>
      </c>
      <c r="C2" s="306" t="s">
        <v>273</v>
      </c>
      <c r="D2" s="400" t="s">
        <v>274</v>
      </c>
      <c r="E2" s="307" t="s">
        <v>275</v>
      </c>
      <c r="F2" s="308" t="s">
        <v>276</v>
      </c>
      <c r="G2" s="308" t="s">
        <v>277</v>
      </c>
      <c r="H2" s="308" t="s">
        <v>278</v>
      </c>
      <c r="I2" s="309" t="s">
        <v>279</v>
      </c>
      <c r="J2" s="401" t="s">
        <v>280</v>
      </c>
      <c r="K2" s="402" t="s">
        <v>281</v>
      </c>
      <c r="L2" s="403" t="s">
        <v>276</v>
      </c>
      <c r="M2" s="354" t="s">
        <v>277</v>
      </c>
      <c r="N2" s="354" t="s">
        <v>278</v>
      </c>
      <c r="O2" s="355" t="s">
        <v>279</v>
      </c>
      <c r="P2" s="404" t="s">
        <v>280</v>
      </c>
      <c r="Q2" s="402" t="s">
        <v>281</v>
      </c>
      <c r="R2" s="403" t="s">
        <v>276</v>
      </c>
      <c r="S2" s="354" t="s">
        <v>277</v>
      </c>
      <c r="T2" s="354" t="s">
        <v>278</v>
      </c>
      <c r="U2" s="356" t="s">
        <v>279</v>
      </c>
      <c r="V2" s="357" t="s">
        <v>280</v>
      </c>
      <c r="W2" s="353" t="s">
        <v>281</v>
      </c>
      <c r="X2" s="354" t="s">
        <v>276</v>
      </c>
      <c r="Y2" s="354" t="s">
        <v>277</v>
      </c>
      <c r="Z2" s="354" t="s">
        <v>278</v>
      </c>
      <c r="AA2" s="355" t="s">
        <v>279</v>
      </c>
      <c r="AB2" s="358" t="s">
        <v>280</v>
      </c>
      <c r="AC2" s="353" t="s">
        <v>281</v>
      </c>
      <c r="AD2" s="354" t="s">
        <v>276</v>
      </c>
      <c r="AE2" s="354" t="s">
        <v>277</v>
      </c>
      <c r="AF2" s="354" t="s">
        <v>278</v>
      </c>
      <c r="AG2" s="356" t="s">
        <v>279</v>
      </c>
      <c r="AH2" s="357" t="s">
        <v>280</v>
      </c>
      <c r="AI2" s="359" t="s">
        <v>281</v>
      </c>
      <c r="AJ2" s="360" t="s">
        <v>276</v>
      </c>
      <c r="AK2" s="360" t="s">
        <v>277</v>
      </c>
      <c r="AL2" s="360" t="s">
        <v>278</v>
      </c>
      <c r="AM2" s="361" t="s">
        <v>279</v>
      </c>
    </row>
    <row r="3" spans="1:39" ht="15" thickTop="1" x14ac:dyDescent="0.3">
      <c r="A3" s="316">
        <v>1</v>
      </c>
      <c r="B3" s="273" t="s">
        <v>34</v>
      </c>
      <c r="C3" s="405">
        <f t="shared" ref="C3:C17" si="0">SUM(K3+Q3+W3+AC3+AI3)</f>
        <v>58</v>
      </c>
      <c r="D3" s="406"/>
      <c r="E3" s="274">
        <f t="shared" ref="E3:E17" si="1">SUM(J3+P3+V3+AB3+AH3)</f>
        <v>119</v>
      </c>
      <c r="F3" s="407">
        <f t="shared" ref="F3:I17" si="2">SUM(L3+R3+X3+AD3+AJ3)</f>
        <v>4</v>
      </c>
      <c r="G3" s="407">
        <f t="shared" si="2"/>
        <v>5</v>
      </c>
      <c r="H3" s="407">
        <f t="shared" si="2"/>
        <v>8</v>
      </c>
      <c r="I3" s="408">
        <f t="shared" si="2"/>
        <v>7</v>
      </c>
      <c r="J3" s="409">
        <v>20</v>
      </c>
      <c r="K3" s="410">
        <f>SUM(O3*1+N3*2+M3*3+L3*5)</f>
        <v>17</v>
      </c>
      <c r="L3" s="411">
        <v>2</v>
      </c>
      <c r="M3" s="277">
        <v>1</v>
      </c>
      <c r="N3" s="277">
        <v>1</v>
      </c>
      <c r="O3" s="278">
        <v>2</v>
      </c>
      <c r="P3" s="412">
        <v>25</v>
      </c>
      <c r="Q3" s="410">
        <f>SUM(U3*1+T3*2+S3*3+R3*5)</f>
        <v>11</v>
      </c>
      <c r="R3" s="411"/>
      <c r="S3" s="277">
        <v>2</v>
      </c>
      <c r="T3" s="277">
        <v>1</v>
      </c>
      <c r="U3" s="280">
        <v>3</v>
      </c>
      <c r="V3" s="281">
        <v>22</v>
      </c>
      <c r="W3" s="410">
        <f t="shared" ref="W3:W10" si="3">SUM(AA3*1+Z3*2+Y3*3+X3*5)</f>
        <v>10</v>
      </c>
      <c r="X3" s="282">
        <v>1</v>
      </c>
      <c r="Y3" s="282"/>
      <c r="Z3" s="282">
        <v>2</v>
      </c>
      <c r="AA3" s="283">
        <v>1</v>
      </c>
      <c r="AB3" s="279">
        <v>25</v>
      </c>
      <c r="AC3" s="410">
        <f t="shared" ref="AC3:AC9" si="4">SUM(AG3*1+AF3*2+AE3*3+AD3*5)</f>
        <v>10</v>
      </c>
      <c r="AD3" s="275"/>
      <c r="AE3" s="275">
        <v>2</v>
      </c>
      <c r="AF3" s="275">
        <v>2</v>
      </c>
      <c r="AG3" s="276"/>
      <c r="AH3" s="284">
        <v>27</v>
      </c>
      <c r="AI3" s="410">
        <f t="shared" ref="AI3:AI9" si="5">SUM(AM3*1+AL3*2+AK3*3+AJ3*5)</f>
        <v>10</v>
      </c>
      <c r="AJ3" s="275">
        <v>1</v>
      </c>
      <c r="AK3" s="275"/>
      <c r="AL3" s="275">
        <v>2</v>
      </c>
      <c r="AM3" s="317">
        <v>1</v>
      </c>
    </row>
    <row r="4" spans="1:39" x14ac:dyDescent="0.3">
      <c r="A4" s="318">
        <v>2</v>
      </c>
      <c r="B4" s="285" t="s">
        <v>32</v>
      </c>
      <c r="C4" s="405">
        <f t="shared" si="0"/>
        <v>47</v>
      </c>
      <c r="D4" s="406"/>
      <c r="E4" s="286">
        <f t="shared" si="1"/>
        <v>30</v>
      </c>
      <c r="F4" s="407">
        <f t="shared" si="2"/>
        <v>4</v>
      </c>
      <c r="G4" s="407">
        <f t="shared" si="2"/>
        <v>6</v>
      </c>
      <c r="H4" s="407">
        <f t="shared" si="2"/>
        <v>3</v>
      </c>
      <c r="I4" s="408">
        <f t="shared" si="2"/>
        <v>3</v>
      </c>
      <c r="J4" s="413">
        <v>8</v>
      </c>
      <c r="K4" s="410">
        <f>SUM(O4*1+N4*2+M4*3+L4*5)</f>
        <v>13</v>
      </c>
      <c r="L4" s="414">
        <v>1</v>
      </c>
      <c r="M4" s="287">
        <v>1</v>
      </c>
      <c r="N4" s="287">
        <v>2</v>
      </c>
      <c r="O4" s="288">
        <v>1</v>
      </c>
      <c r="P4" s="415">
        <v>5</v>
      </c>
      <c r="Q4" s="410">
        <f>SUM(U4*1+T4*2+S4*3+R4*5)</f>
        <v>7</v>
      </c>
      <c r="R4" s="414">
        <v>1</v>
      </c>
      <c r="S4" s="287"/>
      <c r="T4" s="287">
        <v>1</v>
      </c>
      <c r="U4" s="290"/>
      <c r="V4" s="291">
        <v>6</v>
      </c>
      <c r="W4" s="410">
        <f t="shared" si="3"/>
        <v>8</v>
      </c>
      <c r="X4" s="292">
        <v>1</v>
      </c>
      <c r="Y4" s="292">
        <v>1</v>
      </c>
      <c r="Z4" s="292"/>
      <c r="AA4" s="293"/>
      <c r="AB4" s="289">
        <v>4</v>
      </c>
      <c r="AC4" s="410">
        <f t="shared" si="4"/>
        <v>9</v>
      </c>
      <c r="AD4" s="294">
        <v>1</v>
      </c>
      <c r="AE4" s="294">
        <v>1</v>
      </c>
      <c r="AF4" s="294"/>
      <c r="AG4" s="295">
        <v>1</v>
      </c>
      <c r="AH4" s="296">
        <v>7</v>
      </c>
      <c r="AI4" s="410">
        <f t="shared" si="5"/>
        <v>10</v>
      </c>
      <c r="AJ4" s="294"/>
      <c r="AK4" s="294">
        <v>3</v>
      </c>
      <c r="AL4" s="294"/>
      <c r="AM4" s="319">
        <v>1</v>
      </c>
    </row>
    <row r="5" spans="1:39" x14ac:dyDescent="0.3">
      <c r="A5" s="318">
        <v>3</v>
      </c>
      <c r="B5" s="299" t="s">
        <v>200</v>
      </c>
      <c r="C5" s="405">
        <f t="shared" si="0"/>
        <v>32</v>
      </c>
      <c r="D5" s="406"/>
      <c r="E5" s="286">
        <f t="shared" si="1"/>
        <v>42</v>
      </c>
      <c r="F5" s="407">
        <f t="shared" si="2"/>
        <v>3</v>
      </c>
      <c r="G5" s="407">
        <f t="shared" si="2"/>
        <v>2</v>
      </c>
      <c r="H5" s="407">
        <f t="shared" si="2"/>
        <v>3</v>
      </c>
      <c r="I5" s="408">
        <f t="shared" si="2"/>
        <v>5</v>
      </c>
      <c r="J5" s="413"/>
      <c r="K5" s="418">
        <f>SUM(O5*1+N5*2+M5*3+L5*5)</f>
        <v>0</v>
      </c>
      <c r="L5" s="419"/>
      <c r="M5" s="294"/>
      <c r="N5" s="294"/>
      <c r="O5" s="297"/>
      <c r="P5" s="415">
        <v>13</v>
      </c>
      <c r="Q5" s="410">
        <f>SUM(U5*1+T5*2+S5*3+R5*5)</f>
        <v>7</v>
      </c>
      <c r="R5" s="419">
        <v>1</v>
      </c>
      <c r="S5" s="294"/>
      <c r="T5" s="294">
        <v>1</v>
      </c>
      <c r="U5" s="295"/>
      <c r="V5" s="291">
        <v>10</v>
      </c>
      <c r="W5" s="410">
        <f t="shared" si="3"/>
        <v>8</v>
      </c>
      <c r="X5" s="292"/>
      <c r="Y5" s="292">
        <v>2</v>
      </c>
      <c r="Z5" s="292"/>
      <c r="AA5" s="293">
        <v>2</v>
      </c>
      <c r="AB5" s="289">
        <v>10</v>
      </c>
      <c r="AC5" s="410">
        <f t="shared" si="4"/>
        <v>9</v>
      </c>
      <c r="AD5" s="294">
        <v>1</v>
      </c>
      <c r="AE5" s="294"/>
      <c r="AF5" s="294">
        <v>1</v>
      </c>
      <c r="AG5" s="295">
        <v>2</v>
      </c>
      <c r="AH5" s="296">
        <v>9</v>
      </c>
      <c r="AI5" s="410">
        <f t="shared" si="5"/>
        <v>8</v>
      </c>
      <c r="AJ5" s="294">
        <v>1</v>
      </c>
      <c r="AK5" s="294"/>
      <c r="AL5" s="294">
        <v>1</v>
      </c>
      <c r="AM5" s="319">
        <v>1</v>
      </c>
    </row>
    <row r="6" spans="1:39" x14ac:dyDescent="0.3">
      <c r="A6" s="321">
        <v>4</v>
      </c>
      <c r="B6" s="298" t="s">
        <v>30</v>
      </c>
      <c r="C6" s="405">
        <f t="shared" si="0"/>
        <v>29</v>
      </c>
      <c r="D6" s="406"/>
      <c r="E6" s="286">
        <f t="shared" si="1"/>
        <v>29</v>
      </c>
      <c r="F6" s="407">
        <f t="shared" si="2"/>
        <v>0</v>
      </c>
      <c r="G6" s="407">
        <f t="shared" si="2"/>
        <v>6</v>
      </c>
      <c r="H6" s="407">
        <f t="shared" si="2"/>
        <v>4</v>
      </c>
      <c r="I6" s="408">
        <f t="shared" si="2"/>
        <v>3</v>
      </c>
      <c r="J6" s="413">
        <v>6</v>
      </c>
      <c r="K6" s="410">
        <f>SUM(O6*1+N6*2+M6*3+L6*5)</f>
        <v>8</v>
      </c>
      <c r="L6" s="414"/>
      <c r="M6" s="287">
        <v>2</v>
      </c>
      <c r="N6" s="287">
        <v>1</v>
      </c>
      <c r="O6" s="288"/>
      <c r="P6" s="415">
        <v>7</v>
      </c>
      <c r="Q6" s="410">
        <f>SUM(U6*1+T6*2+S6*3+R6*5)</f>
        <v>6</v>
      </c>
      <c r="R6" s="414"/>
      <c r="S6" s="287">
        <v>1</v>
      </c>
      <c r="T6" s="287">
        <v>1</v>
      </c>
      <c r="U6" s="290">
        <v>1</v>
      </c>
      <c r="V6" s="291">
        <v>5</v>
      </c>
      <c r="W6" s="410">
        <f t="shared" si="3"/>
        <v>6</v>
      </c>
      <c r="X6" s="292"/>
      <c r="Y6" s="292">
        <v>1</v>
      </c>
      <c r="Z6" s="292">
        <v>1</v>
      </c>
      <c r="AA6" s="293">
        <v>1</v>
      </c>
      <c r="AB6" s="289">
        <v>6</v>
      </c>
      <c r="AC6" s="410">
        <f t="shared" si="4"/>
        <v>5</v>
      </c>
      <c r="AD6" s="294"/>
      <c r="AE6" s="294">
        <v>1</v>
      </c>
      <c r="AF6" s="294">
        <v>1</v>
      </c>
      <c r="AG6" s="295"/>
      <c r="AH6" s="296">
        <v>5</v>
      </c>
      <c r="AI6" s="410">
        <f t="shared" si="5"/>
        <v>4</v>
      </c>
      <c r="AJ6" s="294"/>
      <c r="AK6" s="294">
        <v>1</v>
      </c>
      <c r="AL6" s="294"/>
      <c r="AM6" s="320">
        <v>1</v>
      </c>
    </row>
    <row r="7" spans="1:39" x14ac:dyDescent="0.3">
      <c r="A7" s="321">
        <v>5</v>
      </c>
      <c r="B7" s="416" t="s">
        <v>258</v>
      </c>
      <c r="C7" s="405">
        <f t="shared" si="0"/>
        <v>25</v>
      </c>
      <c r="D7" s="406"/>
      <c r="E7" s="286">
        <f t="shared" si="1"/>
        <v>5</v>
      </c>
      <c r="F7" s="407">
        <f t="shared" si="2"/>
        <v>5</v>
      </c>
      <c r="G7" s="407">
        <f t="shared" si="2"/>
        <v>0</v>
      </c>
      <c r="H7" s="407">
        <f t="shared" si="2"/>
        <v>0</v>
      </c>
      <c r="I7" s="408">
        <f t="shared" si="2"/>
        <v>0</v>
      </c>
      <c r="J7" s="413">
        <v>1</v>
      </c>
      <c r="K7" s="410">
        <f>SUM(O7*1+N7*2+M7*3+L7*5)</f>
        <v>5</v>
      </c>
      <c r="L7" s="414">
        <v>1</v>
      </c>
      <c r="M7" s="287"/>
      <c r="N7" s="287"/>
      <c r="O7" s="288"/>
      <c r="P7" s="415">
        <v>1</v>
      </c>
      <c r="Q7" s="410">
        <f>SUM(U7*1+T7*2+S7*3+R7*5)</f>
        <v>5</v>
      </c>
      <c r="R7" s="414">
        <v>1</v>
      </c>
      <c r="S7" s="287"/>
      <c r="T7" s="287"/>
      <c r="U7" s="290"/>
      <c r="V7" s="291">
        <v>1</v>
      </c>
      <c r="W7" s="410">
        <f t="shared" si="3"/>
        <v>5</v>
      </c>
      <c r="X7" s="294">
        <v>1</v>
      </c>
      <c r="Y7" s="294"/>
      <c r="Z7" s="294"/>
      <c r="AA7" s="297"/>
      <c r="AB7" s="289">
        <v>1</v>
      </c>
      <c r="AC7" s="410">
        <f t="shared" si="4"/>
        <v>5</v>
      </c>
      <c r="AD7" s="294">
        <v>1</v>
      </c>
      <c r="AE7" s="294"/>
      <c r="AF7" s="294"/>
      <c r="AG7" s="295"/>
      <c r="AH7" s="296">
        <v>1</v>
      </c>
      <c r="AI7" s="410">
        <f t="shared" si="5"/>
        <v>5</v>
      </c>
      <c r="AJ7" s="294">
        <v>1</v>
      </c>
      <c r="AK7" s="294"/>
      <c r="AL7" s="294"/>
      <c r="AM7" s="320"/>
    </row>
    <row r="8" spans="1:39" x14ac:dyDescent="0.3">
      <c r="A8" s="321">
        <v>6</v>
      </c>
      <c r="B8" s="300" t="s">
        <v>317</v>
      </c>
      <c r="C8" s="405">
        <f t="shared" si="0"/>
        <v>15</v>
      </c>
      <c r="D8" s="406"/>
      <c r="E8" s="286">
        <f t="shared" si="1"/>
        <v>3</v>
      </c>
      <c r="F8" s="407">
        <f t="shared" si="2"/>
        <v>3</v>
      </c>
      <c r="G8" s="407">
        <f t="shared" si="2"/>
        <v>0</v>
      </c>
      <c r="H8" s="407">
        <f t="shared" si="2"/>
        <v>0</v>
      </c>
      <c r="I8" s="408">
        <f t="shared" si="2"/>
        <v>0</v>
      </c>
      <c r="J8" s="413"/>
      <c r="K8" s="410"/>
      <c r="L8" s="419"/>
      <c r="M8" s="294"/>
      <c r="N8" s="294"/>
      <c r="O8" s="297"/>
      <c r="P8" s="420"/>
      <c r="Q8" s="410"/>
      <c r="R8" s="419"/>
      <c r="S8" s="294"/>
      <c r="T8" s="294"/>
      <c r="U8" s="295"/>
      <c r="V8" s="291">
        <v>1</v>
      </c>
      <c r="W8" s="410">
        <f t="shared" si="3"/>
        <v>5</v>
      </c>
      <c r="X8" s="292">
        <v>1</v>
      </c>
      <c r="Y8" s="292"/>
      <c r="Z8" s="292"/>
      <c r="AA8" s="293"/>
      <c r="AB8" s="289">
        <v>1</v>
      </c>
      <c r="AC8" s="410">
        <f t="shared" si="4"/>
        <v>5</v>
      </c>
      <c r="AD8" s="294">
        <v>1</v>
      </c>
      <c r="AE8" s="294"/>
      <c r="AF8" s="294"/>
      <c r="AG8" s="295"/>
      <c r="AH8" s="296">
        <v>1</v>
      </c>
      <c r="AI8" s="410">
        <f t="shared" si="5"/>
        <v>5</v>
      </c>
      <c r="AJ8" s="294">
        <v>1</v>
      </c>
      <c r="AK8" s="294"/>
      <c r="AL8" s="294"/>
      <c r="AM8" s="319"/>
    </row>
    <row r="9" spans="1:39" x14ac:dyDescent="0.3">
      <c r="A9" s="321">
        <v>7</v>
      </c>
      <c r="B9" s="300" t="s">
        <v>341</v>
      </c>
      <c r="C9" s="405">
        <f t="shared" si="0"/>
        <v>11</v>
      </c>
      <c r="D9" s="406"/>
      <c r="E9" s="286">
        <f t="shared" si="1"/>
        <v>9</v>
      </c>
      <c r="F9" s="407">
        <f t="shared" si="2"/>
        <v>1</v>
      </c>
      <c r="G9" s="407">
        <f t="shared" si="2"/>
        <v>0</v>
      </c>
      <c r="H9" s="407">
        <f t="shared" si="2"/>
        <v>2</v>
      </c>
      <c r="I9" s="408">
        <f t="shared" si="2"/>
        <v>2</v>
      </c>
      <c r="J9" s="413">
        <v>1</v>
      </c>
      <c r="K9" s="410">
        <f>SUM(O9*1+N9*2+M9*3+L9*5)</f>
        <v>1</v>
      </c>
      <c r="L9" s="419"/>
      <c r="M9" s="294"/>
      <c r="N9" s="294"/>
      <c r="O9" s="297">
        <v>1</v>
      </c>
      <c r="P9" s="415">
        <v>2</v>
      </c>
      <c r="Q9" s="410">
        <f>SUM(U9*1+T9*2+S9*3+R9*5)</f>
        <v>5</v>
      </c>
      <c r="R9" s="419">
        <v>1</v>
      </c>
      <c r="S9" s="294"/>
      <c r="T9" s="294"/>
      <c r="U9" s="295"/>
      <c r="V9" s="291">
        <v>4</v>
      </c>
      <c r="W9" s="410">
        <f t="shared" si="3"/>
        <v>2</v>
      </c>
      <c r="X9" s="292"/>
      <c r="Y9" s="292"/>
      <c r="Z9" s="292">
        <v>1</v>
      </c>
      <c r="AA9" s="293"/>
      <c r="AB9" s="289">
        <v>1</v>
      </c>
      <c r="AC9" s="410">
        <f t="shared" si="4"/>
        <v>1</v>
      </c>
      <c r="AD9" s="294"/>
      <c r="AE9" s="294"/>
      <c r="AF9" s="294"/>
      <c r="AG9" s="295">
        <v>1</v>
      </c>
      <c r="AH9" s="296">
        <v>1</v>
      </c>
      <c r="AI9" s="410">
        <f t="shared" si="5"/>
        <v>2</v>
      </c>
      <c r="AJ9" s="294"/>
      <c r="AK9" s="294"/>
      <c r="AL9" s="294">
        <v>1</v>
      </c>
      <c r="AM9" s="319"/>
    </row>
    <row r="10" spans="1:39" x14ac:dyDescent="0.3">
      <c r="A10" s="321">
        <v>8</v>
      </c>
      <c r="B10" s="300" t="s">
        <v>196</v>
      </c>
      <c r="C10" s="405">
        <f t="shared" si="0"/>
        <v>3</v>
      </c>
      <c r="D10" s="406"/>
      <c r="E10" s="286">
        <f t="shared" si="1"/>
        <v>2</v>
      </c>
      <c r="F10" s="407">
        <f t="shared" si="2"/>
        <v>0</v>
      </c>
      <c r="G10" s="407">
        <f t="shared" si="2"/>
        <v>1</v>
      </c>
      <c r="H10" s="407">
        <f t="shared" si="2"/>
        <v>0</v>
      </c>
      <c r="I10" s="408">
        <f t="shared" si="2"/>
        <v>0</v>
      </c>
      <c r="J10" s="413"/>
      <c r="K10" s="418">
        <f>SUM(O10*1+N10*2+M10*3+L10*5)</f>
        <v>0</v>
      </c>
      <c r="L10" s="419"/>
      <c r="M10" s="294"/>
      <c r="N10" s="294"/>
      <c r="O10" s="297"/>
      <c r="P10" s="415">
        <v>1</v>
      </c>
      <c r="Q10" s="410">
        <f>SUM(U10*1+T10*2+S10*3+R10*5)</f>
        <v>3</v>
      </c>
      <c r="R10" s="419"/>
      <c r="S10" s="294">
        <v>1</v>
      </c>
      <c r="T10" s="294"/>
      <c r="U10" s="295"/>
      <c r="V10" s="291">
        <v>1</v>
      </c>
      <c r="W10" s="418">
        <f t="shared" si="3"/>
        <v>0</v>
      </c>
      <c r="X10" s="302"/>
      <c r="Y10" s="302"/>
      <c r="Z10" s="302"/>
      <c r="AA10" s="303"/>
      <c r="AB10" s="289"/>
      <c r="AC10" s="418"/>
      <c r="AD10" s="294"/>
      <c r="AE10" s="294"/>
      <c r="AF10" s="294"/>
      <c r="AG10" s="295"/>
      <c r="AH10" s="296"/>
      <c r="AI10" s="418"/>
      <c r="AJ10" s="294"/>
      <c r="AK10" s="294"/>
      <c r="AL10" s="294"/>
      <c r="AM10" s="319"/>
    </row>
    <row r="11" spans="1:39" x14ac:dyDescent="0.3">
      <c r="A11" s="321">
        <v>9</v>
      </c>
      <c r="B11" s="301" t="s">
        <v>185</v>
      </c>
      <c r="C11" s="405">
        <f t="shared" si="0"/>
        <v>0</v>
      </c>
      <c r="D11" s="406"/>
      <c r="E11" s="286">
        <f t="shared" si="1"/>
        <v>1</v>
      </c>
      <c r="F11" s="407">
        <f t="shared" si="2"/>
        <v>0</v>
      </c>
      <c r="G11" s="407">
        <f t="shared" si="2"/>
        <v>0</v>
      </c>
      <c r="H11" s="407">
        <f t="shared" si="2"/>
        <v>0</v>
      </c>
      <c r="I11" s="408">
        <f t="shared" si="2"/>
        <v>0</v>
      </c>
      <c r="J11" s="413"/>
      <c r="K11" s="418">
        <f>SUM(O11*1+N11*2+M11*3+L11*5)</f>
        <v>0</v>
      </c>
      <c r="L11" s="414"/>
      <c r="M11" s="287"/>
      <c r="N11" s="287"/>
      <c r="O11" s="288"/>
      <c r="P11" s="415">
        <v>1</v>
      </c>
      <c r="Q11" s="418">
        <f>SUM(U11*1+T11*2+S11*3+R11*5)</f>
        <v>0</v>
      </c>
      <c r="R11" s="414"/>
      <c r="S11" s="287"/>
      <c r="T11" s="287"/>
      <c r="U11" s="290"/>
      <c r="V11" s="291"/>
      <c r="W11" s="418"/>
      <c r="X11" s="302"/>
      <c r="Y11" s="302"/>
      <c r="Z11" s="302"/>
      <c r="AA11" s="303"/>
      <c r="AB11" s="289"/>
      <c r="AC11" s="418"/>
      <c r="AD11" s="294"/>
      <c r="AE11" s="294"/>
      <c r="AF11" s="294"/>
      <c r="AG11" s="295"/>
      <c r="AH11" s="296"/>
      <c r="AI11" s="418"/>
      <c r="AJ11" s="294"/>
      <c r="AK11" s="294"/>
      <c r="AL11" s="294"/>
      <c r="AM11" s="320"/>
    </row>
    <row r="12" spans="1:39" x14ac:dyDescent="0.3">
      <c r="A12" s="321">
        <v>10</v>
      </c>
      <c r="B12" s="300" t="s">
        <v>239</v>
      </c>
      <c r="C12" s="405">
        <f t="shared" si="0"/>
        <v>0</v>
      </c>
      <c r="D12" s="406"/>
      <c r="E12" s="286">
        <f t="shared" si="1"/>
        <v>4</v>
      </c>
      <c r="F12" s="407">
        <f t="shared" si="2"/>
        <v>0</v>
      </c>
      <c r="G12" s="407">
        <f t="shared" si="2"/>
        <v>0</v>
      </c>
      <c r="H12" s="407">
        <f t="shared" si="2"/>
        <v>0</v>
      </c>
      <c r="I12" s="408">
        <f t="shared" si="2"/>
        <v>0</v>
      </c>
      <c r="J12" s="413"/>
      <c r="K12" s="418">
        <f>SUM(O12*1+N12*2+M12*3+L12*5)</f>
        <v>0</v>
      </c>
      <c r="L12" s="419"/>
      <c r="M12" s="294"/>
      <c r="N12" s="294"/>
      <c r="O12" s="297"/>
      <c r="P12" s="415">
        <v>1</v>
      </c>
      <c r="Q12" s="418">
        <f>SUM(U12*1+T12*2+S12*3+R12*5)</f>
        <v>0</v>
      </c>
      <c r="R12" s="419"/>
      <c r="S12" s="294"/>
      <c r="T12" s="294"/>
      <c r="U12" s="295"/>
      <c r="V12" s="291">
        <v>2</v>
      </c>
      <c r="W12" s="418">
        <f>SUM(AA12*1+Z12*2+Y12*3+X12*5)</f>
        <v>0</v>
      </c>
      <c r="X12" s="292"/>
      <c r="Y12" s="292"/>
      <c r="Z12" s="292"/>
      <c r="AA12" s="293"/>
      <c r="AB12" s="289">
        <v>1</v>
      </c>
      <c r="AC12" s="418">
        <v>0</v>
      </c>
      <c r="AD12" s="294"/>
      <c r="AE12" s="294"/>
      <c r="AF12" s="294"/>
      <c r="AG12" s="295"/>
      <c r="AH12" s="296"/>
      <c r="AI12" s="418"/>
      <c r="AJ12" s="294"/>
      <c r="AK12" s="294"/>
      <c r="AL12" s="294"/>
      <c r="AM12" s="319"/>
    </row>
    <row r="13" spans="1:39" x14ac:dyDescent="0.3">
      <c r="A13" s="321">
        <v>11</v>
      </c>
      <c r="B13" s="421" t="s">
        <v>144</v>
      </c>
      <c r="C13" s="405">
        <f t="shared" si="0"/>
        <v>0</v>
      </c>
      <c r="D13" s="406"/>
      <c r="E13" s="286">
        <f t="shared" si="1"/>
        <v>1</v>
      </c>
      <c r="F13" s="407">
        <f t="shared" si="2"/>
        <v>0</v>
      </c>
      <c r="G13" s="407">
        <f t="shared" si="2"/>
        <v>0</v>
      </c>
      <c r="H13" s="407">
        <f t="shared" si="2"/>
        <v>0</v>
      </c>
      <c r="I13" s="408">
        <f t="shared" si="2"/>
        <v>0</v>
      </c>
      <c r="J13" s="413">
        <v>1</v>
      </c>
      <c r="K13" s="418">
        <f>SUM(O13*1+N13*2+M13*3+L13*5)</f>
        <v>0</v>
      </c>
      <c r="L13" s="414"/>
      <c r="M13" s="287"/>
      <c r="N13" s="287"/>
      <c r="O13" s="288"/>
      <c r="P13" s="420"/>
      <c r="Q13" s="418">
        <f>SUM(U13*1+T13*2+S13*3+R13*5)</f>
        <v>0</v>
      </c>
      <c r="R13" s="414"/>
      <c r="S13" s="287"/>
      <c r="T13" s="287"/>
      <c r="U13" s="290"/>
      <c r="V13" s="291"/>
      <c r="W13" s="418"/>
      <c r="X13" s="292"/>
      <c r="Y13" s="292"/>
      <c r="Z13" s="292"/>
      <c r="AA13" s="293"/>
      <c r="AB13" s="289"/>
      <c r="AC13" s="418"/>
      <c r="AD13" s="294"/>
      <c r="AE13" s="294"/>
      <c r="AF13" s="294"/>
      <c r="AG13" s="295"/>
      <c r="AH13" s="296"/>
      <c r="AI13" s="418"/>
      <c r="AJ13" s="294"/>
      <c r="AK13" s="294"/>
      <c r="AL13" s="294"/>
      <c r="AM13" s="319"/>
    </row>
    <row r="14" spans="1:39" x14ac:dyDescent="0.3">
      <c r="A14" s="321">
        <v>12</v>
      </c>
      <c r="B14" s="421" t="s">
        <v>323</v>
      </c>
      <c r="C14" s="405">
        <f t="shared" si="0"/>
        <v>0</v>
      </c>
      <c r="D14" s="406"/>
      <c r="E14" s="286">
        <f t="shared" si="1"/>
        <v>1</v>
      </c>
      <c r="F14" s="407">
        <f t="shared" si="2"/>
        <v>0</v>
      </c>
      <c r="G14" s="407">
        <f t="shared" si="2"/>
        <v>0</v>
      </c>
      <c r="H14" s="407">
        <f t="shared" si="2"/>
        <v>0</v>
      </c>
      <c r="I14" s="408">
        <f t="shared" si="2"/>
        <v>0</v>
      </c>
      <c r="J14" s="413"/>
      <c r="K14" s="418"/>
      <c r="L14" s="414"/>
      <c r="M14" s="287"/>
      <c r="N14" s="287"/>
      <c r="O14" s="288"/>
      <c r="P14" s="420"/>
      <c r="Q14" s="418"/>
      <c r="R14" s="414"/>
      <c r="S14" s="287"/>
      <c r="T14" s="287"/>
      <c r="U14" s="290"/>
      <c r="V14" s="291"/>
      <c r="W14" s="418"/>
      <c r="X14" s="292"/>
      <c r="Y14" s="292"/>
      <c r="Z14" s="292"/>
      <c r="AA14" s="293"/>
      <c r="AB14" s="289">
        <v>1</v>
      </c>
      <c r="AC14" s="418">
        <v>0</v>
      </c>
      <c r="AD14" s="294"/>
      <c r="AE14" s="294"/>
      <c r="AF14" s="294"/>
      <c r="AG14" s="295"/>
      <c r="AH14" s="296"/>
      <c r="AI14" s="418"/>
      <c r="AJ14" s="294"/>
      <c r="AK14" s="294"/>
      <c r="AL14" s="294"/>
      <c r="AM14" s="319"/>
    </row>
    <row r="15" spans="1:39" x14ac:dyDescent="0.3">
      <c r="A15" s="321">
        <v>13</v>
      </c>
      <c r="B15" s="507" t="s">
        <v>340</v>
      </c>
      <c r="C15" s="405">
        <f t="shared" si="0"/>
        <v>0</v>
      </c>
      <c r="D15" s="406"/>
      <c r="E15" s="286">
        <f t="shared" si="1"/>
        <v>2</v>
      </c>
      <c r="F15" s="407">
        <f t="shared" si="2"/>
        <v>0</v>
      </c>
      <c r="G15" s="407">
        <f t="shared" si="2"/>
        <v>0</v>
      </c>
      <c r="H15" s="407">
        <f t="shared" si="2"/>
        <v>0</v>
      </c>
      <c r="I15" s="408">
        <f t="shared" si="2"/>
        <v>0</v>
      </c>
      <c r="J15" s="413"/>
      <c r="K15" s="418"/>
      <c r="L15" s="414"/>
      <c r="M15" s="287"/>
      <c r="N15" s="287"/>
      <c r="O15" s="288"/>
      <c r="P15" s="420"/>
      <c r="Q15" s="418"/>
      <c r="R15" s="414"/>
      <c r="S15" s="287"/>
      <c r="T15" s="287"/>
      <c r="U15" s="290"/>
      <c r="V15" s="291"/>
      <c r="W15" s="418"/>
      <c r="X15" s="292"/>
      <c r="Y15" s="292"/>
      <c r="Z15" s="292"/>
      <c r="AA15" s="293"/>
      <c r="AB15" s="289">
        <v>1</v>
      </c>
      <c r="AC15" s="418">
        <v>0</v>
      </c>
      <c r="AD15" s="294"/>
      <c r="AE15" s="294"/>
      <c r="AF15" s="294"/>
      <c r="AG15" s="295"/>
      <c r="AH15" s="296">
        <v>1</v>
      </c>
      <c r="AI15" s="418">
        <f>SUM(AM15*1+AL15*2+AK15*3+AJ15*5)</f>
        <v>0</v>
      </c>
      <c r="AJ15" s="294"/>
      <c r="AK15" s="294"/>
      <c r="AL15" s="294"/>
      <c r="AM15" s="319"/>
    </row>
    <row r="16" spans="1:39" x14ac:dyDescent="0.3">
      <c r="A16" s="321">
        <v>14</v>
      </c>
      <c r="B16" s="508" t="s">
        <v>297</v>
      </c>
      <c r="C16" s="405">
        <f t="shared" si="0"/>
        <v>0</v>
      </c>
      <c r="D16" s="406"/>
      <c r="E16" s="286">
        <f t="shared" si="1"/>
        <v>2</v>
      </c>
      <c r="F16" s="407">
        <f t="shared" si="2"/>
        <v>0</v>
      </c>
      <c r="G16" s="407">
        <f t="shared" si="2"/>
        <v>0</v>
      </c>
      <c r="H16" s="407">
        <f t="shared" si="2"/>
        <v>0</v>
      </c>
      <c r="I16" s="408">
        <f t="shared" si="2"/>
        <v>0</v>
      </c>
      <c r="J16" s="413"/>
      <c r="K16" s="418"/>
      <c r="L16" s="414"/>
      <c r="M16" s="287"/>
      <c r="N16" s="287"/>
      <c r="O16" s="288"/>
      <c r="P16" s="420"/>
      <c r="Q16" s="418"/>
      <c r="R16" s="414"/>
      <c r="S16" s="287"/>
      <c r="T16" s="287"/>
      <c r="U16" s="290"/>
      <c r="V16" s="291">
        <v>2</v>
      </c>
      <c r="W16" s="418">
        <v>0</v>
      </c>
      <c r="X16" s="292"/>
      <c r="Y16" s="292"/>
      <c r="Z16" s="292"/>
      <c r="AA16" s="293"/>
      <c r="AB16" s="289"/>
      <c r="AC16" s="418"/>
      <c r="AD16" s="294"/>
      <c r="AE16" s="294"/>
      <c r="AF16" s="294"/>
      <c r="AG16" s="295"/>
      <c r="AH16" s="296"/>
      <c r="AI16" s="418">
        <f>SUM(AM16*1+AL16*2+AK16*3+AJ16*5)</f>
        <v>0</v>
      </c>
      <c r="AJ16" s="302"/>
      <c r="AK16" s="302"/>
      <c r="AL16" s="302"/>
      <c r="AM16" s="322"/>
    </row>
    <row r="17" spans="1:39" ht="15" thickBot="1" x14ac:dyDescent="0.35">
      <c r="A17" s="321">
        <v>15</v>
      </c>
      <c r="B17" s="422" t="s">
        <v>197</v>
      </c>
      <c r="C17" s="405">
        <f t="shared" si="0"/>
        <v>0</v>
      </c>
      <c r="D17" s="406"/>
      <c r="E17" s="286">
        <f t="shared" si="1"/>
        <v>2</v>
      </c>
      <c r="F17" s="407">
        <f t="shared" si="2"/>
        <v>0</v>
      </c>
      <c r="G17" s="407">
        <f t="shared" si="2"/>
        <v>0</v>
      </c>
      <c r="H17" s="407">
        <f t="shared" si="2"/>
        <v>0</v>
      </c>
      <c r="I17" s="408">
        <f t="shared" si="2"/>
        <v>0</v>
      </c>
      <c r="J17" s="423">
        <v>1</v>
      </c>
      <c r="K17" s="424">
        <f>SUM(O17*1+N17*2+M17*3+L17*5)</f>
        <v>0</v>
      </c>
      <c r="L17" s="425"/>
      <c r="M17" s="426"/>
      <c r="N17" s="426"/>
      <c r="O17" s="427"/>
      <c r="P17" s="428"/>
      <c r="Q17" s="424">
        <f>SUM(U17*1+T17*2+S17*3+R17*5)</f>
        <v>0</v>
      </c>
      <c r="R17" s="425"/>
      <c r="S17" s="426"/>
      <c r="T17" s="426"/>
      <c r="U17" s="429"/>
      <c r="V17" s="430"/>
      <c r="W17" s="418"/>
      <c r="X17" s="431"/>
      <c r="Y17" s="431"/>
      <c r="Z17" s="431"/>
      <c r="AA17" s="432"/>
      <c r="AB17" s="433">
        <v>1</v>
      </c>
      <c r="AC17" s="418">
        <v>0</v>
      </c>
      <c r="AD17" s="426"/>
      <c r="AE17" s="426"/>
      <c r="AF17" s="426"/>
      <c r="AG17" s="429"/>
      <c r="AH17" s="434"/>
      <c r="AI17" s="418">
        <f>SUM(AM17*1+AL17*2+AK17*3+AJ17*5)</f>
        <v>0</v>
      </c>
      <c r="AJ17" s="431"/>
      <c r="AK17" s="431"/>
      <c r="AL17" s="431"/>
      <c r="AM17" s="435"/>
    </row>
    <row r="18" spans="1:39" ht="15" thickBot="1" x14ac:dyDescent="0.35">
      <c r="A18" s="436"/>
      <c r="B18" s="437"/>
      <c r="C18" s="438">
        <f t="shared" ref="C18:AH18" si="6">SUM(C3:C17)</f>
        <v>220</v>
      </c>
      <c r="D18" s="439">
        <f t="shared" si="6"/>
        <v>0</v>
      </c>
      <c r="E18" s="440">
        <f t="shared" si="6"/>
        <v>252</v>
      </c>
      <c r="F18" s="441">
        <f t="shared" si="6"/>
        <v>20</v>
      </c>
      <c r="G18" s="441">
        <f t="shared" si="6"/>
        <v>20</v>
      </c>
      <c r="H18" s="441">
        <f t="shared" si="6"/>
        <v>20</v>
      </c>
      <c r="I18" s="442">
        <f t="shared" si="6"/>
        <v>20</v>
      </c>
      <c r="J18" s="443">
        <f t="shared" si="6"/>
        <v>38</v>
      </c>
      <c r="K18" s="444">
        <f t="shared" si="6"/>
        <v>44</v>
      </c>
      <c r="L18" s="445">
        <f t="shared" si="6"/>
        <v>4</v>
      </c>
      <c r="M18" s="441">
        <f t="shared" si="6"/>
        <v>4</v>
      </c>
      <c r="N18" s="441">
        <f t="shared" si="6"/>
        <v>4</v>
      </c>
      <c r="O18" s="446">
        <f t="shared" si="6"/>
        <v>4</v>
      </c>
      <c r="P18" s="447">
        <f t="shared" si="6"/>
        <v>56</v>
      </c>
      <c r="Q18" s="444">
        <f t="shared" si="6"/>
        <v>44</v>
      </c>
      <c r="R18" s="445">
        <f t="shared" si="6"/>
        <v>4</v>
      </c>
      <c r="S18" s="441">
        <f t="shared" si="6"/>
        <v>4</v>
      </c>
      <c r="T18" s="441">
        <f t="shared" si="6"/>
        <v>4</v>
      </c>
      <c r="U18" s="442">
        <f t="shared" si="6"/>
        <v>4</v>
      </c>
      <c r="V18" s="509">
        <f t="shared" si="6"/>
        <v>54</v>
      </c>
      <c r="W18" s="441">
        <f t="shared" si="6"/>
        <v>44</v>
      </c>
      <c r="X18" s="441">
        <f t="shared" si="6"/>
        <v>4</v>
      </c>
      <c r="Y18" s="441">
        <f t="shared" si="6"/>
        <v>4</v>
      </c>
      <c r="Z18" s="441">
        <f t="shared" si="6"/>
        <v>4</v>
      </c>
      <c r="AA18" s="446">
        <f t="shared" si="6"/>
        <v>4</v>
      </c>
      <c r="AB18" s="510">
        <f t="shared" si="6"/>
        <v>52</v>
      </c>
      <c r="AC18" s="441">
        <f t="shared" si="6"/>
        <v>44</v>
      </c>
      <c r="AD18" s="441">
        <f t="shared" si="6"/>
        <v>4</v>
      </c>
      <c r="AE18" s="441">
        <f t="shared" si="6"/>
        <v>4</v>
      </c>
      <c r="AF18" s="441">
        <f t="shared" si="6"/>
        <v>4</v>
      </c>
      <c r="AG18" s="442">
        <f t="shared" si="6"/>
        <v>4</v>
      </c>
      <c r="AH18" s="510">
        <f t="shared" si="6"/>
        <v>52</v>
      </c>
      <c r="AI18" s="441">
        <f>SUM(AJ3:AJ17)</f>
        <v>4</v>
      </c>
      <c r="AJ18" s="441">
        <f>SUM(AJ3:AJ17)</f>
        <v>4</v>
      </c>
      <c r="AK18" s="441">
        <f>SUM(AK3:AK17)</f>
        <v>4</v>
      </c>
      <c r="AL18" s="441">
        <f>SUM(AL3:AL17)</f>
        <v>4</v>
      </c>
      <c r="AM18" s="448">
        <f>SUM(AM3:AM17)</f>
        <v>4</v>
      </c>
    </row>
    <row r="19" spans="1:39" ht="15" thickBot="1" x14ac:dyDescent="0.35">
      <c r="A19" s="304" t="s">
        <v>38</v>
      </c>
      <c r="B19" s="449" t="s">
        <v>38</v>
      </c>
      <c r="C19" s="449" t="s">
        <v>38</v>
      </c>
      <c r="D19" s="450" t="s">
        <v>38</v>
      </c>
      <c r="E19" s="304" t="s">
        <v>38</v>
      </c>
      <c r="F19" s="304" t="s">
        <v>38</v>
      </c>
      <c r="G19" s="304" t="s">
        <v>38</v>
      </c>
      <c r="H19" s="304" t="s">
        <v>38</v>
      </c>
      <c r="I19" s="304" t="s">
        <v>38</v>
      </c>
      <c r="J19" s="451" t="s">
        <v>38</v>
      </c>
      <c r="K19" s="304" t="s">
        <v>38</v>
      </c>
      <c r="L19" s="304" t="s">
        <v>38</v>
      </c>
      <c r="M19" s="304" t="s">
        <v>38</v>
      </c>
      <c r="N19" s="304" t="s">
        <v>38</v>
      </c>
      <c r="O19" s="304" t="s">
        <v>38</v>
      </c>
      <c r="P19" s="451" t="s">
        <v>38</v>
      </c>
      <c r="Q19" s="304" t="s">
        <v>38</v>
      </c>
      <c r="R19" s="304" t="s">
        <v>38</v>
      </c>
      <c r="S19" s="304" t="s">
        <v>38</v>
      </c>
      <c r="T19" s="304" t="s">
        <v>38</v>
      </c>
      <c r="U19" s="304" t="s">
        <v>38</v>
      </c>
      <c r="V19" s="304" t="s">
        <v>38</v>
      </c>
      <c r="W19" s="304" t="s">
        <v>38</v>
      </c>
      <c r="X19" s="304" t="s">
        <v>38</v>
      </c>
      <c r="Y19" s="304" t="s">
        <v>38</v>
      </c>
      <c r="Z19" s="304" t="s">
        <v>38</v>
      </c>
      <c r="AA19" s="304" t="s">
        <v>38</v>
      </c>
      <c r="AB19" s="304" t="s">
        <v>38</v>
      </c>
      <c r="AC19" s="304" t="s">
        <v>38</v>
      </c>
      <c r="AD19" s="304" t="s">
        <v>38</v>
      </c>
      <c r="AE19" s="304" t="s">
        <v>38</v>
      </c>
      <c r="AF19" s="304" t="s">
        <v>38</v>
      </c>
      <c r="AG19" s="304" t="s">
        <v>38</v>
      </c>
      <c r="AH19" s="304" t="s">
        <v>38</v>
      </c>
      <c r="AI19" s="304" t="s">
        <v>38</v>
      </c>
      <c r="AJ19" s="304" t="s">
        <v>38</v>
      </c>
      <c r="AK19" s="304" t="s">
        <v>38</v>
      </c>
      <c r="AL19" s="304" t="s">
        <v>38</v>
      </c>
      <c r="AM19" s="304" t="s">
        <v>38</v>
      </c>
    </row>
    <row r="20" spans="1:39" ht="23.4" thickBot="1" x14ac:dyDescent="0.35">
      <c r="A20" s="572" t="s">
        <v>290</v>
      </c>
      <c r="B20" s="573"/>
      <c r="C20" s="573"/>
      <c r="D20" s="573"/>
      <c r="E20" s="573"/>
      <c r="F20" s="573"/>
      <c r="G20" s="573"/>
      <c r="H20" s="573"/>
      <c r="I20" s="574"/>
      <c r="J20" s="575" t="s">
        <v>267</v>
      </c>
      <c r="K20" s="576"/>
      <c r="L20" s="576"/>
      <c r="M20" s="576"/>
      <c r="N20" s="576"/>
      <c r="O20" s="577"/>
      <c r="P20" s="575" t="s">
        <v>268</v>
      </c>
      <c r="Q20" s="576"/>
      <c r="R20" s="576"/>
      <c r="S20" s="576"/>
      <c r="T20" s="576"/>
      <c r="U20" s="578"/>
      <c r="V20" s="579" t="s">
        <v>269</v>
      </c>
      <c r="W20" s="576"/>
      <c r="X20" s="576"/>
      <c r="Y20" s="576"/>
      <c r="Z20" s="576"/>
      <c r="AA20" s="577"/>
      <c r="AB20" s="575" t="s">
        <v>270</v>
      </c>
      <c r="AC20" s="576"/>
      <c r="AD20" s="576"/>
      <c r="AE20" s="576"/>
      <c r="AF20" s="576"/>
      <c r="AG20" s="578"/>
      <c r="AH20" s="579" t="s">
        <v>271</v>
      </c>
      <c r="AI20" s="576"/>
      <c r="AJ20" s="576"/>
      <c r="AK20" s="576"/>
      <c r="AL20" s="576"/>
      <c r="AM20" s="580"/>
    </row>
    <row r="21" spans="1:39" ht="72" thickBot="1" x14ac:dyDescent="0.35">
      <c r="A21" s="310" t="s">
        <v>272</v>
      </c>
      <c r="B21" s="311" t="s">
        <v>12</v>
      </c>
      <c r="C21" s="312" t="s">
        <v>273</v>
      </c>
      <c r="D21" s="452" t="s">
        <v>274</v>
      </c>
      <c r="E21" s="313" t="s">
        <v>275</v>
      </c>
      <c r="F21" s="314" t="s">
        <v>276</v>
      </c>
      <c r="G21" s="314" t="s">
        <v>277</v>
      </c>
      <c r="H21" s="314" t="s">
        <v>278</v>
      </c>
      <c r="I21" s="315" t="s">
        <v>279</v>
      </c>
      <c r="J21" s="453" t="s">
        <v>280</v>
      </c>
      <c r="K21" s="454" t="s">
        <v>281</v>
      </c>
      <c r="L21" s="455" t="s">
        <v>276</v>
      </c>
      <c r="M21" s="363" t="s">
        <v>277</v>
      </c>
      <c r="N21" s="363" t="s">
        <v>278</v>
      </c>
      <c r="O21" s="364" t="s">
        <v>279</v>
      </c>
      <c r="P21" s="456" t="s">
        <v>280</v>
      </c>
      <c r="Q21" s="454" t="s">
        <v>281</v>
      </c>
      <c r="R21" s="455" t="s">
        <v>276</v>
      </c>
      <c r="S21" s="363" t="s">
        <v>277</v>
      </c>
      <c r="T21" s="363" t="s">
        <v>278</v>
      </c>
      <c r="U21" s="365" t="s">
        <v>279</v>
      </c>
      <c r="V21" s="366" t="s">
        <v>280</v>
      </c>
      <c r="W21" s="362" t="s">
        <v>281</v>
      </c>
      <c r="X21" s="363" t="s">
        <v>276</v>
      </c>
      <c r="Y21" s="363" t="s">
        <v>277</v>
      </c>
      <c r="Z21" s="363" t="s">
        <v>278</v>
      </c>
      <c r="AA21" s="364" t="s">
        <v>279</v>
      </c>
      <c r="AB21" s="367" t="s">
        <v>280</v>
      </c>
      <c r="AC21" s="362" t="s">
        <v>281</v>
      </c>
      <c r="AD21" s="363" t="s">
        <v>276</v>
      </c>
      <c r="AE21" s="363" t="s">
        <v>277</v>
      </c>
      <c r="AF21" s="363" t="s">
        <v>278</v>
      </c>
      <c r="AG21" s="365" t="s">
        <v>279</v>
      </c>
      <c r="AH21" s="366" t="s">
        <v>280</v>
      </c>
      <c r="AI21" s="368" t="s">
        <v>281</v>
      </c>
      <c r="AJ21" s="369" t="s">
        <v>276</v>
      </c>
      <c r="AK21" s="369" t="s">
        <v>277</v>
      </c>
      <c r="AL21" s="369" t="s">
        <v>278</v>
      </c>
      <c r="AM21" s="370" t="s">
        <v>279</v>
      </c>
    </row>
    <row r="22" spans="1:39" x14ac:dyDescent="0.3">
      <c r="A22" s="316">
        <v>1</v>
      </c>
      <c r="B22" s="273" t="s">
        <v>34</v>
      </c>
      <c r="C22" s="405">
        <f t="shared" ref="C22:C31" si="7">SUM(K22+Q22+W22+AC22+AI22)</f>
        <v>152</v>
      </c>
      <c r="D22" s="406"/>
      <c r="E22" s="274">
        <f t="shared" ref="E22:E31" si="8">SUM(J22+P22+V22+AB22+AH22)</f>
        <v>117</v>
      </c>
      <c r="F22" s="407">
        <f>SUM(L22+R22+X22+AD22+AJ22)</f>
        <v>17</v>
      </c>
      <c r="G22" s="407">
        <f>SUM(M22+S22+Y22+AE22+AK22)</f>
        <v>11</v>
      </c>
      <c r="H22" s="407">
        <f>SUM(N22+T22+Z22+AF22+AL22)</f>
        <v>11</v>
      </c>
      <c r="I22" s="408">
        <f>SUM(O22+U22+AA22+AG22+AM22)</f>
        <v>12</v>
      </c>
      <c r="J22" s="409">
        <v>33</v>
      </c>
      <c r="K22" s="410">
        <f t="shared" ref="K22:K25" si="9">SUM(O22*1+N22*2+M22*3+L22*5)</f>
        <v>34</v>
      </c>
      <c r="L22" s="411">
        <v>4</v>
      </c>
      <c r="M22" s="277">
        <v>2</v>
      </c>
      <c r="N22" s="277">
        <v>2</v>
      </c>
      <c r="O22" s="278">
        <v>4</v>
      </c>
      <c r="P22" s="412">
        <v>22</v>
      </c>
      <c r="Q22" s="410">
        <f t="shared" ref="Q22:Q29" si="10">SUM(U22*1+T22*2+S22*3+R22*5)</f>
        <v>31</v>
      </c>
      <c r="R22" s="411">
        <v>4</v>
      </c>
      <c r="S22" s="277">
        <v>2</v>
      </c>
      <c r="T22" s="277">
        <v>1</v>
      </c>
      <c r="U22" s="280">
        <v>3</v>
      </c>
      <c r="V22" s="281">
        <v>21</v>
      </c>
      <c r="W22" s="410">
        <f t="shared" ref="W22:W28" si="11">SUM(AA22*1+Z22*2+Y22*3+X22*5)</f>
        <v>28</v>
      </c>
      <c r="X22" s="282">
        <v>3</v>
      </c>
      <c r="Y22" s="282">
        <v>2</v>
      </c>
      <c r="Z22" s="282">
        <v>3</v>
      </c>
      <c r="AA22" s="283">
        <v>1</v>
      </c>
      <c r="AB22" s="279">
        <v>19</v>
      </c>
      <c r="AC22" s="410">
        <f t="shared" ref="AC22:AC25" si="12">SUM(AG22*1+AF22*2+AE22*3+AD22*5)</f>
        <v>30</v>
      </c>
      <c r="AD22" s="275">
        <v>3</v>
      </c>
      <c r="AE22" s="275">
        <v>2</v>
      </c>
      <c r="AF22" s="275">
        <v>3</v>
      </c>
      <c r="AG22" s="276">
        <v>3</v>
      </c>
      <c r="AH22" s="284">
        <v>22</v>
      </c>
      <c r="AI22" s="410">
        <f t="shared" ref="AI22:AI25" si="13">SUM(AM22*1+AL22*2+AK22*3+AJ22*5)</f>
        <v>29</v>
      </c>
      <c r="AJ22" s="275">
        <v>3</v>
      </c>
      <c r="AK22" s="275">
        <v>3</v>
      </c>
      <c r="AL22" s="275">
        <v>2</v>
      </c>
      <c r="AM22" s="317">
        <v>1</v>
      </c>
    </row>
    <row r="23" spans="1:39" x14ac:dyDescent="0.3">
      <c r="A23" s="318">
        <v>2</v>
      </c>
      <c r="B23" s="285" t="s">
        <v>32</v>
      </c>
      <c r="C23" s="405">
        <f t="shared" si="7"/>
        <v>30</v>
      </c>
      <c r="D23" s="406"/>
      <c r="E23" s="286">
        <f t="shared" si="8"/>
        <v>59</v>
      </c>
      <c r="F23" s="407">
        <f t="shared" ref="F23:F29" si="14">SUM(L23+R23+X23+AD23+AJ23)</f>
        <v>0</v>
      </c>
      <c r="G23" s="407">
        <f t="shared" ref="G23:I29" si="15">SUM(M23+S23+Y23+AE23+AK23)</f>
        <v>4</v>
      </c>
      <c r="H23" s="407">
        <f t="shared" si="15"/>
        <v>7</v>
      </c>
      <c r="I23" s="408">
        <f t="shared" si="15"/>
        <v>4</v>
      </c>
      <c r="J23" s="413">
        <v>21</v>
      </c>
      <c r="K23" s="410">
        <f t="shared" si="9"/>
        <v>7</v>
      </c>
      <c r="L23" s="414"/>
      <c r="M23" s="287">
        <v>1</v>
      </c>
      <c r="N23" s="287">
        <v>2</v>
      </c>
      <c r="O23" s="288"/>
      <c r="P23" s="415">
        <v>8</v>
      </c>
      <c r="Q23" s="410">
        <f t="shared" si="10"/>
        <v>7</v>
      </c>
      <c r="R23" s="414"/>
      <c r="S23" s="287">
        <v>1</v>
      </c>
      <c r="T23" s="287">
        <v>2</v>
      </c>
      <c r="U23" s="290"/>
      <c r="V23" s="291">
        <v>8</v>
      </c>
      <c r="W23" s="410">
        <f t="shared" si="11"/>
        <v>7</v>
      </c>
      <c r="X23" s="292"/>
      <c r="Y23" s="292">
        <v>1</v>
      </c>
      <c r="Z23" s="292">
        <v>1</v>
      </c>
      <c r="AA23" s="293">
        <v>2</v>
      </c>
      <c r="AB23" s="289">
        <v>2</v>
      </c>
      <c r="AC23" s="410">
        <f t="shared" si="12"/>
        <v>3</v>
      </c>
      <c r="AD23" s="294"/>
      <c r="AE23" s="294">
        <v>1</v>
      </c>
      <c r="AF23" s="294"/>
      <c r="AG23" s="295"/>
      <c r="AH23" s="296">
        <v>20</v>
      </c>
      <c r="AI23" s="410">
        <f t="shared" si="13"/>
        <v>6</v>
      </c>
      <c r="AJ23" s="294"/>
      <c r="AK23" s="294"/>
      <c r="AL23" s="294">
        <v>2</v>
      </c>
      <c r="AM23" s="319">
        <v>2</v>
      </c>
    </row>
    <row r="24" spans="1:39" x14ac:dyDescent="0.3">
      <c r="A24" s="318">
        <v>3</v>
      </c>
      <c r="B24" s="299" t="s">
        <v>200</v>
      </c>
      <c r="C24" s="405">
        <f t="shared" si="7"/>
        <v>29</v>
      </c>
      <c r="D24" s="406"/>
      <c r="E24" s="286">
        <f t="shared" si="8"/>
        <v>45</v>
      </c>
      <c r="F24" s="407">
        <f t="shared" si="14"/>
        <v>3</v>
      </c>
      <c r="G24" s="407">
        <f t="shared" si="15"/>
        <v>2</v>
      </c>
      <c r="H24" s="407">
        <f t="shared" si="15"/>
        <v>2</v>
      </c>
      <c r="I24" s="408">
        <f t="shared" si="15"/>
        <v>4</v>
      </c>
      <c r="J24" s="417"/>
      <c r="K24" s="418"/>
      <c r="L24" s="419"/>
      <c r="M24" s="294"/>
      <c r="N24" s="294"/>
      <c r="O24" s="297"/>
      <c r="P24" s="415">
        <v>11</v>
      </c>
      <c r="Q24" s="410">
        <f t="shared" si="10"/>
        <v>6</v>
      </c>
      <c r="R24" s="419"/>
      <c r="S24" s="294">
        <v>1</v>
      </c>
      <c r="T24" s="294">
        <v>1</v>
      </c>
      <c r="U24" s="295">
        <v>1</v>
      </c>
      <c r="V24" s="291">
        <v>12</v>
      </c>
      <c r="W24" s="410">
        <f t="shared" si="11"/>
        <v>9</v>
      </c>
      <c r="X24" s="292">
        <v>1</v>
      </c>
      <c r="Y24" s="292">
        <v>1</v>
      </c>
      <c r="Z24" s="292"/>
      <c r="AA24" s="293">
        <v>1</v>
      </c>
      <c r="AB24" s="289">
        <v>8</v>
      </c>
      <c r="AC24" s="410">
        <f t="shared" si="12"/>
        <v>8</v>
      </c>
      <c r="AD24" s="294">
        <v>1</v>
      </c>
      <c r="AE24" s="294"/>
      <c r="AF24" s="294">
        <v>1</v>
      </c>
      <c r="AG24" s="295">
        <v>1</v>
      </c>
      <c r="AH24" s="296">
        <v>14</v>
      </c>
      <c r="AI24" s="410">
        <f t="shared" si="13"/>
        <v>6</v>
      </c>
      <c r="AJ24" s="294">
        <v>1</v>
      </c>
      <c r="AK24" s="294"/>
      <c r="AL24" s="294"/>
      <c r="AM24" s="319">
        <v>1</v>
      </c>
    </row>
    <row r="25" spans="1:39" x14ac:dyDescent="0.3">
      <c r="A25" s="321">
        <v>4</v>
      </c>
      <c r="B25" s="416" t="s">
        <v>258</v>
      </c>
      <c r="C25" s="405">
        <f t="shared" si="7"/>
        <v>9</v>
      </c>
      <c r="D25" s="406"/>
      <c r="E25" s="286">
        <f t="shared" si="8"/>
        <v>3</v>
      </c>
      <c r="F25" s="407">
        <f t="shared" si="14"/>
        <v>0</v>
      </c>
      <c r="G25" s="407">
        <f t="shared" si="15"/>
        <v>3</v>
      </c>
      <c r="H25" s="407">
        <f t="shared" si="15"/>
        <v>0</v>
      </c>
      <c r="I25" s="408">
        <f t="shared" si="15"/>
        <v>0</v>
      </c>
      <c r="J25" s="413">
        <v>1</v>
      </c>
      <c r="K25" s="410">
        <f t="shared" si="9"/>
        <v>3</v>
      </c>
      <c r="L25" s="414"/>
      <c r="M25" s="287">
        <v>1</v>
      </c>
      <c r="N25" s="287"/>
      <c r="O25" s="288"/>
      <c r="P25" s="420"/>
      <c r="Q25" s="418"/>
      <c r="R25" s="414"/>
      <c r="S25" s="287"/>
      <c r="T25" s="287"/>
      <c r="U25" s="290"/>
      <c r="V25" s="291"/>
      <c r="W25" s="418"/>
      <c r="X25" s="294"/>
      <c r="Y25" s="294"/>
      <c r="Z25" s="294"/>
      <c r="AA25" s="297"/>
      <c r="AB25" s="289">
        <v>1</v>
      </c>
      <c r="AC25" s="410">
        <f t="shared" si="12"/>
        <v>3</v>
      </c>
      <c r="AD25" s="294"/>
      <c r="AE25" s="294">
        <v>1</v>
      </c>
      <c r="AF25" s="294"/>
      <c r="AG25" s="295"/>
      <c r="AH25" s="296">
        <v>1</v>
      </c>
      <c r="AI25" s="410">
        <f t="shared" si="13"/>
        <v>3</v>
      </c>
      <c r="AJ25" s="294"/>
      <c r="AK25" s="294">
        <v>1</v>
      </c>
      <c r="AL25" s="294"/>
      <c r="AM25" s="320"/>
    </row>
    <row r="26" spans="1:39" x14ac:dyDescent="0.3">
      <c r="A26" s="321">
        <v>5</v>
      </c>
      <c r="B26" s="298" t="s">
        <v>30</v>
      </c>
      <c r="C26" s="405">
        <f t="shared" si="7"/>
        <v>0</v>
      </c>
      <c r="D26" s="406"/>
      <c r="E26" s="286">
        <f t="shared" si="8"/>
        <v>0</v>
      </c>
      <c r="F26" s="407">
        <f t="shared" si="14"/>
        <v>0</v>
      </c>
      <c r="G26" s="407">
        <f t="shared" si="15"/>
        <v>0</v>
      </c>
      <c r="H26" s="407">
        <f t="shared" si="15"/>
        <v>0</v>
      </c>
      <c r="I26" s="408">
        <f t="shared" si="15"/>
        <v>0</v>
      </c>
      <c r="J26" s="417"/>
      <c r="K26" s="418"/>
      <c r="L26" s="414"/>
      <c r="M26" s="287"/>
      <c r="N26" s="287"/>
      <c r="O26" s="288"/>
      <c r="P26" s="420"/>
      <c r="Q26" s="418"/>
      <c r="R26" s="414"/>
      <c r="S26" s="287"/>
      <c r="T26" s="287"/>
      <c r="U26" s="290"/>
      <c r="V26" s="291"/>
      <c r="W26" s="418"/>
      <c r="X26" s="292"/>
      <c r="Y26" s="292"/>
      <c r="Z26" s="292"/>
      <c r="AA26" s="293"/>
      <c r="AB26" s="289"/>
      <c r="AC26" s="418"/>
      <c r="AD26" s="294"/>
      <c r="AE26" s="294"/>
      <c r="AF26" s="294"/>
      <c r="AG26" s="295"/>
      <c r="AH26" s="296"/>
      <c r="AI26" s="511"/>
      <c r="AJ26" s="294"/>
      <c r="AK26" s="294"/>
      <c r="AL26" s="294"/>
      <c r="AM26" s="320"/>
    </row>
    <row r="27" spans="1:39" x14ac:dyDescent="0.3">
      <c r="A27" s="321">
        <v>6</v>
      </c>
      <c r="B27" s="301" t="s">
        <v>185</v>
      </c>
      <c r="C27" s="405">
        <f t="shared" si="7"/>
        <v>0</v>
      </c>
      <c r="D27" s="406"/>
      <c r="E27" s="286">
        <f t="shared" si="8"/>
        <v>2</v>
      </c>
      <c r="F27" s="407">
        <f t="shared" si="14"/>
        <v>0</v>
      </c>
      <c r="G27" s="407">
        <f t="shared" si="15"/>
        <v>0</v>
      </c>
      <c r="H27" s="407">
        <f t="shared" si="15"/>
        <v>0</v>
      </c>
      <c r="I27" s="408">
        <f t="shared" si="15"/>
        <v>0</v>
      </c>
      <c r="J27" s="417"/>
      <c r="K27" s="418"/>
      <c r="L27" s="414"/>
      <c r="M27" s="287"/>
      <c r="N27" s="287"/>
      <c r="O27" s="288"/>
      <c r="P27" s="415">
        <v>1</v>
      </c>
      <c r="Q27" s="418">
        <f t="shared" si="10"/>
        <v>0</v>
      </c>
      <c r="R27" s="414"/>
      <c r="S27" s="287"/>
      <c r="T27" s="287"/>
      <c r="U27" s="290"/>
      <c r="V27" s="291">
        <v>1</v>
      </c>
      <c r="W27" s="418">
        <f t="shared" si="11"/>
        <v>0</v>
      </c>
      <c r="X27" s="302"/>
      <c r="Y27" s="302"/>
      <c r="Z27" s="302"/>
      <c r="AA27" s="303"/>
      <c r="AB27" s="289"/>
      <c r="AC27" s="418"/>
      <c r="AD27" s="294"/>
      <c r="AE27" s="294"/>
      <c r="AF27" s="294"/>
      <c r="AG27" s="295"/>
      <c r="AH27" s="296"/>
      <c r="AI27" s="511"/>
      <c r="AJ27" s="294"/>
      <c r="AK27" s="294"/>
      <c r="AL27" s="294"/>
      <c r="AM27" s="319"/>
    </row>
    <row r="28" spans="1:39" x14ac:dyDescent="0.3">
      <c r="A28" s="321">
        <v>7</v>
      </c>
      <c r="B28" s="300" t="s">
        <v>196</v>
      </c>
      <c r="C28" s="405">
        <f t="shared" si="7"/>
        <v>0</v>
      </c>
      <c r="D28" s="406"/>
      <c r="E28" s="286">
        <f t="shared" si="8"/>
        <v>2</v>
      </c>
      <c r="F28" s="407">
        <f t="shared" si="14"/>
        <v>0</v>
      </c>
      <c r="G28" s="407">
        <f t="shared" si="15"/>
        <v>0</v>
      </c>
      <c r="H28" s="407">
        <f t="shared" si="15"/>
        <v>0</v>
      </c>
      <c r="I28" s="408">
        <f t="shared" si="15"/>
        <v>0</v>
      </c>
      <c r="J28" s="417"/>
      <c r="K28" s="418"/>
      <c r="L28" s="419"/>
      <c r="M28" s="294"/>
      <c r="N28" s="294"/>
      <c r="O28" s="297"/>
      <c r="P28" s="415">
        <v>1</v>
      </c>
      <c r="Q28" s="418">
        <f t="shared" si="10"/>
        <v>0</v>
      </c>
      <c r="R28" s="419"/>
      <c r="S28" s="294"/>
      <c r="T28" s="294"/>
      <c r="U28" s="295"/>
      <c r="V28" s="291">
        <v>1</v>
      </c>
      <c r="W28" s="418">
        <f t="shared" si="11"/>
        <v>0</v>
      </c>
      <c r="X28" s="302"/>
      <c r="Y28" s="302"/>
      <c r="Z28" s="302"/>
      <c r="AA28" s="303"/>
      <c r="AB28" s="289"/>
      <c r="AC28" s="418"/>
      <c r="AD28" s="294"/>
      <c r="AE28" s="294"/>
      <c r="AF28" s="294"/>
      <c r="AG28" s="295"/>
      <c r="AH28" s="296"/>
      <c r="AI28" s="511"/>
      <c r="AJ28" s="294"/>
      <c r="AK28" s="294"/>
      <c r="AL28" s="294"/>
      <c r="AM28" s="319"/>
    </row>
    <row r="29" spans="1:39" x14ac:dyDescent="0.3">
      <c r="A29" s="321">
        <v>8</v>
      </c>
      <c r="B29" s="300" t="s">
        <v>282</v>
      </c>
      <c r="C29" s="405">
        <f t="shared" si="7"/>
        <v>0</v>
      </c>
      <c r="D29" s="406"/>
      <c r="E29" s="286">
        <f t="shared" si="8"/>
        <v>1</v>
      </c>
      <c r="F29" s="407">
        <f t="shared" si="14"/>
        <v>0</v>
      </c>
      <c r="G29" s="407">
        <f t="shared" si="15"/>
        <v>0</v>
      </c>
      <c r="H29" s="407">
        <f t="shared" si="15"/>
        <v>0</v>
      </c>
      <c r="I29" s="408">
        <f t="shared" si="15"/>
        <v>0</v>
      </c>
      <c r="J29" s="417"/>
      <c r="K29" s="418"/>
      <c r="L29" s="419"/>
      <c r="M29" s="294"/>
      <c r="N29" s="294"/>
      <c r="O29" s="297"/>
      <c r="P29" s="415">
        <v>1</v>
      </c>
      <c r="Q29" s="418">
        <f t="shared" si="10"/>
        <v>0</v>
      </c>
      <c r="R29" s="419"/>
      <c r="S29" s="294"/>
      <c r="T29" s="294"/>
      <c r="U29" s="295"/>
      <c r="V29" s="291"/>
      <c r="W29" s="418"/>
      <c r="X29" s="292"/>
      <c r="Y29" s="292"/>
      <c r="Z29" s="292"/>
      <c r="AA29" s="293"/>
      <c r="AB29" s="289"/>
      <c r="AC29" s="418"/>
      <c r="AD29" s="294"/>
      <c r="AE29" s="294"/>
      <c r="AF29" s="294"/>
      <c r="AG29" s="295"/>
      <c r="AH29" s="296"/>
      <c r="AI29" s="511"/>
      <c r="AJ29" s="294"/>
      <c r="AK29" s="294"/>
      <c r="AL29" s="294"/>
      <c r="AM29" s="319"/>
    </row>
    <row r="30" spans="1:39" x14ac:dyDescent="0.3">
      <c r="A30" s="321">
        <v>9</v>
      </c>
      <c r="B30" s="300"/>
      <c r="C30" s="405">
        <f t="shared" si="7"/>
        <v>0</v>
      </c>
      <c r="D30" s="406"/>
      <c r="E30" s="286">
        <f t="shared" si="8"/>
        <v>0</v>
      </c>
      <c r="F30" s="407"/>
      <c r="G30" s="407"/>
      <c r="H30" s="407"/>
      <c r="I30" s="408"/>
      <c r="J30" s="417"/>
      <c r="K30" s="418"/>
      <c r="L30" s="419"/>
      <c r="M30" s="294"/>
      <c r="N30" s="294"/>
      <c r="O30" s="297"/>
      <c r="P30" s="420"/>
      <c r="Q30" s="418"/>
      <c r="R30" s="419"/>
      <c r="S30" s="294"/>
      <c r="T30" s="294"/>
      <c r="U30" s="295"/>
      <c r="V30" s="291"/>
      <c r="W30" s="418"/>
      <c r="X30" s="292"/>
      <c r="Y30" s="292"/>
      <c r="Z30" s="292"/>
      <c r="AA30" s="293"/>
      <c r="AB30" s="289"/>
      <c r="AC30" s="418"/>
      <c r="AD30" s="294"/>
      <c r="AE30" s="294"/>
      <c r="AF30" s="294"/>
      <c r="AG30" s="295"/>
      <c r="AH30" s="296"/>
      <c r="AI30" s="511"/>
      <c r="AJ30" s="294"/>
      <c r="AK30" s="294"/>
      <c r="AL30" s="294"/>
      <c r="AM30" s="320"/>
    </row>
    <row r="31" spans="1:39" ht="15" thickBot="1" x14ac:dyDescent="0.35">
      <c r="A31" s="321">
        <v>10</v>
      </c>
      <c r="B31" s="300"/>
      <c r="C31" s="405">
        <f t="shared" si="7"/>
        <v>0</v>
      </c>
      <c r="D31" s="406"/>
      <c r="E31" s="286">
        <f t="shared" si="8"/>
        <v>0</v>
      </c>
      <c r="F31" s="407"/>
      <c r="G31" s="407"/>
      <c r="H31" s="407"/>
      <c r="I31" s="408"/>
      <c r="J31" s="417"/>
      <c r="K31" s="418"/>
      <c r="L31" s="419"/>
      <c r="M31" s="294"/>
      <c r="N31" s="294"/>
      <c r="O31" s="297"/>
      <c r="P31" s="420"/>
      <c r="Q31" s="418"/>
      <c r="R31" s="419"/>
      <c r="S31" s="294"/>
      <c r="T31" s="294"/>
      <c r="U31" s="295"/>
      <c r="V31" s="291"/>
      <c r="W31" s="418"/>
      <c r="X31" s="292"/>
      <c r="Y31" s="292"/>
      <c r="Z31" s="292"/>
      <c r="AA31" s="293"/>
      <c r="AB31" s="289"/>
      <c r="AC31" s="418"/>
      <c r="AD31" s="294"/>
      <c r="AE31" s="294"/>
      <c r="AF31" s="294"/>
      <c r="AG31" s="295"/>
      <c r="AH31" s="296"/>
      <c r="AI31" s="511"/>
      <c r="AJ31" s="294"/>
      <c r="AK31" s="294"/>
      <c r="AL31" s="294"/>
      <c r="AM31" s="319"/>
    </row>
    <row r="32" spans="1:39" ht="15" thickBot="1" x14ac:dyDescent="0.35">
      <c r="A32" s="436"/>
      <c r="B32" s="437"/>
      <c r="C32" s="438">
        <f t="shared" ref="C32:AH32" si="16">SUM(C22:C31)</f>
        <v>220</v>
      </c>
      <c r="D32" s="439">
        <f t="shared" si="16"/>
        <v>0</v>
      </c>
      <c r="E32" s="440">
        <f t="shared" si="16"/>
        <v>229</v>
      </c>
      <c r="F32" s="441">
        <f t="shared" si="16"/>
        <v>20</v>
      </c>
      <c r="G32" s="441">
        <f t="shared" si="16"/>
        <v>20</v>
      </c>
      <c r="H32" s="441">
        <f t="shared" si="16"/>
        <v>20</v>
      </c>
      <c r="I32" s="442">
        <f t="shared" si="16"/>
        <v>20</v>
      </c>
      <c r="J32" s="443">
        <f t="shared" si="16"/>
        <v>55</v>
      </c>
      <c r="K32" s="444">
        <f t="shared" si="16"/>
        <v>44</v>
      </c>
      <c r="L32" s="445">
        <f t="shared" si="16"/>
        <v>4</v>
      </c>
      <c r="M32" s="441">
        <f t="shared" si="16"/>
        <v>4</v>
      </c>
      <c r="N32" s="441">
        <f t="shared" si="16"/>
        <v>4</v>
      </c>
      <c r="O32" s="446">
        <f t="shared" si="16"/>
        <v>4</v>
      </c>
      <c r="P32" s="447">
        <f t="shared" si="16"/>
        <v>44</v>
      </c>
      <c r="Q32" s="444">
        <f t="shared" si="16"/>
        <v>44</v>
      </c>
      <c r="R32" s="445">
        <f t="shared" si="16"/>
        <v>4</v>
      </c>
      <c r="S32" s="441">
        <f t="shared" si="16"/>
        <v>4</v>
      </c>
      <c r="T32" s="441">
        <f t="shared" si="16"/>
        <v>4</v>
      </c>
      <c r="U32" s="442">
        <f t="shared" si="16"/>
        <v>4</v>
      </c>
      <c r="V32" s="509">
        <f t="shared" si="16"/>
        <v>43</v>
      </c>
      <c r="W32" s="441">
        <f t="shared" si="16"/>
        <v>44</v>
      </c>
      <c r="X32" s="441">
        <f t="shared" si="16"/>
        <v>4</v>
      </c>
      <c r="Y32" s="441">
        <f t="shared" si="16"/>
        <v>4</v>
      </c>
      <c r="Z32" s="441">
        <f t="shared" si="16"/>
        <v>4</v>
      </c>
      <c r="AA32" s="446">
        <f t="shared" si="16"/>
        <v>4</v>
      </c>
      <c r="AB32" s="510">
        <f t="shared" si="16"/>
        <v>30</v>
      </c>
      <c r="AC32" s="441">
        <f t="shared" si="16"/>
        <v>44</v>
      </c>
      <c r="AD32" s="441">
        <f t="shared" si="16"/>
        <v>4</v>
      </c>
      <c r="AE32" s="441">
        <f t="shared" si="16"/>
        <v>4</v>
      </c>
      <c r="AF32" s="441">
        <f t="shared" si="16"/>
        <v>4</v>
      </c>
      <c r="AG32" s="442">
        <f t="shared" si="16"/>
        <v>4</v>
      </c>
      <c r="AH32" s="510">
        <f t="shared" si="16"/>
        <v>57</v>
      </c>
      <c r="AI32" s="441">
        <f>SUM(AJ22:AJ31)</f>
        <v>4</v>
      </c>
      <c r="AJ32" s="441">
        <f>SUM(AJ22:AJ31)</f>
        <v>4</v>
      </c>
      <c r="AK32" s="441">
        <f>SUM(AK22:AK31)</f>
        <v>4</v>
      </c>
      <c r="AL32" s="441">
        <f>SUM(AL22:AL31)</f>
        <v>4</v>
      </c>
      <c r="AM32" s="448">
        <f>SUM(AM22:AM31)</f>
        <v>4</v>
      </c>
    </row>
    <row r="33" spans="4:10" x14ac:dyDescent="0.3">
      <c r="J33" s="512"/>
    </row>
    <row r="34" spans="4:10" x14ac:dyDescent="0.3">
      <c r="D34" s="513"/>
    </row>
  </sheetData>
  <mergeCells count="12">
    <mergeCell ref="AH20:AM20"/>
    <mergeCell ref="A1:I1"/>
    <mergeCell ref="J1:O1"/>
    <mergeCell ref="P1:U1"/>
    <mergeCell ref="V1:AA1"/>
    <mergeCell ref="AB1:AG1"/>
    <mergeCell ref="AH1:AM1"/>
    <mergeCell ref="A20:I20"/>
    <mergeCell ref="J20:O20"/>
    <mergeCell ref="P20:U20"/>
    <mergeCell ref="V20:AA20"/>
    <mergeCell ref="AB20:AG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jednotlivci</vt:lpstr>
      <vt:lpstr>1. závod</vt:lpstr>
      <vt:lpstr>2. závod</vt:lpstr>
      <vt:lpstr>3. závod</vt:lpstr>
      <vt:lpstr>4. závod</vt:lpstr>
      <vt:lpstr>předškoláci</vt:lpstr>
      <vt:lpstr>družstva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Vorlíček</dc:creator>
  <cp:lastModifiedBy>Rubášová Yvona</cp:lastModifiedBy>
  <cp:lastPrinted>2022-05-19T05:53:33Z</cp:lastPrinted>
  <dcterms:created xsi:type="dcterms:W3CDTF">2020-11-09T08:42:57Z</dcterms:created>
  <dcterms:modified xsi:type="dcterms:W3CDTF">2022-10-14T08:16:48Z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500289-1a9c-442f-923d-4f95209608d2_Enabled">
    <vt:lpwstr>true</vt:lpwstr>
  </property>
  <property fmtid="{D5CDD505-2E9C-101B-9397-08002B2CF9AE}" pid="3" name="MSIP_Label_9b500289-1a9c-442f-923d-4f95209608d2_SetDate">
    <vt:lpwstr>2022-05-19T10:42:53Z</vt:lpwstr>
  </property>
  <property fmtid="{D5CDD505-2E9C-101B-9397-08002B2CF9AE}" pid="4" name="MSIP_Label_9b500289-1a9c-442f-923d-4f95209608d2_Method">
    <vt:lpwstr>Privileged</vt:lpwstr>
  </property>
  <property fmtid="{D5CDD505-2E9C-101B-9397-08002B2CF9AE}" pid="5" name="MSIP_Label_9b500289-1a9c-442f-923d-4f95209608d2_Name">
    <vt:lpwstr>GCEP2 - Others</vt:lpwstr>
  </property>
  <property fmtid="{D5CDD505-2E9C-101B-9397-08002B2CF9AE}" pid="6" name="MSIP_Label_9b500289-1a9c-442f-923d-4f95209608d2_SiteId">
    <vt:lpwstr>90c56ca2-d892-45ce-810d-6cf368facdb3</vt:lpwstr>
  </property>
  <property fmtid="{D5CDD505-2E9C-101B-9397-08002B2CF9AE}" pid="7" name="MSIP_Label_9b500289-1a9c-442f-923d-4f95209608d2_ActionId">
    <vt:lpwstr>aa05255b-a8c1-429d-abcb-3de0abf114cf</vt:lpwstr>
  </property>
  <property fmtid="{D5CDD505-2E9C-101B-9397-08002B2CF9AE}" pid="8" name="MSIP_Label_9b500289-1a9c-442f-923d-4f95209608d2_ContentBits">
    <vt:lpwstr>0</vt:lpwstr>
  </property>
</Properties>
</file>