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D:\LOTE\"/>
    </mc:Choice>
  </mc:AlternateContent>
  <xr:revisionPtr revIDLastSave="0" documentId="13_ncr:1_{65FB8C9B-D0EB-42D1-8F59-FD3EFE6E0F94}" xr6:coauthVersionLast="47" xr6:coauthVersionMax="47" xr10:uidLastSave="{00000000-0000-0000-0000-000000000000}"/>
  <bookViews>
    <workbookView xWindow="-108" yWindow="-108" windowWidth="23256" windowHeight="12720" activeTab="4" xr2:uid="{00000000-000D-0000-FFFF-FFFF00000000}"/>
  </bookViews>
  <sheets>
    <sheet name="1. závod" sheetId="1" r:id="rId1"/>
    <sheet name="2. závod" sheetId="4" r:id="rId2"/>
    <sheet name="3. závod" sheetId="5" r:id="rId3"/>
    <sheet name="4. závod" sheetId="7" r:id="rId4"/>
    <sheet name="pořadí po 5. závodě" sheetId="10" r:id="rId5"/>
    <sheet name="družstva" sheetId="9" r:id="rId6"/>
  </sheets>
  <definedNames>
    <definedName name="_xlnm._FilterDatabase" localSheetId="1" hidden="1">'2. závod'!$A$2:$I$88</definedName>
    <definedName name="_xlnm._FilterDatabase" localSheetId="2" hidden="1">'3. závod'!$A$2:$H$74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98" i="10" l="1"/>
  <c r="J198" i="10"/>
  <c r="I198" i="10"/>
  <c r="H198" i="10"/>
  <c r="E197" i="10"/>
  <c r="E196" i="10"/>
  <c r="E195" i="10"/>
  <c r="E194" i="10"/>
  <c r="E193" i="10"/>
  <c r="E192" i="10"/>
  <c r="E191" i="10"/>
  <c r="E190" i="10"/>
  <c r="E189" i="10"/>
  <c r="E188" i="10"/>
  <c r="E187" i="10"/>
  <c r="E186" i="10"/>
  <c r="E185" i="10"/>
  <c r="E184" i="10"/>
  <c r="E183" i="10"/>
  <c r="E182" i="10"/>
  <c r="E181" i="10"/>
  <c r="E180" i="10"/>
  <c r="E179" i="10"/>
  <c r="E178" i="10"/>
  <c r="E177" i="10"/>
  <c r="E176" i="10"/>
  <c r="E175" i="10"/>
  <c r="E174" i="10"/>
  <c r="E173" i="10"/>
  <c r="S162" i="10"/>
  <c r="R162" i="10"/>
  <c r="Q162" i="10"/>
  <c r="P162" i="10"/>
  <c r="S160" i="10"/>
  <c r="R160" i="10"/>
  <c r="Q160" i="10"/>
  <c r="P160" i="10"/>
  <c r="R164" i="10" s="1"/>
  <c r="O157" i="10"/>
  <c r="N157" i="10"/>
  <c r="M157" i="10"/>
  <c r="L157" i="10"/>
  <c r="K157" i="10"/>
  <c r="J156" i="10"/>
  <c r="I156" i="10"/>
  <c r="H156" i="10"/>
  <c r="G156" i="10"/>
  <c r="E156" i="10"/>
  <c r="J155" i="10"/>
  <c r="I155" i="10"/>
  <c r="H155" i="10"/>
  <c r="G155" i="10"/>
  <c r="E155" i="10"/>
  <c r="J154" i="10"/>
  <c r="I154" i="10"/>
  <c r="H154" i="10"/>
  <c r="G154" i="10"/>
  <c r="E154" i="10"/>
  <c r="J153" i="10"/>
  <c r="I153" i="10"/>
  <c r="H153" i="10"/>
  <c r="G153" i="10"/>
  <c r="E153" i="10"/>
  <c r="J152" i="10"/>
  <c r="I152" i="10"/>
  <c r="H152" i="10"/>
  <c r="G152" i="10"/>
  <c r="E152" i="10"/>
  <c r="J151" i="10"/>
  <c r="I151" i="10"/>
  <c r="H151" i="10"/>
  <c r="G151" i="10"/>
  <c r="E151" i="10"/>
  <c r="J150" i="10"/>
  <c r="I150" i="10"/>
  <c r="H150" i="10"/>
  <c r="G150" i="10"/>
  <c r="E150" i="10"/>
  <c r="J149" i="10"/>
  <c r="I149" i="10"/>
  <c r="H149" i="10"/>
  <c r="G149" i="10"/>
  <c r="E149" i="10"/>
  <c r="J148" i="10"/>
  <c r="I148" i="10"/>
  <c r="H148" i="10"/>
  <c r="G148" i="10"/>
  <c r="E148" i="10"/>
  <c r="J147" i="10"/>
  <c r="I147" i="10"/>
  <c r="H147" i="10"/>
  <c r="G147" i="10"/>
  <c r="E147" i="10"/>
  <c r="J146" i="10"/>
  <c r="I146" i="10"/>
  <c r="H146" i="10"/>
  <c r="G146" i="10"/>
  <c r="E146" i="10"/>
  <c r="J145" i="10"/>
  <c r="I145" i="10"/>
  <c r="H145" i="10"/>
  <c r="G145" i="10"/>
  <c r="E145" i="10"/>
  <c r="J144" i="10"/>
  <c r="I144" i="10"/>
  <c r="H144" i="10"/>
  <c r="G144" i="10"/>
  <c r="E144" i="10"/>
  <c r="J143" i="10"/>
  <c r="I143" i="10"/>
  <c r="H143" i="10"/>
  <c r="G143" i="10"/>
  <c r="E143" i="10"/>
  <c r="J142" i="10"/>
  <c r="I142" i="10"/>
  <c r="H142" i="10"/>
  <c r="G142" i="10"/>
  <c r="E142" i="10"/>
  <c r="O139" i="10"/>
  <c r="N139" i="10"/>
  <c r="M139" i="10"/>
  <c r="L139" i="10"/>
  <c r="K139" i="10"/>
  <c r="J138" i="10"/>
  <c r="I138" i="10"/>
  <c r="H138" i="10"/>
  <c r="G138" i="10"/>
  <c r="E138" i="10"/>
  <c r="J137" i="10"/>
  <c r="I137" i="10"/>
  <c r="H137" i="10"/>
  <c r="G137" i="10"/>
  <c r="E137" i="10"/>
  <c r="J136" i="10"/>
  <c r="I136" i="10"/>
  <c r="H136" i="10"/>
  <c r="G136" i="10"/>
  <c r="E136" i="10"/>
  <c r="J135" i="10"/>
  <c r="I135" i="10"/>
  <c r="H135" i="10"/>
  <c r="G135" i="10"/>
  <c r="E135" i="10"/>
  <c r="J134" i="10"/>
  <c r="I134" i="10"/>
  <c r="H134" i="10"/>
  <c r="G134" i="10"/>
  <c r="E134" i="10"/>
  <c r="J133" i="10"/>
  <c r="I133" i="10"/>
  <c r="H133" i="10"/>
  <c r="G133" i="10"/>
  <c r="E133" i="10"/>
  <c r="J132" i="10"/>
  <c r="I132" i="10"/>
  <c r="H132" i="10"/>
  <c r="G132" i="10"/>
  <c r="E132" i="10"/>
  <c r="J131" i="10"/>
  <c r="I131" i="10"/>
  <c r="H131" i="10"/>
  <c r="G131" i="10"/>
  <c r="E131" i="10"/>
  <c r="J130" i="10"/>
  <c r="I130" i="10"/>
  <c r="H130" i="10"/>
  <c r="G130" i="10"/>
  <c r="E130" i="10"/>
  <c r="J129" i="10"/>
  <c r="I129" i="10"/>
  <c r="H129" i="10"/>
  <c r="G129" i="10"/>
  <c r="E129" i="10"/>
  <c r="J128" i="10"/>
  <c r="I128" i="10"/>
  <c r="H128" i="10"/>
  <c r="G128" i="10"/>
  <c r="E128" i="10"/>
  <c r="J127" i="10"/>
  <c r="I127" i="10"/>
  <c r="H127" i="10"/>
  <c r="G127" i="10"/>
  <c r="E127" i="10"/>
  <c r="J126" i="10"/>
  <c r="I126" i="10"/>
  <c r="H126" i="10"/>
  <c r="G126" i="10"/>
  <c r="E126" i="10"/>
  <c r="J125" i="10"/>
  <c r="I125" i="10"/>
  <c r="H125" i="10"/>
  <c r="G125" i="10"/>
  <c r="E125" i="10"/>
  <c r="J124" i="10"/>
  <c r="I124" i="10"/>
  <c r="H124" i="10"/>
  <c r="G124" i="10"/>
  <c r="E124" i="10"/>
  <c r="J123" i="10"/>
  <c r="I123" i="10"/>
  <c r="H123" i="10"/>
  <c r="G123" i="10"/>
  <c r="E123" i="10"/>
  <c r="J122" i="10"/>
  <c r="I122" i="10"/>
  <c r="H122" i="10"/>
  <c r="G122" i="10"/>
  <c r="E122" i="10"/>
  <c r="J121" i="10"/>
  <c r="I121" i="10"/>
  <c r="H121" i="10"/>
  <c r="G121" i="10"/>
  <c r="E121" i="10"/>
  <c r="J120" i="10"/>
  <c r="I120" i="10"/>
  <c r="H120" i="10"/>
  <c r="G120" i="10"/>
  <c r="E120" i="10"/>
  <c r="J119" i="10"/>
  <c r="I119" i="10"/>
  <c r="H119" i="10"/>
  <c r="G119" i="10"/>
  <c r="E119" i="10"/>
  <c r="J118" i="10"/>
  <c r="I118" i="10"/>
  <c r="H118" i="10"/>
  <c r="G118" i="10"/>
  <c r="E118" i="10"/>
  <c r="J117" i="10"/>
  <c r="I117" i="10"/>
  <c r="H117" i="10"/>
  <c r="G117" i="10"/>
  <c r="E117" i="10"/>
  <c r="J116" i="10"/>
  <c r="I116" i="10"/>
  <c r="H116" i="10"/>
  <c r="G116" i="10"/>
  <c r="E116" i="10"/>
  <c r="J115" i="10"/>
  <c r="I115" i="10"/>
  <c r="H115" i="10"/>
  <c r="G115" i="10"/>
  <c r="E115" i="10"/>
  <c r="J114" i="10"/>
  <c r="I114" i="10"/>
  <c r="H114" i="10"/>
  <c r="G114" i="10"/>
  <c r="E114" i="10"/>
  <c r="O111" i="10"/>
  <c r="O161" i="10" s="1"/>
  <c r="N111" i="10"/>
  <c r="M111" i="10"/>
  <c r="L111" i="10"/>
  <c r="K111" i="10"/>
  <c r="J110" i="10"/>
  <c r="I110" i="10"/>
  <c r="H110" i="10"/>
  <c r="G110" i="10"/>
  <c r="E110" i="10"/>
  <c r="J109" i="10"/>
  <c r="I109" i="10"/>
  <c r="H109" i="10"/>
  <c r="G109" i="10"/>
  <c r="E109" i="10"/>
  <c r="J108" i="10"/>
  <c r="I108" i="10"/>
  <c r="H108" i="10"/>
  <c r="G108" i="10"/>
  <c r="E108" i="10"/>
  <c r="J107" i="10"/>
  <c r="I107" i="10"/>
  <c r="H107" i="10"/>
  <c r="G107" i="10"/>
  <c r="E107" i="10"/>
  <c r="J106" i="10"/>
  <c r="I106" i="10"/>
  <c r="H106" i="10"/>
  <c r="G106" i="10"/>
  <c r="E106" i="10"/>
  <c r="J105" i="10"/>
  <c r="I105" i="10"/>
  <c r="H105" i="10"/>
  <c r="G105" i="10"/>
  <c r="E105" i="10"/>
  <c r="J104" i="10"/>
  <c r="I104" i="10"/>
  <c r="H104" i="10"/>
  <c r="G104" i="10"/>
  <c r="E104" i="10"/>
  <c r="J103" i="10"/>
  <c r="I103" i="10"/>
  <c r="H103" i="10"/>
  <c r="G103" i="10"/>
  <c r="E103" i="10"/>
  <c r="J102" i="10"/>
  <c r="I102" i="10"/>
  <c r="H102" i="10"/>
  <c r="G102" i="10"/>
  <c r="E102" i="10"/>
  <c r="J101" i="10"/>
  <c r="I101" i="10"/>
  <c r="H101" i="10"/>
  <c r="G101" i="10"/>
  <c r="E101" i="10"/>
  <c r="J100" i="10"/>
  <c r="I100" i="10"/>
  <c r="H100" i="10"/>
  <c r="G100" i="10"/>
  <c r="E100" i="10"/>
  <c r="J99" i="10"/>
  <c r="I99" i="10"/>
  <c r="H99" i="10"/>
  <c r="G99" i="10"/>
  <c r="E99" i="10"/>
  <c r="J98" i="10"/>
  <c r="I98" i="10"/>
  <c r="H98" i="10"/>
  <c r="G98" i="10"/>
  <c r="E98" i="10"/>
  <c r="J97" i="10"/>
  <c r="I97" i="10"/>
  <c r="H97" i="10"/>
  <c r="G97" i="10"/>
  <c r="E97" i="10"/>
  <c r="J96" i="10"/>
  <c r="I96" i="10"/>
  <c r="H96" i="10"/>
  <c r="G96" i="10"/>
  <c r="E96" i="10"/>
  <c r="J95" i="10"/>
  <c r="I95" i="10"/>
  <c r="H95" i="10"/>
  <c r="G95" i="10"/>
  <c r="E95" i="10"/>
  <c r="J94" i="10"/>
  <c r="I94" i="10"/>
  <c r="H94" i="10"/>
  <c r="G94" i="10"/>
  <c r="E94" i="10"/>
  <c r="J93" i="10"/>
  <c r="I93" i="10"/>
  <c r="H93" i="10"/>
  <c r="G93" i="10"/>
  <c r="E93" i="10"/>
  <c r="O90" i="10"/>
  <c r="N90" i="10"/>
  <c r="M90" i="10"/>
  <c r="L90" i="10"/>
  <c r="K90" i="10"/>
  <c r="J89" i="10"/>
  <c r="I89" i="10"/>
  <c r="H89" i="10"/>
  <c r="G89" i="10"/>
  <c r="E89" i="10"/>
  <c r="J88" i="10"/>
  <c r="I88" i="10"/>
  <c r="H88" i="10"/>
  <c r="G88" i="10"/>
  <c r="E88" i="10"/>
  <c r="J87" i="10"/>
  <c r="I87" i="10"/>
  <c r="H87" i="10"/>
  <c r="G87" i="10"/>
  <c r="E87" i="10"/>
  <c r="J86" i="10"/>
  <c r="I86" i="10"/>
  <c r="H86" i="10"/>
  <c r="G86" i="10"/>
  <c r="E86" i="10"/>
  <c r="J85" i="10"/>
  <c r="I85" i="10"/>
  <c r="H85" i="10"/>
  <c r="G85" i="10"/>
  <c r="E85" i="10"/>
  <c r="J84" i="10"/>
  <c r="I84" i="10"/>
  <c r="H84" i="10"/>
  <c r="G84" i="10"/>
  <c r="E84" i="10"/>
  <c r="J83" i="10"/>
  <c r="I83" i="10"/>
  <c r="H83" i="10"/>
  <c r="G83" i="10"/>
  <c r="E83" i="10"/>
  <c r="J82" i="10"/>
  <c r="I82" i="10"/>
  <c r="H82" i="10"/>
  <c r="G82" i="10"/>
  <c r="E82" i="10"/>
  <c r="J81" i="10"/>
  <c r="I81" i="10"/>
  <c r="H81" i="10"/>
  <c r="G81" i="10"/>
  <c r="E81" i="10"/>
  <c r="J80" i="10"/>
  <c r="I80" i="10"/>
  <c r="H80" i="10"/>
  <c r="G80" i="10"/>
  <c r="E80" i="10"/>
  <c r="O77" i="10"/>
  <c r="N77" i="10"/>
  <c r="M77" i="10"/>
  <c r="L77" i="10"/>
  <c r="K77" i="10"/>
  <c r="J76" i="10"/>
  <c r="I76" i="10"/>
  <c r="H76" i="10"/>
  <c r="G76" i="10"/>
  <c r="E76" i="10"/>
  <c r="J75" i="10"/>
  <c r="I75" i="10"/>
  <c r="H75" i="10"/>
  <c r="G75" i="10"/>
  <c r="E75" i="10"/>
  <c r="J74" i="10"/>
  <c r="I74" i="10"/>
  <c r="H74" i="10"/>
  <c r="G74" i="10"/>
  <c r="E74" i="10"/>
  <c r="J73" i="10"/>
  <c r="I73" i="10"/>
  <c r="H73" i="10"/>
  <c r="G73" i="10"/>
  <c r="E73" i="10"/>
  <c r="J72" i="10"/>
  <c r="I72" i="10"/>
  <c r="H72" i="10"/>
  <c r="G72" i="10"/>
  <c r="E72" i="10"/>
  <c r="J71" i="10"/>
  <c r="I71" i="10"/>
  <c r="H71" i="10"/>
  <c r="G71" i="10"/>
  <c r="E71" i="10"/>
  <c r="J70" i="10"/>
  <c r="I70" i="10"/>
  <c r="H70" i="10"/>
  <c r="G70" i="10"/>
  <c r="E70" i="10"/>
  <c r="J69" i="10"/>
  <c r="I69" i="10"/>
  <c r="H69" i="10"/>
  <c r="G69" i="10"/>
  <c r="E69" i="10"/>
  <c r="J68" i="10"/>
  <c r="I68" i="10"/>
  <c r="H68" i="10"/>
  <c r="G68" i="10"/>
  <c r="E68" i="10"/>
  <c r="J67" i="10"/>
  <c r="I67" i="10"/>
  <c r="H67" i="10"/>
  <c r="G67" i="10"/>
  <c r="E67" i="10"/>
  <c r="J66" i="10"/>
  <c r="I66" i="10"/>
  <c r="H66" i="10"/>
  <c r="G66" i="10"/>
  <c r="E66" i="10"/>
  <c r="J65" i="10"/>
  <c r="I65" i="10"/>
  <c r="H65" i="10"/>
  <c r="G65" i="10"/>
  <c r="E65" i="10"/>
  <c r="J64" i="10"/>
  <c r="I64" i="10"/>
  <c r="H64" i="10"/>
  <c r="G64" i="10"/>
  <c r="E64" i="10"/>
  <c r="J63" i="10"/>
  <c r="I63" i="10"/>
  <c r="H63" i="10"/>
  <c r="G63" i="10"/>
  <c r="E63" i="10"/>
  <c r="J62" i="10"/>
  <c r="I62" i="10"/>
  <c r="H62" i="10"/>
  <c r="G62" i="10"/>
  <c r="E62" i="10"/>
  <c r="J61" i="10"/>
  <c r="I61" i="10"/>
  <c r="H61" i="10"/>
  <c r="G61" i="10"/>
  <c r="E61" i="10"/>
  <c r="J60" i="10"/>
  <c r="I60" i="10"/>
  <c r="H60" i="10"/>
  <c r="G60" i="10"/>
  <c r="E60" i="10"/>
  <c r="O57" i="10"/>
  <c r="N57" i="10"/>
  <c r="M57" i="10"/>
  <c r="L57" i="10"/>
  <c r="K57" i="10"/>
  <c r="J56" i="10"/>
  <c r="I56" i="10"/>
  <c r="H56" i="10"/>
  <c r="G56" i="10"/>
  <c r="E56" i="10"/>
  <c r="J55" i="10"/>
  <c r="I55" i="10"/>
  <c r="H55" i="10"/>
  <c r="G55" i="10"/>
  <c r="E55" i="10"/>
  <c r="J54" i="10"/>
  <c r="I54" i="10"/>
  <c r="H54" i="10"/>
  <c r="G54" i="10"/>
  <c r="E54" i="10"/>
  <c r="J53" i="10"/>
  <c r="I53" i="10"/>
  <c r="H53" i="10"/>
  <c r="G53" i="10"/>
  <c r="E53" i="10"/>
  <c r="J52" i="10"/>
  <c r="I52" i="10"/>
  <c r="H52" i="10"/>
  <c r="G52" i="10"/>
  <c r="E52" i="10"/>
  <c r="J51" i="10"/>
  <c r="I51" i="10"/>
  <c r="H51" i="10"/>
  <c r="G51" i="10"/>
  <c r="E51" i="10"/>
  <c r="J50" i="10"/>
  <c r="I50" i="10"/>
  <c r="H50" i="10"/>
  <c r="G50" i="10"/>
  <c r="E50" i="10"/>
  <c r="J49" i="10"/>
  <c r="I49" i="10"/>
  <c r="H49" i="10"/>
  <c r="G49" i="10"/>
  <c r="E49" i="10"/>
  <c r="J48" i="10"/>
  <c r="I48" i="10"/>
  <c r="H48" i="10"/>
  <c r="G48" i="10"/>
  <c r="E48" i="10"/>
  <c r="J47" i="10"/>
  <c r="I47" i="10"/>
  <c r="H47" i="10"/>
  <c r="G47" i="10"/>
  <c r="E47" i="10"/>
  <c r="J46" i="10"/>
  <c r="I46" i="10"/>
  <c r="H46" i="10"/>
  <c r="G46" i="10"/>
  <c r="E46" i="10"/>
  <c r="J45" i="10"/>
  <c r="I45" i="10"/>
  <c r="H45" i="10"/>
  <c r="G45" i="10"/>
  <c r="E45" i="10"/>
  <c r="J44" i="10"/>
  <c r="I44" i="10"/>
  <c r="H44" i="10"/>
  <c r="G44" i="10"/>
  <c r="E44" i="10"/>
  <c r="J43" i="10"/>
  <c r="I43" i="10"/>
  <c r="H43" i="10"/>
  <c r="G43" i="10"/>
  <c r="E43" i="10"/>
  <c r="J42" i="10"/>
  <c r="I42" i="10"/>
  <c r="H42" i="10"/>
  <c r="G42" i="10"/>
  <c r="E42" i="10"/>
  <c r="J41" i="10"/>
  <c r="I41" i="10"/>
  <c r="H41" i="10"/>
  <c r="G41" i="10"/>
  <c r="E41" i="10"/>
  <c r="J40" i="10"/>
  <c r="I40" i="10"/>
  <c r="H40" i="10"/>
  <c r="G40" i="10"/>
  <c r="E40" i="10"/>
  <c r="O37" i="10"/>
  <c r="N37" i="10"/>
  <c r="N161" i="10" s="1"/>
  <c r="M37" i="10"/>
  <c r="M161" i="10" s="1"/>
  <c r="L37" i="10"/>
  <c r="L161" i="10" s="1"/>
  <c r="K37" i="10"/>
  <c r="K161" i="10" s="1"/>
  <c r="J36" i="10"/>
  <c r="I36" i="10"/>
  <c r="H36" i="10"/>
  <c r="G36" i="10"/>
  <c r="E36" i="10"/>
  <c r="J35" i="10"/>
  <c r="I35" i="10"/>
  <c r="H35" i="10"/>
  <c r="G35" i="10"/>
  <c r="E35" i="10"/>
  <c r="J34" i="10"/>
  <c r="I34" i="10"/>
  <c r="H34" i="10"/>
  <c r="G34" i="10"/>
  <c r="E34" i="10"/>
  <c r="J33" i="10"/>
  <c r="I33" i="10"/>
  <c r="H33" i="10"/>
  <c r="G33" i="10"/>
  <c r="E33" i="10"/>
  <c r="J32" i="10"/>
  <c r="I32" i="10"/>
  <c r="H32" i="10"/>
  <c r="G32" i="10"/>
  <c r="E32" i="10"/>
  <c r="J31" i="10"/>
  <c r="I31" i="10"/>
  <c r="H31" i="10"/>
  <c r="G31" i="10"/>
  <c r="E31" i="10"/>
  <c r="J30" i="10"/>
  <c r="I30" i="10"/>
  <c r="H30" i="10"/>
  <c r="G30" i="10"/>
  <c r="E30" i="10"/>
  <c r="J29" i="10"/>
  <c r="I29" i="10"/>
  <c r="H29" i="10"/>
  <c r="G29" i="10"/>
  <c r="E29" i="10"/>
  <c r="J28" i="10"/>
  <c r="I28" i="10"/>
  <c r="H28" i="10"/>
  <c r="G28" i="10"/>
  <c r="E28" i="10"/>
  <c r="J27" i="10"/>
  <c r="I27" i="10"/>
  <c r="H27" i="10"/>
  <c r="G27" i="10"/>
  <c r="E27" i="10"/>
  <c r="J26" i="10"/>
  <c r="I26" i="10"/>
  <c r="H26" i="10"/>
  <c r="G26" i="10"/>
  <c r="E26" i="10"/>
  <c r="J25" i="10"/>
  <c r="I25" i="10"/>
  <c r="H25" i="10"/>
  <c r="G25" i="10"/>
  <c r="E25" i="10"/>
  <c r="J24" i="10"/>
  <c r="I24" i="10"/>
  <c r="H24" i="10"/>
  <c r="G24" i="10"/>
  <c r="E24" i="10"/>
  <c r="J23" i="10"/>
  <c r="I23" i="10"/>
  <c r="H23" i="10"/>
  <c r="G23" i="10"/>
  <c r="E23" i="10"/>
  <c r="J22" i="10"/>
  <c r="I22" i="10"/>
  <c r="H22" i="10"/>
  <c r="G22" i="10"/>
  <c r="E22" i="10"/>
  <c r="J21" i="10"/>
  <c r="I21" i="10"/>
  <c r="H21" i="10"/>
  <c r="G21" i="10"/>
  <c r="E21" i="10"/>
  <c r="O18" i="10"/>
  <c r="O160" i="10" s="1"/>
  <c r="N18" i="10"/>
  <c r="N160" i="10" s="1"/>
  <c r="N162" i="10" s="1"/>
  <c r="N164" i="10" s="1"/>
  <c r="M18" i="10"/>
  <c r="M160" i="10" s="1"/>
  <c r="M162" i="10" s="1"/>
  <c r="M164" i="10" s="1"/>
  <c r="L18" i="10"/>
  <c r="L160" i="10" s="1"/>
  <c r="L162" i="10" s="1"/>
  <c r="L164" i="10" s="1"/>
  <c r="K18" i="10"/>
  <c r="K160" i="10" s="1"/>
  <c r="J17" i="10"/>
  <c r="H17" i="10"/>
  <c r="G17" i="10"/>
  <c r="E17" i="10"/>
  <c r="J16" i="10"/>
  <c r="H16" i="10"/>
  <c r="G16" i="10"/>
  <c r="E16" i="10"/>
  <c r="J15" i="10"/>
  <c r="I15" i="10"/>
  <c r="H15" i="10"/>
  <c r="G15" i="10"/>
  <c r="E15" i="10"/>
  <c r="J14" i="10"/>
  <c r="I14" i="10"/>
  <c r="H14" i="10"/>
  <c r="G14" i="10"/>
  <c r="E14" i="10"/>
  <c r="J13" i="10"/>
  <c r="I13" i="10"/>
  <c r="H13" i="10"/>
  <c r="G13" i="10"/>
  <c r="E13" i="10"/>
  <c r="J12" i="10"/>
  <c r="I12" i="10"/>
  <c r="H12" i="10"/>
  <c r="G12" i="10"/>
  <c r="E12" i="10"/>
  <c r="J11" i="10"/>
  <c r="I11" i="10"/>
  <c r="H11" i="10"/>
  <c r="G11" i="10"/>
  <c r="E11" i="10"/>
  <c r="J10" i="10"/>
  <c r="I10" i="10"/>
  <c r="H10" i="10"/>
  <c r="G10" i="10"/>
  <c r="E10" i="10"/>
  <c r="J9" i="10"/>
  <c r="I9" i="10"/>
  <c r="H9" i="10"/>
  <c r="G9" i="10"/>
  <c r="E9" i="10"/>
  <c r="J8" i="10"/>
  <c r="I8" i="10"/>
  <c r="H8" i="10"/>
  <c r="G8" i="10"/>
  <c r="E8" i="10"/>
  <c r="J7" i="10"/>
  <c r="I7" i="10"/>
  <c r="H7" i="10"/>
  <c r="G7" i="10"/>
  <c r="E7" i="10"/>
  <c r="J6" i="10"/>
  <c r="I6" i="10"/>
  <c r="H6" i="10"/>
  <c r="G6" i="10"/>
  <c r="E6" i="10"/>
  <c r="J5" i="10"/>
  <c r="I5" i="10"/>
  <c r="H5" i="10"/>
  <c r="G5" i="10"/>
  <c r="E5" i="10"/>
  <c r="J4" i="10"/>
  <c r="I4" i="10"/>
  <c r="H4" i="10"/>
  <c r="G4" i="10"/>
  <c r="E4" i="10"/>
  <c r="J3" i="10"/>
  <c r="I3" i="10"/>
  <c r="H3" i="10"/>
  <c r="G3" i="10"/>
  <c r="E3" i="10"/>
  <c r="AM20" i="9"/>
  <c r="AL20" i="9"/>
  <c r="AK20" i="9"/>
  <c r="AJ20" i="9"/>
  <c r="AI20" i="9"/>
  <c r="AH20" i="9"/>
  <c r="AG20" i="9"/>
  <c r="AF20" i="9"/>
  <c r="AE20" i="9"/>
  <c r="AD20" i="9"/>
  <c r="AB20" i="9"/>
  <c r="AA20" i="9"/>
  <c r="Z20" i="9"/>
  <c r="Y20" i="9"/>
  <c r="X20" i="9"/>
  <c r="V20" i="9"/>
  <c r="U20" i="9"/>
  <c r="T20" i="9"/>
  <c r="S20" i="9"/>
  <c r="R20" i="9"/>
  <c r="P20" i="9"/>
  <c r="O20" i="9"/>
  <c r="N20" i="9"/>
  <c r="M20" i="9"/>
  <c r="L20" i="9"/>
  <c r="J20" i="9"/>
  <c r="E20" i="9"/>
  <c r="D20" i="9"/>
  <c r="AI19" i="9"/>
  <c r="AC19" i="9"/>
  <c r="W19" i="9"/>
  <c r="Q19" i="9"/>
  <c r="K19" i="9"/>
  <c r="C19" i="9" s="1"/>
  <c r="I19" i="9"/>
  <c r="H19" i="9"/>
  <c r="G19" i="9"/>
  <c r="F19" i="9"/>
  <c r="AI18" i="9"/>
  <c r="AC18" i="9"/>
  <c r="W18" i="9"/>
  <c r="Q18" i="9"/>
  <c r="K18" i="9"/>
  <c r="C18" i="9" s="1"/>
  <c r="I18" i="9"/>
  <c r="H18" i="9"/>
  <c r="G18" i="9"/>
  <c r="F18" i="9"/>
  <c r="AI17" i="9"/>
  <c r="AC17" i="9"/>
  <c r="AC20" i="9" s="1"/>
  <c r="W17" i="9"/>
  <c r="C17" i="9" s="1"/>
  <c r="Q17" i="9"/>
  <c r="K17" i="9"/>
  <c r="I17" i="9"/>
  <c r="H17" i="9"/>
  <c r="G17" i="9"/>
  <c r="F17" i="9"/>
  <c r="AI16" i="9"/>
  <c r="AC16" i="9"/>
  <c r="W16" i="9"/>
  <c r="Q16" i="9"/>
  <c r="K16" i="9"/>
  <c r="C16" i="9" s="1"/>
  <c r="I16" i="9"/>
  <c r="H16" i="9"/>
  <c r="G16" i="9"/>
  <c r="F16" i="9"/>
  <c r="F20" i="9" s="1"/>
  <c r="AI15" i="9"/>
  <c r="AC15" i="9"/>
  <c r="W15" i="9"/>
  <c r="Q15" i="9"/>
  <c r="K15" i="9"/>
  <c r="C15" i="9" s="1"/>
  <c r="I15" i="9"/>
  <c r="H15" i="9"/>
  <c r="G15" i="9"/>
  <c r="F15" i="9"/>
  <c r="AI14" i="9"/>
  <c r="AC14" i="9"/>
  <c r="W14" i="9"/>
  <c r="W20" i="9" s="1"/>
  <c r="Q14" i="9"/>
  <c r="Q20" i="9" s="1"/>
  <c r="K14" i="9"/>
  <c r="C14" i="9" s="1"/>
  <c r="I14" i="9"/>
  <c r="I20" i="9" s="1"/>
  <c r="H14" i="9"/>
  <c r="H20" i="9" s="1"/>
  <c r="G14" i="9"/>
  <c r="G20" i="9" s="1"/>
  <c r="F14" i="9"/>
  <c r="AM10" i="9"/>
  <c r="AL10" i="9"/>
  <c r="AK10" i="9"/>
  <c r="AJ10" i="9"/>
  <c r="AI10" i="9"/>
  <c r="AH10" i="9"/>
  <c r="AG10" i="9"/>
  <c r="AF10" i="9"/>
  <c r="AE10" i="9"/>
  <c r="AD10" i="9"/>
  <c r="AB10" i="9"/>
  <c r="AA10" i="9"/>
  <c r="Z10" i="9"/>
  <c r="Y10" i="9"/>
  <c r="X10" i="9"/>
  <c r="V10" i="9"/>
  <c r="U10" i="9"/>
  <c r="T10" i="9"/>
  <c r="S10" i="9"/>
  <c r="R10" i="9"/>
  <c r="P10" i="9"/>
  <c r="O10" i="9"/>
  <c r="N10" i="9"/>
  <c r="M10" i="9"/>
  <c r="L10" i="9"/>
  <c r="J10" i="9"/>
  <c r="D10" i="9"/>
  <c r="AI9" i="9"/>
  <c r="AC9" i="9"/>
  <c r="W9" i="9"/>
  <c r="Q9" i="9"/>
  <c r="K9" i="9"/>
  <c r="C9" i="9" s="1"/>
  <c r="I9" i="9"/>
  <c r="H9" i="9"/>
  <c r="G9" i="9"/>
  <c r="F9" i="9"/>
  <c r="E9" i="9"/>
  <c r="AI8" i="9"/>
  <c r="AC8" i="9"/>
  <c r="W8" i="9"/>
  <c r="C8" i="9" s="1"/>
  <c r="Q8" i="9"/>
  <c r="K8" i="9"/>
  <c r="I8" i="9"/>
  <c r="H8" i="9"/>
  <c r="G8" i="9"/>
  <c r="F8" i="9"/>
  <c r="E8" i="9"/>
  <c r="AI7" i="9"/>
  <c r="AC7" i="9"/>
  <c r="W7" i="9"/>
  <c r="Q7" i="9"/>
  <c r="C7" i="9" s="1"/>
  <c r="K7" i="9"/>
  <c r="I7" i="9"/>
  <c r="H7" i="9"/>
  <c r="G7" i="9"/>
  <c r="F7" i="9"/>
  <c r="E7" i="9"/>
  <c r="AI6" i="9"/>
  <c r="AC6" i="9"/>
  <c r="W6" i="9"/>
  <c r="Q6" i="9"/>
  <c r="K6" i="9"/>
  <c r="C6" i="9" s="1"/>
  <c r="I6" i="9"/>
  <c r="H6" i="9"/>
  <c r="G6" i="9"/>
  <c r="F6" i="9"/>
  <c r="E6" i="9"/>
  <c r="AI5" i="9"/>
  <c r="AC5" i="9"/>
  <c r="AC10" i="9" s="1"/>
  <c r="W5" i="9"/>
  <c r="Q5" i="9"/>
  <c r="C5" i="9" s="1"/>
  <c r="K5" i="9"/>
  <c r="I5" i="9"/>
  <c r="H5" i="9"/>
  <c r="G5" i="9"/>
  <c r="G10" i="9" s="1"/>
  <c r="F5" i="9"/>
  <c r="F10" i="9" s="1"/>
  <c r="E5" i="9"/>
  <c r="E10" i="9" s="1"/>
  <c r="AI4" i="9"/>
  <c r="AC4" i="9"/>
  <c r="W4" i="9"/>
  <c r="Q4" i="9"/>
  <c r="K4" i="9"/>
  <c r="C4" i="9" s="1"/>
  <c r="I4" i="9"/>
  <c r="H4" i="9"/>
  <c r="G4" i="9"/>
  <c r="F4" i="9"/>
  <c r="E4" i="9"/>
  <c r="AI3" i="9"/>
  <c r="AC3" i="9"/>
  <c r="W3" i="9"/>
  <c r="W10" i="9" s="1"/>
  <c r="Q3" i="9"/>
  <c r="Q10" i="9" s="1"/>
  <c r="K3" i="9"/>
  <c r="K10" i="9" s="1"/>
  <c r="I3" i="9"/>
  <c r="I10" i="9" s="1"/>
  <c r="H3" i="9"/>
  <c r="H10" i="9" s="1"/>
  <c r="G3" i="9"/>
  <c r="F3" i="9"/>
  <c r="E3" i="9"/>
  <c r="O162" i="10" l="1"/>
  <c r="O164" i="10" s="1"/>
  <c r="K162" i="10"/>
  <c r="K164" i="10" s="1"/>
  <c r="C20" i="9"/>
  <c r="K20" i="9"/>
  <c r="C3" i="9"/>
  <c r="C10" i="9" s="1"/>
  <c r="W164" i="10" l="1"/>
  <c r="E88" i="5"/>
  <c r="E85" i="5"/>
  <c r="E81" i="5"/>
  <c r="E86" i="5"/>
  <c r="E83" i="5"/>
  <c r="E80" i="5"/>
  <c r="E84" i="5"/>
  <c r="E79" i="5"/>
  <c r="E89" i="5"/>
  <c r="E87" i="5"/>
  <c r="E82" i="5"/>
  <c r="H74" i="5"/>
  <c r="G74" i="5"/>
  <c r="E74" i="5"/>
  <c r="H73" i="5"/>
  <c r="G73" i="5"/>
  <c r="E73" i="5"/>
  <c r="H72" i="5"/>
  <c r="G72" i="5"/>
  <c r="E72" i="5"/>
  <c r="H71" i="5"/>
  <c r="G71" i="5"/>
  <c r="E71" i="5"/>
  <c r="H68" i="5"/>
  <c r="G68" i="5"/>
  <c r="E68" i="5"/>
  <c r="H67" i="5"/>
  <c r="G67" i="5"/>
  <c r="E67" i="5"/>
  <c r="H66" i="5"/>
  <c r="G66" i="5"/>
  <c r="E66" i="5"/>
  <c r="H65" i="5"/>
  <c r="G65" i="5"/>
  <c r="E65" i="5"/>
  <c r="H62" i="5"/>
  <c r="G62" i="5"/>
  <c r="E62" i="5"/>
  <c r="H61" i="5"/>
  <c r="G61" i="5"/>
  <c r="E61" i="5"/>
  <c r="H60" i="5"/>
  <c r="G60" i="5"/>
  <c r="E60" i="5"/>
  <c r="H59" i="5"/>
  <c r="G59" i="5"/>
  <c r="E59" i="5"/>
  <c r="H58" i="5"/>
  <c r="G58" i="5"/>
  <c r="E58" i="5"/>
  <c r="H57" i="5"/>
  <c r="G57" i="5"/>
  <c r="E57" i="5"/>
  <c r="H56" i="5"/>
  <c r="G56" i="5"/>
  <c r="E56" i="5"/>
  <c r="H55" i="5"/>
  <c r="G55" i="5"/>
  <c r="E55" i="5"/>
  <c r="H54" i="5"/>
  <c r="G54" i="5"/>
  <c r="E54" i="5"/>
  <c r="H53" i="5"/>
  <c r="G53" i="5"/>
  <c r="E53" i="5"/>
  <c r="H50" i="5"/>
  <c r="G50" i="5"/>
  <c r="E50" i="5"/>
  <c r="H49" i="5"/>
  <c r="G49" i="5"/>
  <c r="E49" i="5"/>
  <c r="H48" i="5"/>
  <c r="G48" i="5"/>
  <c r="E48" i="5"/>
  <c r="H47" i="5"/>
  <c r="G47" i="5"/>
  <c r="E47" i="5"/>
  <c r="H46" i="5"/>
  <c r="G46" i="5"/>
  <c r="E46" i="5"/>
  <c r="H45" i="5"/>
  <c r="G45" i="5"/>
  <c r="E45" i="5"/>
  <c r="H42" i="5"/>
  <c r="G42" i="5"/>
  <c r="E42" i="5"/>
  <c r="H41" i="5"/>
  <c r="G41" i="5"/>
  <c r="E41" i="5"/>
  <c r="H40" i="5"/>
  <c r="G40" i="5"/>
  <c r="E40" i="5"/>
  <c r="H39" i="5"/>
  <c r="G39" i="5"/>
  <c r="E39" i="5"/>
  <c r="H38" i="5"/>
  <c r="G38" i="5"/>
  <c r="E38" i="5"/>
  <c r="H37" i="5"/>
  <c r="G37" i="5"/>
  <c r="E37" i="5"/>
  <c r="H36" i="5"/>
  <c r="G36" i="5"/>
  <c r="E36" i="5"/>
  <c r="H35" i="5"/>
  <c r="G35" i="5"/>
  <c r="E35" i="5"/>
  <c r="H34" i="5"/>
  <c r="G34" i="5"/>
  <c r="E34" i="5"/>
  <c r="H33" i="5"/>
  <c r="G33" i="5"/>
  <c r="E33" i="5"/>
  <c r="H30" i="5"/>
  <c r="G30" i="5"/>
  <c r="E30" i="5"/>
  <c r="H29" i="5"/>
  <c r="G29" i="5"/>
  <c r="E29" i="5"/>
  <c r="H28" i="5"/>
  <c r="G28" i="5"/>
  <c r="E28" i="5"/>
  <c r="H27" i="5"/>
  <c r="G27" i="5"/>
  <c r="E27" i="5"/>
  <c r="H26" i="5"/>
  <c r="G26" i="5"/>
  <c r="E26" i="5"/>
  <c r="H25" i="5"/>
  <c r="G25" i="5"/>
  <c r="E25" i="5"/>
  <c r="H24" i="5"/>
  <c r="G24" i="5"/>
  <c r="E24" i="5"/>
  <c r="H23" i="5"/>
  <c r="G23" i="5"/>
  <c r="E23" i="5"/>
  <c r="H22" i="5"/>
  <c r="G22" i="5"/>
  <c r="E22" i="5"/>
  <c r="H21" i="5"/>
  <c r="G21" i="5"/>
  <c r="E21" i="5"/>
  <c r="H18" i="5"/>
  <c r="G18" i="5"/>
  <c r="E18" i="5"/>
  <c r="H17" i="5"/>
  <c r="G17" i="5"/>
  <c r="E17" i="5"/>
  <c r="H16" i="5"/>
  <c r="G16" i="5"/>
  <c r="E16" i="5"/>
  <c r="H15" i="5"/>
  <c r="G15" i="5"/>
  <c r="E15" i="5"/>
  <c r="H14" i="5"/>
  <c r="G14" i="5"/>
  <c r="E14" i="5"/>
  <c r="H13" i="5"/>
  <c r="G13" i="5"/>
  <c r="E13" i="5"/>
  <c r="H12" i="5"/>
  <c r="G12" i="5"/>
  <c r="E12" i="5"/>
  <c r="H11" i="5"/>
  <c r="G11" i="5"/>
  <c r="E11" i="5"/>
  <c r="H10" i="5"/>
  <c r="G10" i="5"/>
  <c r="E10" i="5"/>
  <c r="H9" i="5"/>
  <c r="G9" i="5"/>
  <c r="E9" i="5"/>
  <c r="H6" i="5"/>
  <c r="G6" i="5"/>
  <c r="E6" i="5"/>
  <c r="H5" i="5"/>
  <c r="G5" i="5"/>
  <c r="E5" i="5"/>
  <c r="H4" i="5"/>
  <c r="G4" i="5"/>
  <c r="E4" i="5"/>
  <c r="H3" i="5"/>
  <c r="G3" i="5"/>
  <c r="E3" i="5"/>
  <c r="E48" i="4" l="1"/>
  <c r="E47" i="4"/>
  <c r="E46" i="4"/>
  <c r="E45" i="4"/>
  <c r="E44" i="4"/>
  <c r="E43" i="4"/>
  <c r="E42" i="4"/>
  <c r="E41" i="4"/>
  <c r="E40" i="4"/>
  <c r="E39" i="4"/>
  <c r="E38" i="4"/>
  <c r="E101" i="4" l="1"/>
  <c r="E93" i="4"/>
  <c r="E105" i="4"/>
  <c r="E100" i="4"/>
  <c r="E104" i="4"/>
  <c r="E94" i="4"/>
  <c r="E102" i="4"/>
  <c r="E103" i="4"/>
  <c r="E99" i="4"/>
  <c r="E98" i="4"/>
  <c r="E97" i="4"/>
  <c r="E96" i="4"/>
  <c r="E95" i="4"/>
  <c r="D102" i="1"/>
  <c r="D110" i="1"/>
  <c r="D105" i="1"/>
  <c r="D104" i="1"/>
  <c r="D109" i="1"/>
  <c r="D103" i="1"/>
  <c r="D107" i="1"/>
  <c r="D108" i="1"/>
  <c r="D106" i="1"/>
  <c r="G88" i="4" l="1"/>
  <c r="E88" i="4"/>
  <c r="G86" i="4"/>
  <c r="E86" i="4"/>
  <c r="G84" i="4"/>
  <c r="E84" i="4"/>
  <c r="G87" i="4"/>
  <c r="E87" i="4"/>
  <c r="G85" i="4"/>
  <c r="E85" i="4"/>
  <c r="G83" i="4"/>
  <c r="E83" i="4"/>
  <c r="G80" i="4"/>
  <c r="E80" i="4"/>
  <c r="G79" i="4"/>
  <c r="E79" i="4"/>
  <c r="G77" i="4"/>
  <c r="E77" i="4"/>
  <c r="G78" i="4"/>
  <c r="E78" i="4"/>
  <c r="G76" i="4"/>
  <c r="E76" i="4"/>
  <c r="G75" i="4"/>
  <c r="E75" i="4"/>
  <c r="G74" i="4"/>
  <c r="E74" i="4"/>
  <c r="G71" i="4"/>
  <c r="E71" i="4"/>
  <c r="G70" i="4"/>
  <c r="E70" i="4"/>
  <c r="G69" i="4"/>
  <c r="E69" i="4"/>
  <c r="G68" i="4"/>
  <c r="E68" i="4"/>
  <c r="G67" i="4"/>
  <c r="E67" i="4"/>
  <c r="G66" i="4"/>
  <c r="E66" i="4"/>
  <c r="G65" i="4"/>
  <c r="E65" i="4"/>
  <c r="G64" i="4"/>
  <c r="E64" i="4"/>
  <c r="G62" i="4"/>
  <c r="E62" i="4"/>
  <c r="G60" i="4"/>
  <c r="E60" i="4"/>
  <c r="G63" i="4"/>
  <c r="E63" i="4"/>
  <c r="G61" i="4"/>
  <c r="E61" i="4"/>
  <c r="G59" i="4"/>
  <c r="E59" i="4"/>
  <c r="G56" i="4"/>
  <c r="E56" i="4"/>
  <c r="G55" i="4"/>
  <c r="E55" i="4"/>
  <c r="G54" i="4"/>
  <c r="E54" i="4"/>
  <c r="G53" i="4"/>
  <c r="E53" i="4"/>
  <c r="G52" i="4"/>
  <c r="E52" i="4"/>
  <c r="G51" i="4"/>
  <c r="E51" i="4"/>
  <c r="G34" i="4"/>
  <c r="E34" i="4"/>
  <c r="G35" i="4"/>
  <c r="E35" i="4"/>
  <c r="G33" i="4"/>
  <c r="E33" i="4"/>
  <c r="G32" i="4"/>
  <c r="E32" i="4"/>
  <c r="G31" i="4"/>
  <c r="E31" i="4"/>
  <c r="G29" i="4"/>
  <c r="E29" i="4"/>
  <c r="G28" i="4"/>
  <c r="E28" i="4"/>
  <c r="G30" i="4"/>
  <c r="E30" i="4"/>
  <c r="G27" i="4"/>
  <c r="E27" i="4"/>
  <c r="G23" i="4"/>
  <c r="E23" i="4"/>
  <c r="G25" i="4"/>
  <c r="E25" i="4"/>
  <c r="G26" i="4"/>
  <c r="E26" i="4"/>
  <c r="G24" i="4"/>
  <c r="E24" i="4"/>
  <c r="G18" i="4"/>
  <c r="E18" i="4"/>
  <c r="G17" i="4"/>
  <c r="E17" i="4"/>
  <c r="G20" i="4"/>
  <c r="E20" i="4"/>
  <c r="G19" i="4"/>
  <c r="E19" i="4"/>
  <c r="G11" i="4"/>
  <c r="E11" i="4"/>
  <c r="G16" i="4"/>
  <c r="E16" i="4"/>
  <c r="G14" i="4"/>
  <c r="E14" i="4"/>
  <c r="G10" i="4"/>
  <c r="E10" i="4"/>
  <c r="G13" i="4"/>
  <c r="E13" i="4"/>
  <c r="G12" i="4"/>
  <c r="E12" i="4"/>
  <c r="G15" i="4"/>
  <c r="E15" i="4"/>
  <c r="G9" i="4"/>
  <c r="E9" i="4"/>
  <c r="G8" i="4"/>
  <c r="E8" i="4"/>
  <c r="G5" i="4"/>
  <c r="E5" i="4"/>
  <c r="G4" i="4"/>
  <c r="E4" i="4"/>
  <c r="G3" i="4"/>
  <c r="E3" i="4"/>
  <c r="D97" i="1" l="1"/>
  <c r="D96" i="1"/>
  <c r="D95" i="1"/>
  <c r="D94" i="1"/>
  <c r="D93" i="1"/>
  <c r="D92" i="1"/>
  <c r="D88" i="1"/>
  <c r="D87" i="1"/>
  <c r="D86" i="1"/>
  <c r="D85" i="1"/>
  <c r="D84" i="1"/>
  <c r="D83" i="1"/>
  <c r="D82" i="1"/>
  <c r="D81" i="1"/>
  <c r="D80" i="1"/>
  <c r="D79" i="1"/>
  <c r="D78" i="1"/>
  <c r="D77" i="1"/>
  <c r="D76" i="1"/>
  <c r="D72" i="1"/>
  <c r="D71" i="1"/>
  <c r="D70" i="1"/>
  <c r="D69" i="1"/>
  <c r="D68" i="1"/>
  <c r="D67" i="1"/>
  <c r="D66" i="1"/>
  <c r="D62" i="1"/>
  <c r="D61" i="1"/>
  <c r="D60" i="1"/>
  <c r="D59" i="1"/>
  <c r="D58" i="1"/>
  <c r="D57" i="1"/>
  <c r="D56" i="1"/>
  <c r="D52" i="1"/>
  <c r="D51" i="1"/>
  <c r="D50" i="1"/>
  <c r="D49" i="1"/>
  <c r="D48" i="1"/>
  <c r="D47" i="1"/>
  <c r="D46" i="1"/>
  <c r="D45" i="1"/>
  <c r="D44" i="1"/>
  <c r="D40" i="1"/>
  <c r="D39" i="1"/>
  <c r="D38" i="1"/>
  <c r="D37" i="1"/>
  <c r="D36" i="1"/>
  <c r="D35" i="1"/>
  <c r="D34" i="1"/>
  <c r="D33" i="1"/>
  <c r="D32" i="1"/>
  <c r="D31" i="1"/>
  <c r="D30" i="1"/>
  <c r="D29" i="1"/>
  <c r="D28" i="1"/>
  <c r="D27" i="1"/>
  <c r="D23" i="1"/>
  <c r="D22" i="1"/>
  <c r="D21" i="1"/>
  <c r="D20" i="1"/>
  <c r="D19" i="1"/>
  <c r="D18" i="1"/>
  <c r="D17" i="1"/>
  <c r="D16" i="1"/>
  <c r="D15" i="1"/>
  <c r="D14" i="1"/>
  <c r="D10" i="1"/>
  <c r="D9" i="1"/>
  <c r="D8" i="1"/>
  <c r="D7" i="1"/>
  <c r="D6" i="1"/>
  <c r="D5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Rubášová Yvona</author>
  </authors>
  <commentList>
    <comment ref="G24" authorId="0" shapeId="0" xr:uid="{63A798D3-1FF5-4D25-97AB-5753286E3F26}">
      <text>
        <r>
          <rPr>
            <sz val="9"/>
            <color indexed="81"/>
            <rFont val="Tahoma"/>
            <family val="2"/>
            <charset val="238"/>
          </rPr>
          <t xml:space="preserve">došla baterka ve stopkách
</t>
        </r>
      </text>
    </comment>
  </commentList>
</comments>
</file>

<file path=xl/sharedStrings.xml><?xml version="1.0" encoding="utf-8"?>
<sst xmlns="http://schemas.openxmlformats.org/spreadsheetml/2006/main" count="2198" uniqueCount="301">
  <si>
    <t>20. ročník MLADÉ BĚKODO</t>
  </si>
  <si>
    <t>úterý 11.04.2023</t>
  </si>
  <si>
    <t>1. závod</t>
  </si>
  <si>
    <t>K1</t>
  </si>
  <si>
    <t>nejmladší žákyně</t>
  </si>
  <si>
    <t>7 - 8   let</t>
  </si>
  <si>
    <t>2015 - 2016</t>
  </si>
  <si>
    <t>370 m</t>
  </si>
  <si>
    <t>P</t>
  </si>
  <si>
    <t>jméno</t>
  </si>
  <si>
    <t>RN</t>
  </si>
  <si>
    <t>V23</t>
  </si>
  <si>
    <t>oddíl - škola</t>
  </si>
  <si>
    <t>PB</t>
  </si>
  <si>
    <t>čas</t>
  </si>
  <si>
    <t>Majerová Veronika</t>
  </si>
  <si>
    <t>AK Duchcov</t>
  </si>
  <si>
    <t>Havlová Magdaléna</t>
  </si>
  <si>
    <t>TJ Lokomotiva Teplice - LB</t>
  </si>
  <si>
    <t>Hrubá Karolína</t>
  </si>
  <si>
    <t>Mašková Marie</t>
  </si>
  <si>
    <t>Adámková nella</t>
  </si>
  <si>
    <t>Burešová Gabriela</t>
  </si>
  <si>
    <t>K2</t>
  </si>
  <si>
    <t>nejmladší žáci</t>
  </si>
  <si>
    <t>Huf Zbyněk</t>
  </si>
  <si>
    <t>Krejčí Boleslav</t>
  </si>
  <si>
    <t>Kadlus Šimon</t>
  </si>
  <si>
    <t>Bartoš Tadeáš</t>
  </si>
  <si>
    <t>Veselovský Jan</t>
  </si>
  <si>
    <t>Pavlas Adam</t>
  </si>
  <si>
    <t>Skalický Jakub</t>
  </si>
  <si>
    <t>Pala Matěj</t>
  </si>
  <si>
    <t>Škuthan</t>
  </si>
  <si>
    <t>Hykeš Karel</t>
  </si>
  <si>
    <t>K3</t>
  </si>
  <si>
    <t>přípravka - žákyně</t>
  </si>
  <si>
    <t>9-10   let</t>
  </si>
  <si>
    <t>2013 - 2014</t>
  </si>
  <si>
    <t>850 m</t>
  </si>
  <si>
    <t>Chládková Ema</t>
  </si>
  <si>
    <t>LK Slovan Košťany</t>
  </si>
  <si>
    <t>Vránová Tereza</t>
  </si>
  <si>
    <t>TJ Baník Osek</t>
  </si>
  <si>
    <t>Mančalová Alena</t>
  </si>
  <si>
    <t>Vohradská Tereza</t>
  </si>
  <si>
    <t>AK Krupka</t>
  </si>
  <si>
    <t>Formanová Ema</t>
  </si>
  <si>
    <t>Karlová Anna</t>
  </si>
  <si>
    <t>Čapková Karolína</t>
  </si>
  <si>
    <t>Hamsová Michaela</t>
  </si>
  <si>
    <t>Stelzerová Anabela</t>
  </si>
  <si>
    <t>Němcová Dora</t>
  </si>
  <si>
    <t>Hájková Tereza</t>
  </si>
  <si>
    <t>Mašková Eliška</t>
  </si>
  <si>
    <t>Gazdová Adéla</t>
  </si>
  <si>
    <t>Hrbáčková Dáša</t>
  </si>
  <si>
    <t>K4</t>
  </si>
  <si>
    <t>přípravka - žáci</t>
  </si>
  <si>
    <t>1050 m</t>
  </si>
  <si>
    <t>Štork Dominik</t>
  </si>
  <si>
    <t>Volenec Lukáš</t>
  </si>
  <si>
    <t>Partík Šimon</t>
  </si>
  <si>
    <t>Karel Tomáš</t>
  </si>
  <si>
    <t>Slaměník Bořivoj</t>
  </si>
  <si>
    <t>Žampa Petr</t>
  </si>
  <si>
    <t>Benda Antonín</t>
  </si>
  <si>
    <t>Erler Matěj</t>
  </si>
  <si>
    <t>K5</t>
  </si>
  <si>
    <t>mladší žákyně</t>
  </si>
  <si>
    <t>11-12  let</t>
  </si>
  <si>
    <t>2011 - 2012</t>
  </si>
  <si>
    <t>Kejřová Markéta</t>
  </si>
  <si>
    <t>LK SLOVAN Karlovy Vary</t>
  </si>
  <si>
    <t>Přibilová Barbora</t>
  </si>
  <si>
    <t>Špalková Antonie</t>
  </si>
  <si>
    <t>Přibilová Markéta</t>
  </si>
  <si>
    <t>Gaislerová Sára</t>
  </si>
  <si>
    <t>Otcová Andrea</t>
  </si>
  <si>
    <t>Hlisníková Anna</t>
  </si>
  <si>
    <t>K6</t>
  </si>
  <si>
    <t>mladší žáci</t>
  </si>
  <si>
    <t>1250 m</t>
  </si>
  <si>
    <t>Kadlus Vojtěch</t>
  </si>
  <si>
    <t>Nosek Štěpán</t>
  </si>
  <si>
    <t>Kabát Jonáš</t>
  </si>
  <si>
    <t>Šimek Daniel</t>
  </si>
  <si>
    <t>Kučera Vojtěch</t>
  </si>
  <si>
    <t>Bartoš Antonín</t>
  </si>
  <si>
    <t>Brabec Lukáš</t>
  </si>
  <si>
    <t>K7</t>
  </si>
  <si>
    <t>starší žákyně</t>
  </si>
  <si>
    <t>13-15 let</t>
  </si>
  <si>
    <t xml:space="preserve"> 2008 - 2009-2010</t>
  </si>
  <si>
    <t>Žilinská Nikola</t>
  </si>
  <si>
    <t>Šponarová Magdaléna</t>
  </si>
  <si>
    <t>Jirušková Magdalena</t>
  </si>
  <si>
    <t>Fuchsová Eliška</t>
  </si>
  <si>
    <t>Šustáčková Klára</t>
  </si>
  <si>
    <t>Škuthanová Šárka</t>
  </si>
  <si>
    <t>Štorková Sofie</t>
  </si>
  <si>
    <t>Geislerová Hana</t>
  </si>
  <si>
    <t>Moučková Libuše</t>
  </si>
  <si>
    <t>Bendová Emilie</t>
  </si>
  <si>
    <t>Maršíková Julie</t>
  </si>
  <si>
    <t>Nosová Tereza</t>
  </si>
  <si>
    <t>Slaměníková Marie</t>
  </si>
  <si>
    <t>K8</t>
  </si>
  <si>
    <t>starší žáci</t>
  </si>
  <si>
    <t>1650 m</t>
  </si>
  <si>
    <t>Klement Adam</t>
  </si>
  <si>
    <t>Slaměník Arnošt</t>
  </si>
  <si>
    <t>Svoboda Daniel</t>
  </si>
  <si>
    <t>Nejedlý Ondřej</t>
  </si>
  <si>
    <t>Weis Jakub</t>
  </si>
  <si>
    <t>Čapek Matěj</t>
  </si>
  <si>
    <t>Marcon David</t>
  </si>
  <si>
    <t>7.-8.</t>
  </si>
  <si>
    <t>2014 -2015</t>
  </si>
  <si>
    <t>x</t>
  </si>
  <si>
    <t xml:space="preserve">            zisk bodů</t>
  </si>
  <si>
    <t>dosažený čas v závodě</t>
  </si>
  <si>
    <t>pořadí v závodě</t>
  </si>
  <si>
    <t>CP</t>
  </si>
  <si>
    <t>kat</t>
  </si>
  <si>
    <t>příjmení</t>
  </si>
  <si>
    <t>oddíl</t>
  </si>
  <si>
    <t>NLČ</t>
  </si>
  <si>
    <t>m</t>
  </si>
  <si>
    <t>CB</t>
  </si>
  <si>
    <t>PS</t>
  </si>
  <si>
    <t>B1</t>
  </si>
  <si>
    <t>B2</t>
  </si>
  <si>
    <t>B3</t>
  </si>
  <si>
    <t>B4</t>
  </si>
  <si>
    <t>B5</t>
  </si>
  <si>
    <t>čas1</t>
  </si>
  <si>
    <t>čas2</t>
  </si>
  <si>
    <t>čas3</t>
  </si>
  <si>
    <t>čas4</t>
  </si>
  <si>
    <t>čas5</t>
  </si>
  <si>
    <t>P1</t>
  </si>
  <si>
    <t>P2</t>
  </si>
  <si>
    <t>P3</t>
  </si>
  <si>
    <t>P4</t>
  </si>
  <si>
    <t>P5</t>
  </si>
  <si>
    <t>.</t>
  </si>
  <si>
    <t>2014 - 2015</t>
  </si>
  <si>
    <t>9.-10.</t>
  </si>
  <si>
    <t>2012 - 2013</t>
  </si>
  <si>
    <t>11.-12.</t>
  </si>
  <si>
    <t>2010 - 2011</t>
  </si>
  <si>
    <t>13.-15.</t>
  </si>
  <si>
    <t>2007-2008-2009</t>
  </si>
  <si>
    <t>Hudský Tobiáš</t>
  </si>
  <si>
    <t>Plíva Lukáš</t>
  </si>
  <si>
    <t>Čihák Vojtěch</t>
  </si>
  <si>
    <t>Weinertová Veronika</t>
  </si>
  <si>
    <t>Radová Markéta</t>
  </si>
  <si>
    <t>FD Teplice</t>
  </si>
  <si>
    <t>Běhounek Petr</t>
  </si>
  <si>
    <t>Dančo Roman</t>
  </si>
  <si>
    <t>Hudský Šimon</t>
  </si>
  <si>
    <t>Kovařík Otakar</t>
  </si>
  <si>
    <t>Martinec Radovan</t>
  </si>
  <si>
    <t>Plíva Matěj</t>
  </si>
  <si>
    <t>Sváda Jakub</t>
  </si>
  <si>
    <t>Vágner Ota</t>
  </si>
  <si>
    <t>Běhounek Martin</t>
  </si>
  <si>
    <t>Zítka Zdeněk</t>
  </si>
  <si>
    <t>Lacina Mikuláš</t>
  </si>
  <si>
    <t>Štajer Jiří</t>
  </si>
  <si>
    <t>Brůna Jakub</t>
  </si>
  <si>
    <t>Dvořákova Ema</t>
  </si>
  <si>
    <t>Franta Tomáš</t>
  </si>
  <si>
    <t>Lukeš Antonín</t>
  </si>
  <si>
    <t>Glonek Kryštof</t>
  </si>
  <si>
    <t>Hölzer Martin</t>
  </si>
  <si>
    <t>Poulová Ella</t>
  </si>
  <si>
    <t>předškoláci</t>
  </si>
  <si>
    <t>2 - 6 let</t>
  </si>
  <si>
    <t>200 m</t>
  </si>
  <si>
    <t>Krejčí Anna</t>
  </si>
  <si>
    <t>Weisová Malvína</t>
  </si>
  <si>
    <t>MŠ Kaštánek</t>
  </si>
  <si>
    <t>Havlová Lucie</t>
  </si>
  <si>
    <t>TRIO HAVEL</t>
  </si>
  <si>
    <t>Havlová Edita</t>
  </si>
  <si>
    <t>Škuthan Hynek</t>
  </si>
  <si>
    <t>Glonek Jan</t>
  </si>
  <si>
    <t>Pala Tobiáš</t>
  </si>
  <si>
    <t>Slaměník Antonín</t>
  </si>
  <si>
    <t>Franta Šimon</t>
  </si>
  <si>
    <t>Skalický Vít</t>
  </si>
  <si>
    <t>Vágner Adam</t>
  </si>
  <si>
    <t>Forman Jaroslav</t>
  </si>
  <si>
    <t>Stelzerová Izabela</t>
  </si>
  <si>
    <t>Palová Natálie</t>
  </si>
  <si>
    <t>Štěpánková Anna</t>
  </si>
  <si>
    <t>Blaschkeová Josefína</t>
  </si>
  <si>
    <t>Poulová Emily</t>
  </si>
  <si>
    <t>Klášterková Anna</t>
  </si>
  <si>
    <t>TJ Oldřichov</t>
  </si>
  <si>
    <t>Škuthan Čeněk</t>
  </si>
  <si>
    <t>Zítková Tereza</t>
  </si>
  <si>
    <t>Brůha Jakub</t>
  </si>
  <si>
    <t>Blaschke Jan</t>
  </si>
  <si>
    <t>Mohsin Josef</t>
  </si>
  <si>
    <t>ZŠ Metelkovo nám. Tce</t>
  </si>
  <si>
    <t>Trampotová Ela</t>
  </si>
  <si>
    <t>Borovička Ondřej</t>
  </si>
  <si>
    <t>Adámek Filip</t>
  </si>
  <si>
    <t>Lukeš Vojtěch</t>
  </si>
  <si>
    <t>Daňková Lea</t>
  </si>
  <si>
    <t>MŠ Novosedlice</t>
  </si>
  <si>
    <t>Mertlová Antonie</t>
  </si>
  <si>
    <t>dětská skupina Teplice</t>
  </si>
  <si>
    <t>Štajerová Ellen</t>
  </si>
  <si>
    <t>Mladé BĚKODO 2023</t>
  </si>
  <si>
    <t xml:space="preserve"> </t>
  </si>
  <si>
    <t>Běh k Mezinárodnímu dni dětí</t>
  </si>
  <si>
    <t>6. června 2023</t>
  </si>
  <si>
    <t>soutěž družstev  K1 - K4</t>
  </si>
  <si>
    <t>2. závod</t>
  </si>
  <si>
    <t>3. závod</t>
  </si>
  <si>
    <t>4. závod</t>
  </si>
  <si>
    <t>5. závod</t>
  </si>
  <si>
    <t>body C</t>
  </si>
  <si>
    <t>počet běžců</t>
  </si>
  <si>
    <t>1. místo</t>
  </si>
  <si>
    <t>2. místo</t>
  </si>
  <si>
    <t>3. místo</t>
  </si>
  <si>
    <t>4. místo</t>
  </si>
  <si>
    <t>běžců</t>
  </si>
  <si>
    <t>body</t>
  </si>
  <si>
    <t>AK KRUPKA</t>
  </si>
  <si>
    <t>soutěž družstev  K5 - K8</t>
  </si>
  <si>
    <t>Mladé BĚKODO 4. závod - úterý 12. září 2023</t>
  </si>
  <si>
    <t>Kuchyňková Ema</t>
  </si>
  <si>
    <t>Mozernilková Veronika</t>
  </si>
  <si>
    <t>Adámková Nella</t>
  </si>
  <si>
    <t>Štrobachová Amálie</t>
  </si>
  <si>
    <t>Kuchyňková Sofie</t>
  </si>
  <si>
    <t>Myšík Sebastian</t>
  </si>
  <si>
    <t>Štrobach Maxmilian</t>
  </si>
  <si>
    <t>Moczerniuk Jan</t>
  </si>
  <si>
    <t>Poštová Lucie</t>
  </si>
  <si>
    <t>Poštová Julie</t>
  </si>
  <si>
    <t>Hansová Eliška</t>
  </si>
  <si>
    <t>Švarc Jakub</t>
  </si>
  <si>
    <t>Bartůněk Jakub</t>
  </si>
  <si>
    <t>došla baterka ve stopkách</t>
  </si>
  <si>
    <t>2015 -2016</t>
  </si>
  <si>
    <t>2008-2009-2010</t>
  </si>
  <si>
    <t>Dvořáková Ema</t>
  </si>
  <si>
    <t>Havlová Magda</t>
  </si>
  <si>
    <t>Moczerniuková Veronika</t>
  </si>
  <si>
    <t>Havlová Viktorie</t>
  </si>
  <si>
    <t>TJ Sokol Dolní Mísečky</t>
  </si>
  <si>
    <t>Novosedlice</t>
  </si>
  <si>
    <t>MS</t>
  </si>
  <si>
    <t>Vaněček Jakub</t>
  </si>
  <si>
    <t>2013-2014</t>
  </si>
  <si>
    <t>Sailerová Adéla</t>
  </si>
  <si>
    <t>Kunst Martin</t>
  </si>
  <si>
    <t>2011-2012</t>
  </si>
  <si>
    <t>Cingr Marek</t>
  </si>
  <si>
    <t>Hamsová Eliška</t>
  </si>
  <si>
    <t>Vorlíčková Ella</t>
  </si>
  <si>
    <t>Hrdličková Nela</t>
  </si>
  <si>
    <t>Svitavská Eva</t>
  </si>
  <si>
    <t>Zídková Adéla</t>
  </si>
  <si>
    <t>Vítová Kateřina</t>
  </si>
  <si>
    <t>Boudníková Ada</t>
  </si>
  <si>
    <t>Hochmanová Edit</t>
  </si>
  <si>
    <t>Milcová Anna</t>
  </si>
  <si>
    <t>Lacinová Gabrela</t>
  </si>
  <si>
    <t>Valenta Jan</t>
  </si>
  <si>
    <t>Sailer Ondřej</t>
  </si>
  <si>
    <t>Brabec Tomáš</t>
  </si>
  <si>
    <t>1Z</t>
  </si>
  <si>
    <t>2Z</t>
  </si>
  <si>
    <t>3Z</t>
  </si>
  <si>
    <t>4Z</t>
  </si>
  <si>
    <t>5Z</t>
  </si>
  <si>
    <t>20. ročník Mladé BĚKODO</t>
  </si>
  <si>
    <t>dívky</t>
  </si>
  <si>
    <t>hoši</t>
  </si>
  <si>
    <t>konečné pořadí 2023</t>
  </si>
  <si>
    <t>1*8</t>
  </si>
  <si>
    <t>Předškoláci</t>
  </si>
  <si>
    <t>PD</t>
  </si>
  <si>
    <t>PH</t>
  </si>
  <si>
    <t>průměr</t>
  </si>
  <si>
    <t>celkem</t>
  </si>
  <si>
    <t>do konečného pořadí  se započítávají  4 nejlépe bodované starty běžce z  5 závodů, v případě rovnosti bodů rozhoduje lepší čas</t>
  </si>
  <si>
    <t>bodování  od 1. místa : 15 - 12 - 10 - 8 - 7 - 6 - 5 - 4 - 3 - 2 - a zbytek 1 bod</t>
  </si>
  <si>
    <t>C</t>
  </si>
  <si>
    <t>Jandovská Barbora</t>
  </si>
  <si>
    <t>Eichlerová Alice</t>
  </si>
  <si>
    <t>Urban Jakub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</si>
</sst>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h:mm"/>
  </numFmts>
  <fonts count="42" x14ac:knownFonts="1">
    <font>
      <sz val="11"/>
      <color theme="1"/>
      <name val="Calibri"/>
      <family val="2"/>
      <charset val="238"/>
      <scheme val="minor"/>
    </font>
    <font>
      <b/>
      <sz val="12"/>
      <name val="Bahnschrift"/>
      <family val="2"/>
      <charset val="238"/>
    </font>
    <font>
      <sz val="10"/>
      <name val="Bahnschrift"/>
      <family val="2"/>
      <charset val="238"/>
    </font>
    <font>
      <sz val="10"/>
      <color indexed="8"/>
      <name val="Bahnschrift"/>
      <family val="2"/>
      <charset val="238"/>
    </font>
    <font>
      <sz val="11"/>
      <color indexed="8"/>
      <name val="Calibri"/>
      <family val="2"/>
      <charset val="238"/>
    </font>
    <font>
      <sz val="10"/>
      <color theme="1"/>
      <name val="Calibri"/>
      <family val="2"/>
      <charset val="238"/>
      <scheme val="minor"/>
    </font>
    <font>
      <b/>
      <sz val="10"/>
      <name val="Bahnschrift"/>
      <family val="2"/>
      <charset val="238"/>
    </font>
    <font>
      <sz val="10"/>
      <color theme="1"/>
      <name val="Bahnschrift"/>
      <family val="2"/>
      <charset val="238"/>
    </font>
    <font>
      <u/>
      <sz val="10"/>
      <name val="Bahnschrift"/>
      <family val="2"/>
      <charset val="238"/>
    </font>
    <font>
      <sz val="12"/>
      <color theme="1"/>
      <name val="Calibri"/>
      <family val="2"/>
      <charset val="238"/>
      <scheme val="minor"/>
    </font>
    <font>
      <sz val="9"/>
      <name val="Bahnschrift"/>
      <family val="2"/>
      <charset val="238"/>
    </font>
    <font>
      <b/>
      <sz val="9"/>
      <color indexed="8"/>
      <name val="Bahnschrift"/>
      <family val="2"/>
      <charset val="238"/>
    </font>
    <font>
      <sz val="9"/>
      <color indexed="8"/>
      <name val="Bahnschrift"/>
      <family val="2"/>
      <charset val="238"/>
    </font>
    <font>
      <b/>
      <sz val="9"/>
      <name val="Bahnschrift"/>
      <family val="2"/>
      <charset val="238"/>
    </font>
    <font>
      <b/>
      <sz val="10"/>
      <color theme="1"/>
      <name val="Bahnschrift"/>
      <family val="2"/>
      <charset val="238"/>
    </font>
    <font>
      <b/>
      <sz val="10"/>
      <color indexed="8"/>
      <name val="Bahnschrift"/>
      <family val="2"/>
      <charset val="238"/>
    </font>
    <font>
      <sz val="11"/>
      <color theme="1"/>
      <name val="Bahnschrift"/>
      <family val="2"/>
      <charset val="238"/>
    </font>
    <font>
      <b/>
      <sz val="9"/>
      <color theme="0"/>
      <name val="Bahnschrift"/>
      <family val="2"/>
      <charset val="238"/>
    </font>
    <font>
      <sz val="9"/>
      <color theme="0"/>
      <name val="Bahnschrift"/>
      <family val="2"/>
      <charset val="238"/>
    </font>
    <font>
      <sz val="14"/>
      <color indexed="8"/>
      <name val="Bahnschrift"/>
      <family val="2"/>
      <charset val="238"/>
    </font>
    <font>
      <sz val="11"/>
      <color theme="1"/>
      <name val="Palatino Linotype"/>
      <family val="1"/>
      <charset val="238"/>
    </font>
    <font>
      <sz val="16"/>
      <color rgb="FFFF0000"/>
      <name val="Bahnschrift"/>
      <family val="2"/>
      <charset val="238"/>
    </font>
    <font>
      <sz val="18"/>
      <color theme="1"/>
      <name val="Bahnschrift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color indexed="8"/>
      <name val="Bookman Old Style"/>
      <family val="1"/>
      <charset val="238"/>
    </font>
    <font>
      <b/>
      <sz val="10"/>
      <color indexed="8"/>
      <name val="Bookman Old Style"/>
      <family val="1"/>
      <charset val="238"/>
    </font>
    <font>
      <sz val="10"/>
      <color indexed="8"/>
      <name val="Bookman Old Style"/>
      <family val="1"/>
      <charset val="238"/>
    </font>
    <font>
      <b/>
      <sz val="9"/>
      <color indexed="8"/>
      <name val="Bookman Old Style"/>
      <family val="1"/>
      <charset val="238"/>
    </font>
    <font>
      <sz val="8"/>
      <color indexed="8"/>
      <name val="Bookman Old Style"/>
      <family val="1"/>
      <charset val="238"/>
    </font>
    <font>
      <sz val="9"/>
      <color indexed="8"/>
      <name val="Bookman Old Style"/>
      <family val="1"/>
      <charset val="238"/>
    </font>
    <font>
      <b/>
      <sz val="10"/>
      <color rgb="FFFF0000"/>
      <name val="Bookman Old Style"/>
      <family val="1"/>
      <charset val="238"/>
    </font>
    <font>
      <b/>
      <sz val="8"/>
      <color indexed="8"/>
      <name val="Bookman Old Style"/>
      <family val="1"/>
      <charset val="238"/>
    </font>
    <font>
      <b/>
      <sz val="10"/>
      <color theme="1"/>
      <name val="Bookman Old Style"/>
      <family val="1"/>
      <charset val="238"/>
    </font>
    <font>
      <sz val="11"/>
      <color indexed="8"/>
      <name val="Bookman Old Style"/>
      <family val="1"/>
      <charset val="238"/>
    </font>
    <font>
      <sz val="9"/>
      <color indexed="81"/>
      <name val="Tahoma"/>
      <family val="2"/>
      <charset val="238"/>
    </font>
    <font>
      <strike/>
      <sz val="10"/>
      <name val="Bahnschrift"/>
      <family val="2"/>
      <charset val="238"/>
    </font>
    <font>
      <b/>
      <sz val="18"/>
      <color indexed="8"/>
      <name val="Bahnschrift"/>
      <family val="2"/>
      <charset val="238"/>
    </font>
    <font>
      <sz val="18"/>
      <color indexed="8"/>
      <name val="Bahnschrift"/>
      <family val="2"/>
      <charset val="238"/>
    </font>
    <font>
      <b/>
      <sz val="8"/>
      <color indexed="8"/>
      <name val="Bahnschrift"/>
      <family val="2"/>
      <charset val="238"/>
    </font>
    <font>
      <b/>
      <sz val="9"/>
      <color rgb="FFFF0000"/>
      <name val="Bahnschrift"/>
      <family val="2"/>
      <charset val="238"/>
    </font>
    <font>
      <sz val="9"/>
      <color rgb="FFFF0000"/>
      <name val="Bahnschrift"/>
      <family val="2"/>
      <charset val="238"/>
    </font>
    <font>
      <b/>
      <sz val="11"/>
      <color indexed="8"/>
      <name val="Bahnschrift"/>
      <family val="2"/>
      <charset val="238"/>
    </font>
  </fonts>
  <fills count="4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9"/>
      </patternFill>
    </fill>
    <fill>
      <patternFill patternType="solid">
        <fgColor theme="0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gradientFill degree="225">
        <stop position="0">
          <color theme="0"/>
        </stop>
        <stop position="1">
          <color rgb="FFFFC000"/>
        </stop>
      </gradientFill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auto="1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34"/>
      </patternFill>
    </fill>
    <fill>
      <patternFill patternType="solid">
        <fgColor theme="0"/>
        <bgColor indexed="13"/>
      </patternFill>
    </fill>
    <fill>
      <patternFill patternType="solid">
        <fgColor theme="0" tint="-0.14999847407452621"/>
        <bgColor indexed="13"/>
      </patternFill>
    </fill>
    <fill>
      <patternFill patternType="solid">
        <fgColor rgb="FFFFC000"/>
        <bgColor indexed="13"/>
      </patternFill>
    </fill>
    <fill>
      <patternFill patternType="solid">
        <fgColor theme="2" tint="-9.9978637043366805E-2"/>
        <bgColor indexed="13"/>
      </patternFill>
    </fill>
    <fill>
      <patternFill patternType="solid">
        <fgColor theme="0"/>
        <bgColor indexed="49"/>
      </patternFill>
    </fill>
    <fill>
      <patternFill patternType="solid">
        <fgColor rgb="FFFFFF00"/>
        <bgColor indexed="31"/>
      </patternFill>
    </fill>
    <fill>
      <gradientFill type="path" left="0.5" right="0.5" top="0.5" bottom="0.5">
        <stop position="0">
          <color theme="0"/>
        </stop>
        <stop position="1">
          <color theme="4" tint="0.40000610370189521"/>
        </stop>
      </gradientFill>
    </fill>
    <fill>
      <patternFill patternType="solid">
        <fgColor theme="2" tint="-9.9978637043366805E-2"/>
        <bgColor indexed="31"/>
      </patternFill>
    </fill>
    <fill>
      <patternFill patternType="solid">
        <fgColor theme="7" tint="0.59999389629810485"/>
        <bgColor indexed="40"/>
      </patternFill>
    </fill>
    <fill>
      <patternFill patternType="solid">
        <fgColor theme="9" tint="0.59999389629810485"/>
        <bgColor indexed="49"/>
      </patternFill>
    </fill>
    <fill>
      <patternFill patternType="solid">
        <fgColor theme="7" tint="0.59999389629810485"/>
        <bgColor indexed="64"/>
      </patternFill>
    </fill>
    <fill>
      <gradientFill>
        <stop position="0">
          <color theme="0"/>
        </stop>
        <stop position="1">
          <color rgb="FFFF0000"/>
        </stop>
      </gradientFill>
    </fill>
    <fill>
      <gradientFill>
        <stop position="0">
          <color theme="0"/>
        </stop>
        <stop position="0.5">
          <color rgb="FF92D050"/>
        </stop>
        <stop position="1">
          <color theme="0"/>
        </stop>
      </gradientFill>
    </fill>
    <fill>
      <patternFill patternType="solid">
        <fgColor theme="0"/>
        <bgColor indexed="26"/>
      </patternFill>
    </fill>
    <fill>
      <patternFill patternType="solid">
        <fgColor theme="5" tint="0.59999389629810485"/>
        <bgColor indexed="9"/>
      </patternFill>
    </fill>
    <fill>
      <patternFill patternType="solid">
        <fgColor theme="0"/>
        <bgColor indexed="40"/>
      </patternFill>
    </fill>
    <fill>
      <patternFill patternType="solid">
        <fgColor rgb="FFFFC000"/>
        <bgColor indexed="49"/>
      </patternFill>
    </fill>
    <fill>
      <patternFill patternType="solid">
        <fgColor theme="2" tint="-9.9978637043366805E-2"/>
        <bgColor indexed="49"/>
      </patternFill>
    </fill>
    <fill>
      <patternFill patternType="solid">
        <fgColor rgb="FFFFFF00"/>
        <bgColor indexed="49"/>
      </patternFill>
    </fill>
    <fill>
      <patternFill patternType="solid">
        <fgColor theme="4" tint="0.79998168889431442"/>
        <bgColor indexed="49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92D050"/>
        <bgColor indexed="9"/>
      </patternFill>
    </fill>
    <fill>
      <patternFill patternType="solid">
        <fgColor theme="2"/>
        <bgColor indexed="34"/>
      </patternFill>
    </fill>
    <fill>
      <patternFill patternType="solid">
        <fgColor theme="2" tint="-9.9978637043366805E-2"/>
        <bgColor indexed="3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2" tint="-9.9978637043366805E-2"/>
        <bgColor auto="1"/>
      </patternFill>
    </fill>
  </fills>
  <borders count="13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8"/>
      </right>
      <top style="medium">
        <color indexed="64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medium">
        <color indexed="64"/>
      </top>
      <bottom style="hair">
        <color indexed="8"/>
      </bottom>
      <diagonal/>
    </border>
    <border>
      <left style="hair">
        <color indexed="8"/>
      </left>
      <right/>
      <top style="medium">
        <color indexed="64"/>
      </top>
      <bottom style="hair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8"/>
      </right>
      <top/>
      <bottom style="medium">
        <color indexed="64"/>
      </bottom>
      <diagonal/>
    </border>
    <border>
      <left style="hair">
        <color indexed="8"/>
      </left>
      <right style="hair">
        <color indexed="8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8"/>
      </bottom>
      <diagonal/>
    </border>
    <border>
      <left style="hair">
        <color indexed="64"/>
      </left>
      <right style="hair">
        <color indexed="64"/>
      </right>
      <top style="hair">
        <color indexed="8"/>
      </top>
      <bottom style="hair">
        <color indexed="8"/>
      </bottom>
      <diagonal/>
    </border>
    <border>
      <left style="medium">
        <color indexed="64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medium">
        <color indexed="64"/>
      </right>
      <top/>
      <bottom style="hair">
        <color indexed="8"/>
      </bottom>
      <diagonal/>
    </border>
    <border>
      <left style="hair">
        <color indexed="8"/>
      </left>
      <right style="medium">
        <color indexed="64"/>
      </right>
      <top style="hair">
        <color indexed="8"/>
      </top>
      <bottom style="hair">
        <color indexed="8"/>
      </bottom>
      <diagonal/>
    </border>
    <border>
      <left style="medium">
        <color indexed="64"/>
      </left>
      <right style="hair">
        <color indexed="8"/>
      </right>
      <top style="hair">
        <color indexed="8"/>
      </top>
      <bottom style="medium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medium">
        <color indexed="64"/>
      </bottom>
      <diagonal/>
    </border>
    <border>
      <left style="hair">
        <color indexed="8"/>
      </left>
      <right style="medium">
        <color indexed="64"/>
      </right>
      <top style="hair">
        <color indexed="8"/>
      </top>
      <bottom style="medium">
        <color indexed="64"/>
      </bottom>
      <diagonal/>
    </border>
    <border>
      <left style="medium">
        <color indexed="64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medium">
        <color indexed="64"/>
      </right>
      <top style="hair">
        <color indexed="8"/>
      </top>
      <bottom/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8"/>
      </bottom>
      <diagonal/>
    </border>
    <border>
      <left style="hair">
        <color indexed="64"/>
      </left>
      <right style="medium">
        <color indexed="64"/>
      </right>
      <top/>
      <bottom style="hair">
        <color indexed="8"/>
      </bottom>
      <diagonal/>
    </border>
    <border>
      <left/>
      <right style="hair">
        <color indexed="8"/>
      </right>
      <top style="medium">
        <color indexed="64"/>
      </top>
      <bottom style="hair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8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8"/>
      </left>
      <right style="medium">
        <color indexed="64"/>
      </right>
      <top style="medium">
        <color indexed="64"/>
      </top>
      <bottom style="hair">
        <color indexed="8"/>
      </bottom>
      <diagonal/>
    </border>
    <border>
      <left/>
      <right style="hair">
        <color indexed="8"/>
      </right>
      <top/>
      <bottom style="hair">
        <color indexed="8"/>
      </bottom>
      <diagonal/>
    </border>
    <border>
      <left/>
      <right style="hair">
        <color indexed="64"/>
      </right>
      <top style="medium">
        <color indexed="64"/>
      </top>
      <bottom style="hair">
        <color indexed="8"/>
      </bottom>
      <diagonal/>
    </border>
    <border>
      <left style="hair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/>
      <top/>
      <bottom style="double">
        <color indexed="64"/>
      </bottom>
      <diagonal/>
    </border>
    <border>
      <left style="thick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/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hair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ck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double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double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thick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double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8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hair">
        <color indexed="8"/>
      </top>
      <bottom style="medium">
        <color indexed="64"/>
      </bottom>
      <diagonal/>
    </border>
  </borders>
  <cellStyleXfs count="3">
    <xf numFmtId="0" fontId="0" fillId="0" borderId="0"/>
    <xf numFmtId="0" fontId="4" fillId="0" borderId="0"/>
    <xf numFmtId="0" fontId="23" fillId="0" borderId="0"/>
  </cellStyleXfs>
  <cellXfs count="649">
    <xf numFmtId="0" fontId="0" fillId="0" borderId="0" xfId="0"/>
    <xf numFmtId="0" fontId="1" fillId="2" borderId="2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/>
    </xf>
    <xf numFmtId="0" fontId="2" fillId="4" borderId="6" xfId="0" applyFont="1" applyFill="1" applyBorder="1" applyAlignment="1">
      <alignment horizontal="center"/>
    </xf>
    <xf numFmtId="0" fontId="2" fillId="5" borderId="6" xfId="0" applyFont="1" applyFill="1" applyBorder="1"/>
    <xf numFmtId="0" fontId="2" fillId="4" borderId="6" xfId="0" applyFont="1" applyFill="1" applyBorder="1"/>
    <xf numFmtId="0" fontId="3" fillId="4" borderId="6" xfId="0" applyFont="1" applyFill="1" applyBorder="1" applyAlignment="1">
      <alignment horizontal="center"/>
    </xf>
    <xf numFmtId="0" fontId="3" fillId="6" borderId="6" xfId="0" applyFont="1" applyFill="1" applyBorder="1"/>
    <xf numFmtId="0" fontId="2" fillId="7" borderId="6" xfId="0" applyFont="1" applyFill="1" applyBorder="1" applyAlignment="1">
      <alignment horizontal="center" vertical="center"/>
    </xf>
    <xf numFmtId="0" fontId="2" fillId="7" borderId="6" xfId="0" applyFont="1" applyFill="1" applyBorder="1" applyAlignment="1">
      <alignment horizontal="center"/>
    </xf>
    <xf numFmtId="0" fontId="3" fillId="4" borderId="6" xfId="0" applyFont="1" applyFill="1" applyBorder="1"/>
    <xf numFmtId="0" fontId="3" fillId="5" borderId="6" xfId="0" applyFont="1" applyFill="1" applyBorder="1"/>
    <xf numFmtId="0" fontId="2" fillId="4" borderId="6" xfId="0" applyFont="1" applyFill="1" applyBorder="1" applyAlignment="1">
      <alignment horizontal="center" vertical="center"/>
    </xf>
    <xf numFmtId="0" fontId="5" fillId="0" borderId="0" xfId="0" applyFont="1"/>
    <xf numFmtId="0" fontId="6" fillId="3" borderId="6" xfId="0" applyFont="1" applyFill="1" applyBorder="1" applyAlignment="1">
      <alignment horizontal="center" vertical="center"/>
    </xf>
    <xf numFmtId="20" fontId="6" fillId="3" borderId="6" xfId="0" applyNumberFormat="1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/>
    </xf>
    <xf numFmtId="0" fontId="6" fillId="3" borderId="6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0" fontId="6" fillId="6" borderId="6" xfId="0" applyFont="1" applyFill="1" applyBorder="1" applyAlignment="1">
      <alignment horizontal="center"/>
    </xf>
    <xf numFmtId="20" fontId="2" fillId="4" borderId="6" xfId="0" applyNumberFormat="1" applyFont="1" applyFill="1" applyBorder="1" applyAlignment="1">
      <alignment horizontal="center" vertical="center"/>
    </xf>
    <xf numFmtId="0" fontId="6" fillId="4" borderId="6" xfId="0" applyFont="1" applyFill="1" applyBorder="1" applyAlignment="1">
      <alignment horizontal="center"/>
    </xf>
    <xf numFmtId="0" fontId="7" fillId="4" borderId="6" xfId="0" applyFont="1" applyFill="1" applyBorder="1"/>
    <xf numFmtId="0" fontId="6" fillId="4" borderId="6" xfId="1" applyFont="1" applyFill="1" applyBorder="1" applyAlignment="1">
      <alignment horizontal="center"/>
    </xf>
    <xf numFmtId="0" fontId="6" fillId="7" borderId="6" xfId="0" applyFont="1" applyFill="1" applyBorder="1" applyAlignment="1">
      <alignment horizontal="center" vertical="center"/>
    </xf>
    <xf numFmtId="20" fontId="6" fillId="7" borderId="6" xfId="0" applyNumberFormat="1" applyFont="1" applyFill="1" applyBorder="1" applyAlignment="1">
      <alignment horizontal="center" vertical="center"/>
    </xf>
    <xf numFmtId="0" fontId="2" fillId="7" borderId="5" xfId="0" applyFont="1" applyFill="1" applyBorder="1" applyAlignment="1">
      <alignment horizontal="center"/>
    </xf>
    <xf numFmtId="0" fontId="6" fillId="7" borderId="6" xfId="0" applyFont="1" applyFill="1" applyBorder="1" applyAlignment="1">
      <alignment horizontal="center"/>
    </xf>
    <xf numFmtId="0" fontId="6" fillId="5" borderId="6" xfId="0" applyFont="1" applyFill="1" applyBorder="1" applyAlignment="1">
      <alignment horizontal="center"/>
    </xf>
    <xf numFmtId="0" fontId="7" fillId="5" borderId="6" xfId="0" applyFont="1" applyFill="1" applyBorder="1"/>
    <xf numFmtId="0" fontId="7" fillId="4" borderId="6" xfId="0" applyFont="1" applyFill="1" applyBorder="1" applyAlignment="1">
      <alignment horizontal="left"/>
    </xf>
    <xf numFmtId="20" fontId="8" fillId="4" borderId="6" xfId="0" applyNumberFormat="1" applyFont="1" applyFill="1" applyBorder="1" applyAlignment="1">
      <alignment horizontal="center" vertical="center"/>
    </xf>
    <xf numFmtId="0" fontId="9" fillId="0" borderId="0" xfId="0" applyFont="1"/>
    <xf numFmtId="0" fontId="10" fillId="4" borderId="7" xfId="0" applyFont="1" applyFill="1" applyBorder="1" applyAlignment="1">
      <alignment horizontal="center"/>
    </xf>
    <xf numFmtId="0" fontId="11" fillId="4" borderId="8" xfId="0" applyFont="1" applyFill="1" applyBorder="1" applyAlignment="1">
      <alignment horizontal="center"/>
    </xf>
    <xf numFmtId="0" fontId="12" fillId="4" borderId="11" xfId="0" applyFont="1" applyFill="1" applyBorder="1"/>
    <xf numFmtId="0" fontId="12" fillId="4" borderId="11" xfId="0" applyFont="1" applyFill="1" applyBorder="1" applyAlignment="1">
      <alignment horizontal="left"/>
    </xf>
    <xf numFmtId="0" fontId="11" fillId="4" borderId="14" xfId="0" applyFont="1" applyFill="1" applyBorder="1" applyAlignment="1">
      <alignment horizontal="center"/>
    </xf>
    <xf numFmtId="1" fontId="11" fillId="4" borderId="14" xfId="0" applyNumberFormat="1" applyFont="1" applyFill="1" applyBorder="1" applyAlignment="1">
      <alignment horizontal="center"/>
    </xf>
    <xf numFmtId="0" fontId="10" fillId="4" borderId="13" xfId="0" applyFont="1" applyFill="1" applyBorder="1" applyAlignment="1">
      <alignment horizontal="center"/>
    </xf>
    <xf numFmtId="0" fontId="10" fillId="4" borderId="14" xfId="0" applyFont="1" applyFill="1" applyBorder="1" applyAlignment="1">
      <alignment horizontal="center"/>
    </xf>
    <xf numFmtId="164" fontId="13" fillId="11" borderId="14" xfId="0" applyNumberFormat="1" applyFont="1" applyFill="1" applyBorder="1" applyAlignment="1">
      <alignment horizontal="center"/>
    </xf>
    <xf numFmtId="1" fontId="13" fillId="4" borderId="14" xfId="0" applyNumberFormat="1" applyFont="1" applyFill="1" applyBorder="1" applyAlignment="1">
      <alignment horizontal="center"/>
    </xf>
    <xf numFmtId="1" fontId="13" fillId="4" borderId="21" xfId="0" applyNumberFormat="1" applyFont="1" applyFill="1" applyBorder="1" applyAlignment="1">
      <alignment horizontal="center"/>
    </xf>
    <xf numFmtId="0" fontId="11" fillId="4" borderId="21" xfId="0" applyFont="1" applyFill="1" applyBorder="1" applyAlignment="1">
      <alignment horizontal="center"/>
    </xf>
    <xf numFmtId="1" fontId="13" fillId="4" borderId="22" xfId="0" applyNumberFormat="1" applyFont="1" applyFill="1" applyBorder="1" applyAlignment="1">
      <alignment horizontal="center"/>
    </xf>
    <xf numFmtId="164" fontId="12" fillId="4" borderId="25" xfId="0" applyNumberFormat="1" applyFont="1" applyFill="1" applyBorder="1" applyAlignment="1">
      <alignment horizontal="center"/>
    </xf>
    <xf numFmtId="1" fontId="11" fillId="4" borderId="24" xfId="0" applyNumberFormat="1" applyFont="1" applyFill="1" applyBorder="1" applyAlignment="1">
      <alignment horizontal="center"/>
    </xf>
    <xf numFmtId="0" fontId="11" fillId="4" borderId="22" xfId="0" applyFont="1" applyFill="1" applyBorder="1" applyAlignment="1">
      <alignment horizontal="center"/>
    </xf>
    <xf numFmtId="164" fontId="12" fillId="4" borderId="26" xfId="0" applyNumberFormat="1" applyFont="1" applyFill="1" applyBorder="1" applyAlignment="1">
      <alignment horizontal="center"/>
    </xf>
    <xf numFmtId="1" fontId="11" fillId="4" borderId="15" xfId="0" applyNumberFormat="1" applyFont="1" applyFill="1" applyBorder="1" applyAlignment="1">
      <alignment horizontal="center"/>
    </xf>
    <xf numFmtId="0" fontId="11" fillId="4" borderId="28" xfId="0" applyFont="1" applyFill="1" applyBorder="1" applyAlignment="1">
      <alignment horizontal="center"/>
    </xf>
    <xf numFmtId="1" fontId="11" fillId="4" borderId="28" xfId="0" applyNumberFormat="1" applyFont="1" applyFill="1" applyBorder="1" applyAlignment="1">
      <alignment horizontal="center"/>
    </xf>
    <xf numFmtId="0" fontId="10" fillId="4" borderId="23" xfId="0" applyFont="1" applyFill="1" applyBorder="1" applyAlignment="1">
      <alignment horizontal="center"/>
    </xf>
    <xf numFmtId="1" fontId="13" fillId="13" borderId="14" xfId="0" applyNumberFormat="1" applyFont="1" applyFill="1" applyBorder="1" applyAlignment="1">
      <alignment horizontal="center"/>
    </xf>
    <xf numFmtId="0" fontId="11" fillId="4" borderId="31" xfId="0" applyFont="1" applyFill="1" applyBorder="1" applyAlignment="1">
      <alignment horizontal="center"/>
    </xf>
    <xf numFmtId="1" fontId="11" fillId="4" borderId="31" xfId="0" applyNumberFormat="1" applyFont="1" applyFill="1" applyBorder="1" applyAlignment="1">
      <alignment horizontal="center"/>
    </xf>
    <xf numFmtId="1" fontId="13" fillId="13" borderId="22" xfId="0" applyNumberFormat="1" applyFont="1" applyFill="1" applyBorder="1" applyAlignment="1">
      <alignment horizontal="center"/>
    </xf>
    <xf numFmtId="0" fontId="14" fillId="4" borderId="8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center"/>
    </xf>
    <xf numFmtId="0" fontId="7" fillId="5" borderId="14" xfId="0" applyFont="1" applyFill="1" applyBorder="1"/>
    <xf numFmtId="0" fontId="3" fillId="13" borderId="14" xfId="0" applyFont="1" applyFill="1" applyBorder="1"/>
    <xf numFmtId="0" fontId="7" fillId="4" borderId="14" xfId="0" applyFont="1" applyFill="1" applyBorder="1"/>
    <xf numFmtId="0" fontId="3" fillId="4" borderId="14" xfId="0" applyFont="1" applyFill="1" applyBorder="1"/>
    <xf numFmtId="0" fontId="14" fillId="4" borderId="28" xfId="0" applyFont="1" applyFill="1" applyBorder="1" applyAlignment="1">
      <alignment horizontal="center"/>
    </xf>
    <xf numFmtId="0" fontId="15" fillId="4" borderId="28" xfId="0" applyFont="1" applyFill="1" applyBorder="1" applyAlignment="1">
      <alignment horizontal="center"/>
    </xf>
    <xf numFmtId="0" fontId="3" fillId="4" borderId="28" xfId="0" applyFont="1" applyFill="1" applyBorder="1" applyAlignment="1">
      <alignment horizontal="center"/>
    </xf>
    <xf numFmtId="1" fontId="13" fillId="4" borderId="31" xfId="0" applyNumberFormat="1" applyFont="1" applyFill="1" applyBorder="1" applyAlignment="1">
      <alignment horizontal="center"/>
    </xf>
    <xf numFmtId="0" fontId="3" fillId="13" borderId="6" xfId="0" applyFont="1" applyFill="1" applyBorder="1"/>
    <xf numFmtId="0" fontId="3" fillId="6" borderId="14" xfId="0" applyFont="1" applyFill="1" applyBorder="1"/>
    <xf numFmtId="1" fontId="11" fillId="4" borderId="13" xfId="0" applyNumberFormat="1" applyFont="1" applyFill="1" applyBorder="1" applyAlignment="1">
      <alignment horizontal="center"/>
    </xf>
    <xf numFmtId="0" fontId="12" fillId="4" borderId="34" xfId="0" applyFont="1" applyFill="1" applyBorder="1" applyAlignment="1">
      <alignment horizontal="center"/>
    </xf>
    <xf numFmtId="164" fontId="12" fillId="4" borderId="35" xfId="0" applyNumberFormat="1" applyFont="1" applyFill="1" applyBorder="1" applyAlignment="1">
      <alignment horizontal="center"/>
    </xf>
    <xf numFmtId="0" fontId="10" fillId="4" borderId="24" xfId="0" applyFont="1" applyFill="1" applyBorder="1" applyAlignment="1">
      <alignment horizontal="center"/>
    </xf>
    <xf numFmtId="0" fontId="2" fillId="5" borderId="36" xfId="0" applyFont="1" applyFill="1" applyBorder="1"/>
    <xf numFmtId="0" fontId="2" fillId="4" borderId="36" xfId="0" applyFont="1" applyFill="1" applyBorder="1" applyAlignment="1">
      <alignment horizontal="center"/>
    </xf>
    <xf numFmtId="1" fontId="13" fillId="4" borderId="37" xfId="0" applyNumberFormat="1" applyFont="1" applyFill="1" applyBorder="1" applyAlignment="1">
      <alignment horizontal="center"/>
    </xf>
    <xf numFmtId="0" fontId="11" fillId="4" borderId="27" xfId="0" applyFont="1" applyFill="1" applyBorder="1" applyAlignment="1">
      <alignment horizontal="center"/>
    </xf>
    <xf numFmtId="0" fontId="10" fillId="4" borderId="7" xfId="0" applyFont="1" applyFill="1" applyBorder="1"/>
    <xf numFmtId="0" fontId="11" fillId="4" borderId="8" xfId="0" applyFont="1" applyFill="1" applyBorder="1"/>
    <xf numFmtId="0" fontId="3" fillId="4" borderId="8" xfId="0" applyFont="1" applyFill="1" applyBorder="1"/>
    <xf numFmtId="0" fontId="7" fillId="4" borderId="36" xfId="0" applyFont="1" applyFill="1" applyBorder="1"/>
    <xf numFmtId="0" fontId="3" fillId="4" borderId="36" xfId="0" applyFont="1" applyFill="1" applyBorder="1" applyAlignment="1">
      <alignment horizontal="center"/>
    </xf>
    <xf numFmtId="0" fontId="3" fillId="6" borderId="36" xfId="0" applyFont="1" applyFill="1" applyBorder="1"/>
    <xf numFmtId="0" fontId="16" fillId="0" borderId="0" xfId="0" applyFont="1"/>
    <xf numFmtId="0" fontId="12" fillId="4" borderId="0" xfId="0" applyFont="1" applyFill="1"/>
    <xf numFmtId="0" fontId="7" fillId="4" borderId="0" xfId="0" applyFont="1" applyFill="1"/>
    <xf numFmtId="0" fontId="3" fillId="4" borderId="0" xfId="0" applyFont="1" applyFill="1" applyAlignment="1">
      <alignment horizontal="center"/>
    </xf>
    <xf numFmtId="0" fontId="3" fillId="4" borderId="0" xfId="0" applyFont="1" applyFill="1"/>
    <xf numFmtId="0" fontId="12" fillId="4" borderId="0" xfId="0" applyFont="1" applyFill="1" applyAlignment="1">
      <alignment horizontal="center"/>
    </xf>
    <xf numFmtId="164" fontId="13" fillId="2" borderId="24" xfId="0" applyNumberFormat="1" applyFont="1" applyFill="1" applyBorder="1" applyAlignment="1">
      <alignment horizontal="center"/>
    </xf>
    <xf numFmtId="164" fontId="13" fillId="2" borderId="14" xfId="0" applyNumberFormat="1" applyFont="1" applyFill="1" applyBorder="1" applyAlignment="1">
      <alignment horizontal="center"/>
    </xf>
    <xf numFmtId="1" fontId="11" fillId="16" borderId="23" xfId="0" applyNumberFormat="1" applyFont="1" applyFill="1" applyBorder="1" applyAlignment="1">
      <alignment horizontal="center"/>
    </xf>
    <xf numFmtId="164" fontId="12" fillId="4" borderId="29" xfId="0" applyNumberFormat="1" applyFont="1" applyFill="1" applyBorder="1" applyAlignment="1">
      <alignment horizontal="center"/>
    </xf>
    <xf numFmtId="1" fontId="11" fillId="16" borderId="13" xfId="0" applyNumberFormat="1" applyFont="1" applyFill="1" applyBorder="1" applyAlignment="1">
      <alignment horizontal="center"/>
    </xf>
    <xf numFmtId="164" fontId="12" fillId="4" borderId="32" xfId="0" applyNumberFormat="1" applyFont="1" applyFill="1" applyBorder="1" applyAlignment="1">
      <alignment horizontal="center"/>
    </xf>
    <xf numFmtId="1" fontId="11" fillId="4" borderId="30" xfId="0" applyNumberFormat="1" applyFont="1" applyFill="1" applyBorder="1" applyAlignment="1">
      <alignment horizontal="center"/>
    </xf>
    <xf numFmtId="0" fontId="10" fillId="4" borderId="31" xfId="0" applyFont="1" applyFill="1" applyBorder="1" applyAlignment="1">
      <alignment horizontal="center"/>
    </xf>
    <xf numFmtId="0" fontId="7" fillId="4" borderId="40" xfId="0" applyFont="1" applyFill="1" applyBorder="1"/>
    <xf numFmtId="0" fontId="3" fillId="4" borderId="40" xfId="0" applyFont="1" applyFill="1" applyBorder="1" applyAlignment="1">
      <alignment horizontal="center"/>
    </xf>
    <xf numFmtId="0" fontId="3" fillId="13" borderId="40" xfId="0" applyFont="1" applyFill="1" applyBorder="1"/>
    <xf numFmtId="164" fontId="13" fillId="11" borderId="31" xfId="0" applyNumberFormat="1" applyFont="1" applyFill="1" applyBorder="1" applyAlignment="1">
      <alignment horizontal="center"/>
    </xf>
    <xf numFmtId="1" fontId="12" fillId="16" borderId="23" xfId="0" applyNumberFormat="1" applyFont="1" applyFill="1" applyBorder="1" applyAlignment="1">
      <alignment horizontal="center"/>
    </xf>
    <xf numFmtId="0" fontId="7" fillId="5" borderId="36" xfId="0" applyFont="1" applyFill="1" applyBorder="1"/>
    <xf numFmtId="1" fontId="12" fillId="7" borderId="10" xfId="0" applyNumberFormat="1" applyFont="1" applyFill="1" applyBorder="1"/>
    <xf numFmtId="0" fontId="11" fillId="7" borderId="8" xfId="0" applyFont="1" applyFill="1" applyBorder="1" applyAlignment="1">
      <alignment horizontal="center"/>
    </xf>
    <xf numFmtId="0" fontId="14" fillId="7" borderId="8" xfId="0" applyFont="1" applyFill="1" applyBorder="1" applyAlignment="1">
      <alignment horizontal="center"/>
    </xf>
    <xf numFmtId="0" fontId="15" fillId="7" borderId="8" xfId="0" applyFont="1" applyFill="1" applyBorder="1" applyAlignment="1">
      <alignment horizontal="center"/>
    </xf>
    <xf numFmtId="0" fontId="11" fillId="7" borderId="9" xfId="0" applyFont="1" applyFill="1" applyBorder="1" applyAlignment="1">
      <alignment horizontal="center"/>
    </xf>
    <xf numFmtId="0" fontId="12" fillId="7" borderId="11" xfId="0" applyFont="1" applyFill="1" applyBorder="1"/>
    <xf numFmtId="0" fontId="12" fillId="7" borderId="12" xfId="0" applyFont="1" applyFill="1" applyBorder="1" applyAlignment="1">
      <alignment horizontal="left"/>
    </xf>
    <xf numFmtId="1" fontId="11" fillId="7" borderId="27" xfId="0" applyNumberFormat="1" applyFont="1" applyFill="1" applyBorder="1" applyAlignment="1">
      <alignment horizontal="center"/>
    </xf>
    <xf numFmtId="0" fontId="11" fillId="7" borderId="28" xfId="0" applyFont="1" applyFill="1" applyBorder="1" applyAlignment="1">
      <alignment horizontal="center"/>
    </xf>
    <xf numFmtId="0" fontId="14" fillId="7" borderId="28" xfId="0" applyFont="1" applyFill="1" applyBorder="1" applyAlignment="1">
      <alignment horizontal="center"/>
    </xf>
    <xf numFmtId="0" fontId="15" fillId="7" borderId="28" xfId="0" applyFont="1" applyFill="1" applyBorder="1" applyAlignment="1">
      <alignment horizontal="center"/>
    </xf>
    <xf numFmtId="0" fontId="3" fillId="7" borderId="28" xfId="0" applyFont="1" applyFill="1" applyBorder="1" applyAlignment="1">
      <alignment horizontal="center"/>
    </xf>
    <xf numFmtId="0" fontId="11" fillId="7" borderId="17" xfId="0" applyFont="1" applyFill="1" applyBorder="1" applyAlignment="1">
      <alignment horizontal="center"/>
    </xf>
    <xf numFmtId="164" fontId="12" fillId="7" borderId="18" xfId="0" applyNumberFormat="1" applyFont="1" applyFill="1" applyBorder="1" applyAlignment="1">
      <alignment horizontal="center"/>
    </xf>
    <xf numFmtId="0" fontId="7" fillId="4" borderId="40" xfId="0" applyFont="1" applyFill="1" applyBorder="1" applyAlignment="1">
      <alignment horizontal="left"/>
    </xf>
    <xf numFmtId="0" fontId="3" fillId="6" borderId="40" xfId="0" applyFont="1" applyFill="1" applyBorder="1"/>
    <xf numFmtId="1" fontId="11" fillId="16" borderId="41" xfId="0" applyNumberFormat="1" applyFont="1" applyFill="1" applyBorder="1" applyAlignment="1">
      <alignment horizontal="center"/>
    </xf>
    <xf numFmtId="0" fontId="7" fillId="4" borderId="36" xfId="0" applyFont="1" applyFill="1" applyBorder="1" applyAlignment="1">
      <alignment horizontal="left"/>
    </xf>
    <xf numFmtId="0" fontId="3" fillId="4" borderId="36" xfId="0" applyFont="1" applyFill="1" applyBorder="1"/>
    <xf numFmtId="0" fontId="11" fillId="4" borderId="37" xfId="0" applyFont="1" applyFill="1" applyBorder="1" applyAlignment="1">
      <alignment horizontal="center"/>
    </xf>
    <xf numFmtId="164" fontId="12" fillId="4" borderId="38" xfId="0" applyNumberFormat="1" applyFont="1" applyFill="1" applyBorder="1" applyAlignment="1">
      <alignment horizontal="center"/>
    </xf>
    <xf numFmtId="0" fontId="3" fillId="7" borderId="8" xfId="0" applyFont="1" applyFill="1" applyBorder="1" applyAlignment="1">
      <alignment horizontal="center"/>
    </xf>
    <xf numFmtId="0" fontId="10" fillId="17" borderId="7" xfId="0" applyFont="1" applyFill="1" applyBorder="1"/>
    <xf numFmtId="0" fontId="11" fillId="17" borderId="8" xfId="0" applyFont="1" applyFill="1" applyBorder="1"/>
    <xf numFmtId="0" fontId="14" fillId="17" borderId="8" xfId="0" applyFont="1" applyFill="1" applyBorder="1"/>
    <xf numFmtId="0" fontId="15" fillId="17" borderId="8" xfId="0" applyFont="1" applyFill="1" applyBorder="1" applyAlignment="1">
      <alignment horizontal="center"/>
    </xf>
    <xf numFmtId="0" fontId="3" fillId="17" borderId="8" xfId="0" applyFont="1" applyFill="1" applyBorder="1"/>
    <xf numFmtId="0" fontId="15" fillId="17" borderId="8" xfId="0" applyFont="1" applyFill="1" applyBorder="1"/>
    <xf numFmtId="0" fontId="11" fillId="17" borderId="9" xfId="0" applyFont="1" applyFill="1" applyBorder="1" applyAlignment="1">
      <alignment horizontal="center"/>
    </xf>
    <xf numFmtId="0" fontId="12" fillId="17" borderId="11" xfId="0" applyFont="1" applyFill="1" applyBorder="1"/>
    <xf numFmtId="0" fontId="12" fillId="17" borderId="12" xfId="0" applyFont="1" applyFill="1" applyBorder="1"/>
    <xf numFmtId="1" fontId="11" fillId="17" borderId="19" xfId="0" applyNumberFormat="1" applyFont="1" applyFill="1" applyBorder="1"/>
    <xf numFmtId="0" fontId="11" fillId="17" borderId="28" xfId="0" applyFont="1" applyFill="1" applyBorder="1"/>
    <xf numFmtId="0" fontId="14" fillId="17" borderId="28" xfId="0" applyFont="1" applyFill="1" applyBorder="1"/>
    <xf numFmtId="0" fontId="15" fillId="17" borderId="28" xfId="0" applyFont="1" applyFill="1" applyBorder="1" applyAlignment="1">
      <alignment horizontal="center"/>
    </xf>
    <xf numFmtId="0" fontId="3" fillId="17" borderId="28" xfId="0" applyFont="1" applyFill="1" applyBorder="1"/>
    <xf numFmtId="0" fontId="15" fillId="17" borderId="28" xfId="0" applyFont="1" applyFill="1" applyBorder="1"/>
    <xf numFmtId="0" fontId="11" fillId="17" borderId="17" xfId="0" applyFont="1" applyFill="1" applyBorder="1"/>
    <xf numFmtId="164" fontId="12" fillId="17" borderId="18" xfId="0" applyNumberFormat="1" applyFont="1" applyFill="1" applyBorder="1"/>
    <xf numFmtId="1" fontId="12" fillId="17" borderId="10" xfId="0" applyNumberFormat="1" applyFont="1" applyFill="1" applyBorder="1"/>
    <xf numFmtId="0" fontId="11" fillId="17" borderId="8" xfId="0" applyFont="1" applyFill="1" applyBorder="1" applyAlignment="1">
      <alignment horizontal="center"/>
    </xf>
    <xf numFmtId="0" fontId="14" fillId="17" borderId="8" xfId="0" applyFont="1" applyFill="1" applyBorder="1" applyAlignment="1">
      <alignment horizontal="center"/>
    </xf>
    <xf numFmtId="0" fontId="12" fillId="17" borderId="12" xfId="0" applyFont="1" applyFill="1" applyBorder="1" applyAlignment="1">
      <alignment horizontal="left"/>
    </xf>
    <xf numFmtId="1" fontId="11" fillId="17" borderId="27" xfId="0" applyNumberFormat="1" applyFont="1" applyFill="1" applyBorder="1" applyAlignment="1">
      <alignment horizontal="center"/>
    </xf>
    <xf numFmtId="0" fontId="11" fillId="17" borderId="28" xfId="0" applyFont="1" applyFill="1" applyBorder="1" applyAlignment="1">
      <alignment horizontal="center"/>
    </xf>
    <xf numFmtId="0" fontId="14" fillId="17" borderId="28" xfId="0" applyFont="1" applyFill="1" applyBorder="1" applyAlignment="1">
      <alignment horizontal="center"/>
    </xf>
    <xf numFmtId="0" fontId="3" fillId="17" borderId="28" xfId="0" applyFont="1" applyFill="1" applyBorder="1" applyAlignment="1">
      <alignment horizontal="center"/>
    </xf>
    <xf numFmtId="0" fontId="11" fillId="17" borderId="17" xfId="0" applyFont="1" applyFill="1" applyBorder="1" applyAlignment="1">
      <alignment horizontal="center"/>
    </xf>
    <xf numFmtId="164" fontId="12" fillId="17" borderId="18" xfId="0" applyNumberFormat="1" applyFont="1" applyFill="1" applyBorder="1" applyAlignment="1">
      <alignment horizontal="center"/>
    </xf>
    <xf numFmtId="0" fontId="11" fillId="17" borderId="14" xfId="0" applyFont="1" applyFill="1" applyBorder="1" applyAlignment="1">
      <alignment horizontal="center"/>
    </xf>
    <xf numFmtId="0" fontId="14" fillId="17" borderId="14" xfId="0" applyFont="1" applyFill="1" applyBorder="1" applyAlignment="1">
      <alignment horizontal="center"/>
    </xf>
    <xf numFmtId="0" fontId="15" fillId="17" borderId="14" xfId="0" applyFont="1" applyFill="1" applyBorder="1" applyAlignment="1">
      <alignment horizontal="center"/>
    </xf>
    <xf numFmtId="0" fontId="3" fillId="17" borderId="14" xfId="0" applyFont="1" applyFill="1" applyBorder="1" applyAlignment="1">
      <alignment horizontal="center"/>
    </xf>
    <xf numFmtId="1" fontId="12" fillId="4" borderId="27" xfId="0" applyNumberFormat="1" applyFont="1" applyFill="1" applyBorder="1" applyAlignment="1">
      <alignment horizontal="center"/>
    </xf>
    <xf numFmtId="0" fontId="10" fillId="4" borderId="28" xfId="0" applyFont="1" applyFill="1" applyBorder="1" applyAlignment="1">
      <alignment horizontal="center"/>
    </xf>
    <xf numFmtId="0" fontId="7" fillId="4" borderId="28" xfId="0" applyFont="1" applyFill="1" applyBorder="1"/>
    <xf numFmtId="0" fontId="3" fillId="13" borderId="28" xfId="0" applyFont="1" applyFill="1" applyBorder="1"/>
    <xf numFmtId="164" fontId="13" fillId="11" borderId="28" xfId="0" applyNumberFormat="1" applyFont="1" applyFill="1" applyBorder="1" applyAlignment="1">
      <alignment horizontal="center"/>
    </xf>
    <xf numFmtId="1" fontId="13" fillId="13" borderId="28" xfId="0" applyNumberFormat="1" applyFont="1" applyFill="1" applyBorder="1" applyAlignment="1">
      <alignment horizontal="center"/>
    </xf>
    <xf numFmtId="0" fontId="7" fillId="0" borderId="6" xfId="0" applyFont="1" applyBorder="1"/>
    <xf numFmtId="0" fontId="7" fillId="0" borderId="6" xfId="0" applyFont="1" applyBorder="1" applyAlignment="1">
      <alignment horizontal="center"/>
    </xf>
    <xf numFmtId="0" fontId="7" fillId="18" borderId="6" xfId="0" applyFont="1" applyFill="1" applyBorder="1"/>
    <xf numFmtId="0" fontId="6" fillId="7" borderId="2" xfId="0" applyFont="1" applyFill="1" applyBorder="1" applyAlignment="1">
      <alignment horizontal="center" vertical="center"/>
    </xf>
    <xf numFmtId="20" fontId="6" fillId="7" borderId="42" xfId="0" applyNumberFormat="1" applyFont="1" applyFill="1" applyBorder="1" applyAlignment="1">
      <alignment horizontal="center" vertical="center"/>
    </xf>
    <xf numFmtId="0" fontId="2" fillId="7" borderId="43" xfId="0" applyFont="1" applyFill="1" applyBorder="1" applyAlignment="1">
      <alignment horizontal="center" vertical="center"/>
    </xf>
    <xf numFmtId="0" fontId="2" fillId="7" borderId="43" xfId="0" applyFont="1" applyFill="1" applyBorder="1" applyAlignment="1">
      <alignment horizontal="center"/>
    </xf>
    <xf numFmtId="0" fontId="12" fillId="4" borderId="5" xfId="0" applyFont="1" applyFill="1" applyBorder="1" applyAlignment="1">
      <alignment horizontal="center"/>
    </xf>
    <xf numFmtId="0" fontId="7" fillId="18" borderId="43" xfId="0" applyFont="1" applyFill="1" applyBorder="1"/>
    <xf numFmtId="0" fontId="7" fillId="0" borderId="5" xfId="0" applyFont="1" applyBorder="1" applyAlignment="1">
      <alignment horizontal="center"/>
    </xf>
    <xf numFmtId="0" fontId="7" fillId="4" borderId="44" xfId="0" applyFont="1" applyFill="1" applyBorder="1"/>
    <xf numFmtId="0" fontId="3" fillId="4" borderId="44" xfId="0" applyFont="1" applyFill="1" applyBorder="1" applyAlignment="1">
      <alignment horizontal="center"/>
    </xf>
    <xf numFmtId="0" fontId="15" fillId="4" borderId="8" xfId="0" applyFont="1" applyFill="1" applyBorder="1" applyAlignment="1">
      <alignment horizontal="center"/>
    </xf>
    <xf numFmtId="0" fontId="12" fillId="4" borderId="6" xfId="0" applyFont="1" applyFill="1" applyBorder="1" applyAlignment="1">
      <alignment horizontal="center"/>
    </xf>
    <xf numFmtId="1" fontId="11" fillId="4" borderId="20" xfId="0" applyNumberFormat="1" applyFont="1" applyFill="1" applyBorder="1" applyAlignment="1">
      <alignment horizontal="center"/>
    </xf>
    <xf numFmtId="0" fontId="16" fillId="0" borderId="0" xfId="0" applyFont="1" applyAlignment="1">
      <alignment horizontal="center"/>
    </xf>
    <xf numFmtId="0" fontId="18" fillId="4" borderId="0" xfId="0" applyFont="1" applyFill="1"/>
    <xf numFmtId="0" fontId="11" fillId="4" borderId="0" xfId="0" applyFont="1" applyFill="1" applyAlignment="1">
      <alignment horizontal="center"/>
    </xf>
    <xf numFmtId="0" fontId="14" fillId="4" borderId="0" xfId="0" applyFont="1" applyFill="1" applyAlignment="1">
      <alignment horizontal="center"/>
    </xf>
    <xf numFmtId="0" fontId="15" fillId="4" borderId="0" xfId="0" applyFont="1" applyFill="1" applyAlignment="1">
      <alignment horizontal="center"/>
    </xf>
    <xf numFmtId="1" fontId="17" fillId="4" borderId="0" xfId="0" applyNumberFormat="1" applyFont="1" applyFill="1" applyAlignment="1">
      <alignment horizontal="center"/>
    </xf>
    <xf numFmtId="49" fontId="10" fillId="4" borderId="0" xfId="0" applyNumberFormat="1" applyFont="1" applyFill="1" applyAlignment="1">
      <alignment horizontal="center"/>
    </xf>
    <xf numFmtId="0" fontId="13" fillId="4" borderId="0" xfId="0" applyFont="1" applyFill="1" applyAlignment="1">
      <alignment horizontal="center"/>
    </xf>
    <xf numFmtId="0" fontId="20" fillId="0" borderId="0" xfId="0" applyFont="1" applyAlignment="1">
      <alignment horizontal="center" vertical="center"/>
    </xf>
    <xf numFmtId="0" fontId="12" fillId="4" borderId="48" xfId="0" applyFont="1" applyFill="1" applyBorder="1"/>
    <xf numFmtId="0" fontId="12" fillId="4" borderId="50" xfId="0" applyFont="1" applyFill="1" applyBorder="1"/>
    <xf numFmtId="0" fontId="10" fillId="4" borderId="0" xfId="0" applyFont="1" applyFill="1" applyAlignment="1">
      <alignment horizontal="center"/>
    </xf>
    <xf numFmtId="164" fontId="13" fillId="11" borderId="24" xfId="0" applyNumberFormat="1" applyFont="1" applyFill="1" applyBorder="1" applyAlignment="1">
      <alignment horizontal="center"/>
    </xf>
    <xf numFmtId="1" fontId="17" fillId="4" borderId="29" xfId="0" applyNumberFormat="1" applyFont="1" applyFill="1" applyBorder="1" applyAlignment="1">
      <alignment horizontal="center"/>
    </xf>
    <xf numFmtId="0" fontId="10" fillId="4" borderId="30" xfId="0" applyFont="1" applyFill="1" applyBorder="1" applyAlignment="1">
      <alignment horizontal="center"/>
    </xf>
    <xf numFmtId="0" fontId="3" fillId="13" borderId="36" xfId="0" applyFont="1" applyFill="1" applyBorder="1"/>
    <xf numFmtId="0" fontId="3" fillId="4" borderId="40" xfId="0" applyFont="1" applyFill="1" applyBorder="1"/>
    <xf numFmtId="164" fontId="12" fillId="4" borderId="53" xfId="0" applyNumberFormat="1" applyFont="1" applyFill="1" applyBorder="1" applyAlignment="1">
      <alignment horizontal="center"/>
    </xf>
    <xf numFmtId="164" fontId="12" fillId="4" borderId="54" xfId="0" applyNumberFormat="1" applyFont="1" applyFill="1" applyBorder="1" applyAlignment="1">
      <alignment horizontal="center"/>
    </xf>
    <xf numFmtId="1" fontId="17" fillId="4" borderId="25" xfId="0" applyNumberFormat="1" applyFont="1" applyFill="1" applyBorder="1" applyAlignment="1">
      <alignment horizontal="center"/>
    </xf>
    <xf numFmtId="1" fontId="17" fillId="4" borderId="26" xfId="0" applyNumberFormat="1" applyFont="1" applyFill="1" applyBorder="1" applyAlignment="1">
      <alignment horizontal="center"/>
    </xf>
    <xf numFmtId="1" fontId="17" fillId="4" borderId="32" xfId="0" applyNumberFormat="1" applyFont="1" applyFill="1" applyBorder="1" applyAlignment="1">
      <alignment horizontal="center"/>
    </xf>
    <xf numFmtId="0" fontId="10" fillId="4" borderId="27" xfId="0" applyFont="1" applyFill="1" applyBorder="1" applyAlignment="1">
      <alignment horizontal="center"/>
    </xf>
    <xf numFmtId="0" fontId="3" fillId="13" borderId="44" xfId="0" applyFont="1" applyFill="1" applyBorder="1"/>
    <xf numFmtId="0" fontId="26" fillId="20" borderId="58" xfId="1" applyFont="1" applyFill="1" applyBorder="1" applyAlignment="1">
      <alignment horizontal="center" vertical="center"/>
    </xf>
    <xf numFmtId="0" fontId="25" fillId="21" borderId="59" xfId="1" applyFont="1" applyFill="1" applyBorder="1" applyAlignment="1">
      <alignment horizontal="center" vertical="center"/>
    </xf>
    <xf numFmtId="0" fontId="25" fillId="22" borderId="60" xfId="1" applyFont="1" applyFill="1" applyBorder="1" applyAlignment="1">
      <alignment horizontal="center" vertical="center" textRotation="90"/>
    </xf>
    <xf numFmtId="0" fontId="27" fillId="20" borderId="61" xfId="1" applyFont="1" applyFill="1" applyBorder="1" applyAlignment="1">
      <alignment horizontal="center" vertical="center" textRotation="90"/>
    </xf>
    <xf numFmtId="0" fontId="25" fillId="23" borderId="62" xfId="1" applyFont="1" applyFill="1" applyBorder="1" applyAlignment="1">
      <alignment horizontal="center" vertical="center" textRotation="90"/>
    </xf>
    <xf numFmtId="0" fontId="25" fillId="24" borderId="63" xfId="1" applyFont="1" applyFill="1" applyBorder="1" applyAlignment="1">
      <alignment horizontal="center" vertical="center" textRotation="90"/>
    </xf>
    <xf numFmtId="0" fontId="25" fillId="24" borderId="59" xfId="1" applyFont="1" applyFill="1" applyBorder="1" applyAlignment="1">
      <alignment horizontal="center" vertical="center" textRotation="90"/>
    </xf>
    <xf numFmtId="0" fontId="28" fillId="4" borderId="64" xfId="1" applyFont="1" applyFill="1" applyBorder="1" applyAlignment="1">
      <alignment horizontal="center" vertical="center" textRotation="90"/>
    </xf>
    <xf numFmtId="0" fontId="29" fillId="2" borderId="65" xfId="1" applyFont="1" applyFill="1" applyBorder="1" applyAlignment="1">
      <alignment horizontal="center" vertical="center" textRotation="90"/>
    </xf>
    <xf numFmtId="0" fontId="29" fillId="24" borderId="62" xfId="1" applyFont="1" applyFill="1" applyBorder="1" applyAlignment="1">
      <alignment horizontal="center" vertical="center" textRotation="90"/>
    </xf>
    <xf numFmtId="0" fontId="29" fillId="24" borderId="63" xfId="1" applyFont="1" applyFill="1" applyBorder="1" applyAlignment="1">
      <alignment horizontal="center" vertical="center" textRotation="90"/>
    </xf>
    <xf numFmtId="0" fontId="29" fillId="24" borderId="66" xfId="1" applyFont="1" applyFill="1" applyBorder="1" applyAlignment="1">
      <alignment horizontal="center" vertical="center" textRotation="90"/>
    </xf>
    <xf numFmtId="0" fontId="28" fillId="4" borderId="67" xfId="1" applyFont="1" applyFill="1" applyBorder="1" applyAlignment="1">
      <alignment horizontal="center" vertical="center" textRotation="90"/>
    </xf>
    <xf numFmtId="0" fontId="29" fillId="24" borderId="59" xfId="1" applyFont="1" applyFill="1" applyBorder="1" applyAlignment="1">
      <alignment horizontal="center" vertical="center" textRotation="90"/>
    </xf>
    <xf numFmtId="0" fontId="27" fillId="4" borderId="68" xfId="1" applyFont="1" applyFill="1" applyBorder="1" applyAlignment="1">
      <alignment horizontal="center" vertical="center" textRotation="90"/>
    </xf>
    <xf numFmtId="0" fontId="29" fillId="2" borderId="63" xfId="1" applyFont="1" applyFill="1" applyBorder="1" applyAlignment="1">
      <alignment horizontal="center" vertical="center" textRotation="90"/>
    </xf>
    <xf numFmtId="0" fontId="27" fillId="4" borderId="62" xfId="1" applyFont="1" applyFill="1" applyBorder="1" applyAlignment="1">
      <alignment horizontal="center" vertical="center" textRotation="90"/>
    </xf>
    <xf numFmtId="0" fontId="29" fillId="25" borderId="63" xfId="1" applyFont="1" applyFill="1" applyBorder="1" applyAlignment="1">
      <alignment horizontal="center" vertical="center" textRotation="90"/>
    </xf>
    <xf numFmtId="0" fontId="29" fillId="20" borderId="63" xfId="1" applyFont="1" applyFill="1" applyBorder="1" applyAlignment="1">
      <alignment horizontal="center" vertical="center" textRotation="90"/>
    </xf>
    <xf numFmtId="0" fontId="29" fillId="20" borderId="69" xfId="1" applyFont="1" applyFill="1" applyBorder="1" applyAlignment="1">
      <alignment horizontal="center" vertical="center" textRotation="90"/>
    </xf>
    <xf numFmtId="0" fontId="26" fillId="16" borderId="70" xfId="1" applyFont="1" applyFill="1" applyBorder="1" applyAlignment="1">
      <alignment horizontal="center"/>
    </xf>
    <xf numFmtId="0" fontId="26" fillId="26" borderId="71" xfId="1" applyFont="1" applyFill="1" applyBorder="1"/>
    <xf numFmtId="1" fontId="25" fillId="3" borderId="72" xfId="1" applyNumberFormat="1" applyFont="1" applyFill="1" applyBorder="1" applyAlignment="1">
      <alignment horizontal="center"/>
    </xf>
    <xf numFmtId="1" fontId="27" fillId="4" borderId="73" xfId="1" applyNumberFormat="1" applyFont="1" applyFill="1" applyBorder="1" applyAlignment="1">
      <alignment horizontal="center"/>
    </xf>
    <xf numFmtId="1" fontId="25" fillId="27" borderId="74" xfId="1" applyNumberFormat="1" applyFont="1" applyFill="1" applyBorder="1" applyAlignment="1">
      <alignment horizontal="center"/>
    </xf>
    <xf numFmtId="1" fontId="30" fillId="4" borderId="75" xfId="1" applyNumberFormat="1" applyFont="1" applyFill="1" applyBorder="1" applyAlignment="1">
      <alignment horizontal="center"/>
    </xf>
    <xf numFmtId="1" fontId="30" fillId="4" borderId="71" xfId="1" applyNumberFormat="1" applyFont="1" applyFill="1" applyBorder="1" applyAlignment="1">
      <alignment horizontal="center"/>
    </xf>
    <xf numFmtId="1" fontId="31" fillId="28" borderId="76" xfId="1" applyNumberFormat="1" applyFont="1" applyFill="1" applyBorder="1" applyAlignment="1">
      <alignment horizontal="center"/>
    </xf>
    <xf numFmtId="1" fontId="25" fillId="29" borderId="73" xfId="1" applyNumberFormat="1" applyFont="1" applyFill="1" applyBorder="1" applyAlignment="1">
      <alignment horizontal="center"/>
    </xf>
    <xf numFmtId="1" fontId="27" fillId="4" borderId="74" xfId="1" applyNumberFormat="1" applyFont="1" applyFill="1" applyBorder="1" applyAlignment="1">
      <alignment horizontal="center"/>
    </xf>
    <xf numFmtId="1" fontId="27" fillId="4" borderId="75" xfId="1" applyNumberFormat="1" applyFont="1" applyFill="1" applyBorder="1" applyAlignment="1">
      <alignment horizontal="center"/>
    </xf>
    <xf numFmtId="1" fontId="27" fillId="4" borderId="77" xfId="1" applyNumberFormat="1" applyFont="1" applyFill="1" applyBorder="1" applyAlignment="1">
      <alignment horizontal="center"/>
    </xf>
    <xf numFmtId="1" fontId="31" fillId="30" borderId="78" xfId="1" applyNumberFormat="1" applyFont="1" applyFill="1" applyBorder="1" applyAlignment="1">
      <alignment horizontal="center"/>
    </xf>
    <xf numFmtId="1" fontId="27" fillId="4" borderId="71" xfId="1" applyNumberFormat="1" applyFont="1" applyFill="1" applyBorder="1" applyAlignment="1">
      <alignment horizontal="center"/>
    </xf>
    <xf numFmtId="1" fontId="25" fillId="30" borderId="79" xfId="1" applyNumberFormat="1" applyFont="1" applyFill="1" applyBorder="1" applyAlignment="1">
      <alignment horizontal="center"/>
    </xf>
    <xf numFmtId="1" fontId="27" fillId="4" borderId="75" xfId="1" applyNumberFormat="1" applyFont="1" applyFill="1" applyBorder="1" applyAlignment="1">
      <alignment horizontal="center" vertical="center"/>
    </xf>
    <xf numFmtId="1" fontId="27" fillId="4" borderId="77" xfId="1" applyNumberFormat="1" applyFont="1" applyFill="1" applyBorder="1" applyAlignment="1">
      <alignment horizontal="center" vertical="center"/>
    </xf>
    <xf numFmtId="1" fontId="25" fillId="30" borderId="74" xfId="1" applyNumberFormat="1" applyFont="1" applyFill="1" applyBorder="1" applyAlignment="1">
      <alignment horizontal="center"/>
    </xf>
    <xf numFmtId="1" fontId="25" fillId="4" borderId="75" xfId="1" applyNumberFormat="1" applyFont="1" applyFill="1" applyBorder="1" applyAlignment="1">
      <alignment horizontal="center"/>
    </xf>
    <xf numFmtId="1" fontId="25" fillId="4" borderId="71" xfId="1" applyNumberFormat="1" applyFont="1" applyFill="1" applyBorder="1" applyAlignment="1">
      <alignment horizontal="center"/>
    </xf>
    <xf numFmtId="0" fontId="32" fillId="30" borderId="79" xfId="2" applyFont="1" applyFill="1" applyBorder="1" applyAlignment="1">
      <alignment horizontal="center"/>
    </xf>
    <xf numFmtId="1" fontId="25" fillId="4" borderId="80" xfId="1" applyNumberFormat="1" applyFont="1" applyFill="1" applyBorder="1" applyAlignment="1">
      <alignment horizontal="center"/>
    </xf>
    <xf numFmtId="0" fontId="26" fillId="16" borderId="81" xfId="1" applyFont="1" applyFill="1" applyBorder="1" applyAlignment="1">
      <alignment horizontal="center"/>
    </xf>
    <xf numFmtId="0" fontId="26" fillId="31" borderId="82" xfId="1" applyFont="1" applyFill="1" applyBorder="1"/>
    <xf numFmtId="1" fontId="25" fillId="27" borderId="83" xfId="1" applyNumberFormat="1" applyFont="1" applyFill="1" applyBorder="1" applyAlignment="1">
      <alignment horizontal="center"/>
    </xf>
    <xf numFmtId="1" fontId="31" fillId="28" borderId="84" xfId="1" applyNumberFormat="1" applyFont="1" applyFill="1" applyBorder="1" applyAlignment="1">
      <alignment horizontal="center"/>
    </xf>
    <xf numFmtId="1" fontId="27" fillId="4" borderId="83" xfId="1" applyNumberFormat="1" applyFont="1" applyFill="1" applyBorder="1" applyAlignment="1">
      <alignment horizontal="center"/>
    </xf>
    <xf numFmtId="1" fontId="27" fillId="4" borderId="85" xfId="1" applyNumberFormat="1" applyFont="1" applyFill="1" applyBorder="1" applyAlignment="1">
      <alignment horizontal="center"/>
    </xf>
    <xf numFmtId="1" fontId="27" fillId="4" borderId="86" xfId="1" applyNumberFormat="1" applyFont="1" applyFill="1" applyBorder="1" applyAlignment="1">
      <alignment horizontal="center"/>
    </xf>
    <xf numFmtId="1" fontId="31" fillId="30" borderId="87" xfId="1" applyNumberFormat="1" applyFont="1" applyFill="1" applyBorder="1" applyAlignment="1">
      <alignment horizontal="center"/>
    </xf>
    <xf numFmtId="1" fontId="27" fillId="4" borderId="82" xfId="1" applyNumberFormat="1" applyFont="1" applyFill="1" applyBorder="1" applyAlignment="1">
      <alignment horizontal="center"/>
    </xf>
    <xf numFmtId="1" fontId="25" fillId="30" borderId="88" xfId="1" applyNumberFormat="1" applyFont="1" applyFill="1" applyBorder="1" applyAlignment="1">
      <alignment horizontal="center"/>
    </xf>
    <xf numFmtId="1" fontId="27" fillId="4" borderId="85" xfId="1" applyNumberFormat="1" applyFont="1" applyFill="1" applyBorder="1" applyAlignment="1">
      <alignment horizontal="center" vertical="center"/>
    </xf>
    <xf numFmtId="1" fontId="27" fillId="4" borderId="86" xfId="1" applyNumberFormat="1" applyFont="1" applyFill="1" applyBorder="1" applyAlignment="1">
      <alignment horizontal="center" vertical="center"/>
    </xf>
    <xf numFmtId="1" fontId="25" fillId="30" borderId="83" xfId="1" applyNumberFormat="1" applyFont="1" applyFill="1" applyBorder="1" applyAlignment="1">
      <alignment horizontal="center"/>
    </xf>
    <xf numFmtId="1" fontId="25" fillId="4" borderId="85" xfId="1" applyNumberFormat="1" applyFont="1" applyFill="1" applyBorder="1" applyAlignment="1">
      <alignment horizontal="center"/>
    </xf>
    <xf numFmtId="1" fontId="25" fillId="4" borderId="82" xfId="1" applyNumberFormat="1" applyFont="1" applyFill="1" applyBorder="1" applyAlignment="1">
      <alignment horizontal="center"/>
    </xf>
    <xf numFmtId="0" fontId="32" fillId="30" borderId="88" xfId="2" applyFont="1" applyFill="1" applyBorder="1" applyAlignment="1">
      <alignment horizontal="center"/>
    </xf>
    <xf numFmtId="1" fontId="25" fillId="4" borderId="89" xfId="1" applyNumberFormat="1" applyFont="1" applyFill="1" applyBorder="1" applyAlignment="1">
      <alignment horizontal="center"/>
    </xf>
    <xf numFmtId="0" fontId="26" fillId="32" borderId="82" xfId="1" applyFont="1" applyFill="1" applyBorder="1"/>
    <xf numFmtId="1" fontId="25" fillId="33" borderId="89" xfId="1" applyNumberFormat="1" applyFont="1" applyFill="1" applyBorder="1" applyAlignment="1">
      <alignment horizontal="center"/>
    </xf>
    <xf numFmtId="0" fontId="26" fillId="4" borderId="81" xfId="1" applyFont="1" applyFill="1" applyBorder="1" applyAlignment="1">
      <alignment horizontal="center"/>
    </xf>
    <xf numFmtId="0" fontId="26" fillId="0" borderId="82" xfId="1" applyFont="1" applyBorder="1"/>
    <xf numFmtId="1" fontId="25" fillId="4" borderId="86" xfId="1" applyNumberFormat="1" applyFont="1" applyFill="1" applyBorder="1" applyAlignment="1">
      <alignment horizontal="center"/>
    </xf>
    <xf numFmtId="0" fontId="26" fillId="34" borderId="82" xfId="2" applyFont="1" applyFill="1" applyBorder="1"/>
    <xf numFmtId="1" fontId="31" fillId="35" borderId="84" xfId="1" applyNumberFormat="1" applyFont="1" applyFill="1" applyBorder="1" applyAlignment="1">
      <alignment horizontal="center"/>
    </xf>
    <xf numFmtId="1" fontId="25" fillId="4" borderId="83" xfId="1" applyNumberFormat="1" applyFont="1" applyFill="1" applyBorder="1" applyAlignment="1">
      <alignment horizontal="center"/>
    </xf>
    <xf numFmtId="0" fontId="26" fillId="4" borderId="82" xfId="1" applyFont="1" applyFill="1" applyBorder="1"/>
    <xf numFmtId="1" fontId="31" fillId="4" borderId="87" xfId="1" applyNumberFormat="1" applyFont="1" applyFill="1" applyBorder="1" applyAlignment="1">
      <alignment horizontal="center"/>
    </xf>
    <xf numFmtId="1" fontId="26" fillId="4" borderId="85" xfId="1" applyNumberFormat="1" applyFont="1" applyFill="1" applyBorder="1" applyAlignment="1">
      <alignment horizontal="center"/>
    </xf>
    <xf numFmtId="1" fontId="26" fillId="4" borderId="86" xfId="1" applyNumberFormat="1" applyFont="1" applyFill="1" applyBorder="1" applyAlignment="1">
      <alignment horizontal="center"/>
    </xf>
    <xf numFmtId="0" fontId="26" fillId="5" borderId="82" xfId="1" applyFont="1" applyFill="1" applyBorder="1"/>
    <xf numFmtId="1" fontId="26" fillId="4" borderId="89" xfId="1" applyNumberFormat="1" applyFont="1" applyFill="1" applyBorder="1" applyAlignment="1">
      <alignment horizontal="center"/>
    </xf>
    <xf numFmtId="0" fontId="26" fillId="24" borderId="16" xfId="1" applyFont="1" applyFill="1" applyBorder="1" applyAlignment="1">
      <alignment horizontal="center"/>
    </xf>
    <xf numFmtId="0" fontId="25" fillId="24" borderId="56" xfId="1" applyFont="1" applyFill="1" applyBorder="1" applyAlignment="1">
      <alignment horizontal="left"/>
    </xf>
    <xf numFmtId="1" fontId="25" fillId="36" borderId="94" xfId="1" applyNumberFormat="1" applyFont="1" applyFill="1" applyBorder="1" applyAlignment="1">
      <alignment horizontal="center"/>
    </xf>
    <xf numFmtId="1" fontId="27" fillId="24" borderId="94" xfId="1" applyNumberFormat="1" applyFont="1" applyFill="1" applyBorder="1" applyAlignment="1">
      <alignment horizontal="center"/>
    </xf>
    <xf numFmtId="1" fontId="25" fillId="37" borderId="34" xfId="1" applyNumberFormat="1" applyFont="1" applyFill="1" applyBorder="1" applyAlignment="1">
      <alignment horizontal="center"/>
    </xf>
    <xf numFmtId="1" fontId="25" fillId="24" borderId="17" xfId="1" applyNumberFormat="1" applyFont="1" applyFill="1" applyBorder="1" applyAlignment="1">
      <alignment horizontal="center"/>
    </xf>
    <xf numFmtId="1" fontId="25" fillId="24" borderId="56" xfId="1" applyNumberFormat="1" applyFont="1" applyFill="1" applyBorder="1" applyAlignment="1">
      <alignment horizontal="center"/>
    </xf>
    <xf numFmtId="1" fontId="31" fillId="38" borderId="95" xfId="1" applyNumberFormat="1" applyFont="1" applyFill="1" applyBorder="1" applyAlignment="1">
      <alignment horizontal="center"/>
    </xf>
    <xf numFmtId="1" fontId="25" fillId="24" borderId="96" xfId="1" applyNumberFormat="1" applyFont="1" applyFill="1" applyBorder="1" applyAlignment="1">
      <alignment horizontal="center"/>
    </xf>
    <xf numFmtId="1" fontId="25" fillId="24" borderId="34" xfId="1" applyNumberFormat="1" applyFont="1" applyFill="1" applyBorder="1" applyAlignment="1">
      <alignment horizontal="center"/>
    </xf>
    <xf numFmtId="1" fontId="25" fillId="24" borderId="55" xfId="1" applyNumberFormat="1" applyFont="1" applyFill="1" applyBorder="1" applyAlignment="1">
      <alignment horizontal="center"/>
    </xf>
    <xf numFmtId="1" fontId="31" fillId="38" borderId="11" xfId="1" applyNumberFormat="1" applyFont="1" applyFill="1" applyBorder="1" applyAlignment="1">
      <alignment horizontal="center"/>
    </xf>
    <xf numFmtId="1" fontId="25" fillId="24" borderId="57" xfId="1" applyNumberFormat="1" applyFont="1" applyFill="1" applyBorder="1" applyAlignment="1">
      <alignment horizontal="center"/>
    </xf>
    <xf numFmtId="1" fontId="25" fillId="39" borderId="18" xfId="1" applyNumberFormat="1" applyFont="1" applyFill="1" applyBorder="1" applyAlignment="1">
      <alignment horizontal="center"/>
    </xf>
    <xf numFmtId="0" fontId="33" fillId="0" borderId="0" xfId="2" applyFont="1"/>
    <xf numFmtId="0" fontId="26" fillId="0" borderId="0" xfId="2" applyFont="1"/>
    <xf numFmtId="0" fontId="29" fillId="4" borderId="0" xfId="2" applyFont="1" applyFill="1"/>
    <xf numFmtId="0" fontId="28" fillId="0" borderId="0" xfId="2" applyFont="1"/>
    <xf numFmtId="0" fontId="26" fillId="20" borderId="97" xfId="1" applyFont="1" applyFill="1" applyBorder="1" applyAlignment="1">
      <alignment horizontal="center" vertical="center"/>
    </xf>
    <xf numFmtId="0" fontId="25" fillId="21" borderId="98" xfId="1" applyFont="1" applyFill="1" applyBorder="1" applyAlignment="1">
      <alignment horizontal="center" vertical="center"/>
    </xf>
    <xf numFmtId="0" fontId="25" fillId="22" borderId="99" xfId="1" applyFont="1" applyFill="1" applyBorder="1" applyAlignment="1">
      <alignment horizontal="center" vertical="center" textRotation="90"/>
    </xf>
    <xf numFmtId="0" fontId="27" fillId="20" borderId="100" xfId="1" applyFont="1" applyFill="1" applyBorder="1" applyAlignment="1">
      <alignment horizontal="center" vertical="center" textRotation="90"/>
    </xf>
    <xf numFmtId="0" fontId="25" fillId="23" borderId="101" xfId="1" applyFont="1" applyFill="1" applyBorder="1" applyAlignment="1">
      <alignment horizontal="center" vertical="center" textRotation="90"/>
    </xf>
    <xf numFmtId="0" fontId="25" fillId="24" borderId="102" xfId="1" applyFont="1" applyFill="1" applyBorder="1" applyAlignment="1">
      <alignment horizontal="center" vertical="center" textRotation="90"/>
    </xf>
    <xf numFmtId="0" fontId="25" fillId="24" borderId="98" xfId="1" applyFont="1" applyFill="1" applyBorder="1" applyAlignment="1">
      <alignment horizontal="center" vertical="center" textRotation="90"/>
    </xf>
    <xf numFmtId="0" fontId="28" fillId="4" borderId="103" xfId="1" applyFont="1" applyFill="1" applyBorder="1" applyAlignment="1">
      <alignment horizontal="center" vertical="center" textRotation="90"/>
    </xf>
    <xf numFmtId="0" fontId="29" fillId="2" borderId="96" xfId="1" applyFont="1" applyFill="1" applyBorder="1" applyAlignment="1">
      <alignment horizontal="center" vertical="center" textRotation="90"/>
    </xf>
    <xf numFmtId="0" fontId="29" fillId="24" borderId="101" xfId="1" applyFont="1" applyFill="1" applyBorder="1" applyAlignment="1">
      <alignment horizontal="center" vertical="center" textRotation="90"/>
    </xf>
    <xf numFmtId="0" fontId="29" fillId="24" borderId="102" xfId="1" applyFont="1" applyFill="1" applyBorder="1" applyAlignment="1">
      <alignment horizontal="center" vertical="center" textRotation="90"/>
    </xf>
    <xf numFmtId="0" fontId="29" fillId="24" borderId="104" xfId="1" applyFont="1" applyFill="1" applyBorder="1" applyAlignment="1">
      <alignment horizontal="center" vertical="center" textRotation="90"/>
    </xf>
    <xf numFmtId="0" fontId="28" fillId="4" borderId="33" xfId="1" applyFont="1" applyFill="1" applyBorder="1" applyAlignment="1">
      <alignment horizontal="center" vertical="center" textRotation="90"/>
    </xf>
    <xf numFmtId="0" fontId="29" fillId="24" borderId="98" xfId="1" applyFont="1" applyFill="1" applyBorder="1" applyAlignment="1">
      <alignment horizontal="center" vertical="center" textRotation="90"/>
    </xf>
    <xf numFmtId="0" fontId="27" fillId="4" borderId="105" xfId="1" applyFont="1" applyFill="1" applyBorder="1" applyAlignment="1">
      <alignment horizontal="center" vertical="center" textRotation="90"/>
    </xf>
    <xf numFmtId="0" fontId="29" fillId="2" borderId="102" xfId="1" applyFont="1" applyFill="1" applyBorder="1" applyAlignment="1">
      <alignment horizontal="center" vertical="center" textRotation="90"/>
    </xf>
    <xf numFmtId="0" fontId="27" fillId="4" borderId="101" xfId="1" applyFont="1" applyFill="1" applyBorder="1" applyAlignment="1">
      <alignment horizontal="center" vertical="center" textRotation="90"/>
    </xf>
    <xf numFmtId="0" fontId="29" fillId="25" borderId="102" xfId="1" applyFont="1" applyFill="1" applyBorder="1" applyAlignment="1">
      <alignment horizontal="center" vertical="center" textRotation="90"/>
    </xf>
    <xf numFmtId="0" fontId="29" fillId="20" borderId="102" xfId="1" applyFont="1" applyFill="1" applyBorder="1" applyAlignment="1">
      <alignment horizontal="center" vertical="center" textRotation="90"/>
    </xf>
    <xf numFmtId="0" fontId="29" fillId="20" borderId="106" xfId="1" applyFont="1" applyFill="1" applyBorder="1" applyAlignment="1">
      <alignment horizontal="center" vertical="center" textRotation="90"/>
    </xf>
    <xf numFmtId="0" fontId="26" fillId="31" borderId="71" xfId="1" applyFont="1" applyFill="1" applyBorder="1"/>
    <xf numFmtId="0" fontId="26" fillId="26" borderId="82" xfId="1" applyFont="1" applyFill="1" applyBorder="1"/>
    <xf numFmtId="0" fontId="16" fillId="9" borderId="6" xfId="0" applyFont="1" applyFill="1" applyBorder="1" applyAlignment="1">
      <alignment horizontal="center"/>
    </xf>
    <xf numFmtId="0" fontId="16" fillId="9" borderId="6" xfId="0" applyFont="1" applyFill="1" applyBorder="1" applyAlignment="1">
      <alignment horizontal="left"/>
    </xf>
    <xf numFmtId="0" fontId="16" fillId="0" borderId="6" xfId="0" applyFont="1" applyBorder="1" applyAlignment="1">
      <alignment horizontal="center"/>
    </xf>
    <xf numFmtId="0" fontId="16" fillId="0" borderId="6" xfId="0" applyFont="1" applyBorder="1" applyAlignment="1">
      <alignment horizontal="left"/>
    </xf>
    <xf numFmtId="164" fontId="16" fillId="0" borderId="6" xfId="0" applyNumberFormat="1" applyFont="1" applyBorder="1" applyAlignment="1">
      <alignment horizontal="center"/>
    </xf>
    <xf numFmtId="0" fontId="16" fillId="0" borderId="0" xfId="0" applyFont="1" applyAlignment="1">
      <alignment horizontal="left"/>
    </xf>
    <xf numFmtId="0" fontId="10" fillId="4" borderId="107" xfId="0" applyFont="1" applyFill="1" applyBorder="1"/>
    <xf numFmtId="0" fontId="11" fillId="4" borderId="108" xfId="0" applyFont="1" applyFill="1" applyBorder="1"/>
    <xf numFmtId="0" fontId="14" fillId="4" borderId="108" xfId="0" applyFont="1" applyFill="1" applyBorder="1"/>
    <xf numFmtId="0" fontId="15" fillId="4" borderId="108" xfId="0" applyFont="1" applyFill="1" applyBorder="1" applyAlignment="1">
      <alignment horizontal="center"/>
    </xf>
    <xf numFmtId="0" fontId="3" fillId="4" borderId="108" xfId="0" applyFont="1" applyFill="1" applyBorder="1"/>
    <xf numFmtId="0" fontId="11" fillId="9" borderId="108" xfId="0" applyFont="1" applyFill="1" applyBorder="1"/>
    <xf numFmtId="1" fontId="12" fillId="4" borderId="110" xfId="0" applyNumberFormat="1" applyFont="1" applyFill="1" applyBorder="1"/>
    <xf numFmtId="0" fontId="12" fillId="4" borderId="111" xfId="0" applyFont="1" applyFill="1" applyBorder="1"/>
    <xf numFmtId="0" fontId="12" fillId="4" borderId="108" xfId="0" applyFont="1" applyFill="1" applyBorder="1"/>
    <xf numFmtId="0" fontId="12" fillId="4" borderId="109" xfId="0" applyFont="1" applyFill="1" applyBorder="1"/>
    <xf numFmtId="0" fontId="12" fillId="4" borderId="107" xfId="0" applyFont="1" applyFill="1" applyBorder="1"/>
    <xf numFmtId="0" fontId="12" fillId="4" borderId="110" xfId="0" applyFont="1" applyFill="1" applyBorder="1"/>
    <xf numFmtId="1" fontId="12" fillId="4" borderId="108" xfId="0" applyNumberFormat="1" applyFont="1" applyFill="1" applyBorder="1"/>
    <xf numFmtId="0" fontId="11" fillId="4" borderId="112" xfId="0" applyFont="1" applyFill="1" applyBorder="1" applyAlignment="1">
      <alignment horizontal="center"/>
    </xf>
    <xf numFmtId="0" fontId="11" fillId="4" borderId="113" xfId="0" applyFont="1" applyFill="1" applyBorder="1" applyAlignment="1">
      <alignment horizontal="center"/>
    </xf>
    <xf numFmtId="0" fontId="14" fillId="4" borderId="113" xfId="0" applyFont="1" applyFill="1" applyBorder="1" applyAlignment="1">
      <alignment horizontal="center"/>
    </xf>
    <xf numFmtId="0" fontId="15" fillId="4" borderId="113" xfId="0" applyFont="1" applyFill="1" applyBorder="1" applyAlignment="1">
      <alignment horizontal="center"/>
    </xf>
    <xf numFmtId="0" fontId="3" fillId="4" borderId="113" xfId="0" applyFont="1" applyFill="1" applyBorder="1" applyAlignment="1">
      <alignment horizontal="center"/>
    </xf>
    <xf numFmtId="0" fontId="15" fillId="4" borderId="114" xfId="0" applyFont="1" applyFill="1" applyBorder="1" applyAlignment="1">
      <alignment horizontal="center"/>
    </xf>
    <xf numFmtId="1" fontId="11" fillId="4" borderId="113" xfId="0" applyNumberFormat="1" applyFont="1" applyFill="1" applyBorder="1" applyAlignment="1">
      <alignment horizontal="center"/>
    </xf>
    <xf numFmtId="0" fontId="11" fillId="10" borderId="113" xfId="0" applyFont="1" applyFill="1" applyBorder="1" applyAlignment="1">
      <alignment horizontal="center"/>
    </xf>
    <xf numFmtId="0" fontId="12" fillId="4" borderId="115" xfId="0" applyFont="1" applyFill="1" applyBorder="1" applyAlignment="1">
      <alignment horizontal="center"/>
    </xf>
    <xf numFmtId="0" fontId="11" fillId="4" borderId="116" xfId="0" applyFont="1" applyFill="1" applyBorder="1" applyAlignment="1">
      <alignment horizontal="center"/>
    </xf>
    <xf numFmtId="0" fontId="11" fillId="4" borderId="114" xfId="0" applyFont="1" applyFill="1" applyBorder="1" applyAlignment="1">
      <alignment horizontal="center"/>
    </xf>
    <xf numFmtId="0" fontId="12" fillId="4" borderId="112" xfId="0" applyFont="1" applyFill="1" applyBorder="1" applyAlignment="1">
      <alignment horizontal="center"/>
    </xf>
    <xf numFmtId="164" fontId="12" fillId="4" borderId="113" xfId="0" applyNumberFormat="1" applyFont="1" applyFill="1" applyBorder="1" applyAlignment="1">
      <alignment horizontal="center"/>
    </xf>
    <xf numFmtId="0" fontId="12" fillId="4" borderId="113" xfId="0" applyFont="1" applyFill="1" applyBorder="1" applyAlignment="1">
      <alignment horizontal="center"/>
    </xf>
    <xf numFmtId="164" fontId="12" fillId="4" borderId="114" xfId="0" applyNumberFormat="1" applyFont="1" applyFill="1" applyBorder="1" applyAlignment="1">
      <alignment horizontal="center"/>
    </xf>
    <xf numFmtId="1" fontId="11" fillId="4" borderId="116" xfId="0" applyNumberFormat="1" applyFont="1" applyFill="1" applyBorder="1" applyAlignment="1">
      <alignment horizontal="center"/>
    </xf>
    <xf numFmtId="1" fontId="11" fillId="4" borderId="115" xfId="0" applyNumberFormat="1" applyFont="1" applyFill="1" applyBorder="1" applyAlignment="1">
      <alignment horizontal="center"/>
    </xf>
    <xf numFmtId="0" fontId="10" fillId="16" borderId="70" xfId="0" applyFont="1" applyFill="1" applyBorder="1" applyAlignment="1">
      <alignment horizontal="center"/>
    </xf>
    <xf numFmtId="0" fontId="10" fillId="4" borderId="75" xfId="0" applyFont="1" applyFill="1" applyBorder="1" applyAlignment="1">
      <alignment horizontal="center"/>
    </xf>
    <xf numFmtId="0" fontId="2" fillId="4" borderId="75" xfId="0" applyFont="1" applyFill="1" applyBorder="1" applyAlignment="1">
      <alignment horizontal="center"/>
    </xf>
    <xf numFmtId="0" fontId="2" fillId="5" borderId="71" xfId="0" applyFont="1" applyFill="1" applyBorder="1"/>
    <xf numFmtId="164" fontId="13" fillId="2" borderId="70" xfId="0" applyNumberFormat="1" applyFont="1" applyFill="1" applyBorder="1" applyAlignment="1">
      <alignment horizontal="center"/>
    </xf>
    <xf numFmtId="1" fontId="13" fillId="4" borderId="75" xfId="0" applyNumberFormat="1" applyFont="1" applyFill="1" applyBorder="1" applyAlignment="1">
      <alignment horizontal="center"/>
    </xf>
    <xf numFmtId="0" fontId="11" fillId="10" borderId="75" xfId="0" applyFont="1" applyFill="1" applyBorder="1" applyAlignment="1">
      <alignment horizontal="center"/>
    </xf>
    <xf numFmtId="0" fontId="10" fillId="4" borderId="80" xfId="0" applyFont="1" applyFill="1" applyBorder="1" applyAlignment="1">
      <alignment horizontal="center"/>
    </xf>
    <xf numFmtId="0" fontId="6" fillId="41" borderId="74" xfId="0" applyFont="1" applyFill="1" applyBorder="1" applyAlignment="1">
      <alignment horizontal="center"/>
    </xf>
    <xf numFmtId="1" fontId="13" fillId="41" borderId="75" xfId="0" applyNumberFormat="1" applyFont="1" applyFill="1" applyBorder="1" applyAlignment="1">
      <alignment horizontal="center"/>
    </xf>
    <xf numFmtId="1" fontId="13" fillId="4" borderId="71" xfId="0" applyNumberFormat="1" applyFont="1" applyFill="1" applyBorder="1" applyAlignment="1">
      <alignment horizontal="center"/>
    </xf>
    <xf numFmtId="20" fontId="2" fillId="4" borderId="70" xfId="0" applyNumberFormat="1" applyFont="1" applyFill="1" applyBorder="1" applyAlignment="1">
      <alignment horizontal="center" vertical="center"/>
    </xf>
    <xf numFmtId="164" fontId="12" fillId="4" borderId="75" xfId="0" applyNumberFormat="1" applyFont="1" applyFill="1" applyBorder="1" applyAlignment="1">
      <alignment horizontal="center"/>
    </xf>
    <xf numFmtId="164" fontId="12" fillId="4" borderId="71" xfId="0" applyNumberFormat="1" applyFont="1" applyFill="1" applyBorder="1" applyAlignment="1">
      <alignment horizontal="center"/>
    </xf>
    <xf numFmtId="164" fontId="12" fillId="4" borderId="80" xfId="0" applyNumberFormat="1" applyFont="1" applyFill="1" applyBorder="1" applyAlignment="1">
      <alignment horizontal="center"/>
    </xf>
    <xf numFmtId="0" fontId="13" fillId="16" borderId="74" xfId="0" applyFont="1" applyFill="1" applyBorder="1" applyAlignment="1">
      <alignment horizontal="center"/>
    </xf>
    <xf numFmtId="1" fontId="11" fillId="16" borderId="75" xfId="0" applyNumberFormat="1" applyFont="1" applyFill="1" applyBorder="1" applyAlignment="1">
      <alignment horizontal="center"/>
    </xf>
    <xf numFmtId="1" fontId="11" fillId="4" borderId="80" xfId="0" applyNumberFormat="1" applyFont="1" applyFill="1" applyBorder="1" applyAlignment="1">
      <alignment horizontal="center"/>
    </xf>
    <xf numFmtId="0" fontId="10" fillId="16" borderId="81" xfId="0" applyFont="1" applyFill="1" applyBorder="1" applyAlignment="1">
      <alignment horizontal="center"/>
    </xf>
    <xf numFmtId="0" fontId="10" fillId="4" borderId="85" xfId="0" applyFont="1" applyFill="1" applyBorder="1" applyAlignment="1">
      <alignment horizontal="center"/>
    </xf>
    <xf numFmtId="0" fontId="2" fillId="4" borderId="85" xfId="0" applyFont="1" applyFill="1" applyBorder="1" applyAlignment="1">
      <alignment horizontal="center"/>
    </xf>
    <xf numFmtId="0" fontId="2" fillId="4" borderId="82" xfId="0" applyFont="1" applyFill="1" applyBorder="1"/>
    <xf numFmtId="164" fontId="13" fillId="11" borderId="81" xfId="0" applyNumberFormat="1" applyFont="1" applyFill="1" applyBorder="1" applyAlignment="1">
      <alignment horizontal="center"/>
    </xf>
    <xf numFmtId="1" fontId="13" fillId="4" borderId="85" xfId="0" applyNumberFormat="1" applyFont="1" applyFill="1" applyBorder="1" applyAlignment="1">
      <alignment horizontal="center"/>
    </xf>
    <xf numFmtId="0" fontId="11" fillId="10" borderId="85" xfId="0" applyFont="1" applyFill="1" applyBorder="1" applyAlignment="1">
      <alignment horizontal="center"/>
    </xf>
    <xf numFmtId="0" fontId="10" fillId="4" borderId="89" xfId="0" applyFont="1" applyFill="1" applyBorder="1" applyAlignment="1">
      <alignment horizontal="center"/>
    </xf>
    <xf numFmtId="0" fontId="6" fillId="4" borderId="83" xfId="0" applyFont="1" applyFill="1" applyBorder="1" applyAlignment="1">
      <alignment horizontal="center"/>
    </xf>
    <xf numFmtId="1" fontId="13" fillId="4" borderId="82" xfId="0" applyNumberFormat="1" applyFont="1" applyFill="1" applyBorder="1" applyAlignment="1">
      <alignment horizontal="center"/>
    </xf>
    <xf numFmtId="20" fontId="2" fillId="4" borderId="81" xfId="0" applyNumberFormat="1" applyFont="1" applyFill="1" applyBorder="1" applyAlignment="1">
      <alignment horizontal="center" vertical="center"/>
    </xf>
    <xf numFmtId="164" fontId="12" fillId="4" borderId="85" xfId="0" applyNumberFormat="1" applyFont="1" applyFill="1" applyBorder="1" applyAlignment="1">
      <alignment horizontal="center"/>
    </xf>
    <xf numFmtId="164" fontId="12" fillId="4" borderId="82" xfId="0" applyNumberFormat="1" applyFont="1" applyFill="1" applyBorder="1" applyAlignment="1">
      <alignment horizontal="center"/>
    </xf>
    <xf numFmtId="164" fontId="12" fillId="4" borderId="89" xfId="0" applyNumberFormat="1" applyFont="1" applyFill="1" applyBorder="1" applyAlignment="1">
      <alignment horizontal="center"/>
    </xf>
    <xf numFmtId="0" fontId="13" fillId="30" borderId="83" xfId="0" applyFont="1" applyFill="1" applyBorder="1" applyAlignment="1">
      <alignment horizontal="center"/>
    </xf>
    <xf numFmtId="1" fontId="11" fillId="30" borderId="85" xfId="0" applyNumberFormat="1" applyFont="1" applyFill="1" applyBorder="1" applyAlignment="1">
      <alignment horizontal="center"/>
    </xf>
    <xf numFmtId="1" fontId="11" fillId="4" borderId="85" xfId="0" applyNumberFormat="1" applyFont="1" applyFill="1" applyBorder="1" applyAlignment="1">
      <alignment horizontal="center"/>
    </xf>
    <xf numFmtId="1" fontId="11" fillId="4" borderId="89" xfId="0" applyNumberFormat="1" applyFont="1" applyFill="1" applyBorder="1" applyAlignment="1">
      <alignment horizontal="center"/>
    </xf>
    <xf numFmtId="0" fontId="10" fillId="4" borderId="81" xfId="0" applyFont="1" applyFill="1" applyBorder="1" applyAlignment="1">
      <alignment horizontal="center"/>
    </xf>
    <xf numFmtId="0" fontId="2" fillId="5" borderId="85" xfId="0" applyFont="1" applyFill="1" applyBorder="1"/>
    <xf numFmtId="0" fontId="2" fillId="5" borderId="82" xfId="0" applyFont="1" applyFill="1" applyBorder="1"/>
    <xf numFmtId="0" fontId="11" fillId="4" borderId="85" xfId="0" applyFont="1" applyFill="1" applyBorder="1" applyAlignment="1">
      <alignment horizontal="center"/>
    </xf>
    <xf numFmtId="1" fontId="13" fillId="5" borderId="85" xfId="0" applyNumberFormat="1" applyFont="1" applyFill="1" applyBorder="1" applyAlignment="1">
      <alignment horizontal="center"/>
    </xf>
    <xf numFmtId="0" fontId="13" fillId="4" borderId="83" xfId="0" applyFont="1" applyFill="1" applyBorder="1" applyAlignment="1">
      <alignment horizontal="center"/>
    </xf>
    <xf numFmtId="0" fontId="3" fillId="6" borderId="82" xfId="0" applyFont="1" applyFill="1" applyBorder="1"/>
    <xf numFmtId="0" fontId="7" fillId="4" borderId="85" xfId="0" applyFont="1" applyFill="1" applyBorder="1"/>
    <xf numFmtId="0" fontId="3" fillId="4" borderId="85" xfId="0" applyFont="1" applyFill="1" applyBorder="1" applyAlignment="1">
      <alignment horizontal="center"/>
    </xf>
    <xf numFmtId="0" fontId="3" fillId="13" borderId="82" xfId="0" applyFont="1" applyFill="1" applyBorder="1"/>
    <xf numFmtId="0" fontId="11" fillId="4" borderId="83" xfId="0" applyFont="1" applyFill="1" applyBorder="1" applyAlignment="1">
      <alignment horizontal="center"/>
    </xf>
    <xf numFmtId="164" fontId="12" fillId="4" borderId="81" xfId="0" applyNumberFormat="1" applyFont="1" applyFill="1" applyBorder="1" applyAlignment="1">
      <alignment horizontal="center"/>
    </xf>
    <xf numFmtId="0" fontId="7" fillId="5" borderId="85" xfId="0" applyFont="1" applyFill="1" applyBorder="1"/>
    <xf numFmtId="1" fontId="13" fillId="5" borderId="83" xfId="0" applyNumberFormat="1" applyFont="1" applyFill="1" applyBorder="1" applyAlignment="1">
      <alignment horizontal="center"/>
    </xf>
    <xf numFmtId="0" fontId="11" fillId="4" borderId="82" xfId="0" applyFont="1" applyFill="1" applyBorder="1" applyAlignment="1">
      <alignment horizontal="center"/>
    </xf>
    <xf numFmtId="164" fontId="10" fillId="4" borderId="81" xfId="0" applyNumberFormat="1" applyFont="1" applyFill="1" applyBorder="1" applyAlignment="1">
      <alignment horizontal="center"/>
    </xf>
    <xf numFmtId="0" fontId="6" fillId="4" borderId="83" xfId="1" applyFont="1" applyFill="1" applyBorder="1" applyAlignment="1">
      <alignment horizontal="center"/>
    </xf>
    <xf numFmtId="0" fontId="10" fillId="2" borderId="112" xfId="0" applyFont="1" applyFill="1" applyBorder="1" applyAlignment="1">
      <alignment horizontal="center"/>
    </xf>
    <xf numFmtId="0" fontId="10" fillId="4" borderId="113" xfId="0" applyFont="1" applyFill="1" applyBorder="1" applyAlignment="1">
      <alignment horizontal="center"/>
    </xf>
    <xf numFmtId="0" fontId="11" fillId="14" borderId="113" xfId="0" applyFont="1" applyFill="1" applyBorder="1" applyAlignment="1">
      <alignment horizontal="center"/>
    </xf>
    <xf numFmtId="1" fontId="12" fillId="4" borderId="115" xfId="0" applyNumberFormat="1" applyFont="1" applyFill="1" applyBorder="1" applyAlignment="1">
      <alignment horizontal="center"/>
    </xf>
    <xf numFmtId="0" fontId="10" fillId="4" borderId="116" xfId="0" applyFont="1" applyFill="1" applyBorder="1" applyAlignment="1">
      <alignment horizontal="center" vertical="center"/>
    </xf>
    <xf numFmtId="164" fontId="10" fillId="4" borderId="112" xfId="0" applyNumberFormat="1" applyFont="1" applyFill="1" applyBorder="1" applyAlignment="1">
      <alignment horizontal="center"/>
    </xf>
    <xf numFmtId="49" fontId="10" fillId="4" borderId="113" xfId="0" applyNumberFormat="1" applyFont="1" applyFill="1" applyBorder="1" applyAlignment="1">
      <alignment horizontal="center"/>
    </xf>
    <xf numFmtId="49" fontId="10" fillId="4" borderId="114" xfId="0" applyNumberFormat="1" applyFont="1" applyFill="1" applyBorder="1" applyAlignment="1">
      <alignment horizontal="center"/>
    </xf>
    <xf numFmtId="0" fontId="13" fillId="4" borderId="116" xfId="0" applyFont="1" applyFill="1" applyBorder="1" applyAlignment="1">
      <alignment horizontal="center"/>
    </xf>
    <xf numFmtId="1" fontId="13" fillId="4" borderId="113" xfId="0" applyNumberFormat="1" applyFont="1" applyFill="1" applyBorder="1" applyAlignment="1">
      <alignment horizontal="center"/>
    </xf>
    <xf numFmtId="0" fontId="13" fillId="4" borderId="113" xfId="0" applyFont="1" applyFill="1" applyBorder="1" applyAlignment="1">
      <alignment horizontal="center"/>
    </xf>
    <xf numFmtId="0" fontId="13" fillId="4" borderId="115" xfId="0" applyFont="1" applyFill="1" applyBorder="1" applyAlignment="1">
      <alignment horizontal="center"/>
    </xf>
    <xf numFmtId="0" fontId="10" fillId="4" borderId="107" xfId="0" applyFont="1" applyFill="1" applyBorder="1" applyAlignment="1">
      <alignment horizontal="center"/>
    </xf>
    <xf numFmtId="0" fontId="11" fillId="4" borderId="108" xfId="0" applyFont="1" applyFill="1" applyBorder="1" applyAlignment="1">
      <alignment horizontal="center"/>
    </xf>
    <xf numFmtId="0" fontId="14" fillId="4" borderId="108" xfId="0" applyFont="1" applyFill="1" applyBorder="1" applyAlignment="1">
      <alignment horizontal="center"/>
    </xf>
    <xf numFmtId="0" fontId="3" fillId="4" borderId="108" xfId="0" applyFont="1" applyFill="1" applyBorder="1" applyAlignment="1">
      <alignment horizontal="center"/>
    </xf>
    <xf numFmtId="0" fontId="15" fillId="4" borderId="109" xfId="0" applyFont="1" applyFill="1" applyBorder="1" applyAlignment="1">
      <alignment horizontal="center"/>
    </xf>
    <xf numFmtId="0" fontId="11" fillId="9" borderId="108" xfId="0" applyFont="1" applyFill="1" applyBorder="1" applyAlignment="1">
      <alignment horizontal="center"/>
    </xf>
    <xf numFmtId="1" fontId="12" fillId="4" borderId="110" xfId="0" applyNumberFormat="1" applyFont="1" applyFill="1" applyBorder="1" applyAlignment="1">
      <alignment horizontal="center"/>
    </xf>
    <xf numFmtId="0" fontId="12" fillId="4" borderId="107" xfId="0" applyFont="1" applyFill="1" applyBorder="1" applyAlignment="1">
      <alignment horizontal="left"/>
    </xf>
    <xf numFmtId="0" fontId="12" fillId="4" borderId="108" xfId="0" applyFont="1" applyFill="1" applyBorder="1" applyAlignment="1">
      <alignment horizontal="left"/>
    </xf>
    <xf numFmtId="0" fontId="12" fillId="4" borderId="109" xfId="0" applyFont="1" applyFill="1" applyBorder="1" applyAlignment="1">
      <alignment horizontal="left"/>
    </xf>
    <xf numFmtId="0" fontId="12" fillId="4" borderId="110" xfId="0" applyFont="1" applyFill="1" applyBorder="1" applyAlignment="1">
      <alignment horizontal="left"/>
    </xf>
    <xf numFmtId="0" fontId="10" fillId="4" borderId="70" xfId="0" applyFont="1" applyFill="1" applyBorder="1" applyAlignment="1">
      <alignment horizontal="center"/>
    </xf>
    <xf numFmtId="0" fontId="3" fillId="4" borderId="75" xfId="0" applyFont="1" applyFill="1" applyBorder="1" applyAlignment="1">
      <alignment horizontal="center"/>
    </xf>
    <xf numFmtId="0" fontId="3" fillId="6" borderId="71" xfId="0" applyFont="1" applyFill="1" applyBorder="1"/>
    <xf numFmtId="164" fontId="13" fillId="11" borderId="70" xfId="0" applyNumberFormat="1" applyFont="1" applyFill="1" applyBorder="1" applyAlignment="1">
      <alignment horizontal="center"/>
    </xf>
    <xf numFmtId="0" fontId="11" fillId="4" borderId="75" xfId="0" applyFont="1" applyFill="1" applyBorder="1" applyAlignment="1">
      <alignment horizontal="center"/>
    </xf>
    <xf numFmtId="164" fontId="13" fillId="2" borderId="81" xfId="0" applyNumberFormat="1" applyFont="1" applyFill="1" applyBorder="1" applyAlignment="1">
      <alignment horizontal="center"/>
    </xf>
    <xf numFmtId="0" fontId="6" fillId="41" borderId="83" xfId="0" applyFont="1" applyFill="1" applyBorder="1" applyAlignment="1">
      <alignment horizontal="center"/>
    </xf>
    <xf numFmtId="1" fontId="13" fillId="41" borderId="85" xfId="0" applyNumberFormat="1" applyFont="1" applyFill="1" applyBorder="1" applyAlignment="1">
      <alignment horizontal="center"/>
    </xf>
    <xf numFmtId="0" fontId="13" fillId="16" borderId="83" xfId="0" applyFont="1" applyFill="1" applyBorder="1" applyAlignment="1">
      <alignment horizontal="center"/>
    </xf>
    <xf numFmtId="1" fontId="11" fillId="16" borderId="85" xfId="0" applyNumberFormat="1" applyFont="1" applyFill="1" applyBorder="1" applyAlignment="1">
      <alignment horizontal="center"/>
    </xf>
    <xf numFmtId="0" fontId="2" fillId="4" borderId="85" xfId="0" applyFont="1" applyFill="1" applyBorder="1"/>
    <xf numFmtId="1" fontId="13" fillId="13" borderId="82" xfId="0" applyNumberFormat="1" applyFont="1" applyFill="1" applyBorder="1" applyAlignment="1">
      <alignment horizontal="center"/>
    </xf>
    <xf numFmtId="1" fontId="13" fillId="5" borderId="82" xfId="0" applyNumberFormat="1" applyFont="1" applyFill="1" applyBorder="1" applyAlignment="1">
      <alignment horizontal="center"/>
    </xf>
    <xf numFmtId="1" fontId="13" fillId="4" borderId="83" xfId="0" applyNumberFormat="1" applyFont="1" applyFill="1" applyBorder="1" applyAlignment="1">
      <alignment horizontal="center"/>
    </xf>
    <xf numFmtId="0" fontId="3" fillId="4" borderId="82" xfId="0" applyFont="1" applyFill="1" applyBorder="1"/>
    <xf numFmtId="0" fontId="10" fillId="2" borderId="117" xfId="0" applyFont="1" applyFill="1" applyBorder="1" applyAlignment="1">
      <alignment horizontal="center"/>
    </xf>
    <xf numFmtId="0" fontId="11" fillId="4" borderId="92" xfId="0" applyFont="1" applyFill="1" applyBorder="1" applyAlignment="1">
      <alignment horizontal="center"/>
    </xf>
    <xf numFmtId="0" fontId="14" fillId="4" borderId="92" xfId="0" applyFont="1" applyFill="1" applyBorder="1" applyAlignment="1">
      <alignment horizontal="center"/>
    </xf>
    <xf numFmtId="0" fontId="15" fillId="4" borderId="92" xfId="0" applyFont="1" applyFill="1" applyBorder="1" applyAlignment="1">
      <alignment horizontal="center"/>
    </xf>
    <xf numFmtId="0" fontId="3" fillId="4" borderId="92" xfId="0" applyFont="1" applyFill="1" applyBorder="1" applyAlignment="1">
      <alignment horizontal="center"/>
    </xf>
    <xf numFmtId="0" fontId="3" fillId="13" borderId="90" xfId="0" applyFont="1" applyFill="1" applyBorder="1"/>
    <xf numFmtId="0" fontId="11" fillId="4" borderId="117" xfId="0" applyFont="1" applyFill="1" applyBorder="1" applyAlignment="1">
      <alignment horizontal="center"/>
    </xf>
    <xf numFmtId="1" fontId="11" fillId="4" borderId="92" xfId="0" applyNumberFormat="1" applyFont="1" applyFill="1" applyBorder="1" applyAlignment="1">
      <alignment horizontal="center"/>
    </xf>
    <xf numFmtId="0" fontId="11" fillId="14" borderId="92" xfId="0" applyFont="1" applyFill="1" applyBorder="1" applyAlignment="1">
      <alignment horizontal="center"/>
    </xf>
    <xf numFmtId="1" fontId="12" fillId="4" borderId="93" xfId="0" applyNumberFormat="1" applyFont="1" applyFill="1" applyBorder="1" applyAlignment="1">
      <alignment horizontal="center"/>
    </xf>
    <xf numFmtId="0" fontId="10" fillId="4" borderId="91" xfId="0" applyFont="1" applyFill="1" applyBorder="1" applyAlignment="1">
      <alignment horizontal="center" vertical="center"/>
    </xf>
    <xf numFmtId="164" fontId="10" fillId="4" borderId="117" xfId="0" applyNumberFormat="1" applyFont="1" applyFill="1" applyBorder="1" applyAlignment="1">
      <alignment horizontal="center"/>
    </xf>
    <xf numFmtId="164" fontId="12" fillId="4" borderId="92" xfId="0" applyNumberFormat="1" applyFont="1" applyFill="1" applyBorder="1" applyAlignment="1">
      <alignment horizontal="center"/>
    </xf>
    <xf numFmtId="49" fontId="10" fillId="4" borderId="92" xfId="0" applyNumberFormat="1" applyFont="1" applyFill="1" applyBorder="1" applyAlignment="1">
      <alignment horizontal="center"/>
    </xf>
    <xf numFmtId="49" fontId="10" fillId="4" borderId="90" xfId="0" applyNumberFormat="1" applyFont="1" applyFill="1" applyBorder="1" applyAlignment="1">
      <alignment horizontal="center"/>
    </xf>
    <xf numFmtId="0" fontId="12" fillId="4" borderId="93" xfId="0" applyFont="1" applyFill="1" applyBorder="1" applyAlignment="1">
      <alignment horizontal="center"/>
    </xf>
    <xf numFmtId="0" fontId="13" fillId="4" borderId="91" xfId="0" applyFont="1" applyFill="1" applyBorder="1" applyAlignment="1">
      <alignment horizontal="center"/>
    </xf>
    <xf numFmtId="1" fontId="13" fillId="4" borderId="92" xfId="0" applyNumberFormat="1" applyFont="1" applyFill="1" applyBorder="1" applyAlignment="1">
      <alignment horizontal="center"/>
    </xf>
    <xf numFmtId="0" fontId="13" fillId="4" borderId="92" xfId="0" applyFont="1" applyFill="1" applyBorder="1" applyAlignment="1">
      <alignment horizontal="center"/>
    </xf>
    <xf numFmtId="0" fontId="13" fillId="4" borderId="93" xfId="0" applyFont="1" applyFill="1" applyBorder="1" applyAlignment="1">
      <alignment horizontal="center"/>
    </xf>
    <xf numFmtId="0" fontId="3" fillId="4" borderId="71" xfId="0" applyFont="1" applyFill="1" applyBorder="1"/>
    <xf numFmtId="1" fontId="13" fillId="4" borderId="74" xfId="0" applyNumberFormat="1" applyFont="1" applyFill="1" applyBorder="1" applyAlignment="1">
      <alignment horizontal="center"/>
    </xf>
    <xf numFmtId="0" fontId="11" fillId="41" borderId="75" xfId="0" applyFont="1" applyFill="1" applyBorder="1" applyAlignment="1">
      <alignment horizontal="center"/>
    </xf>
    <xf numFmtId="164" fontId="12" fillId="4" borderId="70" xfId="0" applyNumberFormat="1" applyFont="1" applyFill="1" applyBorder="1" applyAlignment="1">
      <alignment horizontal="center"/>
    </xf>
    <xf numFmtId="0" fontId="13" fillId="4" borderId="74" xfId="0" applyFont="1" applyFill="1" applyBorder="1" applyAlignment="1">
      <alignment horizontal="center"/>
    </xf>
    <xf numFmtId="0" fontId="7" fillId="4" borderId="85" xfId="0" applyFont="1" applyFill="1" applyBorder="1" applyAlignment="1">
      <alignment horizontal="left"/>
    </xf>
    <xf numFmtId="0" fontId="3" fillId="5" borderId="82" xfId="0" applyFont="1" applyFill="1" applyBorder="1"/>
    <xf numFmtId="0" fontId="14" fillId="4" borderId="75" xfId="0" applyFont="1" applyFill="1" applyBorder="1" applyAlignment="1">
      <alignment horizontal="center"/>
    </xf>
    <xf numFmtId="0" fontId="15" fillId="4" borderId="71" xfId="0" applyFont="1" applyFill="1" applyBorder="1" applyAlignment="1">
      <alignment horizontal="center"/>
    </xf>
    <xf numFmtId="0" fontId="11" fillId="9" borderId="75" xfId="0" applyFont="1" applyFill="1" applyBorder="1" applyAlignment="1">
      <alignment horizontal="center"/>
    </xf>
    <xf numFmtId="1" fontId="12" fillId="4" borderId="80" xfId="0" applyNumberFormat="1" applyFont="1" applyFill="1" applyBorder="1" applyAlignment="1">
      <alignment horizontal="center"/>
    </xf>
    <xf numFmtId="0" fontId="12" fillId="4" borderId="74" xfId="0" applyFont="1" applyFill="1" applyBorder="1"/>
    <xf numFmtId="0" fontId="12" fillId="4" borderId="75" xfId="0" applyFont="1" applyFill="1" applyBorder="1"/>
    <xf numFmtId="0" fontId="12" fillId="4" borderId="71" xfId="0" applyFont="1" applyFill="1" applyBorder="1"/>
    <xf numFmtId="0" fontId="12" fillId="4" borderId="70" xfId="0" applyFont="1" applyFill="1" applyBorder="1" applyAlignment="1">
      <alignment horizontal="left"/>
    </xf>
    <xf numFmtId="0" fontId="12" fillId="4" borderId="75" xfId="0" applyFont="1" applyFill="1" applyBorder="1" applyAlignment="1">
      <alignment horizontal="left"/>
    </xf>
    <xf numFmtId="0" fontId="12" fillId="4" borderId="71" xfId="0" applyFont="1" applyFill="1" applyBorder="1" applyAlignment="1">
      <alignment horizontal="left"/>
    </xf>
    <xf numFmtId="0" fontId="12" fillId="4" borderId="80" xfId="0" applyFont="1" applyFill="1" applyBorder="1" applyAlignment="1">
      <alignment horizontal="left"/>
    </xf>
    <xf numFmtId="1" fontId="12" fillId="4" borderId="75" xfId="0" applyNumberFormat="1" applyFont="1" applyFill="1" applyBorder="1"/>
    <xf numFmtId="0" fontId="12" fillId="4" borderId="80" xfId="0" applyFont="1" applyFill="1" applyBorder="1"/>
    <xf numFmtId="0" fontId="11" fillId="4" borderId="81" xfId="0" applyFont="1" applyFill="1" applyBorder="1" applyAlignment="1">
      <alignment horizontal="center"/>
    </xf>
    <xf numFmtId="0" fontId="14" fillId="4" borderId="85" xfId="0" applyFont="1" applyFill="1" applyBorder="1" applyAlignment="1">
      <alignment horizontal="center"/>
    </xf>
    <xf numFmtId="0" fontId="15" fillId="4" borderId="85" xfId="0" applyFont="1" applyFill="1" applyBorder="1" applyAlignment="1">
      <alignment horizontal="center"/>
    </xf>
    <xf numFmtId="0" fontId="15" fillId="4" borderId="82" xfId="0" applyFont="1" applyFill="1" applyBorder="1" applyAlignment="1">
      <alignment horizontal="center"/>
    </xf>
    <xf numFmtId="0" fontId="12" fillId="4" borderId="89" xfId="0" applyFont="1" applyFill="1" applyBorder="1" applyAlignment="1">
      <alignment horizontal="center"/>
    </xf>
    <xf numFmtId="0" fontId="12" fillId="4" borderId="81" xfId="0" applyFont="1" applyFill="1" applyBorder="1" applyAlignment="1">
      <alignment horizontal="center"/>
    </xf>
    <xf numFmtId="0" fontId="12" fillId="4" borderId="85" xfId="0" applyFont="1" applyFill="1" applyBorder="1" applyAlignment="1">
      <alignment horizontal="center"/>
    </xf>
    <xf numFmtId="1" fontId="11" fillId="4" borderId="83" xfId="0" applyNumberFormat="1" applyFont="1" applyFill="1" applyBorder="1" applyAlignment="1">
      <alignment horizontal="center"/>
    </xf>
    <xf numFmtId="0" fontId="11" fillId="41" borderId="85" xfId="0" applyFont="1" applyFill="1" applyBorder="1" applyAlignment="1">
      <alignment horizontal="center"/>
    </xf>
    <xf numFmtId="0" fontId="2" fillId="4" borderId="85" xfId="0" applyFont="1" applyFill="1" applyBorder="1" applyAlignment="1">
      <alignment horizontal="center" vertical="center"/>
    </xf>
    <xf numFmtId="1" fontId="13" fillId="13" borderId="85" xfId="0" applyNumberFormat="1" applyFont="1" applyFill="1" applyBorder="1" applyAlignment="1">
      <alignment horizontal="center"/>
    </xf>
    <xf numFmtId="0" fontId="7" fillId="5" borderId="92" xfId="0" applyFont="1" applyFill="1" applyBorder="1"/>
    <xf numFmtId="164" fontId="13" fillId="11" borderId="117" xfId="0" applyNumberFormat="1" applyFont="1" applyFill="1" applyBorder="1" applyAlignment="1">
      <alignment horizontal="center"/>
    </xf>
    <xf numFmtId="0" fontId="11" fillId="10" borderId="92" xfId="0" applyFont="1" applyFill="1" applyBorder="1" applyAlignment="1">
      <alignment horizontal="center"/>
    </xf>
    <xf numFmtId="0" fontId="10" fillId="4" borderId="93" xfId="0" applyFont="1" applyFill="1" applyBorder="1" applyAlignment="1">
      <alignment horizontal="center"/>
    </xf>
    <xf numFmtId="1" fontId="13" fillId="4" borderId="91" xfId="0" applyNumberFormat="1" applyFont="1" applyFill="1" applyBorder="1" applyAlignment="1">
      <alignment horizontal="center"/>
    </xf>
    <xf numFmtId="0" fontId="11" fillId="4" borderId="90" xfId="0" applyFont="1" applyFill="1" applyBorder="1" applyAlignment="1">
      <alignment horizontal="center"/>
    </xf>
    <xf numFmtId="164" fontId="12" fillId="4" borderId="90" xfId="0" applyNumberFormat="1" applyFont="1" applyFill="1" applyBorder="1" applyAlignment="1">
      <alignment horizontal="center"/>
    </xf>
    <xf numFmtId="164" fontId="12" fillId="4" borderId="93" xfId="0" applyNumberFormat="1" applyFont="1" applyFill="1" applyBorder="1" applyAlignment="1">
      <alignment horizontal="center"/>
    </xf>
    <xf numFmtId="1" fontId="11" fillId="4" borderId="93" xfId="0" applyNumberFormat="1" applyFont="1" applyFill="1" applyBorder="1" applyAlignment="1">
      <alignment horizontal="center"/>
    </xf>
    <xf numFmtId="1" fontId="13" fillId="41" borderId="83" xfId="0" applyNumberFormat="1" applyFont="1" applyFill="1" applyBorder="1" applyAlignment="1">
      <alignment horizontal="center"/>
    </xf>
    <xf numFmtId="0" fontId="15" fillId="4" borderId="90" xfId="0" applyFont="1" applyFill="1" applyBorder="1" applyAlignment="1">
      <alignment horizontal="center"/>
    </xf>
    <xf numFmtId="1" fontId="12" fillId="16" borderId="85" xfId="0" applyNumberFormat="1" applyFont="1" applyFill="1" applyBorder="1" applyAlignment="1">
      <alignment horizontal="center"/>
    </xf>
    <xf numFmtId="1" fontId="12" fillId="4" borderId="85" xfId="0" applyNumberFormat="1" applyFont="1" applyFill="1" applyBorder="1" applyAlignment="1">
      <alignment horizontal="center"/>
    </xf>
    <xf numFmtId="0" fontId="6" fillId="7" borderId="5" xfId="0" applyFont="1" applyFill="1" applyBorder="1" applyAlignment="1">
      <alignment horizontal="center" vertical="center"/>
    </xf>
    <xf numFmtId="0" fontId="6" fillId="7" borderId="6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5" fillId="17" borderId="9" xfId="0" applyFont="1" applyFill="1" applyBorder="1" applyAlignment="1">
      <alignment horizontal="center"/>
    </xf>
    <xf numFmtId="0" fontId="15" fillId="17" borderId="39" xfId="0" applyFont="1" applyFill="1" applyBorder="1" applyAlignment="1">
      <alignment horizontal="center"/>
    </xf>
    <xf numFmtId="0" fontId="15" fillId="7" borderId="9" xfId="0" applyFont="1" applyFill="1" applyBorder="1" applyAlignment="1">
      <alignment horizontal="center"/>
    </xf>
    <xf numFmtId="0" fontId="15" fillId="7" borderId="39" xfId="0" applyFont="1" applyFill="1" applyBorder="1" applyAlignment="1">
      <alignment horizontal="center"/>
    </xf>
    <xf numFmtId="0" fontId="6" fillId="7" borderId="1" xfId="0" applyFont="1" applyFill="1" applyBorder="1" applyAlignment="1">
      <alignment horizontal="center" vertical="center"/>
    </xf>
    <xf numFmtId="0" fontId="6" fillId="7" borderId="2" xfId="0" applyFont="1" applyFill="1" applyBorder="1" applyAlignment="1">
      <alignment horizontal="center" vertical="center"/>
    </xf>
    <xf numFmtId="0" fontId="19" fillId="4" borderId="45" xfId="0" applyFont="1" applyFill="1" applyBorder="1" applyAlignment="1">
      <alignment horizontal="center"/>
    </xf>
    <xf numFmtId="0" fontId="19" fillId="4" borderId="46" xfId="0" applyFont="1" applyFill="1" applyBorder="1" applyAlignment="1">
      <alignment horizontal="center"/>
    </xf>
    <xf numFmtId="0" fontId="19" fillId="4" borderId="47" xfId="0" applyFont="1" applyFill="1" applyBorder="1" applyAlignment="1">
      <alignment horizontal="center"/>
    </xf>
    <xf numFmtId="0" fontId="21" fillId="4" borderId="0" xfId="0" applyFont="1" applyFill="1" applyAlignment="1">
      <alignment horizontal="center"/>
    </xf>
    <xf numFmtId="0" fontId="21" fillId="4" borderId="49" xfId="0" applyFont="1" applyFill="1" applyBorder="1" applyAlignment="1">
      <alignment horizontal="center"/>
    </xf>
    <xf numFmtId="0" fontId="22" fillId="4" borderId="33" xfId="0" applyFont="1" applyFill="1" applyBorder="1" applyAlignment="1">
      <alignment horizontal="center"/>
    </xf>
    <xf numFmtId="0" fontId="22" fillId="4" borderId="51" xfId="0" applyFont="1" applyFill="1" applyBorder="1" applyAlignment="1">
      <alignment horizontal="center"/>
    </xf>
    <xf numFmtId="0" fontId="15" fillId="4" borderId="8" xfId="0" applyFont="1" applyFill="1" applyBorder="1" applyAlignment="1">
      <alignment horizontal="center"/>
    </xf>
    <xf numFmtId="0" fontId="11" fillId="15" borderId="8" xfId="0" applyFont="1" applyFill="1" applyBorder="1" applyAlignment="1">
      <alignment horizontal="center"/>
    </xf>
    <xf numFmtId="0" fontId="11" fillId="15" borderId="52" xfId="0" applyFont="1" applyFill="1" applyBorder="1" applyAlignment="1">
      <alignment horizontal="center"/>
    </xf>
    <xf numFmtId="0" fontId="11" fillId="8" borderId="8" xfId="0" applyFont="1" applyFill="1" applyBorder="1" applyAlignment="1">
      <alignment horizontal="center"/>
    </xf>
    <xf numFmtId="0" fontId="11" fillId="8" borderId="52" xfId="0" applyFont="1" applyFill="1" applyBorder="1" applyAlignment="1">
      <alignment horizontal="center"/>
    </xf>
    <xf numFmtId="0" fontId="11" fillId="12" borderId="8" xfId="0" applyFont="1" applyFill="1" applyBorder="1" applyAlignment="1">
      <alignment horizontal="center"/>
    </xf>
    <xf numFmtId="0" fontId="11" fillId="12" borderId="52" xfId="0" applyFont="1" applyFill="1" applyBorder="1" applyAlignment="1">
      <alignment horizontal="center"/>
    </xf>
    <xf numFmtId="0" fontId="16" fillId="9" borderId="10" xfId="0" applyFont="1" applyFill="1" applyBorder="1" applyAlignment="1">
      <alignment horizontal="center" vertical="center"/>
    </xf>
    <xf numFmtId="0" fontId="16" fillId="9" borderId="11" xfId="0" applyFont="1" applyFill="1" applyBorder="1" applyAlignment="1">
      <alignment horizontal="center" vertical="center"/>
    </xf>
    <xf numFmtId="0" fontId="16" fillId="9" borderId="12" xfId="0" applyFont="1" applyFill="1" applyBorder="1" applyAlignment="1">
      <alignment horizontal="center" vertical="center"/>
    </xf>
    <xf numFmtId="0" fontId="11" fillId="8" borderId="107" xfId="0" applyFont="1" applyFill="1" applyBorder="1" applyAlignment="1">
      <alignment horizontal="center"/>
    </xf>
    <xf numFmtId="0" fontId="11" fillId="8" borderId="108" xfId="0" applyFont="1" applyFill="1" applyBorder="1" applyAlignment="1">
      <alignment horizontal="center"/>
    </xf>
    <xf numFmtId="0" fontId="15" fillId="4" borderId="108" xfId="0" applyFont="1" applyFill="1" applyBorder="1" applyAlignment="1">
      <alignment horizontal="center"/>
    </xf>
    <xf numFmtId="0" fontId="15" fillId="4" borderId="75" xfId="0" applyFont="1" applyFill="1" applyBorder="1" applyAlignment="1">
      <alignment horizontal="center"/>
    </xf>
    <xf numFmtId="0" fontId="11" fillId="12" borderId="70" xfId="0" applyFont="1" applyFill="1" applyBorder="1" applyAlignment="1">
      <alignment horizontal="center"/>
    </xf>
    <xf numFmtId="0" fontId="11" fillId="12" borderId="75" xfId="0" applyFont="1" applyFill="1" applyBorder="1" applyAlignment="1">
      <alignment horizontal="center"/>
    </xf>
    <xf numFmtId="0" fontId="11" fillId="15" borderId="70" xfId="0" applyFont="1" applyFill="1" applyBorder="1" applyAlignment="1">
      <alignment horizontal="center"/>
    </xf>
    <xf numFmtId="0" fontId="11" fillId="15" borderId="75" xfId="0" applyFont="1" applyFill="1" applyBorder="1" applyAlignment="1">
      <alignment horizontal="center"/>
    </xf>
    <xf numFmtId="0" fontId="11" fillId="8" borderId="70" xfId="0" applyFont="1" applyFill="1" applyBorder="1" applyAlignment="1">
      <alignment horizontal="center"/>
    </xf>
    <xf numFmtId="0" fontId="11" fillId="8" borderId="75" xfId="0" applyFont="1" applyFill="1" applyBorder="1" applyAlignment="1">
      <alignment horizontal="center"/>
    </xf>
    <xf numFmtId="0" fontId="25" fillId="19" borderId="57" xfId="1" applyFont="1" applyFill="1" applyBorder="1" applyAlignment="1">
      <alignment horizontal="center" vertical="center"/>
    </xf>
    <xf numFmtId="0" fontId="25" fillId="19" borderId="17" xfId="1" applyFont="1" applyFill="1" applyBorder="1" applyAlignment="1">
      <alignment horizontal="center" vertical="center"/>
    </xf>
    <xf numFmtId="0" fontId="25" fillId="19" borderId="18" xfId="1" applyFont="1" applyFill="1" applyBorder="1" applyAlignment="1">
      <alignment horizontal="center" vertical="center"/>
    </xf>
    <xf numFmtId="0" fontId="24" fillId="12" borderId="16" xfId="1" applyFont="1" applyFill="1" applyBorder="1" applyAlignment="1">
      <alignment horizontal="center" vertical="center"/>
    </xf>
    <xf numFmtId="0" fontId="24" fillId="12" borderId="17" xfId="1" applyFont="1" applyFill="1" applyBorder="1" applyAlignment="1">
      <alignment horizontal="center" vertical="center"/>
    </xf>
    <xf numFmtId="0" fontId="24" fillId="12" borderId="18" xfId="1" applyFont="1" applyFill="1" applyBorder="1" applyAlignment="1">
      <alignment horizontal="center" vertical="center"/>
    </xf>
    <xf numFmtId="0" fontId="24" fillId="2" borderId="16" xfId="1" applyFont="1" applyFill="1" applyBorder="1" applyAlignment="1">
      <alignment horizontal="center" vertical="center"/>
    </xf>
    <xf numFmtId="0" fontId="24" fillId="2" borderId="17" xfId="1" applyFont="1" applyFill="1" applyBorder="1" applyAlignment="1">
      <alignment horizontal="center" vertical="center"/>
    </xf>
    <xf numFmtId="0" fontId="24" fillId="2" borderId="18" xfId="1" applyFont="1" applyFill="1" applyBorder="1" applyAlignment="1">
      <alignment horizontal="center" vertical="center"/>
    </xf>
    <xf numFmtId="0" fontId="25" fillId="43" borderId="34" xfId="1" applyFont="1" applyFill="1" applyBorder="1" applyAlignment="1">
      <alignment horizontal="center" vertical="center"/>
    </xf>
    <xf numFmtId="0" fontId="25" fillId="43" borderId="17" xfId="1" applyFont="1" applyFill="1" applyBorder="1" applyAlignment="1">
      <alignment horizontal="center" vertical="center"/>
    </xf>
    <xf numFmtId="0" fontId="25" fillId="43" borderId="55" xfId="1" applyFont="1" applyFill="1" applyBorder="1" applyAlignment="1">
      <alignment horizontal="center" vertical="center"/>
    </xf>
    <xf numFmtId="0" fontId="25" fillId="43" borderId="56" xfId="1" applyFont="1" applyFill="1" applyBorder="1" applyAlignment="1">
      <alignment horizontal="center" vertical="center"/>
    </xf>
    <xf numFmtId="0" fontId="25" fillId="43" borderId="57" xfId="1" applyFont="1" applyFill="1" applyBorder="1" applyAlignment="1">
      <alignment horizontal="center" vertical="center"/>
    </xf>
    <xf numFmtId="0" fontId="25" fillId="43" borderId="18" xfId="1" applyFont="1" applyFill="1" applyBorder="1" applyAlignment="1">
      <alignment horizontal="center" vertical="center"/>
    </xf>
    <xf numFmtId="0" fontId="25" fillId="44" borderId="34" xfId="1" applyFont="1" applyFill="1" applyBorder="1" applyAlignment="1">
      <alignment horizontal="center" vertical="center"/>
    </xf>
    <xf numFmtId="0" fontId="25" fillId="44" borderId="17" xfId="1" applyFont="1" applyFill="1" applyBorder="1" applyAlignment="1">
      <alignment horizontal="center" vertical="center"/>
    </xf>
    <xf numFmtId="0" fontId="25" fillId="44" borderId="55" xfId="1" applyFont="1" applyFill="1" applyBorder="1" applyAlignment="1">
      <alignment horizontal="center" vertical="center"/>
    </xf>
    <xf numFmtId="0" fontId="25" fillId="44" borderId="56" xfId="1" applyFont="1" applyFill="1" applyBorder="1" applyAlignment="1">
      <alignment horizontal="center" vertical="center"/>
    </xf>
    <xf numFmtId="0" fontId="25" fillId="44" borderId="57" xfId="1" applyFont="1" applyFill="1" applyBorder="1" applyAlignment="1">
      <alignment horizontal="center" vertical="center"/>
    </xf>
    <xf numFmtId="0" fontId="15" fillId="4" borderId="109" xfId="0" applyFont="1" applyFill="1" applyBorder="1"/>
    <xf numFmtId="0" fontId="2" fillId="5" borderId="75" xfId="0" applyFont="1" applyFill="1" applyBorder="1"/>
    <xf numFmtId="1" fontId="11" fillId="16" borderId="80" xfId="0" applyNumberFormat="1" applyFont="1" applyFill="1" applyBorder="1" applyAlignment="1">
      <alignment horizontal="center"/>
    </xf>
    <xf numFmtId="0" fontId="35" fillId="4" borderId="85" xfId="0" applyFont="1" applyFill="1" applyBorder="1" applyAlignment="1">
      <alignment horizontal="center"/>
    </xf>
    <xf numFmtId="0" fontId="7" fillId="4" borderId="75" xfId="0" applyFont="1" applyFill="1" applyBorder="1"/>
    <xf numFmtId="1" fontId="13" fillId="41" borderId="71" xfId="0" applyNumberFormat="1" applyFont="1" applyFill="1" applyBorder="1" applyAlignment="1">
      <alignment horizontal="center"/>
    </xf>
    <xf numFmtId="1" fontId="11" fillId="4" borderId="75" xfId="0" applyNumberFormat="1" applyFont="1" applyFill="1" applyBorder="1" applyAlignment="1">
      <alignment horizontal="center"/>
    </xf>
    <xf numFmtId="1" fontId="13" fillId="42" borderId="85" xfId="0" applyNumberFormat="1" applyFont="1" applyFill="1" applyBorder="1" applyAlignment="1">
      <alignment horizontal="center"/>
    </xf>
    <xf numFmtId="0" fontId="7" fillId="4" borderId="75" xfId="0" applyFont="1" applyFill="1" applyBorder="1" applyAlignment="1">
      <alignment horizontal="left"/>
    </xf>
    <xf numFmtId="1" fontId="13" fillId="41" borderId="82" xfId="0" applyNumberFormat="1" applyFont="1" applyFill="1" applyBorder="1" applyAlignment="1">
      <alignment horizontal="center"/>
    </xf>
    <xf numFmtId="1" fontId="11" fillId="16" borderId="89" xfId="0" applyNumberFormat="1" applyFont="1" applyFill="1" applyBorder="1" applyAlignment="1">
      <alignment horizontal="center"/>
    </xf>
    <xf numFmtId="0" fontId="11" fillId="41" borderId="82" xfId="0" applyFont="1" applyFill="1" applyBorder="1" applyAlignment="1">
      <alignment horizontal="center"/>
    </xf>
    <xf numFmtId="0" fontId="7" fillId="4" borderId="92" xfId="0" applyFont="1" applyFill="1" applyBorder="1"/>
    <xf numFmtId="0" fontId="3" fillId="6" borderId="90" xfId="0" applyFont="1" applyFill="1" applyBorder="1"/>
    <xf numFmtId="0" fontId="6" fillId="4" borderId="91" xfId="0" applyFont="1" applyFill="1" applyBorder="1" applyAlignment="1">
      <alignment horizontal="center"/>
    </xf>
    <xf numFmtId="20" fontId="2" fillId="4" borderId="117" xfId="0" applyNumberFormat="1" applyFont="1" applyFill="1" applyBorder="1" applyAlignment="1">
      <alignment horizontal="center" vertical="center"/>
    </xf>
    <xf numFmtId="1" fontId="12" fillId="4" borderId="0" xfId="0" applyNumberFormat="1" applyFont="1" applyFill="1"/>
    <xf numFmtId="0" fontId="12" fillId="0" borderId="0" xfId="0" applyFont="1"/>
    <xf numFmtId="164" fontId="12" fillId="4" borderId="0" xfId="0" applyNumberFormat="1" applyFont="1" applyFill="1"/>
    <xf numFmtId="49" fontId="12" fillId="4" borderId="0" xfId="0" applyNumberFormat="1" applyFont="1" applyFill="1"/>
    <xf numFmtId="1" fontId="11" fillId="4" borderId="0" xfId="0" applyNumberFormat="1" applyFont="1" applyFill="1"/>
    <xf numFmtId="1" fontId="11" fillId="4" borderId="0" xfId="0" applyNumberFormat="1" applyFont="1" applyFill="1" applyAlignment="1">
      <alignment horizontal="center"/>
    </xf>
    <xf numFmtId="1" fontId="12" fillId="0" borderId="6" xfId="0" applyNumberFormat="1" applyFont="1" applyBorder="1" applyAlignment="1">
      <alignment horizontal="center"/>
    </xf>
    <xf numFmtId="1" fontId="12" fillId="11" borderId="6" xfId="0" applyNumberFormat="1" applyFont="1" applyFill="1" applyBorder="1" applyAlignment="1">
      <alignment horizontal="center"/>
    </xf>
    <xf numFmtId="0" fontId="11" fillId="4" borderId="6" xfId="0" applyFont="1" applyFill="1" applyBorder="1" applyAlignment="1">
      <alignment horizontal="center"/>
    </xf>
    <xf numFmtId="164" fontId="12" fillId="4" borderId="6" xfId="0" applyNumberFormat="1" applyFont="1" applyFill="1" applyBorder="1" applyAlignment="1">
      <alignment horizontal="center"/>
    </xf>
    <xf numFmtId="49" fontId="12" fillId="4" borderId="6" xfId="0" applyNumberFormat="1" applyFont="1" applyFill="1" applyBorder="1" applyAlignment="1">
      <alignment horizontal="center"/>
    </xf>
    <xf numFmtId="0" fontId="36" fillId="4" borderId="118" xfId="0" applyFont="1" applyFill="1" applyBorder="1" applyAlignment="1">
      <alignment horizontal="center" vertical="center"/>
    </xf>
    <xf numFmtId="0" fontId="36" fillId="4" borderId="119" xfId="0" applyFont="1" applyFill="1" applyBorder="1" applyAlignment="1">
      <alignment horizontal="center" vertical="center"/>
    </xf>
    <xf numFmtId="0" fontId="36" fillId="4" borderId="120" xfId="0" applyFont="1" applyFill="1" applyBorder="1" applyAlignment="1">
      <alignment horizontal="center" vertical="center"/>
    </xf>
    <xf numFmtId="1" fontId="12" fillId="4" borderId="0" xfId="0" applyNumberFormat="1" applyFont="1" applyFill="1" applyAlignment="1">
      <alignment horizontal="center"/>
    </xf>
    <xf numFmtId="0" fontId="11" fillId="45" borderId="6" xfId="0" applyFont="1" applyFill="1" applyBorder="1" applyAlignment="1">
      <alignment horizontal="center"/>
    </xf>
    <xf numFmtId="0" fontId="11" fillId="11" borderId="6" xfId="0" applyFont="1" applyFill="1" applyBorder="1" applyAlignment="1">
      <alignment horizontal="center"/>
    </xf>
    <xf numFmtId="1" fontId="12" fillId="4" borderId="6" xfId="0" applyNumberFormat="1" applyFont="1" applyFill="1" applyBorder="1" applyAlignment="1">
      <alignment horizontal="center"/>
    </xf>
    <xf numFmtId="0" fontId="36" fillId="4" borderId="121" xfId="0" applyFont="1" applyFill="1" applyBorder="1" applyAlignment="1">
      <alignment horizontal="center" vertical="center"/>
    </xf>
    <xf numFmtId="0" fontId="36" fillId="4" borderId="122" xfId="0" applyFont="1" applyFill="1" applyBorder="1" applyAlignment="1">
      <alignment horizontal="center" vertical="center"/>
    </xf>
    <xf numFmtId="0" fontId="36" fillId="4" borderId="123" xfId="0" applyFont="1" applyFill="1" applyBorder="1" applyAlignment="1">
      <alignment horizontal="center" vertical="center"/>
    </xf>
    <xf numFmtId="0" fontId="11" fillId="15" borderId="6" xfId="0" applyFont="1" applyFill="1" applyBorder="1" applyAlignment="1">
      <alignment horizontal="center"/>
    </xf>
    <xf numFmtId="0" fontId="37" fillId="2" borderId="124" xfId="0" applyFont="1" applyFill="1" applyBorder="1" applyAlignment="1">
      <alignment horizontal="center" vertical="center"/>
    </xf>
    <xf numFmtId="0" fontId="37" fillId="2" borderId="125" xfId="0" applyFont="1" applyFill="1" applyBorder="1" applyAlignment="1">
      <alignment horizontal="center" vertical="center"/>
    </xf>
    <xf numFmtId="0" fontId="37" fillId="2" borderId="126" xfId="0" applyFont="1" applyFill="1" applyBorder="1" applyAlignment="1">
      <alignment horizontal="center" vertical="center"/>
    </xf>
    <xf numFmtId="0" fontId="12" fillId="0" borderId="6" xfId="0" applyFont="1" applyBorder="1" applyAlignment="1">
      <alignment horizontal="center"/>
    </xf>
    <xf numFmtId="0" fontId="12" fillId="11" borderId="6" xfId="0" applyFont="1" applyFill="1" applyBorder="1" applyAlignment="1">
      <alignment horizontal="center"/>
    </xf>
    <xf numFmtId="0" fontId="38" fillId="4" borderId="6" xfId="0" applyFont="1" applyFill="1" applyBorder="1" applyAlignment="1">
      <alignment horizontal="center"/>
    </xf>
    <xf numFmtId="0" fontId="37" fillId="2" borderId="127" xfId="0" applyFont="1" applyFill="1" applyBorder="1" applyAlignment="1">
      <alignment horizontal="center" vertical="center"/>
    </xf>
    <xf numFmtId="0" fontId="37" fillId="2" borderId="128" xfId="0" applyFont="1" applyFill="1" applyBorder="1" applyAlignment="1">
      <alignment horizontal="center" vertical="center"/>
    </xf>
    <xf numFmtId="0" fontId="37" fillId="2" borderId="129" xfId="0" applyFont="1" applyFill="1" applyBorder="1" applyAlignment="1">
      <alignment horizontal="center" vertical="center"/>
    </xf>
    <xf numFmtId="0" fontId="12" fillId="0" borderId="6" xfId="0" applyFont="1" applyBorder="1" applyAlignment="1">
      <alignment horizontal="center" wrapText="1"/>
    </xf>
    <xf numFmtId="0" fontId="12" fillId="11" borderId="6" xfId="0" applyFont="1" applyFill="1" applyBorder="1" applyAlignment="1">
      <alignment horizontal="center" wrapText="1"/>
    </xf>
    <xf numFmtId="0" fontId="39" fillId="4" borderId="6" xfId="0" applyFont="1" applyFill="1" applyBorder="1" applyAlignment="1">
      <alignment horizontal="center"/>
    </xf>
    <xf numFmtId="0" fontId="40" fillId="4" borderId="6" xfId="0" applyFont="1" applyFill="1" applyBorder="1" applyAlignment="1">
      <alignment horizontal="center"/>
    </xf>
    <xf numFmtId="1" fontId="11" fillId="4" borderId="33" xfId="0" applyNumberFormat="1" applyFont="1" applyFill="1" applyBorder="1" applyAlignment="1">
      <alignment horizontal="center"/>
    </xf>
    <xf numFmtId="1" fontId="38" fillId="4" borderId="6" xfId="0" applyNumberFormat="1" applyFont="1" applyFill="1" applyBorder="1" applyAlignment="1">
      <alignment horizontal="center"/>
    </xf>
    <xf numFmtId="1" fontId="11" fillId="4" borderId="6" xfId="0" applyNumberFormat="1" applyFont="1" applyFill="1" applyBorder="1" applyAlignment="1">
      <alignment horizontal="center"/>
    </xf>
    <xf numFmtId="0" fontId="12" fillId="4" borderId="6" xfId="0" applyFont="1" applyFill="1" applyBorder="1" applyAlignment="1">
      <alignment horizontal="center"/>
    </xf>
    <xf numFmtId="1" fontId="12" fillId="4" borderId="130" xfId="0" applyNumberFormat="1" applyFont="1" applyFill="1" applyBorder="1" applyAlignment="1">
      <alignment horizontal="center"/>
    </xf>
    <xf numFmtId="0" fontId="12" fillId="4" borderId="131" xfId="0" applyFont="1" applyFill="1" applyBorder="1" applyAlignment="1">
      <alignment horizontal="center"/>
    </xf>
    <xf numFmtId="1" fontId="11" fillId="4" borderId="10" xfId="0" applyNumberFormat="1" applyFont="1" applyFill="1" applyBorder="1" applyAlignment="1">
      <alignment horizontal="center"/>
    </xf>
    <xf numFmtId="1" fontId="11" fillId="4" borderId="11" xfId="0" applyNumberFormat="1" applyFont="1" applyFill="1" applyBorder="1" applyAlignment="1">
      <alignment horizontal="center"/>
    </xf>
    <xf numFmtId="1" fontId="11" fillId="4" borderId="12" xfId="0" applyNumberFormat="1" applyFont="1" applyFill="1" applyBorder="1" applyAlignment="1">
      <alignment horizontal="center"/>
    </xf>
    <xf numFmtId="0" fontId="41" fillId="4" borderId="132" xfId="0" applyFont="1" applyFill="1" applyBorder="1" applyAlignment="1">
      <alignment vertical="center"/>
    </xf>
    <xf numFmtId="0" fontId="41" fillId="4" borderId="133" xfId="0" applyFont="1" applyFill="1" applyBorder="1" applyAlignment="1">
      <alignment vertical="center"/>
    </xf>
    <xf numFmtId="1" fontId="41" fillId="4" borderId="11" xfId="0" applyNumberFormat="1" applyFont="1" applyFill="1" applyBorder="1"/>
    <xf numFmtId="1" fontId="41" fillId="4" borderId="11" xfId="0" applyNumberFormat="1" applyFont="1" applyFill="1" applyBorder="1" applyAlignment="1">
      <alignment horizontal="center"/>
    </xf>
    <xf numFmtId="1" fontId="41" fillId="4" borderId="12" xfId="0" applyNumberFormat="1" applyFont="1" applyFill="1" applyBorder="1"/>
    <xf numFmtId="0" fontId="41" fillId="0" borderId="132" xfId="0" applyFont="1" applyBorder="1" applyAlignment="1">
      <alignment horizontal="center"/>
    </xf>
    <xf numFmtId="0" fontId="41" fillId="0" borderId="133" xfId="0" applyFont="1" applyBorder="1" applyAlignment="1">
      <alignment horizontal="center"/>
    </xf>
    <xf numFmtId="0" fontId="41" fillId="11" borderId="133" xfId="0" applyFont="1" applyFill="1" applyBorder="1" applyAlignment="1">
      <alignment horizontal="center"/>
    </xf>
    <xf numFmtId="0" fontId="41" fillId="4" borderId="133" xfId="0" applyFont="1" applyFill="1" applyBorder="1" applyAlignment="1">
      <alignment horizontal="center"/>
    </xf>
    <xf numFmtId="0" fontId="41" fillId="4" borderId="134" xfId="0" applyFont="1" applyFill="1" applyBorder="1" applyAlignment="1">
      <alignment horizontal="center"/>
    </xf>
    <xf numFmtId="0" fontId="6" fillId="7" borderId="135" xfId="0" applyFont="1" applyFill="1" applyBorder="1" applyAlignment="1">
      <alignment horizontal="center" vertical="center"/>
    </xf>
    <xf numFmtId="0" fontId="6" fillId="7" borderId="40" xfId="0" applyFont="1" applyFill="1" applyBorder="1" applyAlignment="1">
      <alignment horizontal="center" vertical="center"/>
    </xf>
    <xf numFmtId="0" fontId="6" fillId="7" borderId="40" xfId="0" applyFont="1" applyFill="1" applyBorder="1" applyAlignment="1">
      <alignment horizontal="center" vertical="center"/>
    </xf>
    <xf numFmtId="0" fontId="12" fillId="4" borderId="6" xfId="0" applyFont="1" applyFill="1" applyBorder="1"/>
    <xf numFmtId="0" fontId="12" fillId="2" borderId="6" xfId="0" applyFont="1" applyFill="1" applyBorder="1" applyAlignment="1">
      <alignment horizontal="center"/>
    </xf>
    <xf numFmtId="0" fontId="12" fillId="40" borderId="6" xfId="0" applyFont="1" applyFill="1" applyBorder="1"/>
    <xf numFmtId="0" fontId="12" fillId="0" borderId="6" xfId="0" applyFont="1" applyBorder="1" applyAlignment="1">
      <alignment horizontal="center"/>
    </xf>
    <xf numFmtId="0" fontId="7" fillId="4" borderId="6" xfId="0" applyFont="1" applyFill="1" applyBorder="1" applyAlignment="1">
      <alignment horizontal="center"/>
    </xf>
    <xf numFmtId="0" fontId="11" fillId="46" borderId="6" xfId="0" applyFont="1" applyFill="1" applyBorder="1" applyAlignment="1">
      <alignment horizontal="center"/>
    </xf>
    <xf numFmtId="0" fontId="10" fillId="2" borderId="136" xfId="0" applyFont="1" applyFill="1" applyBorder="1" applyAlignment="1">
      <alignment horizontal="center" vertical="center"/>
    </xf>
  </cellXfs>
  <cellStyles count="3">
    <cellStyle name="Normální" xfId="0" builtinId="0"/>
    <cellStyle name="Normální 3" xfId="1" xr:uid="{00000000-0005-0000-0000-000001000000}"/>
    <cellStyle name="Normální 4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10"/>
  <sheetViews>
    <sheetView workbookViewId="0">
      <selection activeCell="E113" sqref="E113"/>
    </sheetView>
  </sheetViews>
  <sheetFormatPr defaultRowHeight="14.4" x14ac:dyDescent="0.3"/>
  <cols>
    <col min="1" max="1" width="5" style="13" customWidth="1"/>
    <col min="2" max="2" width="24.6640625" style="13" customWidth="1"/>
    <col min="3" max="3" width="5.44140625" style="13" customWidth="1"/>
    <col min="4" max="4" width="3.44140625" style="13" customWidth="1"/>
    <col min="5" max="5" width="24.44140625" style="13" customWidth="1"/>
    <col min="6" max="6" width="6.44140625" style="13" customWidth="1"/>
    <col min="7" max="7" width="9.109375" style="13"/>
  </cols>
  <sheetData>
    <row r="1" spans="1:7" s="33" customFormat="1" ht="28.5" customHeight="1" x14ac:dyDescent="0.3">
      <c r="A1" s="512" t="s">
        <v>0</v>
      </c>
      <c r="B1" s="513"/>
      <c r="C1" s="513"/>
      <c r="D1" s="513"/>
      <c r="E1" s="514" t="s">
        <v>1</v>
      </c>
      <c r="F1" s="515"/>
      <c r="G1" s="1" t="s">
        <v>2</v>
      </c>
    </row>
    <row r="2" spans="1:7" x14ac:dyDescent="0.3">
      <c r="A2" s="510" t="s">
        <v>3</v>
      </c>
      <c r="B2" s="511" t="s">
        <v>4</v>
      </c>
      <c r="C2" s="511"/>
      <c r="D2" s="511"/>
      <c r="E2" s="14" t="s">
        <v>5</v>
      </c>
      <c r="F2" s="14"/>
      <c r="G2" s="15"/>
    </row>
    <row r="3" spans="1:7" x14ac:dyDescent="0.3">
      <c r="A3" s="510"/>
      <c r="B3" s="511" t="s">
        <v>6</v>
      </c>
      <c r="C3" s="511"/>
      <c r="D3" s="511"/>
      <c r="E3" s="14" t="s">
        <v>7</v>
      </c>
      <c r="F3" s="14"/>
      <c r="G3" s="16"/>
    </row>
    <row r="4" spans="1:7" x14ac:dyDescent="0.3">
      <c r="A4" s="17" t="s">
        <v>8</v>
      </c>
      <c r="B4" s="2" t="s">
        <v>9</v>
      </c>
      <c r="C4" s="2" t="s">
        <v>10</v>
      </c>
      <c r="D4" s="2" t="s">
        <v>11</v>
      </c>
      <c r="E4" s="2" t="s">
        <v>12</v>
      </c>
      <c r="F4" s="18" t="s">
        <v>13</v>
      </c>
      <c r="G4" s="2" t="s">
        <v>14</v>
      </c>
    </row>
    <row r="5" spans="1:7" x14ac:dyDescent="0.3">
      <c r="A5" s="19">
        <v>1</v>
      </c>
      <c r="B5" s="4" t="s">
        <v>15</v>
      </c>
      <c r="C5" s="3">
        <v>2015</v>
      </c>
      <c r="D5" s="3">
        <f t="shared" ref="D5:D10" si="0">SUM(2023-C5)</f>
        <v>8</v>
      </c>
      <c r="E5" s="4" t="s">
        <v>16</v>
      </c>
      <c r="F5" s="20">
        <v>15</v>
      </c>
      <c r="G5" s="21">
        <v>5.2083333333333336E-2</v>
      </c>
    </row>
    <row r="6" spans="1:7" x14ac:dyDescent="0.3">
      <c r="A6" s="19">
        <v>2</v>
      </c>
      <c r="B6" s="4" t="s">
        <v>17</v>
      </c>
      <c r="C6" s="3">
        <v>2016</v>
      </c>
      <c r="D6" s="3">
        <f t="shared" si="0"/>
        <v>7</v>
      </c>
      <c r="E6" s="5" t="s">
        <v>18</v>
      </c>
      <c r="F6" s="22">
        <v>12</v>
      </c>
      <c r="G6" s="21">
        <v>5.8333333333333327E-2</v>
      </c>
    </row>
    <row r="7" spans="1:7" x14ac:dyDescent="0.3">
      <c r="A7" s="19">
        <v>3</v>
      </c>
      <c r="B7" s="5" t="s">
        <v>19</v>
      </c>
      <c r="C7" s="3">
        <v>2016</v>
      </c>
      <c r="D7" s="3">
        <f t="shared" si="0"/>
        <v>7</v>
      </c>
      <c r="E7" s="5" t="s">
        <v>16</v>
      </c>
      <c r="F7" s="22">
        <v>10</v>
      </c>
      <c r="G7" s="21">
        <v>6.0416666666666667E-2</v>
      </c>
    </row>
    <row r="8" spans="1:7" x14ac:dyDescent="0.3">
      <c r="A8" s="19">
        <v>4</v>
      </c>
      <c r="B8" s="23" t="s">
        <v>20</v>
      </c>
      <c r="C8" s="6">
        <v>2015</v>
      </c>
      <c r="D8" s="6">
        <f t="shared" si="0"/>
        <v>8</v>
      </c>
      <c r="E8" s="7" t="s">
        <v>18</v>
      </c>
      <c r="F8" s="22">
        <v>8</v>
      </c>
      <c r="G8" s="21">
        <v>6.3888888888888884E-2</v>
      </c>
    </row>
    <row r="9" spans="1:7" x14ac:dyDescent="0.3">
      <c r="A9" s="19">
        <v>5</v>
      </c>
      <c r="B9" s="4" t="s">
        <v>21</v>
      </c>
      <c r="C9" s="3">
        <v>2016</v>
      </c>
      <c r="D9" s="3">
        <f t="shared" si="0"/>
        <v>7</v>
      </c>
      <c r="E9" s="4" t="s">
        <v>16</v>
      </c>
      <c r="F9" s="22">
        <v>7</v>
      </c>
      <c r="G9" s="21">
        <v>6.5972222222222224E-2</v>
      </c>
    </row>
    <row r="10" spans="1:7" x14ac:dyDescent="0.3">
      <c r="A10" s="19">
        <v>6</v>
      </c>
      <c r="B10" s="4" t="s">
        <v>22</v>
      </c>
      <c r="C10" s="3">
        <v>2016</v>
      </c>
      <c r="D10" s="3">
        <f t="shared" si="0"/>
        <v>7</v>
      </c>
      <c r="E10" s="4" t="s">
        <v>18</v>
      </c>
      <c r="F10" s="24">
        <v>6</v>
      </c>
      <c r="G10" s="21">
        <v>8.1250000000000003E-2</v>
      </c>
    </row>
    <row r="11" spans="1:7" x14ac:dyDescent="0.3">
      <c r="A11" s="508" t="s">
        <v>23</v>
      </c>
      <c r="B11" s="509" t="s">
        <v>24</v>
      </c>
      <c r="C11" s="509"/>
      <c r="D11" s="509"/>
      <c r="E11" s="25" t="s">
        <v>5</v>
      </c>
      <c r="F11" s="25"/>
      <c r="G11" s="26"/>
    </row>
    <row r="12" spans="1:7" x14ac:dyDescent="0.3">
      <c r="A12" s="508"/>
      <c r="B12" s="509" t="s">
        <v>6</v>
      </c>
      <c r="C12" s="509"/>
      <c r="D12" s="509"/>
      <c r="E12" s="25" t="s">
        <v>7</v>
      </c>
      <c r="F12" s="25"/>
      <c r="G12" s="8"/>
    </row>
    <row r="13" spans="1:7" x14ac:dyDescent="0.3">
      <c r="A13" s="27" t="s">
        <v>8</v>
      </c>
      <c r="B13" s="9" t="s">
        <v>9</v>
      </c>
      <c r="C13" s="8" t="s">
        <v>10</v>
      </c>
      <c r="D13" s="9" t="s">
        <v>11</v>
      </c>
      <c r="E13" s="9" t="s">
        <v>12</v>
      </c>
      <c r="F13" s="28" t="s">
        <v>13</v>
      </c>
      <c r="G13" s="9" t="s">
        <v>14</v>
      </c>
    </row>
    <row r="14" spans="1:7" x14ac:dyDescent="0.3">
      <c r="A14" s="19">
        <v>1</v>
      </c>
      <c r="B14" s="23" t="s">
        <v>25</v>
      </c>
      <c r="C14" s="6">
        <v>2015</v>
      </c>
      <c r="D14" s="6">
        <f t="shared" ref="D14:D23" si="1">SUM(2023-C14)</f>
        <v>8</v>
      </c>
      <c r="E14" s="7" t="s">
        <v>18</v>
      </c>
      <c r="F14" s="29">
        <v>15</v>
      </c>
      <c r="G14" s="21">
        <v>4.7222222222222221E-2</v>
      </c>
    </row>
    <row r="15" spans="1:7" x14ac:dyDescent="0.3">
      <c r="A15" s="19">
        <v>2</v>
      </c>
      <c r="B15" s="5" t="s">
        <v>26</v>
      </c>
      <c r="C15" s="3">
        <v>2015</v>
      </c>
      <c r="D15" s="3">
        <f t="shared" si="1"/>
        <v>8</v>
      </c>
      <c r="E15" s="4" t="s">
        <v>16</v>
      </c>
      <c r="F15" s="20">
        <v>12</v>
      </c>
      <c r="G15" s="21">
        <v>4.8611111111111112E-2</v>
      </c>
    </row>
    <row r="16" spans="1:7" x14ac:dyDescent="0.3">
      <c r="A16" s="19">
        <v>3</v>
      </c>
      <c r="B16" s="30" t="s">
        <v>27</v>
      </c>
      <c r="C16" s="6">
        <v>2015</v>
      </c>
      <c r="D16" s="6">
        <f t="shared" si="1"/>
        <v>8</v>
      </c>
      <c r="E16" s="7" t="s">
        <v>18</v>
      </c>
      <c r="F16" s="29">
        <v>10</v>
      </c>
      <c r="G16" s="21">
        <v>4.9305555555555554E-2</v>
      </c>
    </row>
    <row r="17" spans="1:7" x14ac:dyDescent="0.3">
      <c r="A17" s="19">
        <v>4</v>
      </c>
      <c r="B17" s="23" t="s">
        <v>28</v>
      </c>
      <c r="C17" s="6">
        <v>2015</v>
      </c>
      <c r="D17" s="6">
        <f t="shared" si="1"/>
        <v>8</v>
      </c>
      <c r="E17" s="7" t="s">
        <v>18</v>
      </c>
      <c r="F17" s="29">
        <v>8</v>
      </c>
      <c r="G17" s="21">
        <v>4.9999999999999996E-2</v>
      </c>
    </row>
    <row r="18" spans="1:7" x14ac:dyDescent="0.3">
      <c r="A18" s="19">
        <v>5</v>
      </c>
      <c r="B18" s="30" t="s">
        <v>29</v>
      </c>
      <c r="C18" s="6">
        <v>2015</v>
      </c>
      <c r="D18" s="6">
        <f t="shared" si="1"/>
        <v>8</v>
      </c>
      <c r="E18" s="7" t="s">
        <v>18</v>
      </c>
      <c r="F18" s="29">
        <v>7</v>
      </c>
      <c r="G18" s="21">
        <v>5.0694444444444452E-2</v>
      </c>
    </row>
    <row r="19" spans="1:7" x14ac:dyDescent="0.3">
      <c r="A19" s="19">
        <v>6</v>
      </c>
      <c r="B19" s="30" t="s">
        <v>30</v>
      </c>
      <c r="C19" s="6">
        <v>2015</v>
      </c>
      <c r="D19" s="6">
        <f t="shared" si="1"/>
        <v>8</v>
      </c>
      <c r="E19" s="7" t="s">
        <v>18</v>
      </c>
      <c r="F19" s="29">
        <v>6</v>
      </c>
      <c r="G19" s="21">
        <v>5.6944444444444443E-2</v>
      </c>
    </row>
    <row r="20" spans="1:7" x14ac:dyDescent="0.3">
      <c r="A20" s="19">
        <v>7</v>
      </c>
      <c r="B20" s="30" t="s">
        <v>31</v>
      </c>
      <c r="C20" s="6">
        <v>2015</v>
      </c>
      <c r="D20" s="6">
        <f t="shared" si="1"/>
        <v>8</v>
      </c>
      <c r="E20" s="7" t="s">
        <v>18</v>
      </c>
      <c r="F20" s="29">
        <v>5</v>
      </c>
      <c r="G20" s="21">
        <v>5.7638888888888885E-2</v>
      </c>
    </row>
    <row r="21" spans="1:7" x14ac:dyDescent="0.3">
      <c r="A21" s="19">
        <v>8</v>
      </c>
      <c r="B21" s="30" t="s">
        <v>32</v>
      </c>
      <c r="C21" s="6">
        <v>2015</v>
      </c>
      <c r="D21" s="6">
        <f t="shared" si="1"/>
        <v>8</v>
      </c>
      <c r="E21" s="7" t="s">
        <v>18</v>
      </c>
      <c r="F21" s="29">
        <v>4</v>
      </c>
      <c r="G21" s="21">
        <v>6.0416666666666667E-2</v>
      </c>
    </row>
    <row r="22" spans="1:7" x14ac:dyDescent="0.3">
      <c r="A22" s="19">
        <v>9</v>
      </c>
      <c r="B22" s="4" t="s">
        <v>33</v>
      </c>
      <c r="C22" s="3">
        <v>2016</v>
      </c>
      <c r="D22" s="3">
        <f t="shared" si="1"/>
        <v>7</v>
      </c>
      <c r="E22" s="4" t="s">
        <v>16</v>
      </c>
      <c r="F22" s="29">
        <v>3</v>
      </c>
      <c r="G22" s="21">
        <v>6.25E-2</v>
      </c>
    </row>
    <row r="23" spans="1:7" x14ac:dyDescent="0.3">
      <c r="A23" s="19">
        <v>10</v>
      </c>
      <c r="B23" s="30" t="s">
        <v>34</v>
      </c>
      <c r="C23" s="6">
        <v>2015</v>
      </c>
      <c r="D23" s="6">
        <f t="shared" si="1"/>
        <v>8</v>
      </c>
      <c r="E23" s="7" t="s">
        <v>18</v>
      </c>
      <c r="F23" s="22">
        <v>2</v>
      </c>
      <c r="G23" s="21">
        <v>6.5277777777777782E-2</v>
      </c>
    </row>
    <row r="24" spans="1:7" x14ac:dyDescent="0.3">
      <c r="A24" s="510" t="s">
        <v>35</v>
      </c>
      <c r="B24" s="511" t="s">
        <v>36</v>
      </c>
      <c r="C24" s="511"/>
      <c r="D24" s="511"/>
      <c r="E24" s="14" t="s">
        <v>37</v>
      </c>
      <c r="F24" s="14"/>
      <c r="G24" s="15"/>
    </row>
    <row r="25" spans="1:7" ht="17.25" customHeight="1" x14ac:dyDescent="0.3">
      <c r="A25" s="510"/>
      <c r="B25" s="511" t="s">
        <v>38</v>
      </c>
      <c r="C25" s="511"/>
      <c r="D25" s="511"/>
      <c r="E25" s="14" t="s">
        <v>39</v>
      </c>
      <c r="F25" s="14"/>
      <c r="G25" s="16"/>
    </row>
    <row r="26" spans="1:7" x14ac:dyDescent="0.3">
      <c r="A26" s="17" t="s">
        <v>8</v>
      </c>
      <c r="B26" s="2" t="s">
        <v>9</v>
      </c>
      <c r="C26" s="2" t="s">
        <v>10</v>
      </c>
      <c r="D26" s="2" t="s">
        <v>11</v>
      </c>
      <c r="E26" s="2" t="s">
        <v>12</v>
      </c>
      <c r="F26" s="18" t="s">
        <v>13</v>
      </c>
      <c r="G26" s="2" t="s">
        <v>14</v>
      </c>
    </row>
    <row r="27" spans="1:7" x14ac:dyDescent="0.3">
      <c r="A27" s="19">
        <v>1</v>
      </c>
      <c r="B27" s="31" t="s">
        <v>40</v>
      </c>
      <c r="C27" s="6">
        <v>2013</v>
      </c>
      <c r="D27" s="6">
        <f t="shared" ref="D27:D40" si="2">SUM(2023-C27)</f>
        <v>10</v>
      </c>
      <c r="E27" s="10" t="s">
        <v>41</v>
      </c>
      <c r="F27" s="22">
        <v>15</v>
      </c>
      <c r="G27" s="21">
        <v>0.1423611111111111</v>
      </c>
    </row>
    <row r="28" spans="1:7" x14ac:dyDescent="0.3">
      <c r="A28" s="19">
        <v>2</v>
      </c>
      <c r="B28" s="23" t="s">
        <v>42</v>
      </c>
      <c r="C28" s="6">
        <v>2013</v>
      </c>
      <c r="D28" s="6">
        <f t="shared" si="2"/>
        <v>10</v>
      </c>
      <c r="E28" s="7" t="s">
        <v>43</v>
      </c>
      <c r="F28" s="29">
        <v>12</v>
      </c>
      <c r="G28" s="21">
        <v>0.14791666666666667</v>
      </c>
    </row>
    <row r="29" spans="1:7" x14ac:dyDescent="0.3">
      <c r="A29" s="19">
        <v>3</v>
      </c>
      <c r="B29" s="23" t="s">
        <v>44</v>
      </c>
      <c r="C29" s="6">
        <v>2013</v>
      </c>
      <c r="D29" s="6">
        <f t="shared" si="2"/>
        <v>10</v>
      </c>
      <c r="E29" s="7" t="s">
        <v>43</v>
      </c>
      <c r="F29" s="29">
        <v>10</v>
      </c>
      <c r="G29" s="21">
        <v>0.14861111111111111</v>
      </c>
    </row>
    <row r="30" spans="1:7" x14ac:dyDescent="0.3">
      <c r="A30" s="19">
        <v>4</v>
      </c>
      <c r="B30" s="30" t="s">
        <v>45</v>
      </c>
      <c r="C30" s="6">
        <v>2014</v>
      </c>
      <c r="D30" s="6">
        <f t="shared" si="2"/>
        <v>9</v>
      </c>
      <c r="E30" s="11" t="s">
        <v>46</v>
      </c>
      <c r="F30" s="29">
        <v>8</v>
      </c>
      <c r="G30" s="21">
        <v>0.14861111111111111</v>
      </c>
    </row>
    <row r="31" spans="1:7" x14ac:dyDescent="0.3">
      <c r="A31" s="19">
        <v>5</v>
      </c>
      <c r="B31" s="30" t="s">
        <v>47</v>
      </c>
      <c r="C31" s="6">
        <v>2014</v>
      </c>
      <c r="D31" s="6">
        <f t="shared" si="2"/>
        <v>9</v>
      </c>
      <c r="E31" s="7" t="s">
        <v>16</v>
      </c>
      <c r="F31" s="22">
        <v>7</v>
      </c>
      <c r="G31" s="21">
        <v>0.15416666666666667</v>
      </c>
    </row>
    <row r="32" spans="1:7" x14ac:dyDescent="0.3">
      <c r="A32" s="19">
        <v>6</v>
      </c>
      <c r="B32" s="23" t="s">
        <v>48</v>
      </c>
      <c r="C32" s="6">
        <v>2013</v>
      </c>
      <c r="D32" s="6">
        <f t="shared" si="2"/>
        <v>10</v>
      </c>
      <c r="E32" s="7" t="s">
        <v>18</v>
      </c>
      <c r="F32" s="29">
        <v>6</v>
      </c>
      <c r="G32" s="21">
        <v>0.15902777777777777</v>
      </c>
    </row>
    <row r="33" spans="1:7" x14ac:dyDescent="0.3">
      <c r="A33" s="19">
        <v>7</v>
      </c>
      <c r="B33" s="30" t="s">
        <v>49</v>
      </c>
      <c r="C33" s="6">
        <v>2014</v>
      </c>
      <c r="D33" s="6">
        <f t="shared" si="2"/>
        <v>9</v>
      </c>
      <c r="E33" s="7" t="s">
        <v>18</v>
      </c>
      <c r="F33" s="29">
        <v>5</v>
      </c>
      <c r="G33" s="21">
        <v>0.15902777777777777</v>
      </c>
    </row>
    <row r="34" spans="1:7" x14ac:dyDescent="0.3">
      <c r="A34" s="19">
        <v>8</v>
      </c>
      <c r="B34" s="23" t="s">
        <v>50</v>
      </c>
      <c r="C34" s="6">
        <v>2014</v>
      </c>
      <c r="D34" s="6">
        <f t="shared" si="2"/>
        <v>9</v>
      </c>
      <c r="E34" s="7" t="s">
        <v>18</v>
      </c>
      <c r="F34" s="29">
        <v>4</v>
      </c>
      <c r="G34" s="21">
        <v>0.16041666666666668</v>
      </c>
    </row>
    <row r="35" spans="1:7" x14ac:dyDescent="0.3">
      <c r="A35" s="19">
        <v>9</v>
      </c>
      <c r="B35" s="30" t="s">
        <v>51</v>
      </c>
      <c r="C35" s="6">
        <v>2013</v>
      </c>
      <c r="D35" s="6">
        <f t="shared" si="2"/>
        <v>10</v>
      </c>
      <c r="E35" s="7" t="s">
        <v>18</v>
      </c>
      <c r="F35" s="29">
        <v>3</v>
      </c>
      <c r="G35" s="21">
        <v>0.17569444444444446</v>
      </c>
    </row>
    <row r="36" spans="1:7" x14ac:dyDescent="0.3">
      <c r="A36" s="19">
        <v>10</v>
      </c>
      <c r="B36" s="30" t="s">
        <v>52</v>
      </c>
      <c r="C36" s="6">
        <v>2013</v>
      </c>
      <c r="D36" s="6">
        <f t="shared" si="2"/>
        <v>10</v>
      </c>
      <c r="E36" s="7" t="s">
        <v>18</v>
      </c>
      <c r="F36" s="29">
        <v>2</v>
      </c>
      <c r="G36" s="21">
        <v>0.18333333333333335</v>
      </c>
    </row>
    <row r="37" spans="1:7" x14ac:dyDescent="0.3">
      <c r="A37" s="19">
        <v>11</v>
      </c>
      <c r="B37" s="23" t="s">
        <v>53</v>
      </c>
      <c r="C37" s="6">
        <v>2014</v>
      </c>
      <c r="D37" s="6">
        <f t="shared" si="2"/>
        <v>9</v>
      </c>
      <c r="E37" s="7" t="s">
        <v>18</v>
      </c>
      <c r="F37" s="22">
        <v>1</v>
      </c>
      <c r="G37" s="21">
        <v>0.18541666666666667</v>
      </c>
    </row>
    <row r="38" spans="1:7" x14ac:dyDescent="0.3">
      <c r="A38" s="19">
        <v>12</v>
      </c>
      <c r="B38" s="31" t="s">
        <v>54</v>
      </c>
      <c r="C38" s="6">
        <v>2013</v>
      </c>
      <c r="D38" s="6">
        <f t="shared" si="2"/>
        <v>10</v>
      </c>
      <c r="E38" s="7" t="s">
        <v>18</v>
      </c>
      <c r="F38" s="20">
        <v>1</v>
      </c>
      <c r="G38" s="21">
        <v>0.18958333333333333</v>
      </c>
    </row>
    <row r="39" spans="1:7" x14ac:dyDescent="0.3">
      <c r="A39" s="19">
        <v>13</v>
      </c>
      <c r="B39" s="23" t="s">
        <v>55</v>
      </c>
      <c r="C39" s="6">
        <v>2013</v>
      </c>
      <c r="D39" s="6">
        <f t="shared" si="2"/>
        <v>10</v>
      </c>
      <c r="E39" s="7" t="s">
        <v>18</v>
      </c>
      <c r="F39" s="22">
        <v>1</v>
      </c>
      <c r="G39" s="21">
        <v>0.19930555555555554</v>
      </c>
    </row>
    <row r="40" spans="1:7" x14ac:dyDescent="0.3">
      <c r="A40" s="19">
        <v>14</v>
      </c>
      <c r="B40" s="30" t="s">
        <v>56</v>
      </c>
      <c r="C40" s="6">
        <v>2014</v>
      </c>
      <c r="D40" s="6">
        <f t="shared" si="2"/>
        <v>9</v>
      </c>
      <c r="E40" s="7" t="s">
        <v>18</v>
      </c>
      <c r="F40" s="29">
        <v>1</v>
      </c>
      <c r="G40" s="21">
        <v>0.21388888888888891</v>
      </c>
    </row>
    <row r="41" spans="1:7" x14ac:dyDescent="0.3">
      <c r="A41" s="508" t="s">
        <v>57</v>
      </c>
      <c r="B41" s="509" t="s">
        <v>58</v>
      </c>
      <c r="C41" s="509"/>
      <c r="D41" s="509"/>
      <c r="E41" s="25" t="s">
        <v>37</v>
      </c>
      <c r="F41" s="25"/>
      <c r="G41" s="26"/>
    </row>
    <row r="42" spans="1:7" x14ac:dyDescent="0.3">
      <c r="A42" s="508"/>
      <c r="B42" s="509" t="s">
        <v>38</v>
      </c>
      <c r="C42" s="509"/>
      <c r="D42" s="509"/>
      <c r="E42" s="25" t="s">
        <v>59</v>
      </c>
      <c r="F42" s="25"/>
      <c r="G42" s="8"/>
    </row>
    <row r="43" spans="1:7" x14ac:dyDescent="0.3">
      <c r="A43" s="27" t="s">
        <v>8</v>
      </c>
      <c r="B43" s="9" t="s">
        <v>9</v>
      </c>
      <c r="C43" s="8" t="s">
        <v>10</v>
      </c>
      <c r="D43" s="9" t="s">
        <v>11</v>
      </c>
      <c r="E43" s="9" t="s">
        <v>12</v>
      </c>
      <c r="F43" s="28" t="s">
        <v>13</v>
      </c>
      <c r="G43" s="9" t="s">
        <v>14</v>
      </c>
    </row>
    <row r="44" spans="1:7" x14ac:dyDescent="0.3">
      <c r="A44" s="19">
        <v>1</v>
      </c>
      <c r="B44" s="30" t="s">
        <v>60</v>
      </c>
      <c r="C44" s="6">
        <v>2014</v>
      </c>
      <c r="D44" s="6">
        <f t="shared" ref="D44:D52" si="3">SUM(2023-C44)</f>
        <v>9</v>
      </c>
      <c r="E44" s="7" t="s">
        <v>16</v>
      </c>
      <c r="F44" s="29">
        <v>15</v>
      </c>
      <c r="G44" s="21">
        <v>0.17291666666666669</v>
      </c>
    </row>
    <row r="45" spans="1:7" x14ac:dyDescent="0.3">
      <c r="A45" s="19">
        <v>2</v>
      </c>
      <c r="B45" s="23" t="s">
        <v>61</v>
      </c>
      <c r="C45" s="6">
        <v>2014</v>
      </c>
      <c r="D45" s="6">
        <f t="shared" si="3"/>
        <v>9</v>
      </c>
      <c r="E45" s="7" t="s">
        <v>18</v>
      </c>
      <c r="F45" s="29">
        <v>12</v>
      </c>
      <c r="G45" s="21">
        <v>0.17569444444444446</v>
      </c>
    </row>
    <row r="46" spans="1:7" x14ac:dyDescent="0.3">
      <c r="A46" s="19">
        <v>3</v>
      </c>
      <c r="B46" s="23" t="s">
        <v>62</v>
      </c>
      <c r="C46" s="6">
        <v>2014</v>
      </c>
      <c r="D46" s="6">
        <f t="shared" si="3"/>
        <v>9</v>
      </c>
      <c r="E46" s="7" t="s">
        <v>18</v>
      </c>
      <c r="F46" s="29">
        <v>10</v>
      </c>
      <c r="G46" s="21">
        <v>0.17777777777777778</v>
      </c>
    </row>
    <row r="47" spans="1:7" x14ac:dyDescent="0.3">
      <c r="A47" s="19">
        <v>4</v>
      </c>
      <c r="B47" s="23" t="s">
        <v>63</v>
      </c>
      <c r="C47" s="6">
        <v>2014</v>
      </c>
      <c r="D47" s="6">
        <f t="shared" si="3"/>
        <v>9</v>
      </c>
      <c r="E47" s="7" t="s">
        <v>18</v>
      </c>
      <c r="F47" s="29">
        <v>8</v>
      </c>
      <c r="G47" s="21">
        <v>0.19583333333333333</v>
      </c>
    </row>
    <row r="48" spans="1:7" x14ac:dyDescent="0.3">
      <c r="A48" s="19">
        <v>5</v>
      </c>
      <c r="B48" s="23" t="s">
        <v>64</v>
      </c>
      <c r="C48" s="6">
        <v>2013</v>
      </c>
      <c r="D48" s="6">
        <f t="shared" si="3"/>
        <v>10</v>
      </c>
      <c r="E48" s="7" t="s">
        <v>16</v>
      </c>
      <c r="F48" s="29">
        <v>7</v>
      </c>
      <c r="G48" s="21">
        <v>0.19999999999999998</v>
      </c>
    </row>
    <row r="49" spans="1:7" x14ac:dyDescent="0.3">
      <c r="A49" s="19">
        <v>6</v>
      </c>
      <c r="B49" s="5" t="s">
        <v>116</v>
      </c>
      <c r="C49" s="12">
        <v>2014</v>
      </c>
      <c r="D49" s="6">
        <f t="shared" si="3"/>
        <v>9</v>
      </c>
      <c r="E49" s="4" t="s">
        <v>18</v>
      </c>
      <c r="F49" s="29">
        <v>9</v>
      </c>
      <c r="G49" s="21">
        <v>0.2076388888888889</v>
      </c>
    </row>
    <row r="50" spans="1:7" x14ac:dyDescent="0.3">
      <c r="A50" s="19">
        <v>7</v>
      </c>
      <c r="B50" s="23" t="s">
        <v>65</v>
      </c>
      <c r="C50" s="6">
        <v>2013</v>
      </c>
      <c r="D50" s="6">
        <f t="shared" si="3"/>
        <v>10</v>
      </c>
      <c r="E50" s="7" t="s">
        <v>18</v>
      </c>
      <c r="F50" s="22">
        <v>5</v>
      </c>
      <c r="G50" s="21">
        <v>0.21597222222222223</v>
      </c>
    </row>
    <row r="51" spans="1:7" x14ac:dyDescent="0.3">
      <c r="A51" s="19">
        <v>8</v>
      </c>
      <c r="B51" s="30" t="s">
        <v>66</v>
      </c>
      <c r="C51" s="6">
        <v>2013</v>
      </c>
      <c r="D51" s="6">
        <f t="shared" si="3"/>
        <v>10</v>
      </c>
      <c r="E51" s="7" t="s">
        <v>18</v>
      </c>
      <c r="F51" s="22">
        <v>4</v>
      </c>
      <c r="G51" s="21">
        <v>0.21805555555555556</v>
      </c>
    </row>
    <row r="52" spans="1:7" x14ac:dyDescent="0.3">
      <c r="A52" s="19">
        <v>9</v>
      </c>
      <c r="B52" s="23" t="s">
        <v>67</v>
      </c>
      <c r="C52" s="6">
        <v>2013</v>
      </c>
      <c r="D52" s="6">
        <f t="shared" si="3"/>
        <v>10</v>
      </c>
      <c r="E52" s="7" t="s">
        <v>18</v>
      </c>
      <c r="F52" s="29">
        <v>3</v>
      </c>
      <c r="G52" s="21">
        <v>0.22222222222222221</v>
      </c>
    </row>
    <row r="53" spans="1:7" x14ac:dyDescent="0.3">
      <c r="A53" s="510" t="s">
        <v>68</v>
      </c>
      <c r="B53" s="511" t="s">
        <v>69</v>
      </c>
      <c r="C53" s="511"/>
      <c r="D53" s="511"/>
      <c r="E53" s="14" t="s">
        <v>70</v>
      </c>
      <c r="F53" s="14"/>
      <c r="G53" s="15"/>
    </row>
    <row r="54" spans="1:7" x14ac:dyDescent="0.3">
      <c r="A54" s="510"/>
      <c r="B54" s="511" t="s">
        <v>71</v>
      </c>
      <c r="C54" s="511"/>
      <c r="D54" s="511"/>
      <c r="E54" s="14" t="s">
        <v>59</v>
      </c>
      <c r="F54" s="14"/>
      <c r="G54" s="16"/>
    </row>
    <row r="55" spans="1:7" x14ac:dyDescent="0.3">
      <c r="A55" s="17" t="s">
        <v>8</v>
      </c>
      <c r="B55" s="2" t="s">
        <v>9</v>
      </c>
      <c r="C55" s="2" t="s">
        <v>10</v>
      </c>
      <c r="D55" s="2" t="s">
        <v>11</v>
      </c>
      <c r="E55" s="2" t="s">
        <v>12</v>
      </c>
      <c r="F55" s="18" t="s">
        <v>13</v>
      </c>
      <c r="G55" s="2" t="s">
        <v>14</v>
      </c>
    </row>
    <row r="56" spans="1:7" x14ac:dyDescent="0.3">
      <c r="A56" s="19">
        <v>1</v>
      </c>
      <c r="B56" s="23" t="s">
        <v>72</v>
      </c>
      <c r="C56" s="6">
        <v>2012</v>
      </c>
      <c r="D56" s="6">
        <f t="shared" ref="D56:D62" si="4">SUM(2023-C56)</f>
        <v>11</v>
      </c>
      <c r="E56" s="7" t="s">
        <v>73</v>
      </c>
      <c r="F56" s="29">
        <v>15</v>
      </c>
      <c r="G56" s="21">
        <v>0.14930555555555555</v>
      </c>
    </row>
    <row r="57" spans="1:7" x14ac:dyDescent="0.3">
      <c r="A57" s="19">
        <v>2</v>
      </c>
      <c r="B57" s="23" t="s">
        <v>74</v>
      </c>
      <c r="C57" s="6">
        <v>2012</v>
      </c>
      <c r="D57" s="6">
        <f t="shared" si="4"/>
        <v>11</v>
      </c>
      <c r="E57" s="7" t="s">
        <v>43</v>
      </c>
      <c r="F57" s="29">
        <v>12</v>
      </c>
      <c r="G57" s="21">
        <v>0.15555555555555556</v>
      </c>
    </row>
    <row r="58" spans="1:7" x14ac:dyDescent="0.3">
      <c r="A58" s="19">
        <v>3</v>
      </c>
      <c r="B58" s="23" t="s">
        <v>75</v>
      </c>
      <c r="C58" s="6">
        <v>2011</v>
      </c>
      <c r="D58" s="6">
        <f t="shared" si="4"/>
        <v>12</v>
      </c>
      <c r="E58" s="7" t="s">
        <v>18</v>
      </c>
      <c r="F58" s="22">
        <v>10</v>
      </c>
      <c r="G58" s="21">
        <v>0.16180555555555556</v>
      </c>
    </row>
    <row r="59" spans="1:7" x14ac:dyDescent="0.3">
      <c r="A59" s="19">
        <v>4</v>
      </c>
      <c r="B59" s="23" t="s">
        <v>76</v>
      </c>
      <c r="C59" s="6">
        <v>2012</v>
      </c>
      <c r="D59" s="6">
        <f t="shared" si="4"/>
        <v>11</v>
      </c>
      <c r="E59" s="7" t="s">
        <v>43</v>
      </c>
      <c r="F59" s="29">
        <v>8</v>
      </c>
      <c r="G59" s="21">
        <v>0.16458333333333333</v>
      </c>
    </row>
    <row r="60" spans="1:7" x14ac:dyDescent="0.3">
      <c r="A60" s="19">
        <v>5</v>
      </c>
      <c r="B60" s="23" t="s">
        <v>77</v>
      </c>
      <c r="C60" s="6">
        <v>2011</v>
      </c>
      <c r="D60" s="6">
        <f t="shared" si="4"/>
        <v>12</v>
      </c>
      <c r="E60" s="7" t="s">
        <v>18</v>
      </c>
      <c r="F60" s="29">
        <v>7</v>
      </c>
      <c r="G60" s="21">
        <v>0.1673611111111111</v>
      </c>
    </row>
    <row r="61" spans="1:7" x14ac:dyDescent="0.3">
      <c r="A61" s="19">
        <v>6</v>
      </c>
      <c r="B61" s="31" t="s">
        <v>78</v>
      </c>
      <c r="C61" s="6">
        <v>2012</v>
      </c>
      <c r="D61" s="6">
        <f t="shared" si="4"/>
        <v>11</v>
      </c>
      <c r="E61" s="7" t="s">
        <v>18</v>
      </c>
      <c r="F61" s="29">
        <v>6</v>
      </c>
      <c r="G61" s="21">
        <v>0.17500000000000002</v>
      </c>
    </row>
    <row r="62" spans="1:7" x14ac:dyDescent="0.3">
      <c r="A62" s="19">
        <v>7</v>
      </c>
      <c r="B62" s="23" t="s">
        <v>79</v>
      </c>
      <c r="C62" s="6">
        <v>2011</v>
      </c>
      <c r="D62" s="6">
        <f t="shared" si="4"/>
        <v>12</v>
      </c>
      <c r="E62" s="7" t="s">
        <v>18</v>
      </c>
      <c r="F62" s="22">
        <v>5</v>
      </c>
      <c r="G62" s="21">
        <v>0.1763888888888889</v>
      </c>
    </row>
    <row r="63" spans="1:7" x14ac:dyDescent="0.3">
      <c r="A63" s="508" t="s">
        <v>80</v>
      </c>
      <c r="B63" s="509" t="s">
        <v>81</v>
      </c>
      <c r="C63" s="509"/>
      <c r="D63" s="509"/>
      <c r="E63" s="25" t="s">
        <v>70</v>
      </c>
      <c r="F63" s="25"/>
      <c r="G63" s="26"/>
    </row>
    <row r="64" spans="1:7" x14ac:dyDescent="0.3">
      <c r="A64" s="508"/>
      <c r="B64" s="509" t="s">
        <v>71</v>
      </c>
      <c r="C64" s="509"/>
      <c r="D64" s="509"/>
      <c r="E64" s="25" t="s">
        <v>82</v>
      </c>
      <c r="F64" s="25"/>
      <c r="G64" s="8"/>
    </row>
    <row r="65" spans="1:7" x14ac:dyDescent="0.3">
      <c r="A65" s="27" t="s">
        <v>8</v>
      </c>
      <c r="B65" s="9" t="s">
        <v>9</v>
      </c>
      <c r="C65" s="8" t="s">
        <v>10</v>
      </c>
      <c r="D65" s="9" t="s">
        <v>11</v>
      </c>
      <c r="E65" s="9" t="s">
        <v>12</v>
      </c>
      <c r="F65" s="28" t="s">
        <v>13</v>
      </c>
      <c r="G65" s="9" t="s">
        <v>14</v>
      </c>
    </row>
    <row r="66" spans="1:7" x14ac:dyDescent="0.3">
      <c r="A66" s="19">
        <v>1</v>
      </c>
      <c r="B66" s="30" t="s">
        <v>83</v>
      </c>
      <c r="C66" s="6">
        <v>2011</v>
      </c>
      <c r="D66" s="6">
        <f t="shared" ref="D66:D72" si="5">SUM(2023-C66)</f>
        <v>12</v>
      </c>
      <c r="E66" s="7" t="s">
        <v>18</v>
      </c>
      <c r="F66" s="29">
        <v>15</v>
      </c>
      <c r="G66" s="21">
        <v>0.22222222222222221</v>
      </c>
    </row>
    <row r="67" spans="1:7" x14ac:dyDescent="0.3">
      <c r="A67" s="19">
        <v>2</v>
      </c>
      <c r="B67" s="23" t="s">
        <v>84</v>
      </c>
      <c r="C67" s="6">
        <v>2012</v>
      </c>
      <c r="D67" s="6">
        <f t="shared" si="5"/>
        <v>11</v>
      </c>
      <c r="E67" s="7" t="s">
        <v>18</v>
      </c>
      <c r="F67" s="29">
        <v>12</v>
      </c>
      <c r="G67" s="21">
        <v>0.23333333333333331</v>
      </c>
    </row>
    <row r="68" spans="1:7" x14ac:dyDescent="0.3">
      <c r="A68" s="19">
        <v>3</v>
      </c>
      <c r="B68" s="23" t="s">
        <v>85</v>
      </c>
      <c r="C68" s="6">
        <v>2012</v>
      </c>
      <c r="D68" s="6">
        <f t="shared" si="5"/>
        <v>11</v>
      </c>
      <c r="E68" s="7" t="s">
        <v>18</v>
      </c>
      <c r="F68" s="29">
        <v>10</v>
      </c>
      <c r="G68" s="21">
        <v>0.23680555555555557</v>
      </c>
    </row>
    <row r="69" spans="1:7" x14ac:dyDescent="0.3">
      <c r="A69" s="19">
        <v>4</v>
      </c>
      <c r="B69" s="23" t="s">
        <v>86</v>
      </c>
      <c r="C69" s="6">
        <v>2011</v>
      </c>
      <c r="D69" s="6">
        <f t="shared" si="5"/>
        <v>12</v>
      </c>
      <c r="E69" s="7" t="s">
        <v>18</v>
      </c>
      <c r="F69" s="22">
        <v>8</v>
      </c>
      <c r="G69" s="21">
        <v>0.23750000000000002</v>
      </c>
    </row>
    <row r="70" spans="1:7" x14ac:dyDescent="0.3">
      <c r="A70" s="19">
        <v>5</v>
      </c>
      <c r="B70" s="23" t="s">
        <v>87</v>
      </c>
      <c r="C70" s="6">
        <v>2011</v>
      </c>
      <c r="D70" s="6">
        <f t="shared" si="5"/>
        <v>12</v>
      </c>
      <c r="E70" s="7" t="s">
        <v>18</v>
      </c>
      <c r="F70" s="29">
        <v>7</v>
      </c>
      <c r="G70" s="32">
        <v>0.24305555555555555</v>
      </c>
    </row>
    <row r="71" spans="1:7" x14ac:dyDescent="0.3">
      <c r="A71" s="19">
        <v>6</v>
      </c>
      <c r="B71" s="30" t="s">
        <v>88</v>
      </c>
      <c r="C71" s="6">
        <v>2012</v>
      </c>
      <c r="D71" s="6">
        <f t="shared" si="5"/>
        <v>11</v>
      </c>
      <c r="E71" s="7" t="s">
        <v>18</v>
      </c>
      <c r="F71" s="29">
        <v>6</v>
      </c>
      <c r="G71" s="21">
        <v>0.26041666666666669</v>
      </c>
    </row>
    <row r="72" spans="1:7" x14ac:dyDescent="0.3">
      <c r="A72" s="19">
        <v>7</v>
      </c>
      <c r="B72" s="23" t="s">
        <v>89</v>
      </c>
      <c r="C72" s="6">
        <v>2011</v>
      </c>
      <c r="D72" s="6">
        <f t="shared" si="5"/>
        <v>12</v>
      </c>
      <c r="E72" s="7" t="s">
        <v>16</v>
      </c>
      <c r="F72" s="29">
        <v>5</v>
      </c>
      <c r="G72" s="21">
        <v>0.26180555555555557</v>
      </c>
    </row>
    <row r="73" spans="1:7" x14ac:dyDescent="0.3">
      <c r="A73" s="510" t="s">
        <v>90</v>
      </c>
      <c r="B73" s="511" t="s">
        <v>91</v>
      </c>
      <c r="C73" s="511"/>
      <c r="D73" s="511"/>
      <c r="E73" s="14" t="s">
        <v>92</v>
      </c>
      <c r="F73" s="14"/>
      <c r="G73" s="15"/>
    </row>
    <row r="74" spans="1:7" x14ac:dyDescent="0.3">
      <c r="A74" s="510"/>
      <c r="B74" s="511" t="s">
        <v>93</v>
      </c>
      <c r="C74" s="511"/>
      <c r="D74" s="511"/>
      <c r="E74" s="14" t="s">
        <v>82</v>
      </c>
      <c r="F74" s="14"/>
      <c r="G74" s="16"/>
    </row>
    <row r="75" spans="1:7" x14ac:dyDescent="0.3">
      <c r="A75" s="17" t="s">
        <v>8</v>
      </c>
      <c r="B75" s="2" t="s">
        <v>9</v>
      </c>
      <c r="C75" s="2" t="s">
        <v>10</v>
      </c>
      <c r="D75" s="2" t="s">
        <v>11</v>
      </c>
      <c r="E75" s="2" t="s">
        <v>12</v>
      </c>
      <c r="F75" s="18" t="s">
        <v>13</v>
      </c>
      <c r="G75" s="2" t="s">
        <v>14</v>
      </c>
    </row>
    <row r="76" spans="1:7" x14ac:dyDescent="0.3">
      <c r="A76" s="19">
        <v>1</v>
      </c>
      <c r="B76" s="23" t="s">
        <v>94</v>
      </c>
      <c r="C76" s="6">
        <v>2009</v>
      </c>
      <c r="D76" s="6">
        <f t="shared" ref="D76:D88" si="6">SUM(2023-C76)</f>
        <v>14</v>
      </c>
      <c r="E76" s="7" t="s">
        <v>18</v>
      </c>
      <c r="F76" s="22">
        <v>15</v>
      </c>
      <c r="G76" s="21">
        <v>0.21944444444444444</v>
      </c>
    </row>
    <row r="77" spans="1:7" x14ac:dyDescent="0.3">
      <c r="A77" s="19">
        <v>2</v>
      </c>
      <c r="B77" s="23" t="s">
        <v>95</v>
      </c>
      <c r="C77" s="6">
        <v>2010</v>
      </c>
      <c r="D77" s="6">
        <f t="shared" si="6"/>
        <v>13</v>
      </c>
      <c r="E77" s="7" t="s">
        <v>18</v>
      </c>
      <c r="F77" s="22">
        <v>12</v>
      </c>
      <c r="G77" s="21">
        <v>0.22152777777777777</v>
      </c>
    </row>
    <row r="78" spans="1:7" x14ac:dyDescent="0.3">
      <c r="A78" s="19">
        <v>3</v>
      </c>
      <c r="B78" s="23" t="s">
        <v>96</v>
      </c>
      <c r="C78" s="6">
        <v>2010</v>
      </c>
      <c r="D78" s="6">
        <f t="shared" si="6"/>
        <v>13</v>
      </c>
      <c r="E78" s="7" t="s">
        <v>18</v>
      </c>
      <c r="F78" s="29">
        <v>10</v>
      </c>
      <c r="G78" s="21">
        <v>0.22708333333333333</v>
      </c>
    </row>
    <row r="79" spans="1:7" x14ac:dyDescent="0.3">
      <c r="A79" s="19">
        <v>4</v>
      </c>
      <c r="B79" s="30" t="s">
        <v>97</v>
      </c>
      <c r="C79" s="6">
        <v>2008</v>
      </c>
      <c r="D79" s="6">
        <f t="shared" si="6"/>
        <v>15</v>
      </c>
      <c r="E79" s="7" t="s">
        <v>18</v>
      </c>
      <c r="F79" s="20">
        <v>8</v>
      </c>
      <c r="G79" s="21">
        <v>0.23263888888888887</v>
      </c>
    </row>
    <row r="80" spans="1:7" x14ac:dyDescent="0.3">
      <c r="A80" s="19">
        <v>5</v>
      </c>
      <c r="B80" s="23" t="s">
        <v>98</v>
      </c>
      <c r="C80" s="6">
        <v>2009</v>
      </c>
      <c r="D80" s="6">
        <f t="shared" si="6"/>
        <v>14</v>
      </c>
      <c r="E80" s="7" t="s">
        <v>16</v>
      </c>
      <c r="F80" s="22">
        <v>7</v>
      </c>
      <c r="G80" s="21">
        <v>0.23750000000000002</v>
      </c>
    </row>
    <row r="81" spans="1:7" x14ac:dyDescent="0.3">
      <c r="A81" s="19">
        <v>6</v>
      </c>
      <c r="B81" s="30" t="s">
        <v>99</v>
      </c>
      <c r="C81" s="6">
        <v>2010</v>
      </c>
      <c r="D81" s="6">
        <f t="shared" si="6"/>
        <v>13</v>
      </c>
      <c r="E81" s="7" t="s">
        <v>16</v>
      </c>
      <c r="F81" s="22">
        <v>6</v>
      </c>
      <c r="G81" s="21">
        <v>0.23819444444444446</v>
      </c>
    </row>
    <row r="82" spans="1:7" x14ac:dyDescent="0.3">
      <c r="A82" s="19">
        <v>7</v>
      </c>
      <c r="B82" s="30" t="s">
        <v>100</v>
      </c>
      <c r="C82" s="6">
        <v>2010</v>
      </c>
      <c r="D82" s="6">
        <f t="shared" si="6"/>
        <v>13</v>
      </c>
      <c r="E82" s="7" t="s">
        <v>16</v>
      </c>
      <c r="F82" s="22">
        <v>5</v>
      </c>
      <c r="G82" s="21">
        <v>0.23819444444444446</v>
      </c>
    </row>
    <row r="83" spans="1:7" x14ac:dyDescent="0.3">
      <c r="A83" s="19">
        <v>8</v>
      </c>
      <c r="B83" s="23" t="s">
        <v>101</v>
      </c>
      <c r="C83" s="6">
        <v>2009</v>
      </c>
      <c r="D83" s="6">
        <f t="shared" si="6"/>
        <v>14</v>
      </c>
      <c r="E83" s="7" t="s">
        <v>18</v>
      </c>
      <c r="F83" s="29">
        <v>4</v>
      </c>
      <c r="G83" s="21">
        <v>0.23819444444444446</v>
      </c>
    </row>
    <row r="84" spans="1:7" x14ac:dyDescent="0.3">
      <c r="A84" s="19">
        <v>9</v>
      </c>
      <c r="B84" s="23" t="s">
        <v>102</v>
      </c>
      <c r="C84" s="6">
        <v>2009</v>
      </c>
      <c r="D84" s="6">
        <f t="shared" si="6"/>
        <v>14</v>
      </c>
      <c r="E84" s="7" t="s">
        <v>18</v>
      </c>
      <c r="F84" s="22">
        <v>3</v>
      </c>
      <c r="G84" s="21">
        <v>0.2388888888888889</v>
      </c>
    </row>
    <row r="85" spans="1:7" x14ac:dyDescent="0.3">
      <c r="A85" s="19">
        <v>10</v>
      </c>
      <c r="B85" s="23" t="s">
        <v>103</v>
      </c>
      <c r="C85" s="6">
        <v>2009</v>
      </c>
      <c r="D85" s="6">
        <f t="shared" si="6"/>
        <v>14</v>
      </c>
      <c r="E85" s="7" t="s">
        <v>18</v>
      </c>
      <c r="F85" s="22">
        <v>2</v>
      </c>
      <c r="G85" s="21">
        <v>0.24097222222222223</v>
      </c>
    </row>
    <row r="86" spans="1:7" x14ac:dyDescent="0.3">
      <c r="A86" s="19">
        <v>11</v>
      </c>
      <c r="B86" s="23" t="s">
        <v>104</v>
      </c>
      <c r="C86" s="6">
        <v>2010</v>
      </c>
      <c r="D86" s="6">
        <f t="shared" si="6"/>
        <v>13</v>
      </c>
      <c r="E86" s="7" t="s">
        <v>18</v>
      </c>
      <c r="F86" s="29">
        <v>1</v>
      </c>
      <c r="G86" s="21">
        <v>0.24305555555555555</v>
      </c>
    </row>
    <row r="87" spans="1:7" x14ac:dyDescent="0.3">
      <c r="A87" s="19">
        <v>12</v>
      </c>
      <c r="B87" s="23" t="s">
        <v>105</v>
      </c>
      <c r="C87" s="6">
        <v>2010</v>
      </c>
      <c r="D87" s="6">
        <f t="shared" si="6"/>
        <v>13</v>
      </c>
      <c r="E87" s="7" t="s">
        <v>16</v>
      </c>
      <c r="F87" s="29">
        <v>1</v>
      </c>
      <c r="G87" s="21">
        <v>0.25625000000000003</v>
      </c>
    </row>
    <row r="88" spans="1:7" x14ac:dyDescent="0.3">
      <c r="A88" s="19">
        <v>13</v>
      </c>
      <c r="B88" s="23" t="s">
        <v>106</v>
      </c>
      <c r="C88" s="6">
        <v>2010</v>
      </c>
      <c r="D88" s="6">
        <f t="shared" si="6"/>
        <v>13</v>
      </c>
      <c r="E88" s="7" t="s">
        <v>16</v>
      </c>
      <c r="F88" s="22">
        <v>1</v>
      </c>
      <c r="G88" s="21">
        <v>0.3979166666666667</v>
      </c>
    </row>
    <row r="89" spans="1:7" x14ac:dyDescent="0.3">
      <c r="A89" s="508" t="s">
        <v>107</v>
      </c>
      <c r="B89" s="509" t="s">
        <v>108</v>
      </c>
      <c r="C89" s="509"/>
      <c r="D89" s="509"/>
      <c r="E89" s="25" t="s">
        <v>92</v>
      </c>
      <c r="F89" s="25"/>
      <c r="G89" s="26"/>
    </row>
    <row r="90" spans="1:7" x14ac:dyDescent="0.3">
      <c r="A90" s="508"/>
      <c r="B90" s="509" t="s">
        <v>93</v>
      </c>
      <c r="C90" s="509"/>
      <c r="D90" s="509"/>
      <c r="E90" s="25" t="s">
        <v>109</v>
      </c>
      <c r="F90" s="25"/>
      <c r="G90" s="8"/>
    </row>
    <row r="91" spans="1:7" x14ac:dyDescent="0.3">
      <c r="A91" s="27" t="s">
        <v>8</v>
      </c>
      <c r="B91" s="9" t="s">
        <v>9</v>
      </c>
      <c r="C91" s="8" t="s">
        <v>10</v>
      </c>
      <c r="D91" s="9" t="s">
        <v>11</v>
      </c>
      <c r="E91" s="9" t="s">
        <v>12</v>
      </c>
      <c r="F91" s="28" t="s">
        <v>13</v>
      </c>
      <c r="G91" s="9" t="s">
        <v>14</v>
      </c>
    </row>
    <row r="92" spans="1:7" x14ac:dyDescent="0.3">
      <c r="A92" s="19">
        <v>1</v>
      </c>
      <c r="B92" s="23" t="s">
        <v>110</v>
      </c>
      <c r="C92" s="6">
        <v>2008</v>
      </c>
      <c r="D92" s="6">
        <f t="shared" ref="D92:D97" si="7">SUM(2023-C92)</f>
        <v>15</v>
      </c>
      <c r="E92" s="7" t="s">
        <v>18</v>
      </c>
      <c r="F92" s="29">
        <v>15</v>
      </c>
      <c r="G92" s="21">
        <v>0.25</v>
      </c>
    </row>
    <row r="93" spans="1:7" x14ac:dyDescent="0.3">
      <c r="A93" s="19">
        <v>2</v>
      </c>
      <c r="B93" s="30" t="s">
        <v>111</v>
      </c>
      <c r="C93" s="6">
        <v>2009</v>
      </c>
      <c r="D93" s="6">
        <f t="shared" si="7"/>
        <v>14</v>
      </c>
      <c r="E93" s="7" t="s">
        <v>16</v>
      </c>
      <c r="F93" s="29">
        <v>12</v>
      </c>
      <c r="G93" s="21">
        <v>0.25138888888888888</v>
      </c>
    </row>
    <row r="94" spans="1:7" x14ac:dyDescent="0.3">
      <c r="A94" s="19">
        <v>3</v>
      </c>
      <c r="B94" s="23" t="s">
        <v>112</v>
      </c>
      <c r="C94" s="6">
        <v>2008</v>
      </c>
      <c r="D94" s="6">
        <f t="shared" si="7"/>
        <v>15</v>
      </c>
      <c r="E94" s="7" t="s">
        <v>18</v>
      </c>
      <c r="F94" s="29">
        <v>10</v>
      </c>
      <c r="G94" s="21">
        <v>0.25833333333333336</v>
      </c>
    </row>
    <row r="95" spans="1:7" x14ac:dyDescent="0.3">
      <c r="A95" s="19">
        <v>4</v>
      </c>
      <c r="B95" s="23" t="s">
        <v>113</v>
      </c>
      <c r="C95" s="6">
        <v>2009</v>
      </c>
      <c r="D95" s="6">
        <f t="shared" si="7"/>
        <v>14</v>
      </c>
      <c r="E95" s="7" t="s">
        <v>16</v>
      </c>
      <c r="F95" s="29">
        <v>8</v>
      </c>
      <c r="G95" s="21">
        <v>0.28750000000000003</v>
      </c>
    </row>
    <row r="96" spans="1:7" x14ac:dyDescent="0.3">
      <c r="A96" s="19">
        <v>5</v>
      </c>
      <c r="B96" s="23" t="s">
        <v>114</v>
      </c>
      <c r="C96" s="6">
        <v>2010</v>
      </c>
      <c r="D96" s="6">
        <f t="shared" si="7"/>
        <v>13</v>
      </c>
      <c r="E96" s="7" t="s">
        <v>16</v>
      </c>
      <c r="F96" s="29">
        <v>7</v>
      </c>
      <c r="G96" s="21">
        <v>0.2986111111111111</v>
      </c>
    </row>
    <row r="97" spans="1:7" x14ac:dyDescent="0.3">
      <c r="A97" s="19">
        <v>6</v>
      </c>
      <c r="B97" s="23" t="s">
        <v>115</v>
      </c>
      <c r="C97" s="6">
        <v>2010</v>
      </c>
      <c r="D97" s="6">
        <f t="shared" si="7"/>
        <v>13</v>
      </c>
      <c r="E97" s="7" t="s">
        <v>18</v>
      </c>
      <c r="F97" s="29">
        <v>6</v>
      </c>
      <c r="G97" s="21">
        <v>0.30069444444444443</v>
      </c>
    </row>
    <row r="98" spans="1:7" x14ac:dyDescent="0.3">
      <c r="E98" s="13" t="s">
        <v>146</v>
      </c>
    </row>
    <row r="99" spans="1:7" x14ac:dyDescent="0.3">
      <c r="A99" s="508" t="s">
        <v>8</v>
      </c>
      <c r="B99" s="509" t="s">
        <v>179</v>
      </c>
      <c r="C99" s="509"/>
      <c r="D99" s="509"/>
      <c r="E99" s="25" t="s">
        <v>180</v>
      </c>
      <c r="F99" s="25"/>
      <c r="G99" s="26"/>
    </row>
    <row r="100" spans="1:7" x14ac:dyDescent="0.3">
      <c r="A100" s="508"/>
      <c r="B100" s="509"/>
      <c r="C100" s="509"/>
      <c r="D100" s="509"/>
      <c r="E100" s="25" t="s">
        <v>181</v>
      </c>
      <c r="F100" s="25"/>
      <c r="G100" s="8"/>
    </row>
    <row r="101" spans="1:7" x14ac:dyDescent="0.3">
      <c r="A101" s="9" t="s">
        <v>8</v>
      </c>
      <c r="B101" s="9" t="s">
        <v>9</v>
      </c>
      <c r="C101" s="8" t="s">
        <v>10</v>
      </c>
      <c r="D101" s="9" t="s">
        <v>11</v>
      </c>
      <c r="E101" s="9" t="s">
        <v>12</v>
      </c>
      <c r="F101" s="28" t="s">
        <v>13</v>
      </c>
      <c r="G101" s="9" t="s">
        <v>14</v>
      </c>
    </row>
    <row r="102" spans="1:7" x14ac:dyDescent="0.3">
      <c r="A102" s="166">
        <v>1</v>
      </c>
      <c r="B102" s="165" t="s">
        <v>192</v>
      </c>
      <c r="C102" s="166">
        <v>2019</v>
      </c>
      <c r="D102" s="6">
        <f t="shared" ref="D102:D110" si="8">SUM(2023-C102)</f>
        <v>4</v>
      </c>
      <c r="E102" s="7" t="s">
        <v>43</v>
      </c>
      <c r="F102" s="167"/>
      <c r="G102" s="167"/>
    </row>
    <row r="103" spans="1:7" x14ac:dyDescent="0.3">
      <c r="A103" s="166">
        <v>1</v>
      </c>
      <c r="B103" s="165" t="s">
        <v>189</v>
      </c>
      <c r="C103" s="166">
        <v>2017</v>
      </c>
      <c r="D103" s="6">
        <f t="shared" si="8"/>
        <v>6</v>
      </c>
      <c r="E103" s="7" t="s">
        <v>18</v>
      </c>
      <c r="F103" s="167"/>
      <c r="G103" s="167"/>
    </row>
    <row r="104" spans="1:7" x14ac:dyDescent="0.3">
      <c r="A104" s="166">
        <v>1</v>
      </c>
      <c r="B104" s="165" t="s">
        <v>187</v>
      </c>
      <c r="C104" s="166">
        <v>2017</v>
      </c>
      <c r="D104" s="6">
        <f t="shared" si="8"/>
        <v>6</v>
      </c>
      <c r="E104" s="165" t="s">
        <v>186</v>
      </c>
      <c r="F104" s="167"/>
      <c r="G104" s="167"/>
    </row>
    <row r="105" spans="1:7" x14ac:dyDescent="0.3">
      <c r="A105" s="166">
        <v>1</v>
      </c>
      <c r="B105" s="165" t="s">
        <v>185</v>
      </c>
      <c r="C105" s="166">
        <v>2019</v>
      </c>
      <c r="D105" s="6">
        <f t="shared" si="8"/>
        <v>4</v>
      </c>
      <c r="E105" s="165" t="s">
        <v>186</v>
      </c>
      <c r="F105" s="167"/>
      <c r="G105" s="167"/>
    </row>
    <row r="106" spans="1:7" x14ac:dyDescent="0.3">
      <c r="A106" s="166">
        <v>1</v>
      </c>
      <c r="B106" s="165" t="s">
        <v>182</v>
      </c>
      <c r="C106" s="166">
        <v>2017</v>
      </c>
      <c r="D106" s="6">
        <f t="shared" si="8"/>
        <v>6</v>
      </c>
      <c r="E106" s="165" t="s">
        <v>16</v>
      </c>
      <c r="F106" s="167"/>
      <c r="G106" s="167"/>
    </row>
    <row r="107" spans="1:7" x14ac:dyDescent="0.3">
      <c r="A107" s="166">
        <v>1</v>
      </c>
      <c r="B107" s="165" t="s">
        <v>190</v>
      </c>
      <c r="C107" s="166">
        <v>2019</v>
      </c>
      <c r="D107" s="6">
        <f t="shared" si="8"/>
        <v>4</v>
      </c>
      <c r="E107" s="7" t="s">
        <v>18</v>
      </c>
      <c r="F107" s="167"/>
      <c r="G107" s="167"/>
    </row>
    <row r="108" spans="1:7" x14ac:dyDescent="0.3">
      <c r="A108" s="166">
        <v>1</v>
      </c>
      <c r="B108" s="165" t="s">
        <v>191</v>
      </c>
      <c r="C108" s="166">
        <v>2018</v>
      </c>
      <c r="D108" s="6">
        <f t="shared" si="8"/>
        <v>5</v>
      </c>
      <c r="E108" s="165" t="s">
        <v>16</v>
      </c>
      <c r="F108" s="167"/>
      <c r="G108" s="167"/>
    </row>
    <row r="109" spans="1:7" x14ac:dyDescent="0.3">
      <c r="A109" s="166">
        <v>1</v>
      </c>
      <c r="B109" s="165" t="s">
        <v>188</v>
      </c>
      <c r="C109" s="166">
        <v>2018</v>
      </c>
      <c r="D109" s="6">
        <f t="shared" si="8"/>
        <v>5</v>
      </c>
      <c r="E109" s="165" t="s">
        <v>16</v>
      </c>
      <c r="F109" s="167"/>
      <c r="G109" s="167"/>
    </row>
    <row r="110" spans="1:7" x14ac:dyDescent="0.3">
      <c r="A110" s="166">
        <v>1</v>
      </c>
      <c r="B110" s="165" t="s">
        <v>183</v>
      </c>
      <c r="C110" s="166">
        <v>2017</v>
      </c>
      <c r="D110" s="6">
        <f t="shared" si="8"/>
        <v>6</v>
      </c>
      <c r="E110" s="165" t="s">
        <v>184</v>
      </c>
      <c r="F110" s="167"/>
      <c r="G110" s="167"/>
    </row>
  </sheetData>
  <mergeCells count="29">
    <mergeCell ref="A89:A90"/>
    <mergeCell ref="B89:D89"/>
    <mergeCell ref="B90:D90"/>
    <mergeCell ref="B63:D63"/>
    <mergeCell ref="B64:D64"/>
    <mergeCell ref="A73:A74"/>
    <mergeCell ref="B73:D73"/>
    <mergeCell ref="B74:D74"/>
    <mergeCell ref="A1:D1"/>
    <mergeCell ref="E1:F1"/>
    <mergeCell ref="A2:A3"/>
    <mergeCell ref="B2:D2"/>
    <mergeCell ref="B3:D3"/>
    <mergeCell ref="A99:A100"/>
    <mergeCell ref="B99:D99"/>
    <mergeCell ref="B100:D100"/>
    <mergeCell ref="A11:A12"/>
    <mergeCell ref="B11:D11"/>
    <mergeCell ref="B12:D12"/>
    <mergeCell ref="A24:A25"/>
    <mergeCell ref="B24:D24"/>
    <mergeCell ref="B25:D25"/>
    <mergeCell ref="A41:A42"/>
    <mergeCell ref="B41:D41"/>
    <mergeCell ref="B42:D42"/>
    <mergeCell ref="A53:A54"/>
    <mergeCell ref="B53:D53"/>
    <mergeCell ref="B54:D54"/>
    <mergeCell ref="A63:A64"/>
  </mergeCells>
  <pageMargins left="0.70866141732283472" right="0.70866141732283472" top="0.39370078740157483" bottom="0.3937007874015748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105"/>
  <sheetViews>
    <sheetView topLeftCell="A71" workbookViewId="0">
      <selection activeCell="C93" sqref="C93:F105"/>
    </sheetView>
  </sheetViews>
  <sheetFormatPr defaultColWidth="9.109375" defaultRowHeight="13.8" x14ac:dyDescent="0.25"/>
  <cols>
    <col min="1" max="1" width="3.33203125" style="87" customWidth="1"/>
    <col min="2" max="2" width="3.6640625" style="87" customWidth="1"/>
    <col min="3" max="3" width="19.33203125" style="88" customWidth="1"/>
    <col min="4" max="4" width="5" style="89" customWidth="1"/>
    <col min="5" max="5" width="3.5546875" style="90" customWidth="1"/>
    <col min="6" max="6" width="24.109375" style="90" customWidth="1"/>
    <col min="7" max="7" width="6.6640625" style="87" customWidth="1"/>
    <col min="8" max="8" width="3.6640625" style="91" customWidth="1"/>
    <col min="9" max="9" width="5.109375" style="87" hidden="1" customWidth="1"/>
    <col min="10" max="16384" width="9.109375" style="86"/>
  </cols>
  <sheetData>
    <row r="1" spans="1:9" ht="14.4" thickBot="1" x14ac:dyDescent="0.3">
      <c r="A1" s="128"/>
      <c r="B1" s="129" t="s">
        <v>3</v>
      </c>
      <c r="C1" s="130" t="s">
        <v>4</v>
      </c>
      <c r="D1" s="131" t="s">
        <v>117</v>
      </c>
      <c r="E1" s="132"/>
      <c r="F1" s="133" t="s">
        <v>118</v>
      </c>
      <c r="G1" s="134" t="s">
        <v>7</v>
      </c>
      <c r="H1" s="135"/>
      <c r="I1" s="136"/>
    </row>
    <row r="2" spans="1:9" ht="14.4" thickBot="1" x14ac:dyDescent="0.3">
      <c r="A2" s="137" t="s">
        <v>142</v>
      </c>
      <c r="B2" s="138" t="s">
        <v>124</v>
      </c>
      <c r="C2" s="139" t="s">
        <v>125</v>
      </c>
      <c r="D2" s="140" t="s">
        <v>10</v>
      </c>
      <c r="E2" s="141" t="s">
        <v>11</v>
      </c>
      <c r="F2" s="142" t="s">
        <v>126</v>
      </c>
      <c r="G2" s="138" t="s">
        <v>127</v>
      </c>
      <c r="H2" s="143" t="s">
        <v>132</v>
      </c>
      <c r="I2" s="144" t="s">
        <v>137</v>
      </c>
    </row>
    <row r="3" spans="1:9" x14ac:dyDescent="0.25">
      <c r="A3" s="94">
        <v>1</v>
      </c>
      <c r="B3" s="75" t="s">
        <v>3</v>
      </c>
      <c r="C3" s="76" t="s">
        <v>15</v>
      </c>
      <c r="D3" s="77">
        <v>2015</v>
      </c>
      <c r="E3" s="77">
        <f t="shared" ref="E3:E5" si="0">SUM(2023-D3)</f>
        <v>8</v>
      </c>
      <c r="F3" s="76" t="s">
        <v>16</v>
      </c>
      <c r="G3" s="92">
        <f>MIN(I3:I3)</f>
        <v>5.1388888888888894E-2</v>
      </c>
      <c r="H3" s="78">
        <v>15</v>
      </c>
      <c r="I3" s="47">
        <v>5.1388888888888894E-2</v>
      </c>
    </row>
    <row r="4" spans="1:9" x14ac:dyDescent="0.25">
      <c r="A4" s="72">
        <v>2</v>
      </c>
      <c r="B4" s="41" t="s">
        <v>3</v>
      </c>
      <c r="C4" s="5" t="s">
        <v>19</v>
      </c>
      <c r="D4" s="3">
        <v>2016</v>
      </c>
      <c r="E4" s="3">
        <f t="shared" si="0"/>
        <v>7</v>
      </c>
      <c r="F4" s="5" t="s">
        <v>16</v>
      </c>
      <c r="G4" s="42">
        <f>MIN(I4:I4)</f>
        <v>5.9722222222222225E-2</v>
      </c>
      <c r="H4" s="46">
        <v>12</v>
      </c>
      <c r="I4" s="50">
        <v>5.9722222222222225E-2</v>
      </c>
    </row>
    <row r="5" spans="1:9" ht="14.4" thickBot="1" x14ac:dyDescent="0.3">
      <c r="A5" s="72">
        <v>3</v>
      </c>
      <c r="B5" s="41" t="s">
        <v>3</v>
      </c>
      <c r="C5" s="30" t="s">
        <v>178</v>
      </c>
      <c r="D5" s="6">
        <v>2015</v>
      </c>
      <c r="E5" s="6">
        <f t="shared" si="0"/>
        <v>8</v>
      </c>
      <c r="F5" s="70" t="s">
        <v>41</v>
      </c>
      <c r="G5" s="42">
        <f>MIN(I5:I5)</f>
        <v>6.6666666666666666E-2</v>
      </c>
      <c r="H5" s="46">
        <v>10</v>
      </c>
      <c r="I5" s="50">
        <v>6.6666666666666666E-2</v>
      </c>
    </row>
    <row r="6" spans="1:9" ht="14.4" thickBot="1" x14ac:dyDescent="0.3">
      <c r="A6" s="106"/>
      <c r="B6" s="107" t="s">
        <v>23</v>
      </c>
      <c r="C6" s="108" t="s">
        <v>24</v>
      </c>
      <c r="D6" s="109" t="s">
        <v>117</v>
      </c>
      <c r="E6" s="127"/>
      <c r="F6" s="109" t="s">
        <v>147</v>
      </c>
      <c r="G6" s="110" t="s">
        <v>7</v>
      </c>
      <c r="H6" s="111"/>
      <c r="I6" s="112"/>
    </row>
    <row r="7" spans="1:9" ht="14.4" thickBot="1" x14ac:dyDescent="0.3">
      <c r="A7" s="113" t="s">
        <v>142</v>
      </c>
      <c r="B7" s="114" t="s">
        <v>124</v>
      </c>
      <c r="C7" s="115" t="s">
        <v>125</v>
      </c>
      <c r="D7" s="116" t="s">
        <v>10</v>
      </c>
      <c r="E7" s="117" t="s">
        <v>11</v>
      </c>
      <c r="F7" s="116" t="s">
        <v>126</v>
      </c>
      <c r="G7" s="114" t="s">
        <v>127</v>
      </c>
      <c r="H7" s="118" t="s">
        <v>132</v>
      </c>
      <c r="I7" s="119" t="s">
        <v>137</v>
      </c>
    </row>
    <row r="8" spans="1:9" x14ac:dyDescent="0.25">
      <c r="A8" s="94">
        <v>1</v>
      </c>
      <c r="B8" s="75" t="s">
        <v>23</v>
      </c>
      <c r="C8" s="83" t="s">
        <v>25</v>
      </c>
      <c r="D8" s="84">
        <v>2015</v>
      </c>
      <c r="E8" s="84">
        <f t="shared" ref="E8:E20" si="1">SUM(2023-D8)</f>
        <v>8</v>
      </c>
      <c r="F8" s="85" t="s">
        <v>18</v>
      </c>
      <c r="G8" s="92">
        <f t="shared" ref="G8:G20" si="2">MIN(I8:I8)</f>
        <v>4.8611111111111112E-2</v>
      </c>
      <c r="H8" s="78">
        <v>15</v>
      </c>
      <c r="I8" s="47">
        <v>4.8611111111111112E-2</v>
      </c>
    </row>
    <row r="9" spans="1:9" x14ac:dyDescent="0.25">
      <c r="A9" s="72">
        <v>2</v>
      </c>
      <c r="B9" s="41" t="s">
        <v>23</v>
      </c>
      <c r="C9" s="30" t="s">
        <v>27</v>
      </c>
      <c r="D9" s="6">
        <v>2015</v>
      </c>
      <c r="E9" s="6">
        <f t="shared" si="1"/>
        <v>8</v>
      </c>
      <c r="F9" s="7" t="s">
        <v>18</v>
      </c>
      <c r="G9" s="42">
        <f t="shared" si="2"/>
        <v>5.0694444444444452E-2</v>
      </c>
      <c r="H9" s="46">
        <v>12</v>
      </c>
      <c r="I9" s="50">
        <v>5.0694444444444452E-2</v>
      </c>
    </row>
    <row r="10" spans="1:9" x14ac:dyDescent="0.25">
      <c r="A10" s="72">
        <v>3</v>
      </c>
      <c r="B10" s="41" t="s">
        <v>23</v>
      </c>
      <c r="C10" s="23" t="s">
        <v>176</v>
      </c>
      <c r="D10" s="6">
        <v>2016</v>
      </c>
      <c r="E10" s="6">
        <f t="shared" si="1"/>
        <v>7</v>
      </c>
      <c r="F10" s="70" t="s">
        <v>18</v>
      </c>
      <c r="G10" s="42">
        <f t="shared" si="2"/>
        <v>5.2083333333333336E-2</v>
      </c>
      <c r="H10" s="46">
        <v>10</v>
      </c>
      <c r="I10" s="50">
        <v>5.2083333333333336E-2</v>
      </c>
    </row>
    <row r="11" spans="1:9" x14ac:dyDescent="0.25">
      <c r="A11" s="72">
        <v>4</v>
      </c>
      <c r="B11" s="41" t="s">
        <v>23</v>
      </c>
      <c r="C11" s="30" t="s">
        <v>174</v>
      </c>
      <c r="D11" s="6">
        <v>2015</v>
      </c>
      <c r="E11" s="6">
        <f t="shared" si="1"/>
        <v>8</v>
      </c>
      <c r="F11" s="7" t="s">
        <v>43</v>
      </c>
      <c r="G11" s="42">
        <f t="shared" si="2"/>
        <v>5.2777777777777778E-2</v>
      </c>
      <c r="H11" s="46">
        <v>8</v>
      </c>
      <c r="I11" s="50">
        <v>5.2777777777777778E-2</v>
      </c>
    </row>
    <row r="12" spans="1:9" x14ac:dyDescent="0.25">
      <c r="A12" s="72">
        <v>5</v>
      </c>
      <c r="B12" s="41" t="s">
        <v>23</v>
      </c>
      <c r="C12" s="23" t="s">
        <v>28</v>
      </c>
      <c r="D12" s="6">
        <v>2015</v>
      </c>
      <c r="E12" s="6">
        <f t="shared" si="1"/>
        <v>8</v>
      </c>
      <c r="F12" s="7" t="s">
        <v>18</v>
      </c>
      <c r="G12" s="42">
        <f t="shared" si="2"/>
        <v>5.486111111111111E-2</v>
      </c>
      <c r="H12" s="43">
        <v>7</v>
      </c>
      <c r="I12" s="50">
        <v>5.486111111111111E-2</v>
      </c>
    </row>
    <row r="13" spans="1:9" x14ac:dyDescent="0.25">
      <c r="A13" s="72">
        <v>6</v>
      </c>
      <c r="B13" s="41" t="s">
        <v>23</v>
      </c>
      <c r="C13" s="30" t="s">
        <v>29</v>
      </c>
      <c r="D13" s="6">
        <v>2015</v>
      </c>
      <c r="E13" s="6">
        <f t="shared" si="1"/>
        <v>8</v>
      </c>
      <c r="F13" s="7" t="s">
        <v>18</v>
      </c>
      <c r="G13" s="42">
        <f t="shared" si="2"/>
        <v>5.486111111111111E-2</v>
      </c>
      <c r="H13" s="43">
        <v>6</v>
      </c>
      <c r="I13" s="50">
        <v>5.486111111111111E-2</v>
      </c>
    </row>
    <row r="14" spans="1:9" x14ac:dyDescent="0.25">
      <c r="A14" s="72">
        <v>7</v>
      </c>
      <c r="B14" s="41" t="s">
        <v>23</v>
      </c>
      <c r="C14" s="30" t="s">
        <v>31</v>
      </c>
      <c r="D14" s="6">
        <v>2015</v>
      </c>
      <c r="E14" s="6">
        <f t="shared" si="1"/>
        <v>8</v>
      </c>
      <c r="F14" s="7" t="s">
        <v>18</v>
      </c>
      <c r="G14" s="42">
        <f t="shared" si="2"/>
        <v>5.6944444444444443E-2</v>
      </c>
      <c r="H14" s="43">
        <v>5</v>
      </c>
      <c r="I14" s="50">
        <v>5.6944444444444443E-2</v>
      </c>
    </row>
    <row r="15" spans="1:9" x14ac:dyDescent="0.25">
      <c r="A15" s="72">
        <v>8</v>
      </c>
      <c r="B15" s="41" t="s">
        <v>23</v>
      </c>
      <c r="C15" s="5" t="s">
        <v>26</v>
      </c>
      <c r="D15" s="3">
        <v>2015</v>
      </c>
      <c r="E15" s="3">
        <f t="shared" si="1"/>
        <v>8</v>
      </c>
      <c r="F15" s="4" t="s">
        <v>16</v>
      </c>
      <c r="G15" s="42">
        <f t="shared" si="2"/>
        <v>5.6944444444444443E-2</v>
      </c>
      <c r="H15" s="43">
        <v>4</v>
      </c>
      <c r="I15" s="50">
        <v>5.6944444444444443E-2</v>
      </c>
    </row>
    <row r="16" spans="1:9" x14ac:dyDescent="0.25">
      <c r="A16" s="72">
        <v>9</v>
      </c>
      <c r="B16" s="41" t="s">
        <v>23</v>
      </c>
      <c r="C16" s="30" t="s">
        <v>30</v>
      </c>
      <c r="D16" s="6">
        <v>2015</v>
      </c>
      <c r="E16" s="6">
        <f t="shared" si="1"/>
        <v>8</v>
      </c>
      <c r="F16" s="7" t="s">
        <v>18</v>
      </c>
      <c r="G16" s="42">
        <f t="shared" si="2"/>
        <v>5.7638888888888885E-2</v>
      </c>
      <c r="H16" s="38">
        <v>3</v>
      </c>
      <c r="I16" s="50">
        <v>5.7638888888888885E-2</v>
      </c>
    </row>
    <row r="17" spans="1:9" x14ac:dyDescent="0.25">
      <c r="A17" s="72">
        <v>10</v>
      </c>
      <c r="B17" s="41" t="s">
        <v>23</v>
      </c>
      <c r="C17" s="30" t="s">
        <v>175</v>
      </c>
      <c r="D17" s="6">
        <v>2015</v>
      </c>
      <c r="E17" s="6">
        <f t="shared" si="1"/>
        <v>8</v>
      </c>
      <c r="F17" s="10" t="s">
        <v>18</v>
      </c>
      <c r="G17" s="42">
        <f t="shared" si="2"/>
        <v>5.9027777777777783E-2</v>
      </c>
      <c r="H17" s="43">
        <v>2</v>
      </c>
      <c r="I17" s="50">
        <v>5.9027777777777783E-2</v>
      </c>
    </row>
    <row r="18" spans="1:9" x14ac:dyDescent="0.25">
      <c r="A18" s="72">
        <v>11</v>
      </c>
      <c r="B18" s="41" t="s">
        <v>23</v>
      </c>
      <c r="C18" s="62" t="s">
        <v>177</v>
      </c>
      <c r="D18" s="61">
        <v>2016</v>
      </c>
      <c r="E18" s="61">
        <f t="shared" si="1"/>
        <v>7</v>
      </c>
      <c r="F18" s="71" t="s">
        <v>43</v>
      </c>
      <c r="G18" s="42">
        <f t="shared" si="2"/>
        <v>6.1111111111111116E-2</v>
      </c>
      <c r="H18" s="43">
        <v>1</v>
      </c>
      <c r="I18" s="50">
        <v>6.1111111111111116E-2</v>
      </c>
    </row>
    <row r="19" spans="1:9" x14ac:dyDescent="0.25">
      <c r="A19" s="72">
        <v>12</v>
      </c>
      <c r="B19" s="41" t="s">
        <v>23</v>
      </c>
      <c r="C19" s="62" t="s">
        <v>32</v>
      </c>
      <c r="D19" s="61">
        <v>2015</v>
      </c>
      <c r="E19" s="61">
        <f t="shared" si="1"/>
        <v>8</v>
      </c>
      <c r="F19" s="71" t="s">
        <v>18</v>
      </c>
      <c r="G19" s="42">
        <f t="shared" si="2"/>
        <v>6.25E-2</v>
      </c>
      <c r="H19" s="38">
        <v>1</v>
      </c>
      <c r="I19" s="50">
        <v>6.25E-2</v>
      </c>
    </row>
    <row r="20" spans="1:9" ht="14.4" thickBot="1" x14ac:dyDescent="0.3">
      <c r="A20" s="72">
        <v>13</v>
      </c>
      <c r="B20" s="41" t="s">
        <v>23</v>
      </c>
      <c r="C20" s="62" t="s">
        <v>34</v>
      </c>
      <c r="D20" s="61">
        <v>2015</v>
      </c>
      <c r="E20" s="61">
        <f t="shared" si="1"/>
        <v>8</v>
      </c>
      <c r="F20" s="7" t="s">
        <v>18</v>
      </c>
      <c r="G20" s="42">
        <f t="shared" si="2"/>
        <v>6.6666666666666666E-2</v>
      </c>
      <c r="H20" s="38">
        <v>1</v>
      </c>
      <c r="I20" s="50">
        <v>6.6666666666666666E-2</v>
      </c>
    </row>
    <row r="21" spans="1:9" ht="14.4" thickBot="1" x14ac:dyDescent="0.3">
      <c r="A21" s="145"/>
      <c r="B21" s="146" t="s">
        <v>35</v>
      </c>
      <c r="C21" s="147" t="s">
        <v>36</v>
      </c>
      <c r="D21" s="516" t="s">
        <v>148</v>
      </c>
      <c r="E21" s="517"/>
      <c r="F21" s="131" t="s">
        <v>149</v>
      </c>
      <c r="G21" s="134" t="s">
        <v>39</v>
      </c>
      <c r="H21" s="135"/>
      <c r="I21" s="148"/>
    </row>
    <row r="22" spans="1:9" ht="14.4" thickBot="1" x14ac:dyDescent="0.3">
      <c r="A22" s="149" t="s">
        <v>142</v>
      </c>
      <c r="B22" s="150" t="s">
        <v>124</v>
      </c>
      <c r="C22" s="151" t="s">
        <v>125</v>
      </c>
      <c r="D22" s="140" t="s">
        <v>10</v>
      </c>
      <c r="E22" s="152" t="s">
        <v>11</v>
      </c>
      <c r="F22" s="140" t="s">
        <v>126</v>
      </c>
      <c r="G22" s="150" t="s">
        <v>127</v>
      </c>
      <c r="H22" s="153" t="s">
        <v>132</v>
      </c>
      <c r="I22" s="154" t="s">
        <v>137</v>
      </c>
    </row>
    <row r="23" spans="1:9" x14ac:dyDescent="0.25">
      <c r="A23" s="122">
        <v>1</v>
      </c>
      <c r="B23" s="75" t="s">
        <v>35</v>
      </c>
      <c r="C23" s="123" t="s">
        <v>173</v>
      </c>
      <c r="D23" s="84">
        <v>2013</v>
      </c>
      <c r="E23" s="84">
        <f t="shared" ref="E23:E35" si="3">SUM(2023-D23)</f>
        <v>10</v>
      </c>
      <c r="F23" s="124" t="s">
        <v>43</v>
      </c>
      <c r="G23" s="92">
        <f t="shared" ref="G23:G35" si="4">MIN(I23:I23)</f>
        <v>0.13263888888888889</v>
      </c>
      <c r="H23" s="125">
        <v>15</v>
      </c>
      <c r="I23" s="126">
        <v>0.13263888888888889</v>
      </c>
    </row>
    <row r="24" spans="1:9" x14ac:dyDescent="0.25">
      <c r="A24" s="72">
        <v>2</v>
      </c>
      <c r="B24" s="41" t="s">
        <v>35</v>
      </c>
      <c r="C24" s="31" t="s">
        <v>40</v>
      </c>
      <c r="D24" s="6">
        <v>2013</v>
      </c>
      <c r="E24" s="6">
        <f t="shared" si="3"/>
        <v>10</v>
      </c>
      <c r="F24" s="10" t="s">
        <v>41</v>
      </c>
      <c r="G24" s="42">
        <f t="shared" si="4"/>
        <v>0.13472222222222222</v>
      </c>
      <c r="H24" s="46">
        <v>12</v>
      </c>
      <c r="I24" s="50">
        <v>0.13472222222222222</v>
      </c>
    </row>
    <row r="25" spans="1:9" x14ac:dyDescent="0.25">
      <c r="A25" s="72">
        <v>3</v>
      </c>
      <c r="B25" s="41" t="s">
        <v>35</v>
      </c>
      <c r="C25" s="30" t="s">
        <v>47</v>
      </c>
      <c r="D25" s="6">
        <v>2014</v>
      </c>
      <c r="E25" s="6">
        <f t="shared" si="3"/>
        <v>9</v>
      </c>
      <c r="F25" s="7" t="s">
        <v>16</v>
      </c>
      <c r="G25" s="42">
        <f t="shared" si="4"/>
        <v>0.1423611111111111</v>
      </c>
      <c r="H25" s="49">
        <v>10</v>
      </c>
      <c r="I25" s="50">
        <v>0.1423611111111111</v>
      </c>
    </row>
    <row r="26" spans="1:9" x14ac:dyDescent="0.25">
      <c r="A26" s="72">
        <v>4</v>
      </c>
      <c r="B26" s="41" t="s">
        <v>35</v>
      </c>
      <c r="C26" s="23" t="s">
        <v>44</v>
      </c>
      <c r="D26" s="6">
        <v>2013</v>
      </c>
      <c r="E26" s="6">
        <f t="shared" si="3"/>
        <v>10</v>
      </c>
      <c r="F26" s="7" t="s">
        <v>43</v>
      </c>
      <c r="G26" s="42">
        <f t="shared" si="4"/>
        <v>0.14652777777777778</v>
      </c>
      <c r="H26" s="46">
        <v>8</v>
      </c>
      <c r="I26" s="50">
        <v>0.14652777777777778</v>
      </c>
    </row>
    <row r="27" spans="1:9" x14ac:dyDescent="0.25">
      <c r="A27" s="72">
        <v>5</v>
      </c>
      <c r="B27" s="41" t="s">
        <v>35</v>
      </c>
      <c r="C27" s="23" t="s">
        <v>48</v>
      </c>
      <c r="D27" s="6">
        <v>2013</v>
      </c>
      <c r="E27" s="6">
        <f t="shared" si="3"/>
        <v>10</v>
      </c>
      <c r="F27" s="7" t="s">
        <v>18</v>
      </c>
      <c r="G27" s="42">
        <f t="shared" si="4"/>
        <v>0.14791666666666667</v>
      </c>
      <c r="H27" s="38">
        <v>7</v>
      </c>
      <c r="I27" s="50">
        <v>0.14791666666666667</v>
      </c>
    </row>
    <row r="28" spans="1:9" x14ac:dyDescent="0.25">
      <c r="A28" s="72">
        <v>6</v>
      </c>
      <c r="B28" s="41" t="s">
        <v>35</v>
      </c>
      <c r="C28" s="30" t="s">
        <v>49</v>
      </c>
      <c r="D28" s="6">
        <v>2014</v>
      </c>
      <c r="E28" s="6">
        <f t="shared" si="3"/>
        <v>9</v>
      </c>
      <c r="F28" s="7" t="s">
        <v>18</v>
      </c>
      <c r="G28" s="42">
        <f t="shared" si="4"/>
        <v>0.15277777777777776</v>
      </c>
      <c r="H28" s="43">
        <v>6</v>
      </c>
      <c r="I28" s="50">
        <v>0.15277777777777776</v>
      </c>
    </row>
    <row r="29" spans="1:9" x14ac:dyDescent="0.25">
      <c r="A29" s="72">
        <v>7</v>
      </c>
      <c r="B29" s="41" t="s">
        <v>35</v>
      </c>
      <c r="C29" s="23" t="s">
        <v>50</v>
      </c>
      <c r="D29" s="6">
        <v>2014</v>
      </c>
      <c r="E29" s="6">
        <f t="shared" si="3"/>
        <v>9</v>
      </c>
      <c r="F29" s="7" t="s">
        <v>18</v>
      </c>
      <c r="G29" s="42">
        <f t="shared" si="4"/>
        <v>0.15347222222222223</v>
      </c>
      <c r="H29" s="38">
        <v>5</v>
      </c>
      <c r="I29" s="50">
        <v>0.15347222222222223</v>
      </c>
    </row>
    <row r="30" spans="1:9" x14ac:dyDescent="0.25">
      <c r="A30" s="72">
        <v>8</v>
      </c>
      <c r="B30" s="41" t="s">
        <v>35</v>
      </c>
      <c r="C30" s="30" t="s">
        <v>45</v>
      </c>
      <c r="D30" s="6">
        <v>2014</v>
      </c>
      <c r="E30" s="6">
        <f t="shared" si="3"/>
        <v>9</v>
      </c>
      <c r="F30" s="11" t="s">
        <v>46</v>
      </c>
      <c r="G30" s="42">
        <f t="shared" si="4"/>
        <v>0.15486111111111112</v>
      </c>
      <c r="H30" s="43">
        <v>4</v>
      </c>
      <c r="I30" s="50">
        <v>0.15486111111111112</v>
      </c>
    </row>
    <row r="31" spans="1:9" x14ac:dyDescent="0.25">
      <c r="A31" s="72">
        <v>9</v>
      </c>
      <c r="B31" s="41" t="s">
        <v>35</v>
      </c>
      <c r="C31" s="30" t="s">
        <v>52</v>
      </c>
      <c r="D31" s="6">
        <v>2013</v>
      </c>
      <c r="E31" s="6">
        <f t="shared" si="3"/>
        <v>10</v>
      </c>
      <c r="F31" s="7" t="s">
        <v>18</v>
      </c>
      <c r="G31" s="42">
        <f t="shared" si="4"/>
        <v>0.15833333333333333</v>
      </c>
      <c r="H31" s="43">
        <v>3</v>
      </c>
      <c r="I31" s="50">
        <v>0.15833333333333333</v>
      </c>
    </row>
    <row r="32" spans="1:9" x14ac:dyDescent="0.25">
      <c r="A32" s="72">
        <v>10</v>
      </c>
      <c r="B32" s="41" t="s">
        <v>35</v>
      </c>
      <c r="C32" s="30" t="s">
        <v>51</v>
      </c>
      <c r="D32" s="6">
        <v>2013</v>
      </c>
      <c r="E32" s="6">
        <f t="shared" si="3"/>
        <v>10</v>
      </c>
      <c r="F32" s="7" t="s">
        <v>18</v>
      </c>
      <c r="G32" s="42">
        <f t="shared" si="4"/>
        <v>0.16944444444444443</v>
      </c>
      <c r="H32" s="38">
        <v>1</v>
      </c>
      <c r="I32" s="50">
        <v>0.16944444444444443</v>
      </c>
    </row>
    <row r="33" spans="1:9" x14ac:dyDescent="0.25">
      <c r="A33" s="72">
        <v>11</v>
      </c>
      <c r="B33" s="41" t="s">
        <v>35</v>
      </c>
      <c r="C33" s="30" t="s">
        <v>56</v>
      </c>
      <c r="D33" s="6">
        <v>2014</v>
      </c>
      <c r="E33" s="6">
        <f t="shared" si="3"/>
        <v>9</v>
      </c>
      <c r="F33" s="7" t="s">
        <v>18</v>
      </c>
      <c r="G33" s="42">
        <f t="shared" si="4"/>
        <v>0.18194444444444444</v>
      </c>
      <c r="H33" s="38">
        <v>1</v>
      </c>
      <c r="I33" s="50">
        <v>0.18194444444444444</v>
      </c>
    </row>
    <row r="34" spans="1:9" x14ac:dyDescent="0.25">
      <c r="A34" s="72">
        <v>12</v>
      </c>
      <c r="B34" s="41" t="s">
        <v>35</v>
      </c>
      <c r="C34" s="23" t="s">
        <v>55</v>
      </c>
      <c r="D34" s="6">
        <v>2013</v>
      </c>
      <c r="E34" s="6">
        <f t="shared" si="3"/>
        <v>10</v>
      </c>
      <c r="F34" s="7" t="s">
        <v>18</v>
      </c>
      <c r="G34" s="42">
        <f t="shared" si="4"/>
        <v>0.1875</v>
      </c>
      <c r="H34" s="38">
        <v>1</v>
      </c>
      <c r="I34" s="50">
        <v>0.1875</v>
      </c>
    </row>
    <row r="35" spans="1:9" ht="14.4" thickBot="1" x14ac:dyDescent="0.3">
      <c r="A35" s="98">
        <v>13</v>
      </c>
      <c r="B35" s="99" t="s">
        <v>35</v>
      </c>
      <c r="C35" s="100" t="s">
        <v>53</v>
      </c>
      <c r="D35" s="101">
        <v>2014</v>
      </c>
      <c r="E35" s="101">
        <f t="shared" si="3"/>
        <v>9</v>
      </c>
      <c r="F35" s="121" t="s">
        <v>18</v>
      </c>
      <c r="G35" s="103">
        <f t="shared" si="4"/>
        <v>0.18888888888888888</v>
      </c>
      <c r="H35" s="56">
        <v>1</v>
      </c>
      <c r="I35" s="97">
        <v>0.18888888888888888</v>
      </c>
    </row>
    <row r="36" spans="1:9" ht="14.4" thickBot="1" x14ac:dyDescent="0.3">
      <c r="A36" s="106"/>
      <c r="B36" s="107" t="s">
        <v>57</v>
      </c>
      <c r="C36" s="108" t="s">
        <v>58</v>
      </c>
      <c r="D36" s="518" t="s">
        <v>148</v>
      </c>
      <c r="E36" s="519"/>
      <c r="F36" s="109" t="s">
        <v>149</v>
      </c>
      <c r="G36" s="110" t="s">
        <v>59</v>
      </c>
      <c r="H36" s="111"/>
      <c r="I36" s="112"/>
    </row>
    <row r="37" spans="1:9" ht="14.4" thickBot="1" x14ac:dyDescent="0.3">
      <c r="A37" s="113" t="s">
        <v>142</v>
      </c>
      <c r="B37" s="114" t="s">
        <v>124</v>
      </c>
      <c r="C37" s="115" t="s">
        <v>125</v>
      </c>
      <c r="D37" s="116" t="s">
        <v>10</v>
      </c>
      <c r="E37" s="117" t="s">
        <v>11</v>
      </c>
      <c r="F37" s="116" t="s">
        <v>126</v>
      </c>
      <c r="G37" s="114" t="s">
        <v>127</v>
      </c>
      <c r="H37" s="118" t="s">
        <v>132</v>
      </c>
      <c r="I37" s="119" t="s">
        <v>137</v>
      </c>
    </row>
    <row r="38" spans="1:9" x14ac:dyDescent="0.25">
      <c r="A38" s="94">
        <v>1</v>
      </c>
      <c r="B38" s="75" t="s">
        <v>57</v>
      </c>
      <c r="C38" s="30" t="s">
        <v>60</v>
      </c>
      <c r="D38" s="6">
        <v>2014</v>
      </c>
      <c r="E38" s="6">
        <f t="shared" ref="E38:E48" si="5">SUM(2023-D38)</f>
        <v>9</v>
      </c>
      <c r="F38" s="7" t="s">
        <v>16</v>
      </c>
      <c r="G38" s="92">
        <v>0.17083333333333331</v>
      </c>
      <c r="H38" s="44">
        <v>15</v>
      </c>
      <c r="I38" s="47"/>
    </row>
    <row r="39" spans="1:9" x14ac:dyDescent="0.25">
      <c r="A39" s="72">
        <v>2</v>
      </c>
      <c r="B39" s="41" t="s">
        <v>57</v>
      </c>
      <c r="C39" s="23" t="s">
        <v>64</v>
      </c>
      <c r="D39" s="6">
        <v>2013</v>
      </c>
      <c r="E39" s="6">
        <f t="shared" si="5"/>
        <v>10</v>
      </c>
      <c r="F39" s="7" t="s">
        <v>16</v>
      </c>
      <c r="G39" s="42">
        <v>0.17152777777777775</v>
      </c>
      <c r="H39" s="46">
        <v>12</v>
      </c>
      <c r="I39" s="50"/>
    </row>
    <row r="40" spans="1:9" x14ac:dyDescent="0.25">
      <c r="A40" s="72">
        <v>3</v>
      </c>
      <c r="B40" s="41" t="s">
        <v>57</v>
      </c>
      <c r="C40" s="23" t="s">
        <v>62</v>
      </c>
      <c r="D40" s="6">
        <v>2014</v>
      </c>
      <c r="E40" s="6">
        <f t="shared" si="5"/>
        <v>9</v>
      </c>
      <c r="F40" s="7" t="s">
        <v>18</v>
      </c>
      <c r="G40" s="42">
        <v>0.17500000000000002</v>
      </c>
      <c r="H40" s="46">
        <v>10</v>
      </c>
      <c r="I40" s="50"/>
    </row>
    <row r="41" spans="1:9" x14ac:dyDescent="0.25">
      <c r="A41" s="72">
        <v>4</v>
      </c>
      <c r="B41" s="41" t="s">
        <v>57</v>
      </c>
      <c r="C41" s="23" t="s">
        <v>61</v>
      </c>
      <c r="D41" s="6">
        <v>2014</v>
      </c>
      <c r="E41" s="6">
        <f t="shared" si="5"/>
        <v>9</v>
      </c>
      <c r="F41" s="7" t="s">
        <v>18</v>
      </c>
      <c r="G41" s="42">
        <v>0.18402777777777779</v>
      </c>
      <c r="H41" s="46">
        <v>8</v>
      </c>
      <c r="I41" s="50"/>
    </row>
    <row r="42" spans="1:9" x14ac:dyDescent="0.25">
      <c r="A42" s="72">
        <v>5</v>
      </c>
      <c r="B42" s="41" t="s">
        <v>57</v>
      </c>
      <c r="C42" s="23" t="s">
        <v>63</v>
      </c>
      <c r="D42" s="6">
        <v>2014</v>
      </c>
      <c r="E42" s="6">
        <f t="shared" si="5"/>
        <v>9</v>
      </c>
      <c r="F42" s="7" t="s">
        <v>18</v>
      </c>
      <c r="G42" s="42">
        <v>0.18819444444444444</v>
      </c>
      <c r="H42" s="43">
        <v>7</v>
      </c>
      <c r="I42" s="50"/>
    </row>
    <row r="43" spans="1:9" x14ac:dyDescent="0.25">
      <c r="A43" s="72">
        <v>6</v>
      </c>
      <c r="B43" s="41" t="s">
        <v>57</v>
      </c>
      <c r="C43" s="5" t="s">
        <v>116</v>
      </c>
      <c r="D43" s="12">
        <v>2014</v>
      </c>
      <c r="E43" s="6">
        <f t="shared" si="5"/>
        <v>9</v>
      </c>
      <c r="F43" s="4" t="s">
        <v>18</v>
      </c>
      <c r="G43" s="42">
        <v>0.18888888888888888</v>
      </c>
      <c r="H43" s="38">
        <v>5</v>
      </c>
      <c r="I43" s="50"/>
    </row>
    <row r="44" spans="1:9" x14ac:dyDescent="0.25">
      <c r="A44" s="72">
        <v>7</v>
      </c>
      <c r="B44" s="41" t="s">
        <v>57</v>
      </c>
      <c r="C44" s="30" t="s">
        <v>172</v>
      </c>
      <c r="D44" s="6">
        <v>2014</v>
      </c>
      <c r="E44" s="6">
        <f t="shared" si="5"/>
        <v>9</v>
      </c>
      <c r="F44" s="70" t="s">
        <v>16</v>
      </c>
      <c r="G44" s="42">
        <v>0.18888888888888888</v>
      </c>
      <c r="H44" s="38">
        <v>6</v>
      </c>
      <c r="I44" s="50"/>
    </row>
    <row r="45" spans="1:9" x14ac:dyDescent="0.25">
      <c r="A45" s="72">
        <v>8</v>
      </c>
      <c r="B45" s="41" t="s">
        <v>57</v>
      </c>
      <c r="C45" s="31" t="s">
        <v>170</v>
      </c>
      <c r="D45" s="3">
        <v>2014</v>
      </c>
      <c r="E45" s="6">
        <f t="shared" si="5"/>
        <v>9</v>
      </c>
      <c r="F45" s="70" t="s">
        <v>41</v>
      </c>
      <c r="G45" s="42">
        <v>0.19791666666666666</v>
      </c>
      <c r="H45" s="43">
        <v>4</v>
      </c>
      <c r="I45" s="50"/>
    </row>
    <row r="46" spans="1:9" x14ac:dyDescent="0.25">
      <c r="A46" s="72">
        <v>9</v>
      </c>
      <c r="B46" s="41" t="s">
        <v>57</v>
      </c>
      <c r="C46" s="23" t="s">
        <v>171</v>
      </c>
      <c r="D46" s="6">
        <v>2014</v>
      </c>
      <c r="E46" s="6">
        <f t="shared" si="5"/>
        <v>9</v>
      </c>
      <c r="F46" s="70" t="s">
        <v>16</v>
      </c>
      <c r="G46" s="42">
        <v>0.20833333333333334</v>
      </c>
      <c r="H46" s="38">
        <v>3</v>
      </c>
      <c r="I46" s="50"/>
    </row>
    <row r="47" spans="1:9" x14ac:dyDescent="0.25">
      <c r="A47" s="72">
        <v>10</v>
      </c>
      <c r="B47" s="41" t="s">
        <v>57</v>
      </c>
      <c r="C47" s="64" t="s">
        <v>67</v>
      </c>
      <c r="D47" s="61">
        <v>2013</v>
      </c>
      <c r="E47" s="61">
        <f t="shared" si="5"/>
        <v>10</v>
      </c>
      <c r="F47" s="7" t="s">
        <v>18</v>
      </c>
      <c r="G47" s="42">
        <v>0.21388888888888891</v>
      </c>
      <c r="H47" s="43">
        <v>2</v>
      </c>
      <c r="I47" s="50"/>
    </row>
    <row r="48" spans="1:9" ht="14.4" thickBot="1" x14ac:dyDescent="0.3">
      <c r="A48" s="72">
        <v>11</v>
      </c>
      <c r="B48" s="41" t="s">
        <v>57</v>
      </c>
      <c r="C48" s="64" t="s">
        <v>65</v>
      </c>
      <c r="D48" s="61">
        <v>2013</v>
      </c>
      <c r="E48" s="61">
        <f t="shared" si="5"/>
        <v>10</v>
      </c>
      <c r="F48" s="71" t="s">
        <v>18</v>
      </c>
      <c r="G48" s="42">
        <v>0.22430555555555556</v>
      </c>
      <c r="H48" s="55">
        <v>1</v>
      </c>
      <c r="I48" s="50"/>
    </row>
    <row r="49" spans="1:9" ht="14.4" thickBot="1" x14ac:dyDescent="0.3">
      <c r="A49" s="145"/>
      <c r="B49" s="146" t="s">
        <v>68</v>
      </c>
      <c r="C49" s="147" t="s">
        <v>69</v>
      </c>
      <c r="D49" s="516" t="s">
        <v>150</v>
      </c>
      <c r="E49" s="517"/>
      <c r="F49" s="131" t="s">
        <v>151</v>
      </c>
      <c r="G49" s="134" t="s">
        <v>59</v>
      </c>
      <c r="H49" s="135"/>
      <c r="I49" s="148"/>
    </row>
    <row r="50" spans="1:9" ht="14.4" thickBot="1" x14ac:dyDescent="0.3">
      <c r="A50" s="149" t="s">
        <v>142</v>
      </c>
      <c r="B50" s="150" t="s">
        <v>124</v>
      </c>
      <c r="C50" s="151" t="s">
        <v>125</v>
      </c>
      <c r="D50" s="140" t="s">
        <v>10</v>
      </c>
      <c r="E50" s="152" t="s">
        <v>11</v>
      </c>
      <c r="F50" s="140" t="s">
        <v>126</v>
      </c>
      <c r="G50" s="150" t="s">
        <v>127</v>
      </c>
      <c r="H50" s="153" t="s">
        <v>132</v>
      </c>
      <c r="I50" s="154" t="s">
        <v>137</v>
      </c>
    </row>
    <row r="51" spans="1:9" x14ac:dyDescent="0.25">
      <c r="A51" s="94">
        <v>1</v>
      </c>
      <c r="B51" s="75" t="s">
        <v>68</v>
      </c>
      <c r="C51" s="83" t="s">
        <v>72</v>
      </c>
      <c r="D51" s="84">
        <v>2012</v>
      </c>
      <c r="E51" s="84">
        <f t="shared" ref="E51:E56" si="6">SUM(2023-D51)</f>
        <v>11</v>
      </c>
      <c r="F51" s="85" t="s">
        <v>73</v>
      </c>
      <c r="G51" s="92">
        <f t="shared" ref="G51:G56" si="7">MIN(I51:I51)</f>
        <v>0.14722222222222223</v>
      </c>
      <c r="H51" s="78">
        <v>15</v>
      </c>
      <c r="I51" s="47">
        <v>0.14722222222222223</v>
      </c>
    </row>
    <row r="52" spans="1:9" x14ac:dyDescent="0.25">
      <c r="A52" s="72">
        <v>2</v>
      </c>
      <c r="B52" s="41" t="s">
        <v>68</v>
      </c>
      <c r="C52" s="23" t="s">
        <v>74</v>
      </c>
      <c r="D52" s="6">
        <v>2012</v>
      </c>
      <c r="E52" s="6">
        <f t="shared" si="6"/>
        <v>11</v>
      </c>
      <c r="F52" s="7" t="s">
        <v>43</v>
      </c>
      <c r="G52" s="42">
        <f t="shared" si="7"/>
        <v>0.15208333333333332</v>
      </c>
      <c r="H52" s="46">
        <v>12</v>
      </c>
      <c r="I52" s="50">
        <v>0.15208333333333332</v>
      </c>
    </row>
    <row r="53" spans="1:9" x14ac:dyDescent="0.25">
      <c r="A53" s="72">
        <v>3</v>
      </c>
      <c r="B53" s="41" t="s">
        <v>68</v>
      </c>
      <c r="C53" s="23" t="s">
        <v>76</v>
      </c>
      <c r="D53" s="6">
        <v>2012</v>
      </c>
      <c r="E53" s="6">
        <f t="shared" si="6"/>
        <v>11</v>
      </c>
      <c r="F53" s="7" t="s">
        <v>43</v>
      </c>
      <c r="G53" s="42">
        <f t="shared" si="7"/>
        <v>0.15763888888888888</v>
      </c>
      <c r="H53" s="46">
        <v>10</v>
      </c>
      <c r="I53" s="50">
        <v>0.15763888888888888</v>
      </c>
    </row>
    <row r="54" spans="1:9" x14ac:dyDescent="0.25">
      <c r="A54" s="72">
        <v>4</v>
      </c>
      <c r="B54" s="41" t="s">
        <v>68</v>
      </c>
      <c r="C54" s="23" t="s">
        <v>77</v>
      </c>
      <c r="D54" s="6">
        <v>2011</v>
      </c>
      <c r="E54" s="6">
        <f t="shared" si="6"/>
        <v>12</v>
      </c>
      <c r="F54" s="7" t="s">
        <v>18</v>
      </c>
      <c r="G54" s="42">
        <f t="shared" si="7"/>
        <v>0.16250000000000001</v>
      </c>
      <c r="H54" s="46">
        <v>8</v>
      </c>
      <c r="I54" s="50">
        <v>0.16250000000000001</v>
      </c>
    </row>
    <row r="55" spans="1:9" x14ac:dyDescent="0.25">
      <c r="A55" s="72">
        <v>5</v>
      </c>
      <c r="B55" s="41" t="s">
        <v>68</v>
      </c>
      <c r="C55" s="23" t="s">
        <v>79</v>
      </c>
      <c r="D55" s="6">
        <v>2011</v>
      </c>
      <c r="E55" s="6">
        <f t="shared" si="6"/>
        <v>12</v>
      </c>
      <c r="F55" s="7" t="s">
        <v>18</v>
      </c>
      <c r="G55" s="42">
        <f t="shared" si="7"/>
        <v>0.1673611111111111</v>
      </c>
      <c r="H55" s="43">
        <v>7</v>
      </c>
      <c r="I55" s="50">
        <v>0.1673611111111111</v>
      </c>
    </row>
    <row r="56" spans="1:9" ht="14.4" thickBot="1" x14ac:dyDescent="0.3">
      <c r="A56" s="98">
        <v>6</v>
      </c>
      <c r="B56" s="99" t="s">
        <v>68</v>
      </c>
      <c r="C56" s="120" t="s">
        <v>78</v>
      </c>
      <c r="D56" s="101">
        <v>2012</v>
      </c>
      <c r="E56" s="101">
        <f t="shared" si="6"/>
        <v>11</v>
      </c>
      <c r="F56" s="121" t="s">
        <v>18</v>
      </c>
      <c r="G56" s="103">
        <f t="shared" si="7"/>
        <v>0.17500000000000002</v>
      </c>
      <c r="H56" s="56">
        <v>6</v>
      </c>
      <c r="I56" s="97">
        <v>0.17500000000000002</v>
      </c>
    </row>
    <row r="57" spans="1:9" ht="14.4" thickBot="1" x14ac:dyDescent="0.3">
      <c r="A57" s="106"/>
      <c r="B57" s="107" t="s">
        <v>80</v>
      </c>
      <c r="C57" s="108" t="s">
        <v>81</v>
      </c>
      <c r="D57" s="518" t="s">
        <v>150</v>
      </c>
      <c r="E57" s="519"/>
      <c r="F57" s="109" t="s">
        <v>151</v>
      </c>
      <c r="G57" s="110" t="s">
        <v>82</v>
      </c>
      <c r="H57" s="111"/>
      <c r="I57" s="112"/>
    </row>
    <row r="58" spans="1:9" ht="14.4" thickBot="1" x14ac:dyDescent="0.3">
      <c r="A58" s="113" t="s">
        <v>142</v>
      </c>
      <c r="B58" s="114" t="s">
        <v>124</v>
      </c>
      <c r="C58" s="115" t="s">
        <v>125</v>
      </c>
      <c r="D58" s="116" t="s">
        <v>10</v>
      </c>
      <c r="E58" s="117" t="s">
        <v>11</v>
      </c>
      <c r="F58" s="116" t="s">
        <v>126</v>
      </c>
      <c r="G58" s="114" t="s">
        <v>127</v>
      </c>
      <c r="H58" s="118" t="s">
        <v>132</v>
      </c>
      <c r="I58" s="119" t="s">
        <v>137</v>
      </c>
    </row>
    <row r="59" spans="1:9" x14ac:dyDescent="0.25">
      <c r="A59" s="94">
        <v>1</v>
      </c>
      <c r="B59" s="75" t="s">
        <v>80</v>
      </c>
      <c r="C59" s="105" t="s">
        <v>83</v>
      </c>
      <c r="D59" s="84">
        <v>2011</v>
      </c>
      <c r="E59" s="84">
        <f t="shared" ref="E59:E71" si="8">SUM(2023-D59)</f>
        <v>12</v>
      </c>
      <c r="F59" s="85" t="s">
        <v>18</v>
      </c>
      <c r="G59" s="92">
        <f t="shared" ref="G59:G71" si="9">MIN(I59:I59)</f>
        <v>0.20902777777777778</v>
      </c>
      <c r="H59" s="78">
        <v>15</v>
      </c>
      <c r="I59" s="47">
        <v>0.20902777777777778</v>
      </c>
    </row>
    <row r="60" spans="1:9" x14ac:dyDescent="0.25">
      <c r="A60" s="72">
        <v>2</v>
      </c>
      <c r="B60" s="41" t="s">
        <v>80</v>
      </c>
      <c r="C60" s="23" t="s">
        <v>165</v>
      </c>
      <c r="D60" s="6">
        <v>2012</v>
      </c>
      <c r="E60" s="6">
        <f t="shared" si="8"/>
        <v>11</v>
      </c>
      <c r="F60" s="70" t="s">
        <v>41</v>
      </c>
      <c r="G60" s="42">
        <f t="shared" si="9"/>
        <v>0.21319444444444444</v>
      </c>
      <c r="H60" s="49">
        <v>12</v>
      </c>
      <c r="I60" s="50">
        <v>0.21319444444444444</v>
      </c>
    </row>
    <row r="61" spans="1:9" x14ac:dyDescent="0.25">
      <c r="A61" s="72">
        <v>3</v>
      </c>
      <c r="B61" s="41" t="s">
        <v>80</v>
      </c>
      <c r="C61" s="23" t="s">
        <v>84</v>
      </c>
      <c r="D61" s="6">
        <v>2012</v>
      </c>
      <c r="E61" s="6">
        <f t="shared" si="8"/>
        <v>11</v>
      </c>
      <c r="F61" s="7" t="s">
        <v>18</v>
      </c>
      <c r="G61" s="42">
        <f t="shared" si="9"/>
        <v>0.21875</v>
      </c>
      <c r="H61" s="46">
        <v>10</v>
      </c>
      <c r="I61" s="50">
        <v>0.21875</v>
      </c>
    </row>
    <row r="62" spans="1:9" x14ac:dyDescent="0.25">
      <c r="A62" s="72">
        <v>4</v>
      </c>
      <c r="B62" s="41" t="s">
        <v>80</v>
      </c>
      <c r="C62" s="23" t="s">
        <v>164</v>
      </c>
      <c r="D62" s="6">
        <v>2011</v>
      </c>
      <c r="E62" s="6">
        <f t="shared" si="8"/>
        <v>12</v>
      </c>
      <c r="F62" s="70" t="s">
        <v>41</v>
      </c>
      <c r="G62" s="42">
        <f t="shared" si="9"/>
        <v>0.23055555555555554</v>
      </c>
      <c r="H62" s="46">
        <v>8</v>
      </c>
      <c r="I62" s="50">
        <v>0.23055555555555554</v>
      </c>
    </row>
    <row r="63" spans="1:9" x14ac:dyDescent="0.25">
      <c r="A63" s="72">
        <v>5</v>
      </c>
      <c r="B63" s="41" t="s">
        <v>80</v>
      </c>
      <c r="C63" s="23" t="s">
        <v>85</v>
      </c>
      <c r="D63" s="6">
        <v>2012</v>
      </c>
      <c r="E63" s="6">
        <f t="shared" si="8"/>
        <v>11</v>
      </c>
      <c r="F63" s="7" t="s">
        <v>18</v>
      </c>
      <c r="G63" s="42">
        <f t="shared" si="9"/>
        <v>0.23194444444444443</v>
      </c>
      <c r="H63" s="38">
        <v>7</v>
      </c>
      <c r="I63" s="50">
        <v>0.23194444444444443</v>
      </c>
    </row>
    <row r="64" spans="1:9" x14ac:dyDescent="0.25">
      <c r="A64" s="72">
        <v>6</v>
      </c>
      <c r="B64" s="41" t="s">
        <v>80</v>
      </c>
      <c r="C64" s="64" t="s">
        <v>166</v>
      </c>
      <c r="D64" s="61">
        <v>2011</v>
      </c>
      <c r="E64" s="61">
        <f t="shared" si="8"/>
        <v>12</v>
      </c>
      <c r="F64" s="63" t="s">
        <v>41</v>
      </c>
      <c r="G64" s="42">
        <f t="shared" si="9"/>
        <v>0.23958333333333334</v>
      </c>
      <c r="H64" s="38">
        <v>6</v>
      </c>
      <c r="I64" s="50">
        <v>0.23958333333333334</v>
      </c>
    </row>
    <row r="65" spans="1:9" x14ac:dyDescent="0.25">
      <c r="A65" s="72">
        <v>7</v>
      </c>
      <c r="B65" s="41" t="s">
        <v>80</v>
      </c>
      <c r="C65" s="64" t="s">
        <v>161</v>
      </c>
      <c r="D65" s="61">
        <v>2012</v>
      </c>
      <c r="E65" s="61">
        <f t="shared" si="8"/>
        <v>11</v>
      </c>
      <c r="F65" s="63" t="s">
        <v>41</v>
      </c>
      <c r="G65" s="42">
        <f t="shared" si="9"/>
        <v>0.23958333333333334</v>
      </c>
      <c r="H65" s="43">
        <v>5</v>
      </c>
      <c r="I65" s="50">
        <v>0.23958333333333334</v>
      </c>
    </row>
    <row r="66" spans="1:9" x14ac:dyDescent="0.25">
      <c r="A66" s="72">
        <v>8</v>
      </c>
      <c r="B66" s="41" t="s">
        <v>80</v>
      </c>
      <c r="C66" s="64" t="s">
        <v>167</v>
      </c>
      <c r="D66" s="61">
        <v>2011</v>
      </c>
      <c r="E66" s="61">
        <f t="shared" si="8"/>
        <v>12</v>
      </c>
      <c r="F66" s="63" t="s">
        <v>18</v>
      </c>
      <c r="G66" s="42">
        <f t="shared" si="9"/>
        <v>0.24444444444444446</v>
      </c>
      <c r="H66" s="43">
        <v>4</v>
      </c>
      <c r="I66" s="50">
        <v>0.24444444444444446</v>
      </c>
    </row>
    <row r="67" spans="1:9" x14ac:dyDescent="0.25">
      <c r="A67" s="72">
        <v>9</v>
      </c>
      <c r="B67" s="41" t="s">
        <v>80</v>
      </c>
      <c r="C67" s="64" t="s">
        <v>162</v>
      </c>
      <c r="D67" s="61">
        <v>2012</v>
      </c>
      <c r="E67" s="61">
        <f t="shared" si="8"/>
        <v>11</v>
      </c>
      <c r="F67" s="63" t="s">
        <v>41</v>
      </c>
      <c r="G67" s="42">
        <f t="shared" si="9"/>
        <v>0.24791666666666667</v>
      </c>
      <c r="H67" s="38">
        <v>3</v>
      </c>
      <c r="I67" s="50">
        <v>0.24791666666666667</v>
      </c>
    </row>
    <row r="68" spans="1:9" x14ac:dyDescent="0.25">
      <c r="A68" s="72">
        <v>10</v>
      </c>
      <c r="B68" s="41" t="s">
        <v>80</v>
      </c>
      <c r="C68" s="64" t="s">
        <v>163</v>
      </c>
      <c r="D68" s="61">
        <v>2011</v>
      </c>
      <c r="E68" s="61">
        <f t="shared" si="8"/>
        <v>12</v>
      </c>
      <c r="F68" s="65" t="s">
        <v>18</v>
      </c>
      <c r="G68" s="42">
        <f t="shared" si="9"/>
        <v>0.2638888888888889</v>
      </c>
      <c r="H68" s="43">
        <v>2</v>
      </c>
      <c r="I68" s="50">
        <v>0.2638888888888889</v>
      </c>
    </row>
    <row r="69" spans="1:9" x14ac:dyDescent="0.25">
      <c r="A69" s="72">
        <v>11</v>
      </c>
      <c r="B69" s="41" t="s">
        <v>80</v>
      </c>
      <c r="C69" s="64" t="s">
        <v>160</v>
      </c>
      <c r="D69" s="61">
        <v>2011</v>
      </c>
      <c r="E69" s="61">
        <f t="shared" si="8"/>
        <v>12</v>
      </c>
      <c r="F69" s="63" t="s">
        <v>41</v>
      </c>
      <c r="G69" s="42">
        <f t="shared" si="9"/>
        <v>0.26666666666666666</v>
      </c>
      <c r="H69" s="43">
        <v>1</v>
      </c>
      <c r="I69" s="50">
        <v>0.26666666666666666</v>
      </c>
    </row>
    <row r="70" spans="1:9" x14ac:dyDescent="0.25">
      <c r="A70" s="72">
        <v>12</v>
      </c>
      <c r="B70" s="41" t="s">
        <v>80</v>
      </c>
      <c r="C70" s="64" t="s">
        <v>168</v>
      </c>
      <c r="D70" s="61">
        <v>2011</v>
      </c>
      <c r="E70" s="61">
        <f t="shared" si="8"/>
        <v>12</v>
      </c>
      <c r="F70" s="63" t="s">
        <v>41</v>
      </c>
      <c r="G70" s="42">
        <f t="shared" si="9"/>
        <v>0.29097222222222224</v>
      </c>
      <c r="H70" s="38">
        <v>1</v>
      </c>
      <c r="I70" s="50">
        <v>0.29097222222222224</v>
      </c>
    </row>
    <row r="71" spans="1:9" ht="14.4" thickBot="1" x14ac:dyDescent="0.3">
      <c r="A71" s="72">
        <v>13</v>
      </c>
      <c r="B71" s="41" t="s">
        <v>80</v>
      </c>
      <c r="C71" s="64" t="s">
        <v>169</v>
      </c>
      <c r="D71" s="61">
        <v>2011</v>
      </c>
      <c r="E71" s="61">
        <f t="shared" si="8"/>
        <v>12</v>
      </c>
      <c r="F71" s="63" t="s">
        <v>41</v>
      </c>
      <c r="G71" s="42">
        <f t="shared" si="9"/>
        <v>0.30069444444444443</v>
      </c>
      <c r="H71" s="43">
        <v>1</v>
      </c>
      <c r="I71" s="50">
        <v>0.30069444444444443</v>
      </c>
    </row>
    <row r="72" spans="1:9" ht="14.4" thickBot="1" x14ac:dyDescent="0.3">
      <c r="A72" s="145"/>
      <c r="B72" s="146" t="s">
        <v>90</v>
      </c>
      <c r="C72" s="147" t="s">
        <v>91</v>
      </c>
      <c r="D72" s="516" t="s">
        <v>152</v>
      </c>
      <c r="E72" s="517"/>
      <c r="F72" s="131" t="s">
        <v>153</v>
      </c>
      <c r="G72" s="134" t="s">
        <v>82</v>
      </c>
      <c r="H72" s="135"/>
      <c r="I72" s="148"/>
    </row>
    <row r="73" spans="1:9" ht="14.4" thickBot="1" x14ac:dyDescent="0.3">
      <c r="A73" s="149" t="s">
        <v>142</v>
      </c>
      <c r="B73" s="155" t="s">
        <v>124</v>
      </c>
      <c r="C73" s="156" t="s">
        <v>125</v>
      </c>
      <c r="D73" s="157" t="s">
        <v>10</v>
      </c>
      <c r="E73" s="158" t="s">
        <v>11</v>
      </c>
      <c r="F73" s="157" t="s">
        <v>126</v>
      </c>
      <c r="G73" s="155" t="s">
        <v>127</v>
      </c>
      <c r="H73" s="153" t="s">
        <v>132</v>
      </c>
      <c r="I73" s="154" t="s">
        <v>137</v>
      </c>
    </row>
    <row r="74" spans="1:9" x14ac:dyDescent="0.25">
      <c r="A74" s="96">
        <v>1</v>
      </c>
      <c r="B74" s="41" t="s">
        <v>90</v>
      </c>
      <c r="C74" s="23" t="s">
        <v>96</v>
      </c>
      <c r="D74" s="6">
        <v>2010</v>
      </c>
      <c r="E74" s="6">
        <f t="shared" ref="E74:E80" si="10">SUM(2023-D74)</f>
        <v>13</v>
      </c>
      <c r="F74" s="7" t="s">
        <v>18</v>
      </c>
      <c r="G74" s="93">
        <f t="shared" ref="G74:G80" si="11">MIN(I74:I74)</f>
        <v>0.21111111111111111</v>
      </c>
      <c r="H74" s="45">
        <v>15</v>
      </c>
      <c r="I74" s="50">
        <v>0.21111111111111111</v>
      </c>
    </row>
    <row r="75" spans="1:9" x14ac:dyDescent="0.25">
      <c r="A75" s="72">
        <v>2</v>
      </c>
      <c r="B75" s="41" t="s">
        <v>90</v>
      </c>
      <c r="C75" s="23" t="s">
        <v>95</v>
      </c>
      <c r="D75" s="6">
        <v>2010</v>
      </c>
      <c r="E75" s="6">
        <f t="shared" si="10"/>
        <v>13</v>
      </c>
      <c r="F75" s="7" t="s">
        <v>18</v>
      </c>
      <c r="G75" s="42">
        <f t="shared" si="11"/>
        <v>0.21736111111111112</v>
      </c>
      <c r="H75" s="46">
        <v>12</v>
      </c>
      <c r="I75" s="50">
        <v>0.21736111111111112</v>
      </c>
    </row>
    <row r="76" spans="1:9" x14ac:dyDescent="0.25">
      <c r="A76" s="72">
        <v>3</v>
      </c>
      <c r="B76" s="41" t="s">
        <v>90</v>
      </c>
      <c r="C76" s="23" t="s">
        <v>101</v>
      </c>
      <c r="D76" s="6">
        <v>2009</v>
      </c>
      <c r="E76" s="6">
        <f t="shared" si="10"/>
        <v>14</v>
      </c>
      <c r="F76" s="7" t="s">
        <v>18</v>
      </c>
      <c r="G76" s="42">
        <f t="shared" si="11"/>
        <v>0.23055555555555554</v>
      </c>
      <c r="H76" s="46">
        <v>10</v>
      </c>
      <c r="I76" s="50">
        <v>0.23055555555555554</v>
      </c>
    </row>
    <row r="77" spans="1:9" x14ac:dyDescent="0.25">
      <c r="A77" s="72">
        <v>4</v>
      </c>
      <c r="B77" s="41" t="s">
        <v>90</v>
      </c>
      <c r="C77" s="23" t="s">
        <v>157</v>
      </c>
      <c r="D77" s="6">
        <v>2010</v>
      </c>
      <c r="E77" s="6">
        <f t="shared" si="10"/>
        <v>13</v>
      </c>
      <c r="F77" s="70" t="s">
        <v>41</v>
      </c>
      <c r="G77" s="42">
        <f t="shared" si="11"/>
        <v>0.23124999999999998</v>
      </c>
      <c r="H77" s="38">
        <v>8</v>
      </c>
      <c r="I77" s="50">
        <v>0.23124999999999998</v>
      </c>
    </row>
    <row r="78" spans="1:9" x14ac:dyDescent="0.25">
      <c r="A78" s="72">
        <v>5</v>
      </c>
      <c r="B78" s="41" t="s">
        <v>90</v>
      </c>
      <c r="C78" s="23" t="s">
        <v>102</v>
      </c>
      <c r="D78" s="6">
        <v>2009</v>
      </c>
      <c r="E78" s="6">
        <f t="shared" si="10"/>
        <v>14</v>
      </c>
      <c r="F78" s="7" t="s">
        <v>18</v>
      </c>
      <c r="G78" s="42">
        <f t="shared" si="11"/>
        <v>0.2388888888888889</v>
      </c>
      <c r="H78" s="38">
        <v>7</v>
      </c>
      <c r="I78" s="50">
        <v>0.2388888888888889</v>
      </c>
    </row>
    <row r="79" spans="1:9" x14ac:dyDescent="0.25">
      <c r="A79" s="72">
        <v>6</v>
      </c>
      <c r="B79" s="41" t="s">
        <v>90</v>
      </c>
      <c r="C79" s="23" t="s">
        <v>104</v>
      </c>
      <c r="D79" s="6">
        <v>2010</v>
      </c>
      <c r="E79" s="6">
        <f t="shared" si="10"/>
        <v>13</v>
      </c>
      <c r="F79" s="7" t="s">
        <v>18</v>
      </c>
      <c r="G79" s="42">
        <f t="shared" si="11"/>
        <v>0.23958333333333334</v>
      </c>
      <c r="H79" s="38">
        <v>6</v>
      </c>
      <c r="I79" s="50">
        <v>0.23958333333333334</v>
      </c>
    </row>
    <row r="80" spans="1:9" ht="14.4" thickBot="1" x14ac:dyDescent="0.3">
      <c r="A80" s="98">
        <v>7</v>
      </c>
      <c r="B80" s="99" t="s">
        <v>90</v>
      </c>
      <c r="C80" s="100" t="s">
        <v>158</v>
      </c>
      <c r="D80" s="101">
        <v>2010</v>
      </c>
      <c r="E80" s="101">
        <f t="shared" si="10"/>
        <v>13</v>
      </c>
      <c r="F80" s="102" t="s">
        <v>159</v>
      </c>
      <c r="G80" s="103">
        <f t="shared" si="11"/>
        <v>0.25069444444444444</v>
      </c>
      <c r="H80" s="69">
        <v>5</v>
      </c>
      <c r="I80" s="97">
        <v>0.25069444444444444</v>
      </c>
    </row>
    <row r="81" spans="1:9" ht="14.4" thickBot="1" x14ac:dyDescent="0.3">
      <c r="A81" s="106"/>
      <c r="B81" s="107" t="s">
        <v>107</v>
      </c>
      <c r="C81" s="108" t="s">
        <v>108</v>
      </c>
      <c r="D81" s="518" t="s">
        <v>152</v>
      </c>
      <c r="E81" s="519"/>
      <c r="F81" s="109" t="s">
        <v>153</v>
      </c>
      <c r="G81" s="110" t="s">
        <v>109</v>
      </c>
      <c r="H81" s="111"/>
      <c r="I81" s="112"/>
    </row>
    <row r="82" spans="1:9" ht="14.4" thickBot="1" x14ac:dyDescent="0.3">
      <c r="A82" s="113" t="s">
        <v>142</v>
      </c>
      <c r="B82" s="114" t="s">
        <v>124</v>
      </c>
      <c r="C82" s="115" t="s">
        <v>125</v>
      </c>
      <c r="D82" s="116" t="s">
        <v>10</v>
      </c>
      <c r="E82" s="117" t="s">
        <v>11</v>
      </c>
      <c r="F82" s="116" t="s">
        <v>126</v>
      </c>
      <c r="G82" s="114" t="s">
        <v>127</v>
      </c>
      <c r="H82" s="118" t="s">
        <v>132</v>
      </c>
      <c r="I82" s="119" t="s">
        <v>137</v>
      </c>
    </row>
    <row r="83" spans="1:9" x14ac:dyDescent="0.25">
      <c r="A83" s="104">
        <v>1</v>
      </c>
      <c r="B83" s="75" t="s">
        <v>107</v>
      </c>
      <c r="C83" s="105" t="s">
        <v>111</v>
      </c>
      <c r="D83" s="84">
        <v>2009</v>
      </c>
      <c r="E83" s="84">
        <f t="shared" ref="E83:E88" si="12">SUM(2023-D83)</f>
        <v>14</v>
      </c>
      <c r="F83" s="85" t="s">
        <v>16</v>
      </c>
      <c r="G83" s="92">
        <f t="shared" ref="G83:G88" si="13">MIN(I83:I83)</f>
        <v>0.24097222222222223</v>
      </c>
      <c r="H83" s="78">
        <v>15</v>
      </c>
      <c r="I83" s="47">
        <v>0.24097222222222223</v>
      </c>
    </row>
    <row r="84" spans="1:9" x14ac:dyDescent="0.25">
      <c r="A84" s="72">
        <v>2</v>
      </c>
      <c r="B84" s="41" t="s">
        <v>107</v>
      </c>
      <c r="C84" s="23" t="s">
        <v>156</v>
      </c>
      <c r="D84" s="6">
        <v>2008</v>
      </c>
      <c r="E84" s="6">
        <f t="shared" si="12"/>
        <v>15</v>
      </c>
      <c r="F84" s="70" t="s">
        <v>18</v>
      </c>
      <c r="G84" s="42">
        <f t="shared" si="13"/>
        <v>0.25972222222222224</v>
      </c>
      <c r="H84" s="58">
        <v>12</v>
      </c>
      <c r="I84" s="50">
        <v>0.25972222222222224</v>
      </c>
    </row>
    <row r="85" spans="1:9" x14ac:dyDescent="0.25">
      <c r="A85" s="72">
        <v>3</v>
      </c>
      <c r="B85" s="41" t="s">
        <v>107</v>
      </c>
      <c r="C85" s="23" t="s">
        <v>114</v>
      </c>
      <c r="D85" s="6">
        <v>2010</v>
      </c>
      <c r="E85" s="6">
        <f t="shared" si="12"/>
        <v>13</v>
      </c>
      <c r="F85" s="7" t="s">
        <v>16</v>
      </c>
      <c r="G85" s="42">
        <f t="shared" si="13"/>
        <v>0.28541666666666665</v>
      </c>
      <c r="H85" s="46">
        <v>10</v>
      </c>
      <c r="I85" s="50">
        <v>0.28541666666666665</v>
      </c>
    </row>
    <row r="86" spans="1:9" x14ac:dyDescent="0.25">
      <c r="A86" s="72">
        <v>4</v>
      </c>
      <c r="B86" s="41" t="s">
        <v>107</v>
      </c>
      <c r="C86" s="23" t="s">
        <v>154</v>
      </c>
      <c r="D86" s="6">
        <v>2010</v>
      </c>
      <c r="E86" s="6">
        <f t="shared" si="12"/>
        <v>13</v>
      </c>
      <c r="F86" s="70" t="s">
        <v>41</v>
      </c>
      <c r="G86" s="42">
        <f t="shared" si="13"/>
        <v>0.30208333333333331</v>
      </c>
      <c r="H86" s="43">
        <v>8</v>
      </c>
      <c r="I86" s="50">
        <v>0.30208333333333331</v>
      </c>
    </row>
    <row r="87" spans="1:9" x14ac:dyDescent="0.25">
      <c r="A87" s="72">
        <v>5</v>
      </c>
      <c r="B87" s="41" t="s">
        <v>107</v>
      </c>
      <c r="C87" s="64" t="s">
        <v>115</v>
      </c>
      <c r="D87" s="61">
        <v>2010</v>
      </c>
      <c r="E87" s="61">
        <f t="shared" si="12"/>
        <v>13</v>
      </c>
      <c r="F87" s="71" t="s">
        <v>18</v>
      </c>
      <c r="G87" s="42">
        <f t="shared" si="13"/>
        <v>0.31666666666666665</v>
      </c>
      <c r="H87" s="43">
        <v>7</v>
      </c>
      <c r="I87" s="50">
        <v>0.31666666666666665</v>
      </c>
    </row>
    <row r="88" spans="1:9" ht="14.4" thickBot="1" x14ac:dyDescent="0.3">
      <c r="A88" s="159">
        <v>6</v>
      </c>
      <c r="B88" s="160" t="s">
        <v>107</v>
      </c>
      <c r="C88" s="161" t="s">
        <v>155</v>
      </c>
      <c r="D88" s="68">
        <v>2010</v>
      </c>
      <c r="E88" s="68">
        <f t="shared" si="12"/>
        <v>13</v>
      </c>
      <c r="F88" s="162" t="s">
        <v>41</v>
      </c>
      <c r="G88" s="163">
        <f t="shared" si="13"/>
        <v>0.33124999999999999</v>
      </c>
      <c r="H88" s="164">
        <v>6</v>
      </c>
      <c r="I88" s="95">
        <v>0.33124999999999999</v>
      </c>
    </row>
    <row r="89" spans="1:9" ht="14.4" thickBot="1" x14ac:dyDescent="0.3"/>
    <row r="90" spans="1:9" x14ac:dyDescent="0.25">
      <c r="B90" s="520" t="s">
        <v>8</v>
      </c>
      <c r="C90" s="521" t="s">
        <v>179</v>
      </c>
      <c r="D90" s="521"/>
      <c r="E90" s="521"/>
      <c r="F90" s="168" t="s">
        <v>180</v>
      </c>
      <c r="G90" s="168"/>
      <c r="H90" s="169"/>
    </row>
    <row r="91" spans="1:9" x14ac:dyDescent="0.25">
      <c r="B91" s="508"/>
      <c r="C91" s="509"/>
      <c r="D91" s="509"/>
      <c r="E91" s="509"/>
      <c r="F91" s="25" t="s">
        <v>181</v>
      </c>
      <c r="G91" s="25"/>
      <c r="H91" s="170"/>
    </row>
    <row r="92" spans="1:9" x14ac:dyDescent="0.25">
      <c r="B92" s="27" t="s">
        <v>8</v>
      </c>
      <c r="C92" s="9" t="s">
        <v>9</v>
      </c>
      <c r="D92" s="8" t="s">
        <v>10</v>
      </c>
      <c r="E92" s="9" t="s">
        <v>11</v>
      </c>
      <c r="F92" s="9" t="s">
        <v>12</v>
      </c>
      <c r="G92" s="28" t="s">
        <v>13</v>
      </c>
      <c r="H92" s="171" t="s">
        <v>14</v>
      </c>
    </row>
    <row r="93" spans="1:9" x14ac:dyDescent="0.25">
      <c r="B93" s="172">
        <v>1</v>
      </c>
      <c r="C93" s="23" t="s">
        <v>199</v>
      </c>
      <c r="D93" s="6">
        <v>2017</v>
      </c>
      <c r="E93" s="6">
        <f t="shared" ref="E93:E105" si="14">SUM(2023-D93)</f>
        <v>6</v>
      </c>
      <c r="F93" s="70" t="s">
        <v>41</v>
      </c>
      <c r="G93" s="167"/>
      <c r="H93" s="173"/>
    </row>
    <row r="94" spans="1:9" x14ac:dyDescent="0.25">
      <c r="B94" s="172">
        <v>1</v>
      </c>
      <c r="C94" s="23" t="s">
        <v>195</v>
      </c>
      <c r="D94" s="6">
        <v>2021</v>
      </c>
      <c r="E94" s="6">
        <f t="shared" si="14"/>
        <v>2</v>
      </c>
      <c r="F94" s="7" t="s">
        <v>146</v>
      </c>
      <c r="G94" s="167"/>
      <c r="H94" s="173"/>
    </row>
    <row r="95" spans="1:9" x14ac:dyDescent="0.25">
      <c r="B95" s="174">
        <v>1</v>
      </c>
      <c r="C95" s="23" t="s">
        <v>189</v>
      </c>
      <c r="D95" s="166">
        <v>2017</v>
      </c>
      <c r="E95" s="6">
        <f t="shared" si="14"/>
        <v>6</v>
      </c>
      <c r="F95" s="7" t="s">
        <v>18</v>
      </c>
      <c r="G95" s="167"/>
      <c r="H95" s="173"/>
    </row>
    <row r="96" spans="1:9" x14ac:dyDescent="0.25">
      <c r="B96" s="174">
        <v>1</v>
      </c>
      <c r="C96" s="23" t="s">
        <v>187</v>
      </c>
      <c r="D96" s="166">
        <v>2017</v>
      </c>
      <c r="E96" s="6">
        <f t="shared" si="14"/>
        <v>6</v>
      </c>
      <c r="F96" s="165" t="s">
        <v>186</v>
      </c>
      <c r="G96" s="167"/>
      <c r="H96" s="173"/>
    </row>
    <row r="97" spans="2:8" x14ac:dyDescent="0.25">
      <c r="B97" s="174">
        <v>1</v>
      </c>
      <c r="C97" s="23" t="s">
        <v>185</v>
      </c>
      <c r="D97" s="166">
        <v>2019</v>
      </c>
      <c r="E97" s="6">
        <f t="shared" si="14"/>
        <v>4</v>
      </c>
      <c r="F97" s="165" t="s">
        <v>186</v>
      </c>
      <c r="G97" s="167"/>
      <c r="H97" s="173"/>
    </row>
    <row r="98" spans="2:8" x14ac:dyDescent="0.25">
      <c r="B98" s="174">
        <v>1</v>
      </c>
      <c r="C98" s="23" t="s">
        <v>182</v>
      </c>
      <c r="D98" s="166">
        <v>2017</v>
      </c>
      <c r="E98" s="6">
        <f t="shared" si="14"/>
        <v>6</v>
      </c>
      <c r="F98" s="165" t="s">
        <v>16</v>
      </c>
      <c r="G98" s="167"/>
      <c r="H98" s="173"/>
    </row>
    <row r="99" spans="2:8" x14ac:dyDescent="0.25">
      <c r="B99" s="174">
        <v>1</v>
      </c>
      <c r="C99" s="23" t="s">
        <v>190</v>
      </c>
      <c r="D99" s="166">
        <v>2019</v>
      </c>
      <c r="E99" s="6">
        <f t="shared" si="14"/>
        <v>4</v>
      </c>
      <c r="F99" s="7" t="s">
        <v>18</v>
      </c>
      <c r="G99" s="167"/>
      <c r="H99" s="173"/>
    </row>
    <row r="100" spans="2:8" x14ac:dyDescent="0.25">
      <c r="B100" s="172">
        <v>1</v>
      </c>
      <c r="C100" s="23" t="s">
        <v>197</v>
      </c>
      <c r="D100" s="6">
        <v>2021</v>
      </c>
      <c r="E100" s="6">
        <f t="shared" si="14"/>
        <v>2</v>
      </c>
      <c r="F100" s="10" t="s">
        <v>18</v>
      </c>
      <c r="G100" s="167"/>
      <c r="H100" s="173"/>
    </row>
    <row r="101" spans="2:8" x14ac:dyDescent="0.25">
      <c r="B101" s="172">
        <v>1</v>
      </c>
      <c r="C101" s="23" t="s">
        <v>200</v>
      </c>
      <c r="D101" s="6">
        <v>2017</v>
      </c>
      <c r="E101" s="6">
        <f t="shared" si="14"/>
        <v>6</v>
      </c>
      <c r="F101" s="70" t="s">
        <v>41</v>
      </c>
      <c r="G101" s="167"/>
      <c r="H101" s="173"/>
    </row>
    <row r="102" spans="2:8" x14ac:dyDescent="0.25">
      <c r="B102" s="172">
        <v>1</v>
      </c>
      <c r="C102" s="23" t="s">
        <v>193</v>
      </c>
      <c r="D102" s="6">
        <v>2019</v>
      </c>
      <c r="E102" s="6">
        <f t="shared" si="14"/>
        <v>4</v>
      </c>
      <c r="F102" s="7" t="s">
        <v>18</v>
      </c>
      <c r="G102" s="167"/>
      <c r="H102" s="173"/>
    </row>
    <row r="103" spans="2:8" x14ac:dyDescent="0.25">
      <c r="B103" s="174">
        <v>1</v>
      </c>
      <c r="C103" s="23" t="s">
        <v>191</v>
      </c>
      <c r="D103" s="166">
        <v>2018</v>
      </c>
      <c r="E103" s="6">
        <f t="shared" si="14"/>
        <v>5</v>
      </c>
      <c r="F103" s="165" t="s">
        <v>16</v>
      </c>
      <c r="G103" s="167"/>
      <c r="H103" s="173"/>
    </row>
    <row r="104" spans="2:8" x14ac:dyDescent="0.25">
      <c r="B104" s="172">
        <v>1</v>
      </c>
      <c r="C104" s="23" t="s">
        <v>196</v>
      </c>
      <c r="D104" s="6">
        <v>2017</v>
      </c>
      <c r="E104" s="6">
        <f t="shared" si="14"/>
        <v>6</v>
      </c>
      <c r="F104" s="10" t="s">
        <v>18</v>
      </c>
      <c r="G104" s="167"/>
      <c r="H104" s="173"/>
    </row>
    <row r="105" spans="2:8" x14ac:dyDescent="0.25">
      <c r="B105" s="172">
        <v>1</v>
      </c>
      <c r="C105" s="23" t="s">
        <v>198</v>
      </c>
      <c r="D105" s="6">
        <v>2017</v>
      </c>
      <c r="E105" s="6">
        <f t="shared" si="14"/>
        <v>6</v>
      </c>
      <c r="F105" s="70" t="s">
        <v>41</v>
      </c>
      <c r="G105" s="167"/>
      <c r="H105" s="173"/>
    </row>
  </sheetData>
  <autoFilter ref="A2:I88" xr:uid="{00000000-0009-0000-0000-000004000000}"/>
  <sortState xmlns:xlrd2="http://schemas.microsoft.com/office/spreadsheetml/2017/richdata2" ref="B92:H106">
    <sortCondition ref="C92:C106"/>
  </sortState>
  <mergeCells count="9">
    <mergeCell ref="D21:E21"/>
    <mergeCell ref="D36:E36"/>
    <mergeCell ref="B90:B91"/>
    <mergeCell ref="C90:E90"/>
    <mergeCell ref="C91:E91"/>
    <mergeCell ref="D81:E81"/>
    <mergeCell ref="D49:E49"/>
    <mergeCell ref="D57:E57"/>
    <mergeCell ref="D72:E72"/>
  </mergeCells>
  <pageMargins left="0.70866141732283472" right="0.70866141732283472" top="0.59055118110236227" bottom="0.3937007874015748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93"/>
  <sheetViews>
    <sheetView workbookViewId="0">
      <selection activeCell="C89" sqref="C89"/>
    </sheetView>
  </sheetViews>
  <sheetFormatPr defaultRowHeight="14.4" x14ac:dyDescent="0.3"/>
  <cols>
    <col min="1" max="1" width="3.33203125" style="87" customWidth="1"/>
    <col min="2" max="2" width="3.6640625" style="87" customWidth="1"/>
    <col min="3" max="3" width="19.33203125" style="88" customWidth="1"/>
    <col min="4" max="4" width="5" style="89" customWidth="1"/>
    <col min="5" max="5" width="3.5546875" style="90" customWidth="1"/>
    <col min="6" max="6" width="24.109375" style="90" customWidth="1"/>
    <col min="7" max="7" width="6.6640625" style="87" customWidth="1"/>
    <col min="8" max="8" width="2.5546875" style="181" customWidth="1"/>
    <col min="9" max="9" width="5.109375" style="87" hidden="1" customWidth="1"/>
    <col min="10" max="10" width="3.109375" style="87" hidden="1" customWidth="1"/>
    <col min="11" max="11" width="9.109375" hidden="1" customWidth="1"/>
    <col min="12" max="12" width="0" hidden="1" customWidth="1"/>
  </cols>
  <sheetData>
    <row r="1" spans="1:10" ht="15" thickBot="1" x14ac:dyDescent="0.35">
      <c r="A1" s="80"/>
      <c r="B1" s="81" t="s">
        <v>3</v>
      </c>
      <c r="C1" s="59" t="s">
        <v>4</v>
      </c>
      <c r="D1" s="177" t="s">
        <v>117</v>
      </c>
      <c r="E1" s="82"/>
      <c r="F1" s="177" t="s">
        <v>118</v>
      </c>
      <c r="G1" s="532" t="s">
        <v>7</v>
      </c>
      <c r="H1" s="533"/>
      <c r="I1" s="36"/>
      <c r="J1" s="36"/>
    </row>
    <row r="2" spans="1:10" ht="15" thickBot="1" x14ac:dyDescent="0.35">
      <c r="A2" s="79" t="s">
        <v>123</v>
      </c>
      <c r="B2" s="52" t="s">
        <v>124</v>
      </c>
      <c r="C2" s="66" t="s">
        <v>125</v>
      </c>
      <c r="D2" s="67" t="s">
        <v>10</v>
      </c>
      <c r="E2" s="68" t="s">
        <v>11</v>
      </c>
      <c r="F2" s="67" t="s">
        <v>126</v>
      </c>
      <c r="G2" s="52" t="s">
        <v>127</v>
      </c>
      <c r="H2" s="193" t="s">
        <v>128</v>
      </c>
      <c r="I2" s="73" t="s">
        <v>138</v>
      </c>
      <c r="J2" s="179" t="s">
        <v>143</v>
      </c>
    </row>
    <row r="3" spans="1:10" x14ac:dyDescent="0.3">
      <c r="A3" s="54">
        <v>1</v>
      </c>
      <c r="B3" s="75" t="s">
        <v>3</v>
      </c>
      <c r="C3" s="76" t="s">
        <v>15</v>
      </c>
      <c r="D3" s="77">
        <v>2015</v>
      </c>
      <c r="E3" s="77">
        <f>SUM(2023-D3)</f>
        <v>8</v>
      </c>
      <c r="F3" s="76" t="s">
        <v>16</v>
      </c>
      <c r="G3" s="92">
        <f>MIN(I3:I3)</f>
        <v>5.0694444444444452E-2</v>
      </c>
      <c r="H3" s="199" t="e">
        <f>SUM(#REF!)</f>
        <v>#REF!</v>
      </c>
      <c r="I3" s="197">
        <v>5.0694444444444452E-2</v>
      </c>
      <c r="J3" s="48">
        <v>1</v>
      </c>
    </row>
    <row r="4" spans="1:10" x14ac:dyDescent="0.3">
      <c r="A4" s="40">
        <v>2</v>
      </c>
      <c r="B4" s="41" t="s">
        <v>3</v>
      </c>
      <c r="C4" s="5" t="s">
        <v>19</v>
      </c>
      <c r="D4" s="3">
        <v>2016</v>
      </c>
      <c r="E4" s="3">
        <f>SUM(2023-D4)</f>
        <v>7</v>
      </c>
      <c r="F4" s="5" t="s">
        <v>16</v>
      </c>
      <c r="G4" s="42">
        <f>MIN(I4:I4)</f>
        <v>5.5555555555555552E-2</v>
      </c>
      <c r="H4" s="200" t="e">
        <f>SUM(#REF!)</f>
        <v>#REF!</v>
      </c>
      <c r="I4" s="74">
        <v>5.5555555555555552E-2</v>
      </c>
      <c r="J4" s="39">
        <v>2</v>
      </c>
    </row>
    <row r="5" spans="1:10" x14ac:dyDescent="0.3">
      <c r="A5" s="40">
        <v>3</v>
      </c>
      <c r="B5" s="41" t="s">
        <v>3</v>
      </c>
      <c r="C5" s="23" t="s">
        <v>201</v>
      </c>
      <c r="D5" s="6">
        <v>2015</v>
      </c>
      <c r="E5" s="6">
        <f>SUM(2023-D5)</f>
        <v>8</v>
      </c>
      <c r="F5" s="70" t="s">
        <v>202</v>
      </c>
      <c r="G5" s="42">
        <f>MIN(I5:I5)</f>
        <v>5.6944444444444443E-2</v>
      </c>
      <c r="H5" s="200" t="e">
        <f>SUM(#REF!)</f>
        <v>#REF!</v>
      </c>
      <c r="I5" s="74">
        <v>5.6944444444444443E-2</v>
      </c>
      <c r="J5" s="39">
        <v>3</v>
      </c>
    </row>
    <row r="6" spans="1:10" ht="15" thickBot="1" x14ac:dyDescent="0.35">
      <c r="A6" s="40">
        <v>4</v>
      </c>
      <c r="B6" s="41" t="s">
        <v>3</v>
      </c>
      <c r="C6" s="4" t="s">
        <v>21</v>
      </c>
      <c r="D6" s="3">
        <v>2016</v>
      </c>
      <c r="E6" s="3">
        <f>SUM(2023-D6)</f>
        <v>7</v>
      </c>
      <c r="F6" s="4" t="s">
        <v>16</v>
      </c>
      <c r="G6" s="42">
        <f>MIN(I6:I6)</f>
        <v>6.0416666666666667E-2</v>
      </c>
      <c r="H6" s="200" t="e">
        <f>SUM(#REF!)</f>
        <v>#REF!</v>
      </c>
      <c r="I6" s="74">
        <v>6.0416666666666667E-2</v>
      </c>
      <c r="J6" s="39">
        <v>4</v>
      </c>
    </row>
    <row r="7" spans="1:10" ht="15" thickBot="1" x14ac:dyDescent="0.35">
      <c r="A7" s="34"/>
      <c r="B7" s="35" t="s">
        <v>23</v>
      </c>
      <c r="C7" s="59" t="s">
        <v>24</v>
      </c>
      <c r="D7" s="177" t="s">
        <v>117</v>
      </c>
      <c r="E7" s="60"/>
      <c r="F7" s="177" t="s">
        <v>147</v>
      </c>
      <c r="G7" s="532" t="s">
        <v>7</v>
      </c>
      <c r="H7" s="533"/>
      <c r="I7" s="37"/>
      <c r="J7" s="36"/>
    </row>
    <row r="8" spans="1:10" ht="15" thickBot="1" x14ac:dyDescent="0.35">
      <c r="A8" s="79" t="s">
        <v>123</v>
      </c>
      <c r="B8" s="52" t="s">
        <v>124</v>
      </c>
      <c r="C8" s="66" t="s">
        <v>125</v>
      </c>
      <c r="D8" s="67" t="s">
        <v>10</v>
      </c>
      <c r="E8" s="68" t="s">
        <v>11</v>
      </c>
      <c r="F8" s="67" t="s">
        <v>126</v>
      </c>
      <c r="G8" s="52" t="s">
        <v>127</v>
      </c>
      <c r="H8" s="193" t="s">
        <v>128</v>
      </c>
      <c r="I8" s="73" t="s">
        <v>138</v>
      </c>
      <c r="J8" s="53" t="s">
        <v>143</v>
      </c>
    </row>
    <row r="9" spans="1:10" x14ac:dyDescent="0.3">
      <c r="A9" s="54">
        <v>1</v>
      </c>
      <c r="B9" s="75" t="s">
        <v>23</v>
      </c>
      <c r="C9" s="83" t="s">
        <v>25</v>
      </c>
      <c r="D9" s="84">
        <v>2015</v>
      </c>
      <c r="E9" s="84">
        <f t="shared" ref="E9:E18" si="0">SUM(2023-D9)</f>
        <v>8</v>
      </c>
      <c r="F9" s="85" t="s">
        <v>18</v>
      </c>
      <c r="G9" s="92">
        <f t="shared" ref="G9:G18" si="1">MIN(I9:I9)</f>
        <v>5.0694444444444452E-2</v>
      </c>
      <c r="H9" s="199" t="e">
        <f>SUM(#REF!)</f>
        <v>#REF!</v>
      </c>
      <c r="I9" s="197">
        <v>5.0694444444444452E-2</v>
      </c>
      <c r="J9" s="48">
        <v>1</v>
      </c>
    </row>
    <row r="10" spans="1:10" x14ac:dyDescent="0.3">
      <c r="A10" s="40">
        <v>2</v>
      </c>
      <c r="B10" s="41" t="s">
        <v>23</v>
      </c>
      <c r="C10" s="23" t="s">
        <v>176</v>
      </c>
      <c r="D10" s="6">
        <v>2016</v>
      </c>
      <c r="E10" s="6">
        <f t="shared" si="0"/>
        <v>7</v>
      </c>
      <c r="F10" s="70" t="s">
        <v>18</v>
      </c>
      <c r="G10" s="42">
        <f t="shared" si="1"/>
        <v>5.1388888888888894E-2</v>
      </c>
      <c r="H10" s="200" t="e">
        <f>SUM(#REF!)</f>
        <v>#REF!</v>
      </c>
      <c r="I10" s="74">
        <v>5.1388888888888894E-2</v>
      </c>
      <c r="J10" s="39">
        <v>2</v>
      </c>
    </row>
    <row r="11" spans="1:10" x14ac:dyDescent="0.3">
      <c r="A11" s="40">
        <v>3</v>
      </c>
      <c r="B11" s="41" t="s">
        <v>23</v>
      </c>
      <c r="C11" s="30" t="s">
        <v>27</v>
      </c>
      <c r="D11" s="6">
        <v>2015</v>
      </c>
      <c r="E11" s="6">
        <f t="shared" si="0"/>
        <v>8</v>
      </c>
      <c r="F11" s="7" t="s">
        <v>18</v>
      </c>
      <c r="G11" s="42">
        <f t="shared" si="1"/>
        <v>5.2083333333333336E-2</v>
      </c>
      <c r="H11" s="200" t="e">
        <f>SUM(#REF!)</f>
        <v>#REF!</v>
      </c>
      <c r="I11" s="74">
        <v>5.2083333333333336E-2</v>
      </c>
      <c r="J11" s="39">
        <v>3</v>
      </c>
    </row>
    <row r="12" spans="1:10" x14ac:dyDescent="0.3">
      <c r="A12" s="40">
        <v>4</v>
      </c>
      <c r="B12" s="41" t="s">
        <v>23</v>
      </c>
      <c r="C12" s="5" t="s">
        <v>26</v>
      </c>
      <c r="D12" s="3">
        <v>2015</v>
      </c>
      <c r="E12" s="3">
        <f t="shared" si="0"/>
        <v>8</v>
      </c>
      <c r="F12" s="4" t="s">
        <v>16</v>
      </c>
      <c r="G12" s="42">
        <f t="shared" si="1"/>
        <v>5.4166666666666669E-2</v>
      </c>
      <c r="H12" s="200" t="e">
        <f>SUM(#REF!)</f>
        <v>#REF!</v>
      </c>
      <c r="I12" s="74">
        <v>5.4166666666666669E-2</v>
      </c>
      <c r="J12" s="39">
        <v>4</v>
      </c>
    </row>
    <row r="13" spans="1:10" x14ac:dyDescent="0.3">
      <c r="A13" s="40">
        <v>5</v>
      </c>
      <c r="B13" s="41" t="s">
        <v>23</v>
      </c>
      <c r="C13" s="30" t="s">
        <v>29</v>
      </c>
      <c r="D13" s="6">
        <v>2015</v>
      </c>
      <c r="E13" s="6">
        <f t="shared" si="0"/>
        <v>8</v>
      </c>
      <c r="F13" s="7" t="s">
        <v>18</v>
      </c>
      <c r="G13" s="42">
        <f t="shared" si="1"/>
        <v>5.4166666666666669E-2</v>
      </c>
      <c r="H13" s="200" t="e">
        <f>SUM(#REF!)</f>
        <v>#REF!</v>
      </c>
      <c r="I13" s="74">
        <v>5.4166666666666669E-2</v>
      </c>
      <c r="J13" s="39">
        <v>5</v>
      </c>
    </row>
    <row r="14" spans="1:10" x14ac:dyDescent="0.3">
      <c r="A14" s="40">
        <v>6</v>
      </c>
      <c r="B14" s="41" t="s">
        <v>23</v>
      </c>
      <c r="C14" s="23" t="s">
        <v>28</v>
      </c>
      <c r="D14" s="6">
        <v>2015</v>
      </c>
      <c r="E14" s="6">
        <f t="shared" si="0"/>
        <v>8</v>
      </c>
      <c r="F14" s="7" t="s">
        <v>18</v>
      </c>
      <c r="G14" s="42">
        <f t="shared" si="1"/>
        <v>5.486111111111111E-2</v>
      </c>
      <c r="H14" s="200" t="e">
        <f>SUM(#REF!)</f>
        <v>#REF!</v>
      </c>
      <c r="I14" s="74">
        <v>5.486111111111111E-2</v>
      </c>
      <c r="J14" s="39">
        <v>6</v>
      </c>
    </row>
    <row r="15" spans="1:10" x14ac:dyDescent="0.3">
      <c r="A15" s="40">
        <v>7</v>
      </c>
      <c r="B15" s="41" t="s">
        <v>23</v>
      </c>
      <c r="C15" s="30" t="s">
        <v>30</v>
      </c>
      <c r="D15" s="6">
        <v>2015</v>
      </c>
      <c r="E15" s="6">
        <f t="shared" si="0"/>
        <v>8</v>
      </c>
      <c r="F15" s="7" t="s">
        <v>18</v>
      </c>
      <c r="G15" s="42">
        <f t="shared" si="1"/>
        <v>5.9027777777777783E-2</v>
      </c>
      <c r="H15" s="200" t="e">
        <f>SUM(#REF!)</f>
        <v>#REF!</v>
      </c>
      <c r="I15" s="74">
        <v>5.9027777777777783E-2</v>
      </c>
      <c r="J15" s="39">
        <v>7</v>
      </c>
    </row>
    <row r="16" spans="1:10" x14ac:dyDescent="0.3">
      <c r="A16" s="40">
        <v>8</v>
      </c>
      <c r="B16" s="41" t="s">
        <v>23</v>
      </c>
      <c r="C16" s="30" t="s">
        <v>175</v>
      </c>
      <c r="D16" s="6">
        <v>2015</v>
      </c>
      <c r="E16" s="6">
        <f t="shared" si="0"/>
        <v>8</v>
      </c>
      <c r="F16" s="10" t="s">
        <v>18</v>
      </c>
      <c r="G16" s="42">
        <f t="shared" si="1"/>
        <v>6.3194444444444442E-2</v>
      </c>
      <c r="H16" s="200" t="e">
        <f>SUM(#REF!)</f>
        <v>#REF!</v>
      </c>
      <c r="I16" s="74">
        <v>6.3194444444444442E-2</v>
      </c>
      <c r="J16" s="39">
        <v>8</v>
      </c>
    </row>
    <row r="17" spans="1:10" x14ac:dyDescent="0.3">
      <c r="A17" s="40">
        <v>9</v>
      </c>
      <c r="B17" s="41" t="s">
        <v>23</v>
      </c>
      <c r="C17" s="30" t="s">
        <v>34</v>
      </c>
      <c r="D17" s="6">
        <v>2015</v>
      </c>
      <c r="E17" s="6">
        <f t="shared" si="0"/>
        <v>8</v>
      </c>
      <c r="F17" s="7" t="s">
        <v>18</v>
      </c>
      <c r="G17" s="42">
        <f t="shared" si="1"/>
        <v>6.5972222222222224E-2</v>
      </c>
      <c r="H17" s="200" t="e">
        <f>SUM(#REF!)</f>
        <v>#REF!</v>
      </c>
      <c r="I17" s="74">
        <v>6.5972222222222224E-2</v>
      </c>
      <c r="J17" s="39">
        <v>9</v>
      </c>
    </row>
    <row r="18" spans="1:10" ht="15" thickBot="1" x14ac:dyDescent="0.35">
      <c r="A18" s="40">
        <v>10</v>
      </c>
      <c r="B18" s="41" t="s">
        <v>23</v>
      </c>
      <c r="C18" s="4" t="s">
        <v>203</v>
      </c>
      <c r="D18" s="3">
        <v>2016</v>
      </c>
      <c r="E18" s="3">
        <f t="shared" si="0"/>
        <v>7</v>
      </c>
      <c r="F18" s="4" t="s">
        <v>16</v>
      </c>
      <c r="G18" s="42">
        <f t="shared" si="1"/>
        <v>6.805555555555555E-2</v>
      </c>
      <c r="H18" s="200" t="e">
        <f>SUM(#REF!)</f>
        <v>#REF!</v>
      </c>
      <c r="I18" s="74">
        <v>6.805555555555555E-2</v>
      </c>
      <c r="J18" s="39">
        <v>10</v>
      </c>
    </row>
    <row r="19" spans="1:10" ht="15" thickBot="1" x14ac:dyDescent="0.35">
      <c r="A19" s="34"/>
      <c r="B19" s="35" t="s">
        <v>35</v>
      </c>
      <c r="C19" s="59" t="s">
        <v>36</v>
      </c>
      <c r="D19" s="529" t="s">
        <v>148</v>
      </c>
      <c r="E19" s="529"/>
      <c r="F19" s="177" t="s">
        <v>149</v>
      </c>
      <c r="G19" s="532" t="s">
        <v>39</v>
      </c>
      <c r="H19" s="533"/>
      <c r="I19" s="37"/>
      <c r="J19" s="36"/>
    </row>
    <row r="20" spans="1:10" ht="15" thickBot="1" x14ac:dyDescent="0.35">
      <c r="A20" s="79" t="s">
        <v>123</v>
      </c>
      <c r="B20" s="52" t="s">
        <v>124</v>
      </c>
      <c r="C20" s="66" t="s">
        <v>125</v>
      </c>
      <c r="D20" s="67" t="s">
        <v>10</v>
      </c>
      <c r="E20" s="68" t="s">
        <v>11</v>
      </c>
      <c r="F20" s="67" t="s">
        <v>126</v>
      </c>
      <c r="G20" s="52" t="s">
        <v>127</v>
      </c>
      <c r="H20" s="193" t="s">
        <v>128</v>
      </c>
      <c r="I20" s="73" t="s">
        <v>138</v>
      </c>
      <c r="J20" s="53" t="s">
        <v>143</v>
      </c>
    </row>
    <row r="21" spans="1:10" x14ac:dyDescent="0.3">
      <c r="A21" s="54">
        <v>1</v>
      </c>
      <c r="B21" s="75" t="s">
        <v>35</v>
      </c>
      <c r="C21" s="123" t="s">
        <v>173</v>
      </c>
      <c r="D21" s="84">
        <v>2013</v>
      </c>
      <c r="E21" s="84">
        <f t="shared" ref="E21:E30" si="2">SUM(2023-D21)</f>
        <v>10</v>
      </c>
      <c r="F21" s="124" t="s">
        <v>43</v>
      </c>
      <c r="G21" s="92">
        <f t="shared" ref="G21:G30" si="3">MIN(I21:I21)</f>
        <v>0.14027777777777778</v>
      </c>
      <c r="H21" s="199" t="e">
        <f>SUM(#REF!)</f>
        <v>#REF!</v>
      </c>
      <c r="I21" s="198">
        <v>0.14027777777777778</v>
      </c>
      <c r="J21" s="57">
        <v>1</v>
      </c>
    </row>
    <row r="22" spans="1:10" x14ac:dyDescent="0.3">
      <c r="A22" s="40">
        <v>2</v>
      </c>
      <c r="B22" s="41" t="s">
        <v>35</v>
      </c>
      <c r="C22" s="30" t="s">
        <v>47</v>
      </c>
      <c r="D22" s="6">
        <v>2014</v>
      </c>
      <c r="E22" s="6">
        <f t="shared" si="2"/>
        <v>9</v>
      </c>
      <c r="F22" s="7" t="s">
        <v>16</v>
      </c>
      <c r="G22" s="42">
        <f t="shared" si="3"/>
        <v>0.14583333333333334</v>
      </c>
      <c r="H22" s="200" t="e">
        <f>SUM(#REF!)</f>
        <v>#REF!</v>
      </c>
      <c r="I22" s="74">
        <v>0.14583333333333334</v>
      </c>
      <c r="J22" s="39">
        <v>2</v>
      </c>
    </row>
    <row r="23" spans="1:10" x14ac:dyDescent="0.3">
      <c r="A23" s="40">
        <v>3</v>
      </c>
      <c r="B23" s="41" t="s">
        <v>35</v>
      </c>
      <c r="C23" s="23" t="s">
        <v>48</v>
      </c>
      <c r="D23" s="6">
        <v>2013</v>
      </c>
      <c r="E23" s="6">
        <f t="shared" si="2"/>
        <v>10</v>
      </c>
      <c r="F23" s="7" t="s">
        <v>18</v>
      </c>
      <c r="G23" s="42">
        <f t="shared" si="3"/>
        <v>0.14652777777777778</v>
      </c>
      <c r="H23" s="200" t="e">
        <f>SUM(#REF!)</f>
        <v>#REF!</v>
      </c>
      <c r="I23" s="74">
        <v>0.14652777777777778</v>
      </c>
      <c r="J23" s="39">
        <v>3</v>
      </c>
    </row>
    <row r="24" spans="1:10" x14ac:dyDescent="0.3">
      <c r="A24" s="40">
        <v>4</v>
      </c>
      <c r="B24" s="41" t="s">
        <v>35</v>
      </c>
      <c r="C24" s="23" t="s">
        <v>44</v>
      </c>
      <c r="D24" s="6">
        <v>2013</v>
      </c>
      <c r="E24" s="6">
        <f t="shared" si="2"/>
        <v>10</v>
      </c>
      <c r="F24" s="7" t="s">
        <v>43</v>
      </c>
      <c r="G24" s="42">
        <f t="shared" si="3"/>
        <v>0.14722222222222223</v>
      </c>
      <c r="H24" s="200" t="e">
        <f>SUM(#REF!)</f>
        <v>#REF!</v>
      </c>
      <c r="I24" s="74">
        <v>0.14722222222222223</v>
      </c>
      <c r="J24" s="57">
        <v>4</v>
      </c>
    </row>
    <row r="25" spans="1:10" x14ac:dyDescent="0.3">
      <c r="A25" s="40">
        <v>5</v>
      </c>
      <c r="B25" s="41" t="s">
        <v>35</v>
      </c>
      <c r="C25" s="30" t="s">
        <v>45</v>
      </c>
      <c r="D25" s="6">
        <v>2014</v>
      </c>
      <c r="E25" s="6">
        <f t="shared" si="2"/>
        <v>9</v>
      </c>
      <c r="F25" s="11" t="s">
        <v>46</v>
      </c>
      <c r="G25" s="42">
        <f t="shared" si="3"/>
        <v>0.15833333333333333</v>
      </c>
      <c r="H25" s="200" t="e">
        <f>SUM(#REF!)</f>
        <v>#REF!</v>
      </c>
      <c r="I25" s="74">
        <v>0.15833333333333333</v>
      </c>
      <c r="J25" s="39">
        <v>5</v>
      </c>
    </row>
    <row r="26" spans="1:10" x14ac:dyDescent="0.3">
      <c r="A26" s="40">
        <v>6</v>
      </c>
      <c r="B26" s="41" t="s">
        <v>35</v>
      </c>
      <c r="C26" s="30" t="s">
        <v>51</v>
      </c>
      <c r="D26" s="6">
        <v>2013</v>
      </c>
      <c r="E26" s="6">
        <f t="shared" si="2"/>
        <v>10</v>
      </c>
      <c r="F26" s="7" t="s">
        <v>18</v>
      </c>
      <c r="G26" s="42">
        <f t="shared" si="3"/>
        <v>0.16111111111111112</v>
      </c>
      <c r="H26" s="200" t="e">
        <f>SUM(#REF!)</f>
        <v>#REF!</v>
      </c>
      <c r="I26" s="74">
        <v>0.16111111111111112</v>
      </c>
      <c r="J26" s="39">
        <v>6</v>
      </c>
    </row>
    <row r="27" spans="1:10" x14ac:dyDescent="0.3">
      <c r="A27" s="40">
        <v>7</v>
      </c>
      <c r="B27" s="41" t="s">
        <v>35</v>
      </c>
      <c r="C27" s="30" t="s">
        <v>49</v>
      </c>
      <c r="D27" s="6">
        <v>2014</v>
      </c>
      <c r="E27" s="6">
        <f t="shared" si="2"/>
        <v>9</v>
      </c>
      <c r="F27" s="7" t="s">
        <v>18</v>
      </c>
      <c r="G27" s="42">
        <f t="shared" si="3"/>
        <v>0.16111111111111112</v>
      </c>
      <c r="H27" s="200" t="e">
        <f>SUM(#REF!)</f>
        <v>#REF!</v>
      </c>
      <c r="I27" s="74">
        <v>0.16111111111111112</v>
      </c>
      <c r="J27" s="57">
        <v>7</v>
      </c>
    </row>
    <row r="28" spans="1:10" x14ac:dyDescent="0.3">
      <c r="A28" s="40">
        <v>8</v>
      </c>
      <c r="B28" s="41" t="s">
        <v>35</v>
      </c>
      <c r="C28" s="30" t="s">
        <v>52</v>
      </c>
      <c r="D28" s="6">
        <v>2013</v>
      </c>
      <c r="E28" s="6">
        <f t="shared" si="2"/>
        <v>10</v>
      </c>
      <c r="F28" s="7" t="s">
        <v>18</v>
      </c>
      <c r="G28" s="42">
        <f t="shared" si="3"/>
        <v>0.17430555555555557</v>
      </c>
      <c r="H28" s="200" t="e">
        <f>SUM(#REF!)</f>
        <v>#REF!</v>
      </c>
      <c r="I28" s="74">
        <v>0.17430555555555557</v>
      </c>
      <c r="J28" s="39">
        <v>8</v>
      </c>
    </row>
    <row r="29" spans="1:10" x14ac:dyDescent="0.3">
      <c r="A29" s="40">
        <v>9</v>
      </c>
      <c r="B29" s="41" t="s">
        <v>35</v>
      </c>
      <c r="C29" s="23" t="s">
        <v>53</v>
      </c>
      <c r="D29" s="6">
        <v>2014</v>
      </c>
      <c r="E29" s="6">
        <f t="shared" si="2"/>
        <v>9</v>
      </c>
      <c r="F29" s="7" t="s">
        <v>18</v>
      </c>
      <c r="G29" s="42">
        <f t="shared" si="3"/>
        <v>0.18402777777777779</v>
      </c>
      <c r="H29" s="200" t="e">
        <f>SUM(#REF!)</f>
        <v>#REF!</v>
      </c>
      <c r="I29" s="74">
        <v>0.18402777777777779</v>
      </c>
      <c r="J29" s="39">
        <v>9</v>
      </c>
    </row>
    <row r="30" spans="1:10" ht="15" thickBot="1" x14ac:dyDescent="0.35">
      <c r="A30" s="194">
        <v>10</v>
      </c>
      <c r="B30" s="99" t="s">
        <v>35</v>
      </c>
      <c r="C30" s="120" t="s">
        <v>204</v>
      </c>
      <c r="D30" s="101">
        <v>2014</v>
      </c>
      <c r="E30" s="101">
        <f t="shared" si="2"/>
        <v>9</v>
      </c>
      <c r="F30" s="196" t="s">
        <v>41</v>
      </c>
      <c r="G30" s="103">
        <f t="shared" si="3"/>
        <v>0.19583333333333333</v>
      </c>
      <c r="H30" s="201" t="e">
        <f>SUM(#REF!)</f>
        <v>#REF!</v>
      </c>
      <c r="I30" s="74">
        <v>0.19583333333333333</v>
      </c>
      <c r="J30" s="57">
        <v>10</v>
      </c>
    </row>
    <row r="31" spans="1:10" ht="15" thickBot="1" x14ac:dyDescent="0.35">
      <c r="A31" s="34"/>
      <c r="B31" s="35" t="s">
        <v>57</v>
      </c>
      <c r="C31" s="59" t="s">
        <v>58</v>
      </c>
      <c r="D31" s="529" t="s">
        <v>148</v>
      </c>
      <c r="E31" s="529"/>
      <c r="F31" s="177" t="s">
        <v>149</v>
      </c>
      <c r="G31" s="534" t="s">
        <v>59</v>
      </c>
      <c r="H31" s="535"/>
      <c r="I31" s="37"/>
      <c r="J31" s="36"/>
    </row>
    <row r="32" spans="1:10" ht="15" thickBot="1" x14ac:dyDescent="0.35">
      <c r="A32" s="79" t="s">
        <v>123</v>
      </c>
      <c r="B32" s="52" t="s">
        <v>124</v>
      </c>
      <c r="C32" s="66" t="s">
        <v>125</v>
      </c>
      <c r="D32" s="67" t="s">
        <v>10</v>
      </c>
      <c r="E32" s="68" t="s">
        <v>11</v>
      </c>
      <c r="F32" s="67" t="s">
        <v>126</v>
      </c>
      <c r="G32" s="52" t="s">
        <v>127</v>
      </c>
      <c r="H32" s="193" t="s">
        <v>128</v>
      </c>
      <c r="I32" s="73" t="s">
        <v>138</v>
      </c>
      <c r="J32" s="53" t="s">
        <v>143</v>
      </c>
    </row>
    <row r="33" spans="1:10" x14ac:dyDescent="0.3">
      <c r="A33" s="54">
        <v>1</v>
      </c>
      <c r="B33" s="75" t="s">
        <v>57</v>
      </c>
      <c r="C33" s="105" t="s">
        <v>60</v>
      </c>
      <c r="D33" s="84">
        <v>2014</v>
      </c>
      <c r="E33" s="84">
        <f t="shared" ref="E33:E42" si="4">SUM(2023-D33)</f>
        <v>9</v>
      </c>
      <c r="F33" s="85" t="s">
        <v>16</v>
      </c>
      <c r="G33" s="192">
        <f t="shared" ref="G33:G42" si="5">MIN(I33:I33)</f>
        <v>0.1673611111111111</v>
      </c>
      <c r="H33" s="199" t="e">
        <f>SUM(#REF!)</f>
        <v>#REF!</v>
      </c>
      <c r="I33" s="74">
        <v>0.1673611111111111</v>
      </c>
      <c r="J33" s="51">
        <v>1</v>
      </c>
    </row>
    <row r="34" spans="1:10" x14ac:dyDescent="0.3">
      <c r="A34" s="40">
        <v>2</v>
      </c>
      <c r="B34" s="41" t="s">
        <v>57</v>
      </c>
      <c r="C34" s="30" t="s">
        <v>205</v>
      </c>
      <c r="D34" s="6">
        <v>2014</v>
      </c>
      <c r="E34" s="6">
        <f t="shared" si="4"/>
        <v>9</v>
      </c>
      <c r="F34" s="63" t="s">
        <v>16</v>
      </c>
      <c r="G34" s="42">
        <f t="shared" si="5"/>
        <v>0.17013888888888887</v>
      </c>
      <c r="H34" s="200" t="e">
        <f>SUM(#REF!)</f>
        <v>#REF!</v>
      </c>
      <c r="I34" s="74">
        <v>0.17013888888888887</v>
      </c>
      <c r="J34" s="51">
        <v>2</v>
      </c>
    </row>
    <row r="35" spans="1:10" x14ac:dyDescent="0.3">
      <c r="A35" s="40">
        <v>3</v>
      </c>
      <c r="B35" s="41" t="s">
        <v>57</v>
      </c>
      <c r="C35" s="23" t="s">
        <v>61</v>
      </c>
      <c r="D35" s="6">
        <v>2014</v>
      </c>
      <c r="E35" s="6">
        <f t="shared" si="4"/>
        <v>9</v>
      </c>
      <c r="F35" s="7" t="s">
        <v>18</v>
      </c>
      <c r="G35" s="42">
        <f t="shared" si="5"/>
        <v>0.17152777777777775</v>
      </c>
      <c r="H35" s="200" t="e">
        <f>SUM(#REF!)</f>
        <v>#REF!</v>
      </c>
      <c r="I35" s="74">
        <v>0.17152777777777775</v>
      </c>
      <c r="J35" s="51">
        <v>3</v>
      </c>
    </row>
    <row r="36" spans="1:10" x14ac:dyDescent="0.3">
      <c r="A36" s="40">
        <v>4</v>
      </c>
      <c r="B36" s="41" t="s">
        <v>57</v>
      </c>
      <c r="C36" s="23" t="s">
        <v>62</v>
      </c>
      <c r="D36" s="6">
        <v>2014</v>
      </c>
      <c r="E36" s="6">
        <f t="shared" si="4"/>
        <v>9</v>
      </c>
      <c r="F36" s="7" t="s">
        <v>18</v>
      </c>
      <c r="G36" s="42">
        <f t="shared" si="5"/>
        <v>0.17361111111111113</v>
      </c>
      <c r="H36" s="200" t="e">
        <f>SUM(#REF!)</f>
        <v>#REF!</v>
      </c>
      <c r="I36" s="74">
        <v>0.17361111111111113</v>
      </c>
      <c r="J36" s="51">
        <v>4</v>
      </c>
    </row>
    <row r="37" spans="1:10" x14ac:dyDescent="0.3">
      <c r="A37" s="40">
        <v>5</v>
      </c>
      <c r="B37" s="41" t="s">
        <v>57</v>
      </c>
      <c r="C37" s="23" t="s">
        <v>63</v>
      </c>
      <c r="D37" s="6">
        <v>2014</v>
      </c>
      <c r="E37" s="6">
        <f t="shared" si="4"/>
        <v>9</v>
      </c>
      <c r="F37" s="7" t="s">
        <v>18</v>
      </c>
      <c r="G37" s="42">
        <f t="shared" si="5"/>
        <v>0.17361111111111113</v>
      </c>
      <c r="H37" s="200" t="e">
        <f>SUM(#REF!)</f>
        <v>#REF!</v>
      </c>
      <c r="I37" s="74">
        <v>0.17361111111111113</v>
      </c>
      <c r="J37" s="51">
        <v>5</v>
      </c>
    </row>
    <row r="38" spans="1:10" x14ac:dyDescent="0.3">
      <c r="A38" s="40">
        <v>6</v>
      </c>
      <c r="B38" s="41" t="s">
        <v>57</v>
      </c>
      <c r="C38" s="30" t="s">
        <v>206</v>
      </c>
      <c r="D38" s="6">
        <v>2014</v>
      </c>
      <c r="E38" s="6">
        <f t="shared" si="4"/>
        <v>9</v>
      </c>
      <c r="F38" s="10" t="s">
        <v>41</v>
      </c>
      <c r="G38" s="42">
        <f t="shared" si="5"/>
        <v>0.18333333333333335</v>
      </c>
      <c r="H38" s="200" t="e">
        <f>SUM(#REF!)</f>
        <v>#REF!</v>
      </c>
      <c r="I38" s="74">
        <v>0.18333333333333335</v>
      </c>
      <c r="J38" s="51">
        <v>6</v>
      </c>
    </row>
    <row r="39" spans="1:10" x14ac:dyDescent="0.3">
      <c r="A39" s="40">
        <v>7</v>
      </c>
      <c r="B39" s="41" t="s">
        <v>57</v>
      </c>
      <c r="C39" s="30" t="s">
        <v>207</v>
      </c>
      <c r="D39" s="6">
        <v>2013</v>
      </c>
      <c r="E39" s="6">
        <f t="shared" si="4"/>
        <v>10</v>
      </c>
      <c r="F39" s="7" t="s">
        <v>208</v>
      </c>
      <c r="G39" s="42">
        <f t="shared" si="5"/>
        <v>0.18819444444444444</v>
      </c>
      <c r="H39" s="200" t="e">
        <f>SUM(#REF!)</f>
        <v>#REF!</v>
      </c>
      <c r="I39" s="74">
        <v>0.18819444444444444</v>
      </c>
      <c r="J39" s="51">
        <v>7</v>
      </c>
    </row>
    <row r="40" spans="1:10" x14ac:dyDescent="0.3">
      <c r="A40" s="40">
        <v>8</v>
      </c>
      <c r="B40" s="41" t="s">
        <v>57</v>
      </c>
      <c r="C40" s="5" t="s">
        <v>116</v>
      </c>
      <c r="D40" s="12">
        <v>2014</v>
      </c>
      <c r="E40" s="6">
        <f t="shared" si="4"/>
        <v>9</v>
      </c>
      <c r="F40" s="4" t="s">
        <v>18</v>
      </c>
      <c r="G40" s="42">
        <f t="shared" si="5"/>
        <v>0.18888888888888888</v>
      </c>
      <c r="H40" s="200" t="e">
        <f>SUM(#REF!)</f>
        <v>#REF!</v>
      </c>
      <c r="I40" s="74">
        <v>0.18888888888888888</v>
      </c>
      <c r="J40" s="51">
        <v>8</v>
      </c>
    </row>
    <row r="41" spans="1:10" x14ac:dyDescent="0.3">
      <c r="A41" s="40">
        <v>9</v>
      </c>
      <c r="B41" s="41" t="s">
        <v>57</v>
      </c>
      <c r="C41" s="31" t="s">
        <v>170</v>
      </c>
      <c r="D41" s="3">
        <v>2014</v>
      </c>
      <c r="E41" s="6">
        <f t="shared" si="4"/>
        <v>9</v>
      </c>
      <c r="F41" s="70" t="s">
        <v>41</v>
      </c>
      <c r="G41" s="42">
        <f t="shared" si="5"/>
        <v>0.18888888888888888</v>
      </c>
      <c r="H41" s="200" t="e">
        <f>SUM(#REF!)</f>
        <v>#REF!</v>
      </c>
      <c r="I41" s="74">
        <v>0.18888888888888888</v>
      </c>
      <c r="J41" s="51">
        <v>9</v>
      </c>
    </row>
    <row r="42" spans="1:10" ht="15" thickBot="1" x14ac:dyDescent="0.35">
      <c r="A42" s="40">
        <v>10</v>
      </c>
      <c r="B42" s="41" t="s">
        <v>57</v>
      </c>
      <c r="C42" s="23" t="s">
        <v>171</v>
      </c>
      <c r="D42" s="6">
        <v>2014</v>
      </c>
      <c r="E42" s="6">
        <f t="shared" si="4"/>
        <v>9</v>
      </c>
      <c r="F42" s="70" t="s">
        <v>16</v>
      </c>
      <c r="G42" s="42">
        <f t="shared" si="5"/>
        <v>0.20069444444444443</v>
      </c>
      <c r="H42" s="200" t="e">
        <f>SUM(#REF!)</f>
        <v>#REF!</v>
      </c>
      <c r="I42" s="74">
        <v>0.20069444444444443</v>
      </c>
      <c r="J42" s="51">
        <v>10</v>
      </c>
    </row>
    <row r="43" spans="1:10" ht="15" thickBot="1" x14ac:dyDescent="0.35">
      <c r="A43" s="34"/>
      <c r="B43" s="35" t="s">
        <v>68</v>
      </c>
      <c r="C43" s="59" t="s">
        <v>69</v>
      </c>
      <c r="D43" s="529" t="s">
        <v>150</v>
      </c>
      <c r="E43" s="529"/>
      <c r="F43" s="177" t="s">
        <v>151</v>
      </c>
      <c r="G43" s="532" t="s">
        <v>59</v>
      </c>
      <c r="H43" s="533"/>
      <c r="I43" s="37"/>
      <c r="J43" s="36"/>
    </row>
    <row r="44" spans="1:10" ht="15" thickBot="1" x14ac:dyDescent="0.35">
      <c r="A44" s="79" t="s">
        <v>123</v>
      </c>
      <c r="B44" s="52" t="s">
        <v>124</v>
      </c>
      <c r="C44" s="66" t="s">
        <v>125</v>
      </c>
      <c r="D44" s="67" t="s">
        <v>10</v>
      </c>
      <c r="E44" s="68" t="s">
        <v>11</v>
      </c>
      <c r="F44" s="67" t="s">
        <v>126</v>
      </c>
      <c r="G44" s="52" t="s">
        <v>127</v>
      </c>
      <c r="H44" s="193" t="s">
        <v>128</v>
      </c>
      <c r="I44" s="73" t="s">
        <v>138</v>
      </c>
      <c r="J44" s="53" t="s">
        <v>143</v>
      </c>
    </row>
    <row r="45" spans="1:10" x14ac:dyDescent="0.3">
      <c r="A45" s="54">
        <v>1</v>
      </c>
      <c r="B45" s="75" t="s">
        <v>68</v>
      </c>
      <c r="C45" s="83" t="s">
        <v>72</v>
      </c>
      <c r="D45" s="84">
        <v>2012</v>
      </c>
      <c r="E45" s="84">
        <f t="shared" ref="E45:E50" si="6">SUM(2023-D45)</f>
        <v>11</v>
      </c>
      <c r="F45" s="85" t="s">
        <v>73</v>
      </c>
      <c r="G45" s="92">
        <f t="shared" ref="G45:G50" si="7">MIN(I45:I45)</f>
        <v>0.14652777777777778</v>
      </c>
      <c r="H45" s="199" t="e">
        <f>SUM(#REF!)</f>
        <v>#REF!</v>
      </c>
      <c r="I45" s="74">
        <v>0.14652777777777778</v>
      </c>
      <c r="J45" s="39">
        <v>1</v>
      </c>
    </row>
    <row r="46" spans="1:10" x14ac:dyDescent="0.3">
      <c r="A46" s="40">
        <v>2</v>
      </c>
      <c r="B46" s="41" t="s">
        <v>68</v>
      </c>
      <c r="C46" s="23" t="s">
        <v>75</v>
      </c>
      <c r="D46" s="6">
        <v>2011</v>
      </c>
      <c r="E46" s="6">
        <f t="shared" si="6"/>
        <v>12</v>
      </c>
      <c r="F46" s="7" t="s">
        <v>18</v>
      </c>
      <c r="G46" s="42">
        <f t="shared" si="7"/>
        <v>0.14861111111111111</v>
      </c>
      <c r="H46" s="200" t="e">
        <f>SUM(#REF!)</f>
        <v>#REF!</v>
      </c>
      <c r="I46" s="74">
        <v>0.14861111111111111</v>
      </c>
      <c r="J46" s="39">
        <v>2</v>
      </c>
    </row>
    <row r="47" spans="1:10" x14ac:dyDescent="0.3">
      <c r="A47" s="40">
        <v>3</v>
      </c>
      <c r="B47" s="41" t="s">
        <v>68</v>
      </c>
      <c r="C47" s="23" t="s">
        <v>209</v>
      </c>
      <c r="D47" s="6">
        <v>2012</v>
      </c>
      <c r="E47" s="6">
        <f t="shared" si="6"/>
        <v>11</v>
      </c>
      <c r="F47" s="70" t="s">
        <v>41</v>
      </c>
      <c r="G47" s="42">
        <f t="shared" si="7"/>
        <v>0.15694444444444444</v>
      </c>
      <c r="H47" s="200" t="e">
        <f>SUM(#REF!)</f>
        <v>#REF!</v>
      </c>
      <c r="I47" s="74">
        <v>0.15694444444444444</v>
      </c>
      <c r="J47" s="39">
        <v>3</v>
      </c>
    </row>
    <row r="48" spans="1:10" x14ac:dyDescent="0.3">
      <c r="A48" s="40">
        <v>4</v>
      </c>
      <c r="B48" s="41" t="s">
        <v>68</v>
      </c>
      <c r="C48" s="23" t="s">
        <v>77</v>
      </c>
      <c r="D48" s="6">
        <v>2011</v>
      </c>
      <c r="E48" s="6">
        <f t="shared" si="6"/>
        <v>12</v>
      </c>
      <c r="F48" s="7" t="s">
        <v>18</v>
      </c>
      <c r="G48" s="42">
        <f t="shared" si="7"/>
        <v>0.15833333333333333</v>
      </c>
      <c r="H48" s="200" t="e">
        <f>SUM(#REF!)</f>
        <v>#REF!</v>
      </c>
      <c r="I48" s="74">
        <v>0.15833333333333333</v>
      </c>
      <c r="J48" s="39">
        <v>4</v>
      </c>
    </row>
    <row r="49" spans="1:10" x14ac:dyDescent="0.3">
      <c r="A49" s="40">
        <v>5</v>
      </c>
      <c r="B49" s="41" t="s">
        <v>68</v>
      </c>
      <c r="C49" s="23" t="s">
        <v>79</v>
      </c>
      <c r="D49" s="6">
        <v>2011</v>
      </c>
      <c r="E49" s="6">
        <f t="shared" si="6"/>
        <v>12</v>
      </c>
      <c r="F49" s="7" t="s">
        <v>18</v>
      </c>
      <c r="G49" s="42">
        <f t="shared" si="7"/>
        <v>0.16111111111111112</v>
      </c>
      <c r="H49" s="200" t="e">
        <f>SUM(#REF!)</f>
        <v>#REF!</v>
      </c>
      <c r="I49" s="74">
        <v>0.16111111111111112</v>
      </c>
      <c r="J49" s="39">
        <v>5</v>
      </c>
    </row>
    <row r="50" spans="1:10" ht="15" thickBot="1" x14ac:dyDescent="0.35">
      <c r="A50" s="194">
        <v>6</v>
      </c>
      <c r="B50" s="99" t="s">
        <v>68</v>
      </c>
      <c r="C50" s="120" t="s">
        <v>78</v>
      </c>
      <c r="D50" s="101">
        <v>2012</v>
      </c>
      <c r="E50" s="101">
        <f t="shared" si="6"/>
        <v>11</v>
      </c>
      <c r="F50" s="121" t="s">
        <v>18</v>
      </c>
      <c r="G50" s="103">
        <f t="shared" si="7"/>
        <v>0.16805555555555554</v>
      </c>
      <c r="H50" s="201" t="e">
        <f>SUM(#REF!)</f>
        <v>#REF!</v>
      </c>
      <c r="I50" s="74">
        <v>0.16805555555555554</v>
      </c>
      <c r="J50" s="39">
        <v>6</v>
      </c>
    </row>
    <row r="51" spans="1:10" ht="15" thickBot="1" x14ac:dyDescent="0.35">
      <c r="A51" s="34"/>
      <c r="B51" s="35" t="s">
        <v>80</v>
      </c>
      <c r="C51" s="59" t="s">
        <v>81</v>
      </c>
      <c r="D51" s="529" t="s">
        <v>150</v>
      </c>
      <c r="E51" s="529"/>
      <c r="F51" s="177" t="s">
        <v>151</v>
      </c>
      <c r="G51" s="530" t="s">
        <v>82</v>
      </c>
      <c r="H51" s="531"/>
      <c r="I51" s="37"/>
      <c r="J51" s="36"/>
    </row>
    <row r="52" spans="1:10" ht="15" thickBot="1" x14ac:dyDescent="0.35">
      <c r="A52" s="79" t="s">
        <v>123</v>
      </c>
      <c r="B52" s="52" t="s">
        <v>124</v>
      </c>
      <c r="C52" s="66" t="s">
        <v>125</v>
      </c>
      <c r="D52" s="67" t="s">
        <v>10</v>
      </c>
      <c r="E52" s="68" t="s">
        <v>11</v>
      </c>
      <c r="F52" s="67" t="s">
        <v>126</v>
      </c>
      <c r="G52" s="52" t="s">
        <v>127</v>
      </c>
      <c r="H52" s="193" t="s">
        <v>128</v>
      </c>
      <c r="I52" s="73" t="s">
        <v>138</v>
      </c>
      <c r="J52" s="53" t="s">
        <v>143</v>
      </c>
    </row>
    <row r="53" spans="1:10" x14ac:dyDescent="0.3">
      <c r="A53" s="54">
        <v>1</v>
      </c>
      <c r="B53" s="75" t="s">
        <v>80</v>
      </c>
      <c r="C53" s="105" t="s">
        <v>83</v>
      </c>
      <c r="D53" s="84">
        <v>2011</v>
      </c>
      <c r="E53" s="84">
        <f t="shared" ref="E53:E62" si="8">SUM(2023-D53)</f>
        <v>12</v>
      </c>
      <c r="F53" s="85" t="s">
        <v>18</v>
      </c>
      <c r="G53" s="92">
        <f t="shared" ref="G53:G62" si="9">MIN(I53:I53)</f>
        <v>0.21458333333333335</v>
      </c>
      <c r="H53" s="199" t="e">
        <f>SUM(#REF!)</f>
        <v>#REF!</v>
      </c>
      <c r="I53" s="74">
        <v>0.21458333333333335</v>
      </c>
      <c r="J53" s="39">
        <v>1</v>
      </c>
    </row>
    <row r="54" spans="1:10" x14ac:dyDescent="0.3">
      <c r="A54" s="40">
        <v>2</v>
      </c>
      <c r="B54" s="41" t="s">
        <v>80</v>
      </c>
      <c r="C54" s="23" t="s">
        <v>84</v>
      </c>
      <c r="D54" s="6">
        <v>2012</v>
      </c>
      <c r="E54" s="6">
        <f t="shared" si="8"/>
        <v>11</v>
      </c>
      <c r="F54" s="7" t="s">
        <v>18</v>
      </c>
      <c r="G54" s="42">
        <f t="shared" si="9"/>
        <v>0.22083333333333333</v>
      </c>
      <c r="H54" s="200" t="e">
        <f>SUM(#REF!)</f>
        <v>#REF!</v>
      </c>
      <c r="I54" s="74">
        <v>0.22083333333333333</v>
      </c>
      <c r="J54" s="39">
        <v>2</v>
      </c>
    </row>
    <row r="55" spans="1:10" x14ac:dyDescent="0.3">
      <c r="A55" s="40">
        <v>3</v>
      </c>
      <c r="B55" s="41" t="s">
        <v>80</v>
      </c>
      <c r="C55" s="23" t="s">
        <v>166</v>
      </c>
      <c r="D55" s="6">
        <v>2011</v>
      </c>
      <c r="E55" s="6">
        <f t="shared" si="8"/>
        <v>12</v>
      </c>
      <c r="F55" s="70" t="s">
        <v>41</v>
      </c>
      <c r="G55" s="42">
        <f t="shared" si="9"/>
        <v>0.22638888888888889</v>
      </c>
      <c r="H55" s="200" t="e">
        <f>SUM(#REF!)</f>
        <v>#REF!</v>
      </c>
      <c r="I55" s="74">
        <v>0.22638888888888889</v>
      </c>
      <c r="J55" s="39">
        <v>3</v>
      </c>
    </row>
    <row r="56" spans="1:10" x14ac:dyDescent="0.3">
      <c r="A56" s="40">
        <v>4</v>
      </c>
      <c r="B56" s="41" t="s">
        <v>80</v>
      </c>
      <c r="C56" s="23" t="s">
        <v>164</v>
      </c>
      <c r="D56" s="6">
        <v>2011</v>
      </c>
      <c r="E56" s="6">
        <f t="shared" si="8"/>
        <v>12</v>
      </c>
      <c r="F56" s="70" t="s">
        <v>41</v>
      </c>
      <c r="G56" s="42">
        <f t="shared" si="9"/>
        <v>0.22916666666666666</v>
      </c>
      <c r="H56" s="200" t="e">
        <f>SUM(#REF!)</f>
        <v>#REF!</v>
      </c>
      <c r="I56" s="74">
        <v>0.22916666666666666</v>
      </c>
      <c r="J56" s="39">
        <v>4</v>
      </c>
    </row>
    <row r="57" spans="1:10" x14ac:dyDescent="0.3">
      <c r="A57" s="40">
        <v>5</v>
      </c>
      <c r="B57" s="41" t="s">
        <v>80</v>
      </c>
      <c r="C57" s="23" t="s">
        <v>161</v>
      </c>
      <c r="D57" s="6">
        <v>2012</v>
      </c>
      <c r="E57" s="6">
        <f t="shared" si="8"/>
        <v>11</v>
      </c>
      <c r="F57" s="70" t="s">
        <v>41</v>
      </c>
      <c r="G57" s="42">
        <f t="shared" si="9"/>
        <v>0.23611111111111113</v>
      </c>
      <c r="H57" s="200" t="e">
        <f>SUM(#REF!)</f>
        <v>#REF!</v>
      </c>
      <c r="I57" s="74">
        <v>0.23611111111111113</v>
      </c>
      <c r="J57" s="39">
        <v>5</v>
      </c>
    </row>
    <row r="58" spans="1:10" x14ac:dyDescent="0.3">
      <c r="A58" s="40">
        <v>6</v>
      </c>
      <c r="B58" s="41" t="s">
        <v>80</v>
      </c>
      <c r="C58" s="23" t="s">
        <v>167</v>
      </c>
      <c r="D58" s="6">
        <v>2011</v>
      </c>
      <c r="E58" s="6">
        <f t="shared" si="8"/>
        <v>12</v>
      </c>
      <c r="F58" s="70" t="s">
        <v>18</v>
      </c>
      <c r="G58" s="42">
        <f t="shared" si="9"/>
        <v>0.2388888888888889</v>
      </c>
      <c r="H58" s="200" t="e">
        <f>SUM(#REF!)</f>
        <v>#REF!</v>
      </c>
      <c r="I58" s="74">
        <v>0.2388888888888889</v>
      </c>
      <c r="J58" s="39">
        <v>6</v>
      </c>
    </row>
    <row r="59" spans="1:10" x14ac:dyDescent="0.3">
      <c r="A59" s="40">
        <v>7</v>
      </c>
      <c r="B59" s="41" t="s">
        <v>80</v>
      </c>
      <c r="C59" s="23" t="s">
        <v>162</v>
      </c>
      <c r="D59" s="6">
        <v>2012</v>
      </c>
      <c r="E59" s="6">
        <f t="shared" si="8"/>
        <v>11</v>
      </c>
      <c r="F59" s="70" t="s">
        <v>41</v>
      </c>
      <c r="G59" s="42">
        <f t="shared" si="9"/>
        <v>0.25486111111111109</v>
      </c>
      <c r="H59" s="200" t="e">
        <f>SUM(#REF!)</f>
        <v>#REF!</v>
      </c>
      <c r="I59" s="74">
        <v>0.25486111111111109</v>
      </c>
      <c r="J59" s="39">
        <v>7</v>
      </c>
    </row>
    <row r="60" spans="1:10" x14ac:dyDescent="0.3">
      <c r="A60" s="40">
        <v>8</v>
      </c>
      <c r="B60" s="41" t="s">
        <v>80</v>
      </c>
      <c r="C60" s="64" t="s">
        <v>160</v>
      </c>
      <c r="D60" s="61">
        <v>2011</v>
      </c>
      <c r="E60" s="61">
        <f t="shared" si="8"/>
        <v>12</v>
      </c>
      <c r="F60" s="63" t="s">
        <v>41</v>
      </c>
      <c r="G60" s="42">
        <f t="shared" si="9"/>
        <v>0.27152777777777776</v>
      </c>
      <c r="H60" s="200" t="e">
        <f>SUM(#REF!)</f>
        <v>#REF!</v>
      </c>
      <c r="I60" s="74">
        <v>0.27152777777777776</v>
      </c>
      <c r="J60" s="39">
        <v>8</v>
      </c>
    </row>
    <row r="61" spans="1:10" x14ac:dyDescent="0.3">
      <c r="A61" s="40">
        <v>9</v>
      </c>
      <c r="B61" s="41" t="s">
        <v>80</v>
      </c>
      <c r="C61" s="64" t="s">
        <v>169</v>
      </c>
      <c r="D61" s="61">
        <v>2011</v>
      </c>
      <c r="E61" s="61">
        <f t="shared" si="8"/>
        <v>12</v>
      </c>
      <c r="F61" s="63" t="s">
        <v>41</v>
      </c>
      <c r="G61" s="42">
        <f t="shared" si="9"/>
        <v>0.27847222222222223</v>
      </c>
      <c r="H61" s="200" t="e">
        <f>SUM(#REF!)</f>
        <v>#REF!</v>
      </c>
      <c r="I61" s="74">
        <v>0.27847222222222223</v>
      </c>
      <c r="J61" s="39">
        <v>9</v>
      </c>
    </row>
    <row r="62" spans="1:10" ht="15" thickBot="1" x14ac:dyDescent="0.35">
      <c r="A62" s="40">
        <v>10</v>
      </c>
      <c r="B62" s="41" t="s">
        <v>80</v>
      </c>
      <c r="C62" s="64" t="s">
        <v>168</v>
      </c>
      <c r="D62" s="61">
        <v>2011</v>
      </c>
      <c r="E62" s="61">
        <f t="shared" si="8"/>
        <v>12</v>
      </c>
      <c r="F62" s="63" t="s">
        <v>41</v>
      </c>
      <c r="G62" s="42">
        <f t="shared" si="9"/>
        <v>0.39305555555555555</v>
      </c>
      <c r="H62" s="200" t="e">
        <f>SUM(#REF!)</f>
        <v>#REF!</v>
      </c>
      <c r="I62" s="74">
        <v>0.39305555555555555</v>
      </c>
      <c r="J62" s="39">
        <v>10</v>
      </c>
    </row>
    <row r="63" spans="1:10" ht="15" thickBot="1" x14ac:dyDescent="0.35">
      <c r="A63" s="34"/>
      <c r="B63" s="35" t="s">
        <v>90</v>
      </c>
      <c r="C63" s="59" t="s">
        <v>91</v>
      </c>
      <c r="D63" s="529" t="s">
        <v>152</v>
      </c>
      <c r="E63" s="529"/>
      <c r="F63" s="177" t="s">
        <v>153</v>
      </c>
      <c r="G63" s="532" t="s">
        <v>82</v>
      </c>
      <c r="H63" s="533"/>
      <c r="I63" s="37"/>
      <c r="J63" s="36"/>
    </row>
    <row r="64" spans="1:10" ht="15" thickBot="1" x14ac:dyDescent="0.35">
      <c r="A64" s="79" t="s">
        <v>123</v>
      </c>
      <c r="B64" s="52" t="s">
        <v>124</v>
      </c>
      <c r="C64" s="66" t="s">
        <v>125</v>
      </c>
      <c r="D64" s="67" t="s">
        <v>10</v>
      </c>
      <c r="E64" s="68" t="s">
        <v>11</v>
      </c>
      <c r="F64" s="67" t="s">
        <v>126</v>
      </c>
      <c r="G64" s="52" t="s">
        <v>127</v>
      </c>
      <c r="H64" s="193" t="s">
        <v>128</v>
      </c>
      <c r="I64" s="73" t="s">
        <v>138</v>
      </c>
      <c r="J64" s="53" t="s">
        <v>143</v>
      </c>
    </row>
    <row r="65" spans="1:16" x14ac:dyDescent="0.3">
      <c r="A65" s="54">
        <v>1</v>
      </c>
      <c r="B65" s="75" t="s">
        <v>90</v>
      </c>
      <c r="C65" s="83" t="s">
        <v>94</v>
      </c>
      <c r="D65" s="84">
        <v>2009</v>
      </c>
      <c r="E65" s="84">
        <f t="shared" ref="E65:E68" si="10">SUM(2023-D65)</f>
        <v>14</v>
      </c>
      <c r="F65" s="85" t="s">
        <v>18</v>
      </c>
      <c r="G65" s="192">
        <f>MIN(I65:I65)</f>
        <v>0.2076388888888889</v>
      </c>
      <c r="H65" s="199" t="e">
        <f>SUM(#REF!)</f>
        <v>#REF!</v>
      </c>
      <c r="I65" s="74">
        <v>0.2076388888888889</v>
      </c>
      <c r="J65" s="39">
        <v>1</v>
      </c>
    </row>
    <row r="66" spans="1:16" x14ac:dyDescent="0.3">
      <c r="A66" s="40">
        <v>2</v>
      </c>
      <c r="B66" s="41" t="s">
        <v>90</v>
      </c>
      <c r="C66" s="23" t="s">
        <v>95</v>
      </c>
      <c r="D66" s="6">
        <v>2010</v>
      </c>
      <c r="E66" s="6">
        <f t="shared" si="10"/>
        <v>13</v>
      </c>
      <c r="F66" s="7" t="s">
        <v>18</v>
      </c>
      <c r="G66" s="42">
        <f>MIN(I66:I66)</f>
        <v>0.21180555555555555</v>
      </c>
      <c r="H66" s="200" t="e">
        <f>SUM(#REF!)</f>
        <v>#REF!</v>
      </c>
      <c r="I66" s="74">
        <v>0.21180555555555555</v>
      </c>
      <c r="J66" s="39">
        <v>2</v>
      </c>
    </row>
    <row r="67" spans="1:16" x14ac:dyDescent="0.3">
      <c r="A67" s="40">
        <v>3</v>
      </c>
      <c r="B67" s="41" t="s">
        <v>90</v>
      </c>
      <c r="C67" s="23" t="s">
        <v>102</v>
      </c>
      <c r="D67" s="6">
        <v>2009</v>
      </c>
      <c r="E67" s="6">
        <f t="shared" si="10"/>
        <v>14</v>
      </c>
      <c r="F67" s="7" t="s">
        <v>18</v>
      </c>
      <c r="G67" s="42">
        <f>MIN(I67:I67)</f>
        <v>0.23124999999999998</v>
      </c>
      <c r="H67" s="200" t="e">
        <f>SUM(#REF!)</f>
        <v>#REF!</v>
      </c>
      <c r="I67" s="74">
        <v>0.23124999999999998</v>
      </c>
      <c r="J67" s="39">
        <v>3</v>
      </c>
    </row>
    <row r="68" spans="1:16" ht="15" thickBot="1" x14ac:dyDescent="0.35">
      <c r="A68" s="194">
        <v>4</v>
      </c>
      <c r="B68" s="99" t="s">
        <v>90</v>
      </c>
      <c r="C68" s="100" t="s">
        <v>157</v>
      </c>
      <c r="D68" s="101">
        <v>2010</v>
      </c>
      <c r="E68" s="101">
        <f t="shared" si="10"/>
        <v>13</v>
      </c>
      <c r="F68" s="102" t="s">
        <v>41</v>
      </c>
      <c r="G68" s="103">
        <f>MIN(I68:I68)</f>
        <v>0.23611111111111113</v>
      </c>
      <c r="H68" s="201" t="e">
        <f>SUM(#REF!)</f>
        <v>#REF!</v>
      </c>
      <c r="I68" s="74">
        <v>0.23611111111111113</v>
      </c>
      <c r="J68" s="39">
        <v>4</v>
      </c>
    </row>
    <row r="69" spans="1:16" ht="15" thickBot="1" x14ac:dyDescent="0.35">
      <c r="A69" s="34"/>
      <c r="B69" s="35" t="s">
        <v>107</v>
      </c>
      <c r="C69" s="59" t="s">
        <v>108</v>
      </c>
      <c r="D69" s="529" t="s">
        <v>152</v>
      </c>
      <c r="E69" s="529"/>
      <c r="F69" s="177" t="s">
        <v>153</v>
      </c>
      <c r="G69" s="530" t="s">
        <v>109</v>
      </c>
      <c r="H69" s="531"/>
      <c r="I69" s="37"/>
      <c r="J69" s="36"/>
    </row>
    <row r="70" spans="1:16" ht="15" thickBot="1" x14ac:dyDescent="0.35">
      <c r="A70" s="79" t="s">
        <v>123</v>
      </c>
      <c r="B70" s="52" t="s">
        <v>124</v>
      </c>
      <c r="C70" s="66" t="s">
        <v>125</v>
      </c>
      <c r="D70" s="67" t="s">
        <v>10</v>
      </c>
      <c r="E70" s="68" t="s">
        <v>11</v>
      </c>
      <c r="F70" s="67" t="s">
        <v>126</v>
      </c>
      <c r="G70" s="52" t="s">
        <v>127</v>
      </c>
      <c r="H70" s="193" t="s">
        <v>128</v>
      </c>
      <c r="I70" s="73" t="s">
        <v>138</v>
      </c>
      <c r="J70" s="53" t="s">
        <v>143</v>
      </c>
    </row>
    <row r="71" spans="1:16" x14ac:dyDescent="0.3">
      <c r="A71" s="54">
        <v>1</v>
      </c>
      <c r="B71" s="75" t="s">
        <v>107</v>
      </c>
      <c r="C71" s="83" t="s">
        <v>156</v>
      </c>
      <c r="D71" s="84">
        <v>2008</v>
      </c>
      <c r="E71" s="84">
        <f t="shared" ref="E71:E74" si="11">SUM(2023-D71)</f>
        <v>15</v>
      </c>
      <c r="F71" s="195" t="s">
        <v>18</v>
      </c>
      <c r="G71" s="192">
        <f>MIN(I71:I71)</f>
        <v>0.27430555555555552</v>
      </c>
      <c r="H71" s="199" t="e">
        <f>SUM(#REF!)</f>
        <v>#REF!</v>
      </c>
      <c r="I71" s="74">
        <v>0.27430555555555552</v>
      </c>
      <c r="J71" s="39">
        <v>1</v>
      </c>
    </row>
    <row r="72" spans="1:16" x14ac:dyDescent="0.3">
      <c r="A72" s="40">
        <v>2</v>
      </c>
      <c r="B72" s="41" t="s">
        <v>107</v>
      </c>
      <c r="C72" s="23" t="s">
        <v>154</v>
      </c>
      <c r="D72" s="6">
        <v>2010</v>
      </c>
      <c r="E72" s="6">
        <f t="shared" si="11"/>
        <v>13</v>
      </c>
      <c r="F72" s="70" t="s">
        <v>41</v>
      </c>
      <c r="G72" s="42">
        <f>MIN(I72:I72)</f>
        <v>0.2951388888888889</v>
      </c>
      <c r="H72" s="200" t="e">
        <f>SUM(#REF!)</f>
        <v>#REF!</v>
      </c>
      <c r="I72" s="74">
        <v>0.2951388888888889</v>
      </c>
      <c r="J72" s="39">
        <v>2</v>
      </c>
    </row>
    <row r="73" spans="1:16" x14ac:dyDescent="0.3">
      <c r="A73" s="40">
        <v>3</v>
      </c>
      <c r="B73" s="41" t="s">
        <v>107</v>
      </c>
      <c r="C73" s="23" t="s">
        <v>115</v>
      </c>
      <c r="D73" s="6">
        <v>2010</v>
      </c>
      <c r="E73" s="6">
        <f t="shared" si="11"/>
        <v>13</v>
      </c>
      <c r="F73" s="7" t="s">
        <v>18</v>
      </c>
      <c r="G73" s="42">
        <f>MIN(I73:I73)</f>
        <v>0.32361111111111113</v>
      </c>
      <c r="H73" s="200" t="e">
        <f>SUM(#REF!)</f>
        <v>#REF!</v>
      </c>
      <c r="I73" s="74">
        <v>0.32361111111111113</v>
      </c>
      <c r="J73" s="39">
        <v>3</v>
      </c>
    </row>
    <row r="74" spans="1:16" ht="15" thickBot="1" x14ac:dyDescent="0.35">
      <c r="A74" s="202">
        <v>4</v>
      </c>
      <c r="B74" s="160" t="s">
        <v>107</v>
      </c>
      <c r="C74" s="175" t="s">
        <v>210</v>
      </c>
      <c r="D74" s="176">
        <v>2010</v>
      </c>
      <c r="E74" s="176">
        <f t="shared" si="11"/>
        <v>13</v>
      </c>
      <c r="F74" s="203" t="s">
        <v>41</v>
      </c>
      <c r="G74" s="163">
        <f>MIN(I74:I74)</f>
        <v>0.36736111111111108</v>
      </c>
      <c r="H74" s="193" t="e">
        <f>SUM(#REF!)</f>
        <v>#REF!</v>
      </c>
      <c r="I74" s="74">
        <v>0.36736111111111108</v>
      </c>
      <c r="J74" s="39">
        <v>4</v>
      </c>
    </row>
    <row r="75" spans="1:16" x14ac:dyDescent="0.3">
      <c r="A75" s="191"/>
      <c r="B75" s="182"/>
      <c r="C75" s="183"/>
      <c r="D75" s="184"/>
      <c r="E75" s="89"/>
      <c r="F75" s="184"/>
      <c r="G75" s="182"/>
      <c r="H75" s="185"/>
      <c r="I75" s="186"/>
      <c r="J75" s="187"/>
    </row>
    <row r="76" spans="1:16" x14ac:dyDescent="0.3">
      <c r="A76" s="191"/>
      <c r="B76" s="508" t="s">
        <v>8</v>
      </c>
      <c r="C76" s="509" t="s">
        <v>179</v>
      </c>
      <c r="D76" s="509"/>
      <c r="E76" s="509"/>
      <c r="F76" s="25" t="s">
        <v>180</v>
      </c>
      <c r="G76" s="182"/>
      <c r="H76" s="185"/>
      <c r="I76" s="186"/>
      <c r="J76" s="187"/>
    </row>
    <row r="77" spans="1:16" x14ac:dyDescent="0.3">
      <c r="A77" s="191"/>
      <c r="B77" s="508"/>
      <c r="C77" s="509"/>
      <c r="D77" s="509"/>
      <c r="E77" s="509"/>
      <c r="F77" s="25" t="s">
        <v>181</v>
      </c>
      <c r="G77" s="182"/>
      <c r="H77" s="185"/>
      <c r="I77" s="186"/>
      <c r="J77" s="187"/>
    </row>
    <row r="78" spans="1:16" x14ac:dyDescent="0.3">
      <c r="B78" s="9"/>
      <c r="C78" s="9" t="s">
        <v>9</v>
      </c>
      <c r="D78" s="8" t="s">
        <v>10</v>
      </c>
      <c r="E78" s="9" t="s">
        <v>11</v>
      </c>
      <c r="F78" s="9" t="s">
        <v>12</v>
      </c>
    </row>
    <row r="79" spans="1:16" x14ac:dyDescent="0.3">
      <c r="B79" s="178">
        <v>1</v>
      </c>
      <c r="C79" s="23" t="s">
        <v>211</v>
      </c>
      <c r="D79" s="6">
        <v>2021</v>
      </c>
      <c r="E79" s="6">
        <f t="shared" ref="E79:E89" si="12">SUM(2023-D79)</f>
        <v>2</v>
      </c>
      <c r="F79" s="10" t="s">
        <v>16</v>
      </c>
    </row>
    <row r="80" spans="1:16" ht="15" customHeight="1" x14ac:dyDescent="0.3">
      <c r="B80" s="178">
        <v>1</v>
      </c>
      <c r="C80" s="23" t="s">
        <v>199</v>
      </c>
      <c r="D80" s="6">
        <v>2017</v>
      </c>
      <c r="E80" s="6">
        <f t="shared" si="12"/>
        <v>6</v>
      </c>
      <c r="F80" s="70" t="s">
        <v>41</v>
      </c>
      <c r="P80" s="188" t="s">
        <v>219</v>
      </c>
    </row>
    <row r="81" spans="2:6" x14ac:dyDescent="0.3">
      <c r="B81" s="178">
        <v>1</v>
      </c>
      <c r="C81" s="23" t="s">
        <v>213</v>
      </c>
      <c r="D81" s="6">
        <v>2017</v>
      </c>
      <c r="E81" s="6">
        <f t="shared" si="12"/>
        <v>6</v>
      </c>
      <c r="F81" s="10" t="s">
        <v>214</v>
      </c>
    </row>
    <row r="82" spans="2:6" x14ac:dyDescent="0.3">
      <c r="B82" s="178">
        <v>1</v>
      </c>
      <c r="C82" s="23" t="s">
        <v>189</v>
      </c>
      <c r="D82" s="166">
        <v>2017</v>
      </c>
      <c r="E82" s="6">
        <f t="shared" si="12"/>
        <v>6</v>
      </c>
      <c r="F82" s="7" t="s">
        <v>18</v>
      </c>
    </row>
    <row r="83" spans="2:6" x14ac:dyDescent="0.3">
      <c r="B83" s="178">
        <v>1</v>
      </c>
      <c r="C83" s="23" t="s">
        <v>182</v>
      </c>
      <c r="D83" s="166">
        <v>2017</v>
      </c>
      <c r="E83" s="6">
        <f t="shared" si="12"/>
        <v>6</v>
      </c>
      <c r="F83" s="165" t="s">
        <v>16</v>
      </c>
    </row>
    <row r="84" spans="2:6" x14ac:dyDescent="0.3">
      <c r="B84" s="178">
        <v>1</v>
      </c>
      <c r="C84" s="23" t="s">
        <v>212</v>
      </c>
      <c r="D84" s="6">
        <v>2020</v>
      </c>
      <c r="E84" s="6">
        <f t="shared" si="12"/>
        <v>3</v>
      </c>
      <c r="F84" s="10"/>
    </row>
    <row r="85" spans="2:6" x14ac:dyDescent="0.3">
      <c r="B85" s="178">
        <v>1</v>
      </c>
      <c r="C85" s="23" t="s">
        <v>215</v>
      </c>
      <c r="D85" s="6">
        <v>2019</v>
      </c>
      <c r="E85" s="6">
        <f t="shared" si="12"/>
        <v>4</v>
      </c>
      <c r="F85" s="10" t="s">
        <v>216</v>
      </c>
    </row>
    <row r="86" spans="2:6" x14ac:dyDescent="0.3">
      <c r="B86" s="178">
        <v>1</v>
      </c>
      <c r="C86" s="23" t="s">
        <v>196</v>
      </c>
      <c r="D86" s="6">
        <v>2017</v>
      </c>
      <c r="E86" s="6">
        <f t="shared" si="12"/>
        <v>6</v>
      </c>
      <c r="F86" s="10" t="s">
        <v>18</v>
      </c>
    </row>
    <row r="87" spans="2:6" x14ac:dyDescent="0.3">
      <c r="B87" s="178">
        <v>1</v>
      </c>
      <c r="C87" s="165" t="s">
        <v>188</v>
      </c>
      <c r="D87" s="166">
        <v>2018</v>
      </c>
      <c r="E87" s="6">
        <f t="shared" si="12"/>
        <v>5</v>
      </c>
      <c r="F87" s="165" t="s">
        <v>16</v>
      </c>
    </row>
    <row r="88" spans="2:6" x14ac:dyDescent="0.3">
      <c r="B88" s="178">
        <v>1</v>
      </c>
      <c r="C88" s="23" t="s">
        <v>217</v>
      </c>
      <c r="D88" s="6">
        <v>2020</v>
      </c>
      <c r="E88" s="6">
        <f t="shared" si="12"/>
        <v>3</v>
      </c>
      <c r="F88" s="10" t="s">
        <v>46</v>
      </c>
    </row>
    <row r="89" spans="2:6" x14ac:dyDescent="0.3">
      <c r="B89" s="178">
        <v>1</v>
      </c>
      <c r="C89" s="23" t="s">
        <v>194</v>
      </c>
      <c r="D89" s="6">
        <v>2017</v>
      </c>
      <c r="E89" s="6">
        <f t="shared" si="12"/>
        <v>6</v>
      </c>
      <c r="F89" s="7" t="s">
        <v>18</v>
      </c>
    </row>
    <row r="90" spans="2:6" ht="15" thickBot="1" x14ac:dyDescent="0.35"/>
    <row r="91" spans="2:6" ht="17.399999999999999" x14ac:dyDescent="0.3">
      <c r="B91" s="522" t="s">
        <v>218</v>
      </c>
      <c r="C91" s="523"/>
      <c r="D91" s="523"/>
      <c r="E91" s="523"/>
      <c r="F91" s="524"/>
    </row>
    <row r="92" spans="2:6" ht="20.399999999999999" x14ac:dyDescent="0.35">
      <c r="B92" s="189"/>
      <c r="C92" s="525" t="s">
        <v>220</v>
      </c>
      <c r="D92" s="525"/>
      <c r="E92" s="525"/>
      <c r="F92" s="526"/>
    </row>
    <row r="93" spans="2:6" ht="22.8" thickBot="1" x14ac:dyDescent="0.4">
      <c r="B93" s="190"/>
      <c r="C93" s="527" t="s">
        <v>221</v>
      </c>
      <c r="D93" s="527"/>
      <c r="E93" s="527"/>
      <c r="F93" s="528"/>
    </row>
  </sheetData>
  <autoFilter ref="A2:H74" xr:uid="{00000000-0009-0000-0000-000002000000}"/>
  <sortState xmlns:xlrd2="http://schemas.microsoft.com/office/spreadsheetml/2017/richdata2" ref="C87:F98">
    <sortCondition ref="C87:C98"/>
  </sortState>
  <mergeCells count="20">
    <mergeCell ref="G1:H1"/>
    <mergeCell ref="G7:H7"/>
    <mergeCell ref="D19:E19"/>
    <mergeCell ref="G19:H19"/>
    <mergeCell ref="D31:E31"/>
    <mergeCell ref="G31:H31"/>
    <mergeCell ref="D69:E69"/>
    <mergeCell ref="G69:H69"/>
    <mergeCell ref="D43:E43"/>
    <mergeCell ref="G43:H43"/>
    <mergeCell ref="D51:E51"/>
    <mergeCell ref="G51:H51"/>
    <mergeCell ref="D63:E63"/>
    <mergeCell ref="G63:H63"/>
    <mergeCell ref="B91:F91"/>
    <mergeCell ref="C92:F92"/>
    <mergeCell ref="C93:F93"/>
    <mergeCell ref="B76:B77"/>
    <mergeCell ref="C76:E76"/>
    <mergeCell ref="C77:E77"/>
  </mergeCells>
  <pageMargins left="0.70866141732283472" right="0.70866141732283472" top="0.78740157480314965" bottom="0.59055118110236227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1A9F35-FDE9-4FBD-842A-E10F244999D4}">
  <dimension ref="A1:G86"/>
  <sheetViews>
    <sheetView topLeftCell="A3" workbookViewId="0">
      <selection activeCell="F5" sqref="F5"/>
    </sheetView>
  </sheetViews>
  <sheetFormatPr defaultRowHeight="14.4" x14ac:dyDescent="0.3"/>
  <cols>
    <col min="1" max="1" width="3.88671875" style="180" bestFit="1" customWidth="1"/>
    <col min="2" max="2" width="3.6640625" style="180" bestFit="1" customWidth="1"/>
    <col min="3" max="3" width="24.109375" style="180" bestFit="1" customWidth="1"/>
    <col min="4" max="4" width="7" style="180" bestFit="1" customWidth="1"/>
    <col min="5" max="5" width="4.44140625" style="180" bestFit="1" customWidth="1"/>
    <col min="6" max="6" width="27.44140625" style="322" customWidth="1"/>
    <col min="7" max="7" width="7.33203125" style="180" bestFit="1" customWidth="1"/>
  </cols>
  <sheetData>
    <row r="1" spans="1:7" ht="24.75" customHeight="1" thickBot="1" x14ac:dyDescent="0.35">
      <c r="A1" s="536" t="s">
        <v>237</v>
      </c>
      <c r="B1" s="537"/>
      <c r="C1" s="537"/>
      <c r="D1" s="537"/>
      <c r="E1" s="537"/>
      <c r="F1" s="537"/>
      <c r="G1" s="538"/>
    </row>
    <row r="3" spans="1:7" x14ac:dyDescent="0.3">
      <c r="A3" s="317"/>
      <c r="B3" s="317" t="s">
        <v>3</v>
      </c>
      <c r="C3" s="317" t="s">
        <v>4</v>
      </c>
      <c r="D3" s="317" t="s">
        <v>117</v>
      </c>
      <c r="E3" s="317"/>
      <c r="F3" s="318" t="s">
        <v>252</v>
      </c>
      <c r="G3" s="317" t="s">
        <v>7</v>
      </c>
    </row>
    <row r="4" spans="1:7" x14ac:dyDescent="0.3">
      <c r="A4" s="317" t="s">
        <v>123</v>
      </c>
      <c r="B4" s="317" t="s">
        <v>124</v>
      </c>
      <c r="C4" s="317" t="s">
        <v>125</v>
      </c>
      <c r="D4" s="317" t="s">
        <v>10</v>
      </c>
      <c r="E4" s="317" t="s">
        <v>11</v>
      </c>
      <c r="F4" s="318" t="s">
        <v>126</v>
      </c>
      <c r="G4" s="317" t="s">
        <v>127</v>
      </c>
    </row>
    <row r="5" spans="1:7" x14ac:dyDescent="0.3">
      <c r="A5" s="319">
        <v>1</v>
      </c>
      <c r="B5" s="319" t="s">
        <v>3</v>
      </c>
      <c r="C5" s="319" t="s">
        <v>15</v>
      </c>
      <c r="D5" s="319">
        <v>2015</v>
      </c>
      <c r="E5" s="319">
        <v>8</v>
      </c>
      <c r="F5" s="320" t="s">
        <v>16</v>
      </c>
      <c r="G5" s="321">
        <v>4.8611111111111112E-2</v>
      </c>
    </row>
    <row r="6" spans="1:7" x14ac:dyDescent="0.3">
      <c r="A6" s="319">
        <v>2</v>
      </c>
      <c r="B6" s="319" t="s">
        <v>3</v>
      </c>
      <c r="C6" s="319" t="s">
        <v>238</v>
      </c>
      <c r="D6" s="319">
        <v>2015</v>
      </c>
      <c r="E6" s="319">
        <v>8</v>
      </c>
      <c r="F6" s="320" t="s">
        <v>43</v>
      </c>
      <c r="G6" s="321">
        <v>5.4166666666666669E-2</v>
      </c>
    </row>
    <row r="7" spans="1:7" x14ac:dyDescent="0.3">
      <c r="A7" s="319">
        <v>3</v>
      </c>
      <c r="B7" s="319" t="s">
        <v>3</v>
      </c>
      <c r="C7" s="319" t="s">
        <v>239</v>
      </c>
      <c r="D7" s="319">
        <v>2016</v>
      </c>
      <c r="E7" s="319">
        <v>7</v>
      </c>
      <c r="F7" s="320" t="s">
        <v>16</v>
      </c>
      <c r="G7" s="321">
        <v>5.6250000000000001E-2</v>
      </c>
    </row>
    <row r="8" spans="1:7" x14ac:dyDescent="0.3">
      <c r="A8" s="319">
        <v>4</v>
      </c>
      <c r="B8" s="319" t="s">
        <v>3</v>
      </c>
      <c r="C8" s="319" t="s">
        <v>240</v>
      </c>
      <c r="D8" s="319">
        <v>2016</v>
      </c>
      <c r="E8" s="319">
        <v>7</v>
      </c>
      <c r="F8" s="320" t="s">
        <v>16</v>
      </c>
      <c r="G8" s="321">
        <v>5.9722222222222225E-2</v>
      </c>
    </row>
    <row r="9" spans="1:7" x14ac:dyDescent="0.3">
      <c r="A9" s="319">
        <v>5</v>
      </c>
      <c r="B9" s="319" t="s">
        <v>3</v>
      </c>
      <c r="C9" s="319" t="s">
        <v>241</v>
      </c>
      <c r="D9" s="319">
        <v>2015</v>
      </c>
      <c r="E9" s="319">
        <v>8</v>
      </c>
      <c r="F9" s="320" t="s">
        <v>43</v>
      </c>
      <c r="G9" s="321">
        <v>6.1805555555555558E-2</v>
      </c>
    </row>
    <row r="10" spans="1:7" x14ac:dyDescent="0.3">
      <c r="A10" s="319">
        <v>6</v>
      </c>
      <c r="B10" s="319" t="s">
        <v>3</v>
      </c>
      <c r="C10" s="319" t="s">
        <v>242</v>
      </c>
      <c r="D10" s="319">
        <v>2016</v>
      </c>
      <c r="E10" s="319">
        <v>7</v>
      </c>
      <c r="F10" s="320" t="s">
        <v>43</v>
      </c>
      <c r="G10" s="321">
        <v>6.25E-2</v>
      </c>
    </row>
    <row r="11" spans="1:7" x14ac:dyDescent="0.3">
      <c r="A11" s="319">
        <v>7</v>
      </c>
      <c r="B11" s="319" t="s">
        <v>3</v>
      </c>
      <c r="C11" s="319" t="s">
        <v>19</v>
      </c>
      <c r="D11" s="319">
        <v>2016</v>
      </c>
      <c r="E11" s="319">
        <v>7</v>
      </c>
      <c r="F11" s="320" t="s">
        <v>16</v>
      </c>
      <c r="G11" s="321">
        <v>6.3194444444444442E-2</v>
      </c>
    </row>
    <row r="12" spans="1:7" x14ac:dyDescent="0.3">
      <c r="A12" s="317"/>
      <c r="B12" s="317" t="s">
        <v>23</v>
      </c>
      <c r="C12" s="317" t="s">
        <v>24</v>
      </c>
      <c r="D12" s="317" t="s">
        <v>117</v>
      </c>
      <c r="E12" s="317"/>
      <c r="F12" s="318" t="s">
        <v>252</v>
      </c>
      <c r="G12" s="317" t="s">
        <v>7</v>
      </c>
    </row>
    <row r="13" spans="1:7" x14ac:dyDescent="0.3">
      <c r="A13" s="317" t="s">
        <v>123</v>
      </c>
      <c r="B13" s="317" t="s">
        <v>124</v>
      </c>
      <c r="C13" s="317" t="s">
        <v>125</v>
      </c>
      <c r="D13" s="317" t="s">
        <v>10</v>
      </c>
      <c r="E13" s="317" t="s">
        <v>11</v>
      </c>
      <c r="F13" s="318" t="s">
        <v>126</v>
      </c>
      <c r="G13" s="317" t="s">
        <v>127</v>
      </c>
    </row>
    <row r="14" spans="1:7" x14ac:dyDescent="0.3">
      <c r="A14" s="319">
        <v>1</v>
      </c>
      <c r="B14" s="319" t="s">
        <v>23</v>
      </c>
      <c r="C14" s="319" t="s">
        <v>27</v>
      </c>
      <c r="D14" s="319">
        <v>2015</v>
      </c>
      <c r="E14" s="319">
        <v>8</v>
      </c>
      <c r="F14" s="320" t="s">
        <v>18</v>
      </c>
      <c r="G14" s="321">
        <v>5.0694444444444452E-2</v>
      </c>
    </row>
    <row r="15" spans="1:7" x14ac:dyDescent="0.3">
      <c r="A15" s="319">
        <v>2</v>
      </c>
      <c r="B15" s="319" t="s">
        <v>23</v>
      </c>
      <c r="C15" s="319" t="s">
        <v>28</v>
      </c>
      <c r="D15" s="319">
        <v>2015</v>
      </c>
      <c r="E15" s="319">
        <v>8</v>
      </c>
      <c r="F15" s="320" t="s">
        <v>18</v>
      </c>
      <c r="G15" s="321">
        <v>5.1388888888888894E-2</v>
      </c>
    </row>
    <row r="16" spans="1:7" x14ac:dyDescent="0.3">
      <c r="A16" s="319">
        <v>3</v>
      </c>
      <c r="B16" s="319" t="s">
        <v>23</v>
      </c>
      <c r="C16" s="319" t="s">
        <v>26</v>
      </c>
      <c r="D16" s="319">
        <v>2015</v>
      </c>
      <c r="E16" s="319">
        <v>8</v>
      </c>
      <c r="F16" s="320" t="s">
        <v>16</v>
      </c>
      <c r="G16" s="321">
        <v>5.1388888888888894E-2</v>
      </c>
    </row>
    <row r="17" spans="1:7" x14ac:dyDescent="0.3">
      <c r="A17" s="319">
        <v>4</v>
      </c>
      <c r="B17" s="319" t="s">
        <v>23</v>
      </c>
      <c r="C17" s="319" t="s">
        <v>243</v>
      </c>
      <c r="D17" s="319">
        <v>2016</v>
      </c>
      <c r="E17" s="319">
        <v>7</v>
      </c>
      <c r="F17" s="320" t="s">
        <v>16</v>
      </c>
      <c r="G17" s="321">
        <v>5.5555555555555552E-2</v>
      </c>
    </row>
    <row r="18" spans="1:7" x14ac:dyDescent="0.3">
      <c r="A18" s="319">
        <v>5</v>
      </c>
      <c r="B18" s="319" t="s">
        <v>23</v>
      </c>
      <c r="C18" s="319" t="s">
        <v>30</v>
      </c>
      <c r="D18" s="319">
        <v>2015</v>
      </c>
      <c r="E18" s="319">
        <v>8</v>
      </c>
      <c r="F18" s="320" t="s">
        <v>18</v>
      </c>
      <c r="G18" s="321">
        <v>5.6250000000000001E-2</v>
      </c>
    </row>
    <row r="19" spans="1:7" x14ac:dyDescent="0.3">
      <c r="A19" s="319">
        <v>6</v>
      </c>
      <c r="B19" s="319" t="s">
        <v>23</v>
      </c>
      <c r="C19" s="319" t="s">
        <v>32</v>
      </c>
      <c r="D19" s="319">
        <v>2015</v>
      </c>
      <c r="E19" s="319">
        <v>8</v>
      </c>
      <c r="F19" s="320" t="s">
        <v>18</v>
      </c>
      <c r="G19" s="321">
        <v>6.3194444444444442E-2</v>
      </c>
    </row>
    <row r="20" spans="1:7" x14ac:dyDescent="0.3">
      <c r="A20" s="319">
        <v>7</v>
      </c>
      <c r="B20" s="319" t="s">
        <v>23</v>
      </c>
      <c r="C20" s="319" t="s">
        <v>34</v>
      </c>
      <c r="D20" s="319">
        <v>2015</v>
      </c>
      <c r="E20" s="319">
        <v>8</v>
      </c>
      <c r="F20" s="320" t="s">
        <v>18</v>
      </c>
      <c r="G20" s="321">
        <v>6.5972222222222224E-2</v>
      </c>
    </row>
    <row r="21" spans="1:7" x14ac:dyDescent="0.3">
      <c r="A21" s="319">
        <v>8</v>
      </c>
      <c r="B21" s="319" t="s">
        <v>23</v>
      </c>
      <c r="C21" s="319" t="s">
        <v>203</v>
      </c>
      <c r="D21" s="319">
        <v>2016</v>
      </c>
      <c r="E21" s="319">
        <v>7</v>
      </c>
      <c r="F21" s="320" t="s">
        <v>16</v>
      </c>
      <c r="G21" s="321">
        <v>7.1527777777777787E-2</v>
      </c>
    </row>
    <row r="22" spans="1:7" x14ac:dyDescent="0.3">
      <c r="A22" s="317"/>
      <c r="B22" s="317" t="s">
        <v>35</v>
      </c>
      <c r="C22" s="317" t="s">
        <v>36</v>
      </c>
      <c r="D22" s="317" t="s">
        <v>148</v>
      </c>
      <c r="E22" s="317"/>
      <c r="F22" s="318" t="s">
        <v>38</v>
      </c>
      <c r="G22" s="317" t="s">
        <v>39</v>
      </c>
    </row>
    <row r="23" spans="1:7" x14ac:dyDescent="0.3">
      <c r="A23" s="317" t="s">
        <v>123</v>
      </c>
      <c r="B23" s="317" t="s">
        <v>124</v>
      </c>
      <c r="C23" s="317" t="s">
        <v>125</v>
      </c>
      <c r="D23" s="317" t="s">
        <v>10</v>
      </c>
      <c r="E23" s="317" t="s">
        <v>11</v>
      </c>
      <c r="F23" s="318" t="s">
        <v>126</v>
      </c>
      <c r="G23" s="317" t="s">
        <v>127</v>
      </c>
    </row>
    <row r="24" spans="1:7" x14ac:dyDescent="0.3">
      <c r="A24" s="319">
        <v>1</v>
      </c>
      <c r="B24" s="319" t="s">
        <v>35</v>
      </c>
      <c r="C24" s="319" t="s">
        <v>254</v>
      </c>
      <c r="D24" s="319">
        <v>2013</v>
      </c>
      <c r="E24" s="319">
        <v>10</v>
      </c>
      <c r="F24" s="320" t="s">
        <v>43</v>
      </c>
      <c r="G24" s="321">
        <v>0</v>
      </c>
    </row>
    <row r="25" spans="1:7" x14ac:dyDescent="0.3">
      <c r="A25" s="319">
        <v>2</v>
      </c>
      <c r="B25" s="319" t="s">
        <v>35</v>
      </c>
      <c r="C25" s="319" t="s">
        <v>40</v>
      </c>
      <c r="D25" s="319">
        <v>2013</v>
      </c>
      <c r="E25" s="319">
        <v>10</v>
      </c>
      <c r="F25" s="320" t="s">
        <v>41</v>
      </c>
      <c r="G25" s="321">
        <v>0</v>
      </c>
    </row>
    <row r="26" spans="1:7" x14ac:dyDescent="0.3">
      <c r="A26" s="319">
        <v>3</v>
      </c>
      <c r="B26" s="319" t="s">
        <v>35</v>
      </c>
      <c r="C26" s="319" t="s">
        <v>50</v>
      </c>
      <c r="D26" s="319">
        <v>2014</v>
      </c>
      <c r="E26" s="319">
        <v>9</v>
      </c>
      <c r="F26" s="320" t="s">
        <v>18</v>
      </c>
      <c r="G26" s="321">
        <v>0</v>
      </c>
    </row>
    <row r="27" spans="1:7" x14ac:dyDescent="0.3">
      <c r="A27" s="319">
        <v>4</v>
      </c>
      <c r="B27" s="319" t="s">
        <v>35</v>
      </c>
      <c r="C27" s="319" t="s">
        <v>47</v>
      </c>
      <c r="D27" s="319">
        <v>2014</v>
      </c>
      <c r="E27" s="319">
        <v>9</v>
      </c>
      <c r="F27" s="320" t="s">
        <v>16</v>
      </c>
      <c r="G27" s="321">
        <v>0</v>
      </c>
    </row>
    <row r="28" spans="1:7" x14ac:dyDescent="0.3">
      <c r="A28" s="319">
        <v>5</v>
      </c>
      <c r="B28" s="319" t="s">
        <v>35</v>
      </c>
      <c r="C28" s="319" t="s">
        <v>44</v>
      </c>
      <c r="D28" s="319">
        <v>2013</v>
      </c>
      <c r="E28" s="319">
        <v>10</v>
      </c>
      <c r="F28" s="320" t="s">
        <v>43</v>
      </c>
      <c r="G28" s="321">
        <v>0</v>
      </c>
    </row>
    <row r="29" spans="1:7" x14ac:dyDescent="0.3">
      <c r="A29" s="319">
        <v>6</v>
      </c>
      <c r="B29" s="319" t="s">
        <v>35</v>
      </c>
      <c r="C29" s="319" t="s">
        <v>48</v>
      </c>
      <c r="D29" s="319">
        <v>2013</v>
      </c>
      <c r="E29" s="319">
        <v>10</v>
      </c>
      <c r="F29" s="320" t="s">
        <v>18</v>
      </c>
      <c r="G29" s="321">
        <v>0</v>
      </c>
    </row>
    <row r="30" spans="1:7" x14ac:dyDescent="0.3">
      <c r="A30" s="319">
        <v>7</v>
      </c>
      <c r="B30" s="319" t="s">
        <v>35</v>
      </c>
      <c r="C30" s="319" t="s">
        <v>51</v>
      </c>
      <c r="D30" s="319">
        <v>2013</v>
      </c>
      <c r="E30" s="319">
        <v>10</v>
      </c>
      <c r="F30" s="320" t="s">
        <v>18</v>
      </c>
      <c r="G30" s="321">
        <v>0</v>
      </c>
    </row>
    <row r="31" spans="1:7" x14ac:dyDescent="0.3">
      <c r="A31" s="319">
        <v>8</v>
      </c>
      <c r="B31" s="319" t="s">
        <v>35</v>
      </c>
      <c r="C31" s="319" t="s">
        <v>49</v>
      </c>
      <c r="D31" s="319">
        <v>2014</v>
      </c>
      <c r="E31" s="319">
        <v>9</v>
      </c>
      <c r="F31" s="320" t="s">
        <v>18</v>
      </c>
      <c r="G31" s="321">
        <v>0</v>
      </c>
    </row>
    <row r="32" spans="1:7" x14ac:dyDescent="0.3">
      <c r="A32" s="319">
        <v>9</v>
      </c>
      <c r="B32" s="319" t="s">
        <v>35</v>
      </c>
      <c r="C32" s="319" t="s">
        <v>53</v>
      </c>
      <c r="D32" s="319">
        <v>2014</v>
      </c>
      <c r="E32" s="319">
        <v>9</v>
      </c>
      <c r="F32" s="320" t="s">
        <v>18</v>
      </c>
      <c r="G32" s="321">
        <v>0</v>
      </c>
    </row>
    <row r="33" spans="1:7" x14ac:dyDescent="0.3">
      <c r="A33" s="319">
        <v>10</v>
      </c>
      <c r="B33" s="319" t="s">
        <v>35</v>
      </c>
      <c r="C33" s="319" t="s">
        <v>56</v>
      </c>
      <c r="D33" s="319">
        <v>2014</v>
      </c>
      <c r="E33" s="319">
        <v>9</v>
      </c>
      <c r="F33" s="320" t="s">
        <v>18</v>
      </c>
      <c r="G33" s="321">
        <v>0</v>
      </c>
    </row>
    <row r="34" spans="1:7" x14ac:dyDescent="0.3">
      <c r="A34" s="319">
        <v>11</v>
      </c>
      <c r="B34" s="319" t="s">
        <v>35</v>
      </c>
      <c r="C34" s="319" t="s">
        <v>55</v>
      </c>
      <c r="D34" s="319">
        <v>2013</v>
      </c>
      <c r="E34" s="319">
        <v>10</v>
      </c>
      <c r="F34" s="320" t="s">
        <v>18</v>
      </c>
      <c r="G34" s="321">
        <v>0</v>
      </c>
    </row>
    <row r="35" spans="1:7" x14ac:dyDescent="0.3">
      <c r="A35" s="317"/>
      <c r="B35" s="317" t="s">
        <v>57</v>
      </c>
      <c r="C35" s="317" t="s">
        <v>58</v>
      </c>
      <c r="D35" s="317" t="s">
        <v>148</v>
      </c>
      <c r="E35" s="317"/>
      <c r="F35" s="318" t="s">
        <v>38</v>
      </c>
      <c r="G35" s="317" t="s">
        <v>59</v>
      </c>
    </row>
    <row r="36" spans="1:7" x14ac:dyDescent="0.3">
      <c r="A36" s="317" t="s">
        <v>123</v>
      </c>
      <c r="B36" s="317" t="s">
        <v>124</v>
      </c>
      <c r="C36" s="317" t="s">
        <v>125</v>
      </c>
      <c r="D36" s="317" t="s">
        <v>10</v>
      </c>
      <c r="E36" s="317" t="s">
        <v>11</v>
      </c>
      <c r="F36" s="318" t="s">
        <v>126</v>
      </c>
      <c r="G36" s="317" t="s">
        <v>127</v>
      </c>
    </row>
    <row r="37" spans="1:7" x14ac:dyDescent="0.3">
      <c r="A37" s="319">
        <v>1</v>
      </c>
      <c r="B37" s="319" t="s">
        <v>57</v>
      </c>
      <c r="C37" s="319" t="s">
        <v>206</v>
      </c>
      <c r="D37" s="319">
        <v>2014</v>
      </c>
      <c r="E37" s="319">
        <v>9</v>
      </c>
      <c r="F37" s="320" t="s">
        <v>41</v>
      </c>
      <c r="G37" s="321">
        <v>0.15902777777777777</v>
      </c>
    </row>
    <row r="38" spans="1:7" x14ac:dyDescent="0.3">
      <c r="A38" s="319">
        <v>2</v>
      </c>
      <c r="B38" s="319" t="s">
        <v>57</v>
      </c>
      <c r="C38" s="319" t="s">
        <v>61</v>
      </c>
      <c r="D38" s="319">
        <v>2014</v>
      </c>
      <c r="E38" s="319">
        <v>9</v>
      </c>
      <c r="F38" s="320" t="s">
        <v>18</v>
      </c>
      <c r="G38" s="321">
        <v>0.16111111111111112</v>
      </c>
    </row>
    <row r="39" spans="1:7" x14ac:dyDescent="0.3">
      <c r="A39" s="319">
        <v>3</v>
      </c>
      <c r="B39" s="319" t="s">
        <v>57</v>
      </c>
      <c r="C39" s="319" t="s">
        <v>60</v>
      </c>
      <c r="D39" s="319">
        <v>2014</v>
      </c>
      <c r="E39" s="319">
        <v>9</v>
      </c>
      <c r="F39" s="320" t="s">
        <v>16</v>
      </c>
      <c r="G39" s="321">
        <v>0.16458333333333333</v>
      </c>
    </row>
    <row r="40" spans="1:7" x14ac:dyDescent="0.3">
      <c r="A40" s="319">
        <v>4</v>
      </c>
      <c r="B40" s="319" t="s">
        <v>57</v>
      </c>
      <c r="C40" s="319" t="s">
        <v>205</v>
      </c>
      <c r="D40" s="319">
        <v>2014</v>
      </c>
      <c r="E40" s="319">
        <v>9</v>
      </c>
      <c r="F40" s="320" t="s">
        <v>16</v>
      </c>
      <c r="G40" s="321">
        <v>0.16944444444444443</v>
      </c>
    </row>
    <row r="41" spans="1:7" x14ac:dyDescent="0.3">
      <c r="A41" s="319">
        <v>5</v>
      </c>
      <c r="B41" s="319" t="s">
        <v>57</v>
      </c>
      <c r="C41" s="319" t="s">
        <v>63</v>
      </c>
      <c r="D41" s="319">
        <v>2014</v>
      </c>
      <c r="E41" s="319">
        <v>9</v>
      </c>
      <c r="F41" s="320" t="s">
        <v>18</v>
      </c>
      <c r="G41" s="321">
        <v>0.18124999999999999</v>
      </c>
    </row>
    <row r="42" spans="1:7" x14ac:dyDescent="0.3">
      <c r="A42" s="319">
        <v>6</v>
      </c>
      <c r="B42" s="319" t="s">
        <v>57</v>
      </c>
      <c r="C42" s="319" t="s">
        <v>170</v>
      </c>
      <c r="D42" s="319">
        <v>2014</v>
      </c>
      <c r="E42" s="319">
        <v>9</v>
      </c>
      <c r="F42" s="320" t="s">
        <v>41</v>
      </c>
      <c r="G42" s="321">
        <v>0.18263888888888891</v>
      </c>
    </row>
    <row r="43" spans="1:7" x14ac:dyDescent="0.3">
      <c r="A43" s="319">
        <v>7</v>
      </c>
      <c r="B43" s="319" t="s">
        <v>57</v>
      </c>
      <c r="C43" s="319" t="s">
        <v>244</v>
      </c>
      <c r="D43" s="319">
        <v>2013</v>
      </c>
      <c r="E43" s="319">
        <v>10</v>
      </c>
      <c r="F43" s="320" t="s">
        <v>43</v>
      </c>
      <c r="G43" s="321">
        <v>0.18541666666666667</v>
      </c>
    </row>
    <row r="44" spans="1:7" x14ac:dyDescent="0.3">
      <c r="A44" s="319">
        <v>8</v>
      </c>
      <c r="B44" s="319" t="s">
        <v>57</v>
      </c>
      <c r="C44" s="319" t="s">
        <v>245</v>
      </c>
      <c r="D44" s="319">
        <v>2013</v>
      </c>
      <c r="E44" s="319">
        <v>10</v>
      </c>
      <c r="F44" s="320" t="s">
        <v>16</v>
      </c>
      <c r="G44" s="321">
        <v>0.19166666666666665</v>
      </c>
    </row>
    <row r="45" spans="1:7" x14ac:dyDescent="0.3">
      <c r="A45" s="319">
        <v>9</v>
      </c>
      <c r="B45" s="319" t="s">
        <v>57</v>
      </c>
      <c r="C45" s="319" t="s">
        <v>67</v>
      </c>
      <c r="D45" s="319">
        <v>2013</v>
      </c>
      <c r="E45" s="319">
        <v>10</v>
      </c>
      <c r="F45" s="320" t="s">
        <v>18</v>
      </c>
      <c r="G45" s="321">
        <v>0.19999999999999998</v>
      </c>
    </row>
    <row r="46" spans="1:7" x14ac:dyDescent="0.3">
      <c r="A46" s="319">
        <v>10</v>
      </c>
      <c r="B46" s="319" t="s">
        <v>57</v>
      </c>
      <c r="C46" s="319" t="s">
        <v>65</v>
      </c>
      <c r="D46" s="319">
        <v>2013</v>
      </c>
      <c r="E46" s="319">
        <v>10</v>
      </c>
      <c r="F46" s="320" t="s">
        <v>18</v>
      </c>
      <c r="G46" s="321">
        <v>0.20069444444444443</v>
      </c>
    </row>
    <row r="47" spans="1:7" x14ac:dyDescent="0.3">
      <c r="A47" s="319">
        <v>11</v>
      </c>
      <c r="B47" s="319" t="s">
        <v>57</v>
      </c>
      <c r="C47" s="319" t="s">
        <v>66</v>
      </c>
      <c r="D47" s="319">
        <v>2013</v>
      </c>
      <c r="E47" s="319">
        <v>10</v>
      </c>
      <c r="F47" s="320" t="s">
        <v>18</v>
      </c>
      <c r="G47" s="321">
        <v>0.20555555555555557</v>
      </c>
    </row>
    <row r="48" spans="1:7" x14ac:dyDescent="0.3">
      <c r="A48" s="317"/>
      <c r="B48" s="317" t="s">
        <v>68</v>
      </c>
      <c r="C48" s="317" t="s">
        <v>69</v>
      </c>
      <c r="D48" s="317" t="s">
        <v>150</v>
      </c>
      <c r="E48" s="317"/>
      <c r="F48" s="318" t="s">
        <v>71</v>
      </c>
      <c r="G48" s="317" t="s">
        <v>59</v>
      </c>
    </row>
    <row r="49" spans="1:7" x14ac:dyDescent="0.3">
      <c r="A49" s="317" t="s">
        <v>123</v>
      </c>
      <c r="B49" s="317" t="s">
        <v>124</v>
      </c>
      <c r="C49" s="317" t="s">
        <v>125</v>
      </c>
      <c r="D49" s="317" t="s">
        <v>10</v>
      </c>
      <c r="E49" s="317" t="s">
        <v>11</v>
      </c>
      <c r="F49" s="318" t="s">
        <v>126</v>
      </c>
      <c r="G49" s="317" t="s">
        <v>127</v>
      </c>
    </row>
    <row r="50" spans="1:7" x14ac:dyDescent="0.3">
      <c r="A50" s="319">
        <v>1</v>
      </c>
      <c r="B50" s="319" t="s">
        <v>68</v>
      </c>
      <c r="C50" s="319" t="s">
        <v>72</v>
      </c>
      <c r="D50" s="319">
        <v>2012</v>
      </c>
      <c r="E50" s="319">
        <v>11</v>
      </c>
      <c r="F50" s="320" t="s">
        <v>73</v>
      </c>
      <c r="G50" s="321">
        <v>0.15</v>
      </c>
    </row>
    <row r="51" spans="1:7" x14ac:dyDescent="0.3">
      <c r="A51" s="319">
        <v>2</v>
      </c>
      <c r="B51" s="319" t="s">
        <v>68</v>
      </c>
      <c r="C51" s="319" t="s">
        <v>209</v>
      </c>
      <c r="D51" s="319">
        <v>2011</v>
      </c>
      <c r="E51" s="319">
        <v>12</v>
      </c>
      <c r="F51" s="320" t="s">
        <v>41</v>
      </c>
      <c r="G51" s="321">
        <v>0.15625</v>
      </c>
    </row>
    <row r="52" spans="1:7" x14ac:dyDescent="0.3">
      <c r="A52" s="319">
        <v>3</v>
      </c>
      <c r="B52" s="319" t="s">
        <v>68</v>
      </c>
      <c r="C52" s="319" t="s">
        <v>79</v>
      </c>
      <c r="D52" s="319">
        <v>2011</v>
      </c>
      <c r="E52" s="319">
        <v>12</v>
      </c>
      <c r="F52" s="320" t="s">
        <v>18</v>
      </c>
      <c r="G52" s="321">
        <v>0.16319444444444445</v>
      </c>
    </row>
    <row r="53" spans="1:7" x14ac:dyDescent="0.3">
      <c r="A53" s="319">
        <v>4</v>
      </c>
      <c r="B53" s="319" t="s">
        <v>68</v>
      </c>
      <c r="C53" s="319" t="s">
        <v>78</v>
      </c>
      <c r="D53" s="319">
        <v>2012</v>
      </c>
      <c r="E53" s="319">
        <v>11</v>
      </c>
      <c r="F53" s="320" t="s">
        <v>18</v>
      </c>
      <c r="G53" s="321">
        <v>0.17222222222222225</v>
      </c>
    </row>
    <row r="54" spans="1:7" x14ac:dyDescent="0.3">
      <c r="A54" s="319">
        <v>5</v>
      </c>
      <c r="B54" s="319" t="s">
        <v>68</v>
      </c>
      <c r="C54" s="319" t="s">
        <v>246</v>
      </c>
      <c r="D54" s="319">
        <v>2012</v>
      </c>
      <c r="E54" s="319">
        <v>11</v>
      </c>
      <c r="F54" s="320" t="s">
        <v>41</v>
      </c>
      <c r="G54" s="321">
        <v>0.18402777777777779</v>
      </c>
    </row>
    <row r="55" spans="1:7" x14ac:dyDescent="0.3">
      <c r="A55" s="319">
        <v>6</v>
      </c>
      <c r="B55" s="319" t="s">
        <v>68</v>
      </c>
      <c r="C55" s="319" t="s">
        <v>247</v>
      </c>
      <c r="D55" s="319">
        <v>2012</v>
      </c>
      <c r="E55" s="319">
        <v>11</v>
      </c>
      <c r="F55" s="320" t="s">
        <v>41</v>
      </c>
      <c r="G55" s="321">
        <v>0.19652777777777777</v>
      </c>
    </row>
    <row r="56" spans="1:7" x14ac:dyDescent="0.3">
      <c r="A56" s="317"/>
      <c r="B56" s="317" t="s">
        <v>80</v>
      </c>
      <c r="C56" s="317" t="s">
        <v>81</v>
      </c>
      <c r="D56" s="317" t="s">
        <v>150</v>
      </c>
      <c r="E56" s="317"/>
      <c r="F56" s="318" t="s">
        <v>71</v>
      </c>
      <c r="G56" s="317" t="s">
        <v>82</v>
      </c>
    </row>
    <row r="57" spans="1:7" x14ac:dyDescent="0.3">
      <c r="A57" s="317" t="s">
        <v>123</v>
      </c>
      <c r="B57" s="317" t="s">
        <v>124</v>
      </c>
      <c r="C57" s="317" t="s">
        <v>125</v>
      </c>
      <c r="D57" s="317" t="s">
        <v>10</v>
      </c>
      <c r="E57" s="317" t="s">
        <v>11</v>
      </c>
      <c r="F57" s="318" t="s">
        <v>126</v>
      </c>
      <c r="G57" s="317" t="s">
        <v>127</v>
      </c>
    </row>
    <row r="58" spans="1:7" x14ac:dyDescent="0.3">
      <c r="A58" s="319">
        <v>1</v>
      </c>
      <c r="B58" s="319" t="s">
        <v>80</v>
      </c>
      <c r="C58" s="319" t="s">
        <v>165</v>
      </c>
      <c r="D58" s="319">
        <v>2012</v>
      </c>
      <c r="E58" s="319">
        <v>11</v>
      </c>
      <c r="F58" s="320" t="s">
        <v>41</v>
      </c>
      <c r="G58" s="321">
        <v>0.20902777777777778</v>
      </c>
    </row>
    <row r="59" spans="1:7" x14ac:dyDescent="0.3">
      <c r="A59" s="319">
        <v>2</v>
      </c>
      <c r="B59" s="319" t="s">
        <v>80</v>
      </c>
      <c r="C59" s="319" t="s">
        <v>83</v>
      </c>
      <c r="D59" s="319">
        <v>2011</v>
      </c>
      <c r="E59" s="319">
        <v>12</v>
      </c>
      <c r="F59" s="320" t="s">
        <v>18</v>
      </c>
      <c r="G59" s="321">
        <v>0.21111111111111111</v>
      </c>
    </row>
    <row r="60" spans="1:7" x14ac:dyDescent="0.3">
      <c r="A60" s="319">
        <v>3</v>
      </c>
      <c r="B60" s="319" t="s">
        <v>80</v>
      </c>
      <c r="C60" s="319" t="s">
        <v>86</v>
      </c>
      <c r="D60" s="319">
        <v>2011</v>
      </c>
      <c r="E60" s="319">
        <v>12</v>
      </c>
      <c r="F60" s="320" t="s">
        <v>18</v>
      </c>
      <c r="G60" s="321">
        <v>0.21944444444444444</v>
      </c>
    </row>
    <row r="61" spans="1:7" x14ac:dyDescent="0.3">
      <c r="A61" s="319">
        <v>4</v>
      </c>
      <c r="B61" s="319" t="s">
        <v>80</v>
      </c>
      <c r="C61" s="319" t="s">
        <v>164</v>
      </c>
      <c r="D61" s="319">
        <v>2011</v>
      </c>
      <c r="E61" s="319">
        <v>12</v>
      </c>
      <c r="F61" s="320" t="s">
        <v>41</v>
      </c>
      <c r="G61" s="321">
        <v>0.22083333333333333</v>
      </c>
    </row>
    <row r="62" spans="1:7" x14ac:dyDescent="0.3">
      <c r="A62" s="319">
        <v>5</v>
      </c>
      <c r="B62" s="319" t="s">
        <v>80</v>
      </c>
      <c r="C62" s="319" t="s">
        <v>166</v>
      </c>
      <c r="D62" s="319">
        <v>2011</v>
      </c>
      <c r="E62" s="319">
        <v>12</v>
      </c>
      <c r="F62" s="320" t="s">
        <v>41</v>
      </c>
      <c r="G62" s="321">
        <v>0.22777777777777777</v>
      </c>
    </row>
    <row r="63" spans="1:7" x14ac:dyDescent="0.3">
      <c r="A63" s="319">
        <v>6</v>
      </c>
      <c r="B63" s="319" t="s">
        <v>80</v>
      </c>
      <c r="C63" s="319" t="s">
        <v>162</v>
      </c>
      <c r="D63" s="319">
        <v>2012</v>
      </c>
      <c r="E63" s="319">
        <v>11</v>
      </c>
      <c r="F63" s="320" t="s">
        <v>41</v>
      </c>
      <c r="G63" s="321">
        <v>0.24236111111111111</v>
      </c>
    </row>
    <row r="64" spans="1:7" x14ac:dyDescent="0.3">
      <c r="A64" s="319">
        <v>7</v>
      </c>
      <c r="B64" s="319" t="s">
        <v>80</v>
      </c>
      <c r="C64" s="319" t="s">
        <v>160</v>
      </c>
      <c r="D64" s="319">
        <v>2011</v>
      </c>
      <c r="E64" s="319">
        <v>12</v>
      </c>
      <c r="F64" s="320" t="s">
        <v>41</v>
      </c>
      <c r="G64" s="321">
        <v>0.25347222222222221</v>
      </c>
    </row>
    <row r="65" spans="1:7" x14ac:dyDescent="0.3">
      <c r="A65" s="319">
        <v>8</v>
      </c>
      <c r="B65" s="319" t="s">
        <v>80</v>
      </c>
      <c r="C65" s="319" t="s">
        <v>163</v>
      </c>
      <c r="D65" s="319">
        <v>2011</v>
      </c>
      <c r="E65" s="319">
        <v>12</v>
      </c>
      <c r="F65" s="320" t="s">
        <v>18</v>
      </c>
      <c r="G65" s="321">
        <v>0.26874999999999999</v>
      </c>
    </row>
    <row r="66" spans="1:7" x14ac:dyDescent="0.3">
      <c r="A66" s="319">
        <v>9</v>
      </c>
      <c r="B66" s="319" t="s">
        <v>80</v>
      </c>
      <c r="C66" s="319" t="s">
        <v>168</v>
      </c>
      <c r="D66" s="319">
        <v>2011</v>
      </c>
      <c r="E66" s="319">
        <v>12</v>
      </c>
      <c r="F66" s="320" t="s">
        <v>41</v>
      </c>
      <c r="G66" s="321">
        <v>0.41666666666666669</v>
      </c>
    </row>
    <row r="67" spans="1:7" x14ac:dyDescent="0.3">
      <c r="A67" s="317"/>
      <c r="B67" s="317" t="s">
        <v>90</v>
      </c>
      <c r="C67" s="317" t="s">
        <v>91</v>
      </c>
      <c r="D67" s="317" t="s">
        <v>152</v>
      </c>
      <c r="E67" s="317"/>
      <c r="F67" s="318" t="s">
        <v>253</v>
      </c>
      <c r="G67" s="317" t="s">
        <v>82</v>
      </c>
    </row>
    <row r="68" spans="1:7" x14ac:dyDescent="0.3">
      <c r="A68" s="317" t="s">
        <v>123</v>
      </c>
      <c r="B68" s="317" t="s">
        <v>124</v>
      </c>
      <c r="C68" s="317" t="s">
        <v>125</v>
      </c>
      <c r="D68" s="317" t="s">
        <v>10</v>
      </c>
      <c r="E68" s="317" t="s">
        <v>11</v>
      </c>
      <c r="F68" s="318" t="s">
        <v>126</v>
      </c>
      <c r="G68" s="317" t="s">
        <v>127</v>
      </c>
    </row>
    <row r="69" spans="1:7" x14ac:dyDescent="0.3">
      <c r="A69" s="319">
        <v>1</v>
      </c>
      <c r="B69" s="319" t="s">
        <v>90</v>
      </c>
      <c r="C69" s="319" t="s">
        <v>94</v>
      </c>
      <c r="D69" s="319">
        <v>2009</v>
      </c>
      <c r="E69" s="319">
        <v>14</v>
      </c>
      <c r="F69" s="320" t="s">
        <v>18</v>
      </c>
      <c r="G69" s="321">
        <v>0.20694444444444446</v>
      </c>
    </row>
    <row r="70" spans="1:7" x14ac:dyDescent="0.3">
      <c r="A70" s="319">
        <v>2</v>
      </c>
      <c r="B70" s="319" t="s">
        <v>90</v>
      </c>
      <c r="C70" s="319" t="s">
        <v>95</v>
      </c>
      <c r="D70" s="319">
        <v>2010</v>
      </c>
      <c r="E70" s="319">
        <v>13</v>
      </c>
      <c r="F70" s="320" t="s">
        <v>18</v>
      </c>
      <c r="G70" s="321">
        <v>0.21666666666666667</v>
      </c>
    </row>
    <row r="71" spans="1:7" x14ac:dyDescent="0.3">
      <c r="A71" s="319">
        <v>3</v>
      </c>
      <c r="B71" s="319" t="s">
        <v>90</v>
      </c>
      <c r="C71" s="319" t="s">
        <v>102</v>
      </c>
      <c r="D71" s="319">
        <v>2009</v>
      </c>
      <c r="E71" s="319">
        <v>14</v>
      </c>
      <c r="F71" s="320" t="s">
        <v>18</v>
      </c>
      <c r="G71" s="321">
        <v>0.22291666666666665</v>
      </c>
    </row>
    <row r="72" spans="1:7" x14ac:dyDescent="0.3">
      <c r="A72" s="319">
        <v>4</v>
      </c>
      <c r="B72" s="319" t="s">
        <v>90</v>
      </c>
      <c r="C72" s="319" t="s">
        <v>101</v>
      </c>
      <c r="D72" s="319">
        <v>2009</v>
      </c>
      <c r="E72" s="319">
        <v>14</v>
      </c>
      <c r="F72" s="320" t="s">
        <v>18</v>
      </c>
      <c r="G72" s="321">
        <v>0.2298611111111111</v>
      </c>
    </row>
    <row r="73" spans="1:7" x14ac:dyDescent="0.3">
      <c r="A73" s="319">
        <v>5</v>
      </c>
      <c r="B73" s="319" t="s">
        <v>90</v>
      </c>
      <c r="C73" s="319" t="s">
        <v>103</v>
      </c>
      <c r="D73" s="319">
        <v>2009</v>
      </c>
      <c r="E73" s="319">
        <v>14</v>
      </c>
      <c r="F73" s="320" t="s">
        <v>18</v>
      </c>
      <c r="G73" s="321">
        <v>0.24861111111111112</v>
      </c>
    </row>
    <row r="74" spans="1:7" x14ac:dyDescent="0.3">
      <c r="A74" s="319">
        <v>6</v>
      </c>
      <c r="B74" s="319" t="s">
        <v>90</v>
      </c>
      <c r="C74" s="319" t="s">
        <v>248</v>
      </c>
      <c r="D74" s="319">
        <v>2009</v>
      </c>
      <c r="E74" s="319">
        <v>14</v>
      </c>
      <c r="F74" s="320" t="s">
        <v>18</v>
      </c>
      <c r="G74" s="321">
        <v>0.25694444444444448</v>
      </c>
    </row>
    <row r="75" spans="1:7" x14ac:dyDescent="0.3">
      <c r="A75" s="317"/>
      <c r="B75" s="317" t="s">
        <v>107</v>
      </c>
      <c r="C75" s="317" t="s">
        <v>108</v>
      </c>
      <c r="D75" s="317" t="s">
        <v>152</v>
      </c>
      <c r="E75" s="317"/>
      <c r="F75" s="318" t="s">
        <v>253</v>
      </c>
      <c r="G75" s="317" t="s">
        <v>109</v>
      </c>
    </row>
    <row r="76" spans="1:7" x14ac:dyDescent="0.3">
      <c r="A76" s="317" t="s">
        <v>123</v>
      </c>
      <c r="B76" s="317" t="s">
        <v>124</v>
      </c>
      <c r="C76" s="317" t="s">
        <v>125</v>
      </c>
      <c r="D76" s="317" t="s">
        <v>10</v>
      </c>
      <c r="E76" s="317" t="s">
        <v>11</v>
      </c>
      <c r="F76" s="318" t="s">
        <v>126</v>
      </c>
      <c r="G76" s="317" t="s">
        <v>127</v>
      </c>
    </row>
    <row r="77" spans="1:7" x14ac:dyDescent="0.3">
      <c r="A77" s="319">
        <v>1</v>
      </c>
      <c r="B77" s="319" t="s">
        <v>107</v>
      </c>
      <c r="C77" s="319" t="s">
        <v>111</v>
      </c>
      <c r="D77" s="319">
        <v>2009</v>
      </c>
      <c r="E77" s="319">
        <v>14</v>
      </c>
      <c r="F77" s="320" t="s">
        <v>16</v>
      </c>
      <c r="G77" s="321">
        <v>0.24583333333333335</v>
      </c>
    </row>
    <row r="78" spans="1:7" x14ac:dyDescent="0.3">
      <c r="A78" s="319">
        <v>2</v>
      </c>
      <c r="B78" s="319" t="s">
        <v>107</v>
      </c>
      <c r="C78" s="319" t="s">
        <v>156</v>
      </c>
      <c r="D78" s="319">
        <v>2008</v>
      </c>
      <c r="E78" s="319">
        <v>15</v>
      </c>
      <c r="F78" s="320" t="s">
        <v>18</v>
      </c>
      <c r="G78" s="321">
        <v>0.26041666666666669</v>
      </c>
    </row>
    <row r="79" spans="1:7" x14ac:dyDescent="0.3">
      <c r="A79" s="319">
        <v>3</v>
      </c>
      <c r="B79" s="319" t="s">
        <v>107</v>
      </c>
      <c r="C79" s="319" t="s">
        <v>154</v>
      </c>
      <c r="D79" s="319">
        <v>2010</v>
      </c>
      <c r="E79" s="319">
        <v>13</v>
      </c>
      <c r="F79" s="320" t="s">
        <v>41</v>
      </c>
      <c r="G79" s="321">
        <v>0.28958333333333336</v>
      </c>
    </row>
    <row r="80" spans="1:7" x14ac:dyDescent="0.3">
      <c r="A80" s="319">
        <v>4</v>
      </c>
      <c r="B80" s="319" t="s">
        <v>107</v>
      </c>
      <c r="C80" s="319" t="s">
        <v>155</v>
      </c>
      <c r="D80" s="319">
        <v>2010</v>
      </c>
      <c r="E80" s="319">
        <v>13</v>
      </c>
      <c r="F80" s="320" t="s">
        <v>41</v>
      </c>
      <c r="G80" s="321">
        <v>0.30069444444444443</v>
      </c>
    </row>
    <row r="81" spans="1:7" x14ac:dyDescent="0.3">
      <c r="A81" s="319">
        <v>5</v>
      </c>
      <c r="B81" s="319" t="s">
        <v>107</v>
      </c>
      <c r="C81" s="319" t="s">
        <v>249</v>
      </c>
      <c r="D81" s="319">
        <v>2009</v>
      </c>
      <c r="E81" s="319">
        <v>14</v>
      </c>
      <c r="F81" s="320" t="s">
        <v>18</v>
      </c>
      <c r="G81" s="321">
        <v>0.30624999999999997</v>
      </c>
    </row>
    <row r="82" spans="1:7" x14ac:dyDescent="0.3">
      <c r="A82" s="319">
        <v>6</v>
      </c>
      <c r="B82" s="319" t="s">
        <v>107</v>
      </c>
      <c r="C82" s="319" t="s">
        <v>114</v>
      </c>
      <c r="D82" s="319">
        <v>2010</v>
      </c>
      <c r="E82" s="319">
        <v>13</v>
      </c>
      <c r="F82" s="320" t="s">
        <v>16</v>
      </c>
      <c r="G82" s="321">
        <v>0.30972222222222223</v>
      </c>
    </row>
    <row r="83" spans="1:7" x14ac:dyDescent="0.3">
      <c r="A83" s="319">
        <v>7</v>
      </c>
      <c r="B83" s="319" t="s">
        <v>107</v>
      </c>
      <c r="C83" s="319" t="s">
        <v>115</v>
      </c>
      <c r="D83" s="319">
        <v>2010</v>
      </c>
      <c r="E83" s="319">
        <v>13</v>
      </c>
      <c r="F83" s="320" t="s">
        <v>18</v>
      </c>
      <c r="G83" s="321">
        <v>0.32569444444444445</v>
      </c>
    </row>
    <row r="84" spans="1:7" x14ac:dyDescent="0.3">
      <c r="A84" s="319">
        <v>8</v>
      </c>
      <c r="B84" s="319" t="s">
        <v>107</v>
      </c>
      <c r="C84" s="319" t="s">
        <v>250</v>
      </c>
      <c r="D84" s="319">
        <v>2009</v>
      </c>
      <c r="E84" s="319">
        <v>14</v>
      </c>
      <c r="F84" s="320" t="s">
        <v>41</v>
      </c>
      <c r="G84" s="321">
        <v>0.3444444444444445</v>
      </c>
    </row>
    <row r="86" spans="1:7" x14ac:dyDescent="0.3">
      <c r="B86" s="180" t="s">
        <v>35</v>
      </c>
      <c r="C86" s="180" t="s">
        <v>251</v>
      </c>
    </row>
  </sheetData>
  <mergeCells count="1">
    <mergeCell ref="A1:G1"/>
  </mergeCells>
  <pageMargins left="0.7" right="0.7" top="0.78740157499999996" bottom="0.78740157499999996" header="0.3" footer="0.3"/>
  <pageSetup paperSize="9" orientation="portrait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C466B2-0422-4FBC-95EF-57C3329161E9}">
  <dimension ref="A1:Y198"/>
  <sheetViews>
    <sheetView tabSelected="1" workbookViewId="0">
      <selection activeCell="J26" sqref="J26"/>
    </sheetView>
  </sheetViews>
  <sheetFormatPr defaultRowHeight="14.4" x14ac:dyDescent="0.3"/>
  <cols>
    <col min="1" max="1" width="3.33203125" style="87" customWidth="1"/>
    <col min="2" max="2" width="3.6640625" style="87" customWidth="1"/>
    <col min="3" max="3" width="21.33203125" style="88" customWidth="1"/>
    <col min="4" max="4" width="5" style="89" customWidth="1"/>
    <col min="5" max="5" width="3.5546875" style="90" customWidth="1"/>
    <col min="6" max="6" width="24.109375" style="90" customWidth="1"/>
    <col min="7" max="7" width="6.6640625" style="87" customWidth="1"/>
    <col min="8" max="8" width="3.109375" style="87" customWidth="1"/>
    <col min="9" max="9" width="4.88671875" style="586" customWidth="1"/>
    <col min="10" max="10" width="3.109375" style="87" customWidth="1"/>
    <col min="11" max="14" width="2.6640625" style="91" customWidth="1"/>
    <col min="15" max="15" width="3.44140625" style="91" customWidth="1"/>
    <col min="16" max="16" width="5" style="87" customWidth="1"/>
    <col min="17" max="17" width="5.5546875" style="87" customWidth="1"/>
    <col min="18" max="18" width="5.6640625" style="87" customWidth="1"/>
    <col min="19" max="19" width="5.33203125" style="87" customWidth="1"/>
    <col min="20" max="20" width="5.5546875" style="87" customWidth="1"/>
    <col min="21" max="21" width="3.109375" style="87" customWidth="1"/>
    <col min="22" max="22" width="3.33203125" style="585" customWidth="1"/>
    <col min="23" max="23" width="3.109375" style="87" customWidth="1"/>
    <col min="24" max="24" width="3.109375" style="91" customWidth="1"/>
    <col min="25" max="25" width="3.109375" style="87" customWidth="1"/>
  </cols>
  <sheetData>
    <row r="1" spans="1:25" x14ac:dyDescent="0.3">
      <c r="A1" s="323"/>
      <c r="B1" s="324" t="s">
        <v>3</v>
      </c>
      <c r="C1" s="325" t="s">
        <v>4</v>
      </c>
      <c r="D1" s="326" t="s">
        <v>117</v>
      </c>
      <c r="E1" s="327"/>
      <c r="F1" s="569" t="s">
        <v>252</v>
      </c>
      <c r="G1" s="539" t="s">
        <v>7</v>
      </c>
      <c r="H1" s="540"/>
      <c r="I1" s="328" t="s">
        <v>119</v>
      </c>
      <c r="J1" s="329" t="s">
        <v>119</v>
      </c>
      <c r="K1" s="330" t="s">
        <v>120</v>
      </c>
      <c r="L1" s="331"/>
      <c r="M1" s="331"/>
      <c r="N1" s="331"/>
      <c r="O1" s="332"/>
      <c r="P1" s="333" t="s">
        <v>121</v>
      </c>
      <c r="Q1" s="331"/>
      <c r="R1" s="331"/>
      <c r="S1" s="332"/>
      <c r="T1" s="334"/>
      <c r="U1" s="330" t="s">
        <v>122</v>
      </c>
      <c r="V1" s="335"/>
      <c r="W1" s="331"/>
      <c r="X1" s="331"/>
      <c r="Y1" s="334"/>
    </row>
    <row r="2" spans="1:25" ht="15" thickBot="1" x14ac:dyDescent="0.35">
      <c r="A2" s="336" t="s">
        <v>123</v>
      </c>
      <c r="B2" s="337" t="s">
        <v>124</v>
      </c>
      <c r="C2" s="338" t="s">
        <v>125</v>
      </c>
      <c r="D2" s="339" t="s">
        <v>10</v>
      </c>
      <c r="E2" s="340" t="s">
        <v>11</v>
      </c>
      <c r="F2" s="341" t="s">
        <v>126</v>
      </c>
      <c r="G2" s="336" t="s">
        <v>127</v>
      </c>
      <c r="H2" s="342" t="s">
        <v>128</v>
      </c>
      <c r="I2" s="343" t="s">
        <v>129</v>
      </c>
      <c r="J2" s="344" t="s">
        <v>130</v>
      </c>
      <c r="K2" s="345" t="s">
        <v>131</v>
      </c>
      <c r="L2" s="337" t="s">
        <v>132</v>
      </c>
      <c r="M2" s="337" t="s">
        <v>133</v>
      </c>
      <c r="N2" s="337" t="s">
        <v>134</v>
      </c>
      <c r="O2" s="346" t="s">
        <v>135</v>
      </c>
      <c r="P2" s="347" t="s">
        <v>136</v>
      </c>
      <c r="Q2" s="348" t="s">
        <v>137</v>
      </c>
      <c r="R2" s="349" t="s">
        <v>138</v>
      </c>
      <c r="S2" s="350" t="s">
        <v>139</v>
      </c>
      <c r="T2" s="344" t="s">
        <v>140</v>
      </c>
      <c r="U2" s="351" t="s">
        <v>141</v>
      </c>
      <c r="V2" s="342" t="s">
        <v>142</v>
      </c>
      <c r="W2" s="342" t="s">
        <v>143</v>
      </c>
      <c r="X2" s="342" t="s">
        <v>144</v>
      </c>
      <c r="Y2" s="352" t="s">
        <v>145</v>
      </c>
    </row>
    <row r="3" spans="1:25" x14ac:dyDescent="0.3">
      <c r="A3" s="353">
        <v>1</v>
      </c>
      <c r="B3" s="354" t="s">
        <v>3</v>
      </c>
      <c r="C3" s="570" t="s">
        <v>15</v>
      </c>
      <c r="D3" s="355">
        <v>2015</v>
      </c>
      <c r="E3" s="355">
        <f t="shared" ref="E3:E17" si="0">SUM(2023-D3)</f>
        <v>8</v>
      </c>
      <c r="F3" s="356" t="s">
        <v>16</v>
      </c>
      <c r="G3" s="357">
        <f t="shared" ref="G3:G17" si="1">MIN(P3:T3)</f>
        <v>4.8611111111111112E-2</v>
      </c>
      <c r="H3" s="358">
        <f t="shared" ref="H3:H17" si="2">SUM(K3:O3)</f>
        <v>75</v>
      </c>
      <c r="I3" s="359">
        <f t="shared" ref="I3:I15" si="3">IF(COUNTIF(K3:O3,"&gt;=0")&lt;4,SUM(K3:O3),SUM(LARGE(K3:O3,1),LARGE(K3:O3,2),LARGE(K3:O3,3),LARGE(K3:O3,4)))</f>
        <v>60</v>
      </c>
      <c r="J3" s="360">
        <f t="shared" ref="J3:J17" si="4">COUNTIF(K3:O3,"&gt;0")</f>
        <v>5</v>
      </c>
      <c r="K3" s="361">
        <v>15</v>
      </c>
      <c r="L3" s="362">
        <v>15</v>
      </c>
      <c r="M3" s="362">
        <v>15</v>
      </c>
      <c r="N3" s="362">
        <v>15</v>
      </c>
      <c r="O3" s="362">
        <v>15</v>
      </c>
      <c r="P3" s="364">
        <v>5.2083333333333336E-2</v>
      </c>
      <c r="Q3" s="365">
        <v>5.1388888888888894E-2</v>
      </c>
      <c r="R3" s="365">
        <v>5.0694444444444452E-2</v>
      </c>
      <c r="S3" s="366">
        <v>4.8611111111111112E-2</v>
      </c>
      <c r="T3" s="367" t="s">
        <v>119</v>
      </c>
      <c r="U3" s="368">
        <v>1</v>
      </c>
      <c r="V3" s="369">
        <v>1</v>
      </c>
      <c r="W3" s="369">
        <v>1</v>
      </c>
      <c r="X3" s="369">
        <v>1</v>
      </c>
      <c r="Y3" s="571">
        <v>1</v>
      </c>
    </row>
    <row r="4" spans="1:25" x14ac:dyDescent="0.3">
      <c r="A4" s="371">
        <v>2</v>
      </c>
      <c r="B4" s="372" t="s">
        <v>3</v>
      </c>
      <c r="C4" s="439" t="s">
        <v>19</v>
      </c>
      <c r="D4" s="373">
        <v>2016</v>
      </c>
      <c r="E4" s="373">
        <f t="shared" si="0"/>
        <v>7</v>
      </c>
      <c r="F4" s="374" t="s">
        <v>16</v>
      </c>
      <c r="G4" s="375">
        <f t="shared" si="1"/>
        <v>5.5555555555555552E-2</v>
      </c>
      <c r="H4" s="376">
        <f t="shared" si="2"/>
        <v>44</v>
      </c>
      <c r="I4" s="377">
        <f t="shared" si="3"/>
        <v>39</v>
      </c>
      <c r="J4" s="378">
        <f t="shared" si="4"/>
        <v>5</v>
      </c>
      <c r="K4" s="379">
        <v>10</v>
      </c>
      <c r="L4" s="376">
        <v>12</v>
      </c>
      <c r="M4" s="376">
        <v>12</v>
      </c>
      <c r="N4" s="376">
        <v>5</v>
      </c>
      <c r="O4" s="380">
        <v>5</v>
      </c>
      <c r="P4" s="381">
        <v>6.0416666666666667E-2</v>
      </c>
      <c r="Q4" s="382">
        <v>5.9722222222222225E-2</v>
      </c>
      <c r="R4" s="382">
        <v>5.5555555555555552E-2</v>
      </c>
      <c r="S4" s="383">
        <v>6.3194444444444442E-2</v>
      </c>
      <c r="T4" s="384" t="s">
        <v>119</v>
      </c>
      <c r="U4" s="385">
        <v>3</v>
      </c>
      <c r="V4" s="386">
        <v>2</v>
      </c>
      <c r="W4" s="386">
        <v>2</v>
      </c>
      <c r="X4" s="387">
        <v>7</v>
      </c>
      <c r="Y4" s="388">
        <v>6</v>
      </c>
    </row>
    <row r="5" spans="1:25" x14ac:dyDescent="0.3">
      <c r="A5" s="371">
        <v>3</v>
      </c>
      <c r="B5" s="372" t="s">
        <v>3</v>
      </c>
      <c r="C5" s="390" t="s">
        <v>238</v>
      </c>
      <c r="D5" s="373">
        <v>2015</v>
      </c>
      <c r="E5" s="373">
        <f t="shared" si="0"/>
        <v>8</v>
      </c>
      <c r="F5" s="395" t="s">
        <v>43</v>
      </c>
      <c r="G5" s="375">
        <f t="shared" si="1"/>
        <v>5.4166666666666669E-2</v>
      </c>
      <c r="H5" s="376">
        <f t="shared" si="2"/>
        <v>24</v>
      </c>
      <c r="I5" s="377">
        <f t="shared" si="3"/>
        <v>24</v>
      </c>
      <c r="J5" s="378">
        <f t="shared" si="4"/>
        <v>2</v>
      </c>
      <c r="K5" s="379"/>
      <c r="L5" s="376"/>
      <c r="M5" s="376"/>
      <c r="N5" s="376">
        <v>12</v>
      </c>
      <c r="O5" s="380">
        <v>12</v>
      </c>
      <c r="P5" s="381"/>
      <c r="Q5" s="382"/>
      <c r="R5" s="382"/>
      <c r="S5" s="383">
        <v>5.4166666666666669E-2</v>
      </c>
      <c r="T5" s="384" t="s">
        <v>119</v>
      </c>
      <c r="U5" s="394"/>
      <c r="V5" s="387"/>
      <c r="W5" s="387"/>
      <c r="X5" s="386">
        <v>2</v>
      </c>
      <c r="Y5" s="388">
        <v>2</v>
      </c>
    </row>
    <row r="6" spans="1:25" x14ac:dyDescent="0.3">
      <c r="A6" s="389">
        <v>4</v>
      </c>
      <c r="B6" s="372" t="s">
        <v>3</v>
      </c>
      <c r="C6" s="390" t="s">
        <v>240</v>
      </c>
      <c r="D6" s="373">
        <v>2016</v>
      </c>
      <c r="E6" s="373">
        <f t="shared" si="0"/>
        <v>7</v>
      </c>
      <c r="F6" s="391" t="s">
        <v>16</v>
      </c>
      <c r="G6" s="375">
        <f t="shared" si="1"/>
        <v>5.9722222222222225E-2</v>
      </c>
      <c r="H6" s="376">
        <f t="shared" si="2"/>
        <v>23</v>
      </c>
      <c r="I6" s="377">
        <f t="shared" si="3"/>
        <v>23</v>
      </c>
      <c r="J6" s="378">
        <f t="shared" si="4"/>
        <v>3</v>
      </c>
      <c r="K6" s="379">
        <v>7</v>
      </c>
      <c r="L6" s="376"/>
      <c r="M6" s="392">
        <v>8</v>
      </c>
      <c r="N6" s="393">
        <v>8</v>
      </c>
      <c r="O6" s="380"/>
      <c r="P6" s="381">
        <v>6.5972222222222224E-2</v>
      </c>
      <c r="Q6" s="382"/>
      <c r="R6" s="382">
        <v>6.0416666666666667E-2</v>
      </c>
      <c r="S6" s="383">
        <v>5.9722222222222225E-2</v>
      </c>
      <c r="T6" s="384"/>
      <c r="U6" s="394">
        <v>5</v>
      </c>
      <c r="V6" s="387"/>
      <c r="W6" s="386">
        <v>4</v>
      </c>
      <c r="X6" s="386">
        <v>4</v>
      </c>
      <c r="Y6" s="388"/>
    </row>
    <row r="7" spans="1:25" x14ac:dyDescent="0.3">
      <c r="A7" s="389">
        <v>5</v>
      </c>
      <c r="B7" s="372" t="s">
        <v>3</v>
      </c>
      <c r="C7" s="390" t="s">
        <v>255</v>
      </c>
      <c r="D7" s="373">
        <v>2016</v>
      </c>
      <c r="E7" s="373">
        <f t="shared" si="0"/>
        <v>7</v>
      </c>
      <c r="F7" s="374" t="s">
        <v>18</v>
      </c>
      <c r="G7" s="375">
        <f t="shared" si="1"/>
        <v>5.8333333333333327E-2</v>
      </c>
      <c r="H7" s="376">
        <f t="shared" si="2"/>
        <v>22</v>
      </c>
      <c r="I7" s="377">
        <f t="shared" si="3"/>
        <v>22</v>
      </c>
      <c r="J7" s="378">
        <f t="shared" si="4"/>
        <v>2</v>
      </c>
      <c r="K7" s="379">
        <v>12</v>
      </c>
      <c r="L7" s="376"/>
      <c r="M7" s="376"/>
      <c r="N7" s="376"/>
      <c r="O7" s="380">
        <v>10</v>
      </c>
      <c r="P7" s="381">
        <v>5.8333333333333327E-2</v>
      </c>
      <c r="Q7" s="382"/>
      <c r="R7" s="382"/>
      <c r="S7" s="383"/>
      <c r="T7" s="384" t="s">
        <v>119</v>
      </c>
      <c r="U7" s="385">
        <v>2</v>
      </c>
      <c r="V7" s="387"/>
      <c r="W7" s="387"/>
      <c r="X7" s="387"/>
      <c r="Y7" s="388">
        <v>3</v>
      </c>
    </row>
    <row r="8" spans="1:25" x14ac:dyDescent="0.3">
      <c r="A8" s="389">
        <v>6</v>
      </c>
      <c r="B8" s="372" t="s">
        <v>3</v>
      </c>
      <c r="C8" s="390" t="s">
        <v>256</v>
      </c>
      <c r="D8" s="373">
        <v>2016</v>
      </c>
      <c r="E8" s="373">
        <f t="shared" si="0"/>
        <v>7</v>
      </c>
      <c r="F8" s="374" t="s">
        <v>16</v>
      </c>
      <c r="G8" s="375">
        <f t="shared" si="1"/>
        <v>5.6250000000000001E-2</v>
      </c>
      <c r="H8" s="376">
        <f t="shared" si="2"/>
        <v>17</v>
      </c>
      <c r="I8" s="377">
        <f t="shared" si="3"/>
        <v>17</v>
      </c>
      <c r="J8" s="378">
        <f t="shared" si="4"/>
        <v>2</v>
      </c>
      <c r="K8" s="379"/>
      <c r="L8" s="376"/>
      <c r="M8" s="376"/>
      <c r="N8" s="376">
        <v>10</v>
      </c>
      <c r="O8" s="380">
        <v>7</v>
      </c>
      <c r="P8" s="381"/>
      <c r="Q8" s="382"/>
      <c r="R8" s="382"/>
      <c r="S8" s="383">
        <v>5.6250000000000001E-2</v>
      </c>
      <c r="T8" s="384" t="s">
        <v>119</v>
      </c>
      <c r="U8" s="394"/>
      <c r="V8" s="387"/>
      <c r="W8" s="387"/>
      <c r="X8" s="386">
        <v>3</v>
      </c>
      <c r="Y8" s="388">
        <v>4</v>
      </c>
    </row>
    <row r="9" spans="1:25" x14ac:dyDescent="0.3">
      <c r="A9" s="389">
        <v>7</v>
      </c>
      <c r="B9" s="372" t="s">
        <v>3</v>
      </c>
      <c r="C9" s="390" t="s">
        <v>242</v>
      </c>
      <c r="D9" s="373">
        <v>2016</v>
      </c>
      <c r="E9" s="373">
        <f t="shared" si="0"/>
        <v>7</v>
      </c>
      <c r="F9" s="395" t="s">
        <v>43</v>
      </c>
      <c r="G9" s="375">
        <f t="shared" si="1"/>
        <v>6.25E-2</v>
      </c>
      <c r="H9" s="376">
        <f t="shared" si="2"/>
        <v>14</v>
      </c>
      <c r="I9" s="377">
        <f t="shared" si="3"/>
        <v>14</v>
      </c>
      <c r="J9" s="378">
        <f t="shared" si="4"/>
        <v>2</v>
      </c>
      <c r="K9" s="379"/>
      <c r="L9" s="376"/>
      <c r="M9" s="376"/>
      <c r="N9" s="376">
        <v>6</v>
      </c>
      <c r="O9" s="380">
        <v>8</v>
      </c>
      <c r="P9" s="381"/>
      <c r="Q9" s="382"/>
      <c r="R9" s="382"/>
      <c r="S9" s="383">
        <v>6.25E-2</v>
      </c>
      <c r="T9" s="384" t="s">
        <v>119</v>
      </c>
      <c r="U9" s="394"/>
      <c r="V9" s="387"/>
      <c r="W9" s="387"/>
      <c r="X9" s="387">
        <v>6</v>
      </c>
      <c r="Y9" s="388">
        <v>9</v>
      </c>
    </row>
    <row r="10" spans="1:25" x14ac:dyDescent="0.3">
      <c r="A10" s="389">
        <v>8</v>
      </c>
      <c r="B10" s="372" t="s">
        <v>3</v>
      </c>
      <c r="C10" s="390" t="s">
        <v>241</v>
      </c>
      <c r="D10" s="373">
        <v>2015</v>
      </c>
      <c r="E10" s="373">
        <f t="shared" si="0"/>
        <v>8</v>
      </c>
      <c r="F10" s="395" t="s">
        <v>43</v>
      </c>
      <c r="G10" s="375">
        <f t="shared" si="1"/>
        <v>6.1805555555555558E-2</v>
      </c>
      <c r="H10" s="376">
        <f t="shared" si="2"/>
        <v>13</v>
      </c>
      <c r="I10" s="377">
        <f t="shared" si="3"/>
        <v>13</v>
      </c>
      <c r="J10" s="378">
        <f t="shared" si="4"/>
        <v>2</v>
      </c>
      <c r="K10" s="379"/>
      <c r="L10" s="376"/>
      <c r="M10" s="376"/>
      <c r="N10" s="376">
        <v>7</v>
      </c>
      <c r="O10" s="380">
        <v>6</v>
      </c>
      <c r="P10" s="381"/>
      <c r="Q10" s="382"/>
      <c r="R10" s="382"/>
      <c r="S10" s="383">
        <v>6.1805555555555558E-2</v>
      </c>
      <c r="T10" s="384" t="s">
        <v>119</v>
      </c>
      <c r="U10" s="394"/>
      <c r="V10" s="387"/>
      <c r="W10" s="387"/>
      <c r="X10" s="387">
        <v>5</v>
      </c>
      <c r="Y10" s="388">
        <v>5</v>
      </c>
    </row>
    <row r="11" spans="1:25" x14ac:dyDescent="0.3">
      <c r="A11" s="389">
        <v>9</v>
      </c>
      <c r="B11" s="372" t="s">
        <v>3</v>
      </c>
      <c r="C11" s="396" t="s">
        <v>201</v>
      </c>
      <c r="D11" s="397">
        <v>2015</v>
      </c>
      <c r="E11" s="397">
        <f t="shared" si="0"/>
        <v>8</v>
      </c>
      <c r="F11" s="398" t="s">
        <v>202</v>
      </c>
      <c r="G11" s="375">
        <f t="shared" si="1"/>
        <v>5.6944444444444443E-2</v>
      </c>
      <c r="H11" s="376">
        <f t="shared" si="2"/>
        <v>10</v>
      </c>
      <c r="I11" s="377">
        <f t="shared" si="3"/>
        <v>10</v>
      </c>
      <c r="J11" s="378">
        <f t="shared" si="4"/>
        <v>1</v>
      </c>
      <c r="K11" s="399"/>
      <c r="L11" s="392"/>
      <c r="M11" s="392">
        <v>10</v>
      </c>
      <c r="N11" s="393"/>
      <c r="O11" s="380"/>
      <c r="P11" s="400"/>
      <c r="Q11" s="382"/>
      <c r="R11" s="382">
        <v>5.6944444444444443E-2</v>
      </c>
      <c r="S11" s="383"/>
      <c r="T11" s="384"/>
      <c r="U11" s="394"/>
      <c r="V11" s="387"/>
      <c r="W11" s="386">
        <v>3</v>
      </c>
      <c r="X11" s="387"/>
      <c r="Y11" s="388"/>
    </row>
    <row r="12" spans="1:25" x14ac:dyDescent="0.3">
      <c r="A12" s="389">
        <v>10</v>
      </c>
      <c r="B12" s="372" t="s">
        <v>3</v>
      </c>
      <c r="C12" s="401" t="s">
        <v>178</v>
      </c>
      <c r="D12" s="397">
        <v>2015</v>
      </c>
      <c r="E12" s="397">
        <f t="shared" si="0"/>
        <v>8</v>
      </c>
      <c r="F12" s="398" t="s">
        <v>41</v>
      </c>
      <c r="G12" s="375">
        <f t="shared" si="1"/>
        <v>6.6666666666666666E-2</v>
      </c>
      <c r="H12" s="376">
        <f t="shared" si="2"/>
        <v>10</v>
      </c>
      <c r="I12" s="377">
        <f t="shared" si="3"/>
        <v>10</v>
      </c>
      <c r="J12" s="378">
        <f t="shared" si="4"/>
        <v>1</v>
      </c>
      <c r="K12" s="402"/>
      <c r="L12" s="376">
        <v>10</v>
      </c>
      <c r="M12" s="392"/>
      <c r="N12" s="392"/>
      <c r="O12" s="403"/>
      <c r="P12" s="404"/>
      <c r="Q12" s="382">
        <v>6.6666666666666666E-2</v>
      </c>
      <c r="R12" s="382"/>
      <c r="S12" s="383"/>
      <c r="T12" s="384"/>
      <c r="U12" s="394"/>
      <c r="V12" s="386">
        <v>3</v>
      </c>
      <c r="W12" s="387"/>
      <c r="X12" s="387"/>
      <c r="Y12" s="388"/>
    </row>
    <row r="13" spans="1:25" x14ac:dyDescent="0.3">
      <c r="A13" s="389">
        <v>11</v>
      </c>
      <c r="B13" s="372" t="s">
        <v>3</v>
      </c>
      <c r="C13" s="396" t="s">
        <v>20</v>
      </c>
      <c r="D13" s="397">
        <v>2015</v>
      </c>
      <c r="E13" s="397">
        <f t="shared" si="0"/>
        <v>8</v>
      </c>
      <c r="F13" s="395" t="s">
        <v>18</v>
      </c>
      <c r="G13" s="375">
        <f t="shared" si="1"/>
        <v>6.3888888888888884E-2</v>
      </c>
      <c r="H13" s="376">
        <f t="shared" si="2"/>
        <v>8</v>
      </c>
      <c r="I13" s="377">
        <f t="shared" si="3"/>
        <v>8</v>
      </c>
      <c r="J13" s="378">
        <f t="shared" si="4"/>
        <v>1</v>
      </c>
      <c r="K13" s="379">
        <v>8</v>
      </c>
      <c r="L13" s="376"/>
      <c r="M13" s="376"/>
      <c r="N13" s="376"/>
      <c r="O13" s="403"/>
      <c r="P13" s="381">
        <v>6.3888888888888884E-2</v>
      </c>
      <c r="Q13" s="382"/>
      <c r="R13" s="382"/>
      <c r="S13" s="383"/>
      <c r="T13" s="384"/>
      <c r="U13" s="385">
        <v>4</v>
      </c>
      <c r="V13" s="387"/>
      <c r="W13" s="387"/>
      <c r="X13" s="387"/>
      <c r="Y13" s="388"/>
    </row>
    <row r="14" spans="1:25" x14ac:dyDescent="0.3">
      <c r="A14" s="389">
        <v>12</v>
      </c>
      <c r="B14" s="372" t="s">
        <v>3</v>
      </c>
      <c r="C14" s="390" t="s">
        <v>22</v>
      </c>
      <c r="D14" s="373">
        <v>2016</v>
      </c>
      <c r="E14" s="373">
        <f t="shared" si="0"/>
        <v>7</v>
      </c>
      <c r="F14" s="391" t="s">
        <v>18</v>
      </c>
      <c r="G14" s="375">
        <f t="shared" si="1"/>
        <v>8.1250000000000003E-2</v>
      </c>
      <c r="H14" s="376">
        <f t="shared" si="2"/>
        <v>6</v>
      </c>
      <c r="I14" s="377">
        <f t="shared" si="3"/>
        <v>6</v>
      </c>
      <c r="J14" s="378">
        <f t="shared" si="4"/>
        <v>1</v>
      </c>
      <c r="K14" s="405">
        <v>6</v>
      </c>
      <c r="L14" s="392"/>
      <c r="M14" s="392"/>
      <c r="N14" s="392"/>
      <c r="O14" s="403"/>
      <c r="P14" s="381">
        <v>8.1250000000000003E-2</v>
      </c>
      <c r="Q14" s="382"/>
      <c r="R14" s="382"/>
      <c r="S14" s="383"/>
      <c r="T14" s="384"/>
      <c r="U14" s="394">
        <v>6</v>
      </c>
      <c r="V14" s="387"/>
      <c r="W14" s="387"/>
      <c r="X14" s="387"/>
      <c r="Y14" s="388"/>
    </row>
    <row r="15" spans="1:25" x14ac:dyDescent="0.3">
      <c r="A15" s="389">
        <v>13</v>
      </c>
      <c r="B15" s="372" t="s">
        <v>3</v>
      </c>
      <c r="C15" s="390" t="s">
        <v>257</v>
      </c>
      <c r="D15" s="373">
        <v>2015</v>
      </c>
      <c r="E15" s="373">
        <f t="shared" si="0"/>
        <v>8</v>
      </c>
      <c r="F15" s="395" t="s">
        <v>258</v>
      </c>
      <c r="G15" s="375">
        <f t="shared" si="1"/>
        <v>0</v>
      </c>
      <c r="H15" s="376">
        <f t="shared" si="2"/>
        <v>4</v>
      </c>
      <c r="I15" s="377">
        <f t="shared" si="3"/>
        <v>4</v>
      </c>
      <c r="J15" s="378">
        <f t="shared" si="4"/>
        <v>1</v>
      </c>
      <c r="K15" s="379"/>
      <c r="L15" s="376"/>
      <c r="M15" s="376"/>
      <c r="N15" s="376"/>
      <c r="O15" s="380">
        <v>4</v>
      </c>
      <c r="P15" s="381"/>
      <c r="Q15" s="382"/>
      <c r="R15" s="382"/>
      <c r="S15" s="383"/>
      <c r="T15" s="384" t="s">
        <v>119</v>
      </c>
      <c r="U15" s="394"/>
      <c r="V15" s="387"/>
      <c r="W15" s="387"/>
      <c r="X15" s="387"/>
      <c r="Y15" s="388">
        <v>8</v>
      </c>
    </row>
    <row r="16" spans="1:25" x14ac:dyDescent="0.3">
      <c r="A16" s="389">
        <v>14</v>
      </c>
      <c r="B16" s="372" t="s">
        <v>3</v>
      </c>
      <c r="C16" s="390" t="s">
        <v>213</v>
      </c>
      <c r="D16" s="572">
        <v>2017</v>
      </c>
      <c r="E16" s="373">
        <f t="shared" si="0"/>
        <v>6</v>
      </c>
      <c r="F16" s="395" t="s">
        <v>259</v>
      </c>
      <c r="G16" s="375">
        <f t="shared" si="1"/>
        <v>0</v>
      </c>
      <c r="H16" s="376">
        <f t="shared" si="2"/>
        <v>0.1</v>
      </c>
      <c r="I16" s="377" t="s">
        <v>260</v>
      </c>
      <c r="J16" s="378">
        <f t="shared" si="4"/>
        <v>1</v>
      </c>
      <c r="K16" s="379"/>
      <c r="L16" s="376"/>
      <c r="M16" s="376"/>
      <c r="N16" s="376"/>
      <c r="O16" s="380">
        <v>0.1</v>
      </c>
      <c r="P16" s="381"/>
      <c r="Q16" s="382"/>
      <c r="R16" s="382"/>
      <c r="S16" s="383"/>
      <c r="T16" s="384" t="s">
        <v>119</v>
      </c>
      <c r="U16" s="394"/>
      <c r="V16" s="387"/>
      <c r="W16" s="387"/>
      <c r="X16" s="387"/>
      <c r="Y16" s="388">
        <v>7</v>
      </c>
    </row>
    <row r="17" spans="1:25" x14ac:dyDescent="0.3">
      <c r="A17" s="389">
        <v>15</v>
      </c>
      <c r="B17" s="372" t="s">
        <v>3</v>
      </c>
      <c r="C17" s="390" t="s">
        <v>185</v>
      </c>
      <c r="D17" s="572">
        <v>2019</v>
      </c>
      <c r="E17" s="373">
        <f t="shared" si="0"/>
        <v>4</v>
      </c>
      <c r="F17" s="395" t="s">
        <v>186</v>
      </c>
      <c r="G17" s="375">
        <f t="shared" si="1"/>
        <v>0</v>
      </c>
      <c r="H17" s="376">
        <f t="shared" si="2"/>
        <v>0.1</v>
      </c>
      <c r="I17" s="377" t="s">
        <v>260</v>
      </c>
      <c r="J17" s="378">
        <f t="shared" si="4"/>
        <v>1</v>
      </c>
      <c r="K17" s="379"/>
      <c r="L17" s="376"/>
      <c r="M17" s="376"/>
      <c r="N17" s="376"/>
      <c r="O17" s="380">
        <v>0.1</v>
      </c>
      <c r="P17" s="381"/>
      <c r="Q17" s="382"/>
      <c r="R17" s="382"/>
      <c r="S17" s="383"/>
      <c r="T17" s="384" t="s">
        <v>119</v>
      </c>
      <c r="U17" s="394"/>
      <c r="V17" s="387"/>
      <c r="W17" s="387"/>
      <c r="X17" s="387"/>
      <c r="Y17" s="388">
        <v>10</v>
      </c>
    </row>
    <row r="18" spans="1:25" ht="15" thickBot="1" x14ac:dyDescent="0.35">
      <c r="A18" s="406">
        <v>15</v>
      </c>
      <c r="B18" s="407" t="s">
        <v>3</v>
      </c>
      <c r="C18" s="338"/>
      <c r="D18" s="339"/>
      <c r="E18" s="340"/>
      <c r="F18" s="341"/>
      <c r="G18" s="336"/>
      <c r="H18" s="342"/>
      <c r="I18" s="408"/>
      <c r="J18" s="409" t="s">
        <v>146</v>
      </c>
      <c r="K18" s="410">
        <f>COUNTIF(K3:K17,"&gt;-1")</f>
        <v>6</v>
      </c>
      <c r="L18" s="410">
        <f t="shared" ref="L18:O18" si="5">COUNTIF(L3:L17,"&gt;-1")</f>
        <v>3</v>
      </c>
      <c r="M18" s="410">
        <f t="shared" si="5"/>
        <v>4</v>
      </c>
      <c r="N18" s="410">
        <f t="shared" si="5"/>
        <v>7</v>
      </c>
      <c r="O18" s="410">
        <f t="shared" si="5"/>
        <v>10</v>
      </c>
      <c r="P18" s="411"/>
      <c r="Q18" s="348"/>
      <c r="R18" s="412"/>
      <c r="S18" s="413"/>
      <c r="T18" s="344"/>
      <c r="U18" s="414"/>
      <c r="V18" s="415"/>
      <c r="W18" s="416"/>
      <c r="X18" s="416"/>
      <c r="Y18" s="417"/>
    </row>
    <row r="19" spans="1:25" x14ac:dyDescent="0.3">
      <c r="A19" s="418"/>
      <c r="B19" s="419" t="s">
        <v>23</v>
      </c>
      <c r="C19" s="420" t="s">
        <v>24</v>
      </c>
      <c r="D19" s="326" t="s">
        <v>117</v>
      </c>
      <c r="E19" s="421"/>
      <c r="F19" s="422" t="s">
        <v>6</v>
      </c>
      <c r="G19" s="539" t="s">
        <v>7</v>
      </c>
      <c r="H19" s="540"/>
      <c r="I19" s="423" t="s">
        <v>119</v>
      </c>
      <c r="J19" s="424" t="s">
        <v>119</v>
      </c>
      <c r="K19" s="330" t="s">
        <v>120</v>
      </c>
      <c r="L19" s="331"/>
      <c r="M19" s="331"/>
      <c r="N19" s="331"/>
      <c r="O19" s="332"/>
      <c r="P19" s="425" t="s">
        <v>121</v>
      </c>
      <c r="Q19" s="426"/>
      <c r="R19" s="426"/>
      <c r="S19" s="427"/>
      <c r="T19" s="428"/>
      <c r="U19" s="330" t="s">
        <v>122</v>
      </c>
      <c r="V19" s="335"/>
      <c r="W19" s="331"/>
      <c r="X19" s="331"/>
      <c r="Y19" s="334"/>
    </row>
    <row r="20" spans="1:25" ht="15" thickBot="1" x14ac:dyDescent="0.35">
      <c r="A20" s="336" t="s">
        <v>123</v>
      </c>
      <c r="B20" s="337" t="s">
        <v>124</v>
      </c>
      <c r="C20" s="338" t="s">
        <v>125</v>
      </c>
      <c r="D20" s="339" t="s">
        <v>10</v>
      </c>
      <c r="E20" s="340" t="s">
        <v>11</v>
      </c>
      <c r="F20" s="341" t="s">
        <v>126</v>
      </c>
      <c r="G20" s="336" t="s">
        <v>127</v>
      </c>
      <c r="H20" s="342" t="s">
        <v>128</v>
      </c>
      <c r="I20" s="343" t="s">
        <v>129</v>
      </c>
      <c r="J20" s="344" t="s">
        <v>130</v>
      </c>
      <c r="K20" s="345" t="s">
        <v>131</v>
      </c>
      <c r="L20" s="337" t="s">
        <v>132</v>
      </c>
      <c r="M20" s="337" t="s">
        <v>133</v>
      </c>
      <c r="N20" s="337" t="s">
        <v>134</v>
      </c>
      <c r="O20" s="346" t="s">
        <v>135</v>
      </c>
      <c r="P20" s="347" t="s">
        <v>136</v>
      </c>
      <c r="Q20" s="348" t="s">
        <v>137</v>
      </c>
      <c r="R20" s="349" t="s">
        <v>138</v>
      </c>
      <c r="S20" s="350" t="s">
        <v>139</v>
      </c>
      <c r="T20" s="344" t="s">
        <v>140</v>
      </c>
      <c r="U20" s="351" t="s">
        <v>141</v>
      </c>
      <c r="V20" s="342" t="s">
        <v>142</v>
      </c>
      <c r="W20" s="342" t="s">
        <v>143</v>
      </c>
      <c r="X20" s="342" t="s">
        <v>144</v>
      </c>
      <c r="Y20" s="352" t="s">
        <v>145</v>
      </c>
    </row>
    <row r="21" spans="1:25" x14ac:dyDescent="0.3">
      <c r="A21" s="353">
        <v>1</v>
      </c>
      <c r="B21" s="354" t="s">
        <v>23</v>
      </c>
      <c r="C21" s="573" t="s">
        <v>25</v>
      </c>
      <c r="D21" s="430">
        <v>2015</v>
      </c>
      <c r="E21" s="430">
        <f t="shared" ref="E21:E36" si="6">SUM(2023-D21)</f>
        <v>8</v>
      </c>
      <c r="F21" s="431" t="s">
        <v>18</v>
      </c>
      <c r="G21" s="357">
        <f t="shared" ref="G21:G36" si="7">MIN(P21:T21)</f>
        <v>4.7222222222222221E-2</v>
      </c>
      <c r="H21" s="358">
        <f t="shared" ref="H21:H36" si="8">SUM(K21:O21)</f>
        <v>60</v>
      </c>
      <c r="I21" s="359">
        <f t="shared" ref="I21:I36" si="9">IF(COUNTIF(K21:O21,"&gt;=0")&lt;4,SUM(K21:O21),SUM(LARGE(K21:O21,1),LARGE(K21:O21,2),LARGE(K21:O21,3),LARGE(K21:O21,4)))</f>
        <v>60</v>
      </c>
      <c r="J21" s="360">
        <f t="shared" ref="J21:J36" si="10">COUNTIF(K21:O21,"&gt;0")</f>
        <v>4</v>
      </c>
      <c r="K21" s="361">
        <v>15</v>
      </c>
      <c r="L21" s="362">
        <v>15</v>
      </c>
      <c r="M21" s="362">
        <v>15</v>
      </c>
      <c r="N21" s="358"/>
      <c r="O21" s="574">
        <v>15</v>
      </c>
      <c r="P21" s="364">
        <v>4.7222222222222221E-2</v>
      </c>
      <c r="Q21" s="365">
        <v>4.8611111111111112E-2</v>
      </c>
      <c r="R21" s="365">
        <v>5.0694444444444452E-2</v>
      </c>
      <c r="S21" s="366"/>
      <c r="T21" s="367">
        <v>4.7916666666666663E-2</v>
      </c>
      <c r="U21" s="368">
        <v>1</v>
      </c>
      <c r="V21" s="369">
        <v>1</v>
      </c>
      <c r="W21" s="369">
        <v>1</v>
      </c>
      <c r="X21" s="575"/>
      <c r="Y21" s="571">
        <v>1</v>
      </c>
    </row>
    <row r="22" spans="1:25" x14ac:dyDescent="0.3">
      <c r="A22" s="371">
        <v>2</v>
      </c>
      <c r="B22" s="372" t="s">
        <v>23</v>
      </c>
      <c r="C22" s="401" t="s">
        <v>27</v>
      </c>
      <c r="D22" s="397">
        <v>2015</v>
      </c>
      <c r="E22" s="397">
        <f t="shared" si="6"/>
        <v>8</v>
      </c>
      <c r="F22" s="395" t="s">
        <v>18</v>
      </c>
      <c r="G22" s="375">
        <f t="shared" si="7"/>
        <v>4.9305555555555554E-2</v>
      </c>
      <c r="H22" s="376">
        <f t="shared" si="8"/>
        <v>59</v>
      </c>
      <c r="I22" s="377">
        <f t="shared" si="9"/>
        <v>49</v>
      </c>
      <c r="J22" s="378">
        <f t="shared" si="10"/>
        <v>5</v>
      </c>
      <c r="K22" s="379">
        <v>10</v>
      </c>
      <c r="L22" s="376">
        <v>12</v>
      </c>
      <c r="M22" s="392">
        <v>10</v>
      </c>
      <c r="N22" s="576">
        <v>15</v>
      </c>
      <c r="O22" s="380">
        <v>12</v>
      </c>
      <c r="P22" s="381">
        <v>4.9305555555555554E-2</v>
      </c>
      <c r="Q22" s="382">
        <v>5.0694444444444452E-2</v>
      </c>
      <c r="R22" s="382">
        <v>5.2083333333333336E-2</v>
      </c>
      <c r="S22" s="383">
        <v>5.0694444444444452E-2</v>
      </c>
      <c r="T22" s="384">
        <v>4.9305555555555554E-2</v>
      </c>
      <c r="U22" s="385">
        <v>3</v>
      </c>
      <c r="V22" s="386">
        <v>2</v>
      </c>
      <c r="W22" s="386">
        <v>3</v>
      </c>
      <c r="X22" s="438">
        <v>1</v>
      </c>
      <c r="Y22" s="388">
        <v>2</v>
      </c>
    </row>
    <row r="23" spans="1:25" x14ac:dyDescent="0.3">
      <c r="A23" s="371">
        <v>3</v>
      </c>
      <c r="B23" s="372" t="s">
        <v>23</v>
      </c>
      <c r="C23" s="439" t="s">
        <v>26</v>
      </c>
      <c r="D23" s="373">
        <v>2015</v>
      </c>
      <c r="E23" s="373">
        <f t="shared" si="6"/>
        <v>8</v>
      </c>
      <c r="F23" s="391" t="s">
        <v>16</v>
      </c>
      <c r="G23" s="375">
        <f t="shared" si="7"/>
        <v>4.8611111111111112E-2</v>
      </c>
      <c r="H23" s="376">
        <f t="shared" si="8"/>
        <v>41</v>
      </c>
      <c r="I23" s="377">
        <f t="shared" si="9"/>
        <v>37</v>
      </c>
      <c r="J23" s="378">
        <f t="shared" si="10"/>
        <v>5</v>
      </c>
      <c r="K23" s="379">
        <v>12</v>
      </c>
      <c r="L23" s="376">
        <v>4</v>
      </c>
      <c r="M23" s="376">
        <v>8</v>
      </c>
      <c r="N23" s="376">
        <v>10</v>
      </c>
      <c r="O23" s="380">
        <v>7</v>
      </c>
      <c r="P23" s="381">
        <v>4.8611111111111112E-2</v>
      </c>
      <c r="Q23" s="382">
        <v>5.6944444444444443E-2</v>
      </c>
      <c r="R23" s="382">
        <v>5.4166666666666669E-2</v>
      </c>
      <c r="S23" s="383">
        <v>5.1388888888888894E-2</v>
      </c>
      <c r="T23" s="384">
        <v>5.4166666666666669E-2</v>
      </c>
      <c r="U23" s="385">
        <v>2</v>
      </c>
      <c r="V23" s="387">
        <v>8</v>
      </c>
      <c r="W23" s="386">
        <v>4</v>
      </c>
      <c r="X23" s="386">
        <v>3</v>
      </c>
      <c r="Y23" s="388">
        <v>5</v>
      </c>
    </row>
    <row r="24" spans="1:25" x14ac:dyDescent="0.3">
      <c r="A24" s="389">
        <v>4</v>
      </c>
      <c r="B24" s="372" t="s">
        <v>23</v>
      </c>
      <c r="C24" s="396" t="s">
        <v>28</v>
      </c>
      <c r="D24" s="397">
        <v>2015</v>
      </c>
      <c r="E24" s="397">
        <f t="shared" si="6"/>
        <v>8</v>
      </c>
      <c r="F24" s="395" t="s">
        <v>18</v>
      </c>
      <c r="G24" s="375">
        <f t="shared" si="7"/>
        <v>4.9999999999999996E-2</v>
      </c>
      <c r="H24" s="376">
        <f t="shared" si="8"/>
        <v>43</v>
      </c>
      <c r="I24" s="377">
        <f t="shared" si="9"/>
        <v>37</v>
      </c>
      <c r="J24" s="378">
        <f t="shared" si="10"/>
        <v>5</v>
      </c>
      <c r="K24" s="379">
        <v>8</v>
      </c>
      <c r="L24" s="376">
        <v>7</v>
      </c>
      <c r="M24" s="392">
        <v>6</v>
      </c>
      <c r="N24" s="376">
        <v>12</v>
      </c>
      <c r="O24" s="380">
        <v>10</v>
      </c>
      <c r="P24" s="381">
        <v>4.9999999999999996E-2</v>
      </c>
      <c r="Q24" s="382">
        <v>5.486111111111111E-2</v>
      </c>
      <c r="R24" s="382">
        <v>5.486111111111111E-2</v>
      </c>
      <c r="S24" s="383">
        <v>5.1388888888888894E-2</v>
      </c>
      <c r="T24" s="384">
        <v>4.9999999999999996E-2</v>
      </c>
      <c r="U24" s="385">
        <v>4</v>
      </c>
      <c r="V24" s="387">
        <v>5</v>
      </c>
      <c r="W24" s="387">
        <v>6</v>
      </c>
      <c r="X24" s="386">
        <v>2</v>
      </c>
      <c r="Y24" s="388">
        <v>3</v>
      </c>
    </row>
    <row r="25" spans="1:25" x14ac:dyDescent="0.3">
      <c r="A25" s="389">
        <v>5</v>
      </c>
      <c r="B25" s="372" t="s">
        <v>23</v>
      </c>
      <c r="C25" s="401" t="s">
        <v>29</v>
      </c>
      <c r="D25" s="397">
        <v>2015</v>
      </c>
      <c r="E25" s="397">
        <f t="shared" si="6"/>
        <v>8</v>
      </c>
      <c r="F25" s="395" t="s">
        <v>18</v>
      </c>
      <c r="G25" s="375">
        <f t="shared" si="7"/>
        <v>5.0694444444444452E-2</v>
      </c>
      <c r="H25" s="376">
        <f t="shared" si="8"/>
        <v>28</v>
      </c>
      <c r="I25" s="377">
        <f t="shared" si="9"/>
        <v>28</v>
      </c>
      <c r="J25" s="378">
        <f t="shared" si="10"/>
        <v>4</v>
      </c>
      <c r="K25" s="379">
        <v>7</v>
      </c>
      <c r="L25" s="376">
        <v>6</v>
      </c>
      <c r="M25" s="376">
        <v>7</v>
      </c>
      <c r="N25" s="376"/>
      <c r="O25" s="403">
        <v>8</v>
      </c>
      <c r="P25" s="381">
        <v>5.0694444444444452E-2</v>
      </c>
      <c r="Q25" s="382">
        <v>5.486111111111111E-2</v>
      </c>
      <c r="R25" s="382">
        <v>5.4166666666666669E-2</v>
      </c>
      <c r="S25" s="383"/>
      <c r="T25" s="384">
        <v>5.2083333333333336E-2</v>
      </c>
      <c r="U25" s="394">
        <v>5</v>
      </c>
      <c r="V25" s="387">
        <v>6</v>
      </c>
      <c r="W25" s="387">
        <v>5</v>
      </c>
      <c r="X25" s="387"/>
      <c r="Y25" s="388">
        <v>4</v>
      </c>
    </row>
    <row r="26" spans="1:25" x14ac:dyDescent="0.3">
      <c r="A26" s="389">
        <v>6</v>
      </c>
      <c r="B26" s="372" t="s">
        <v>23</v>
      </c>
      <c r="C26" s="401" t="s">
        <v>30</v>
      </c>
      <c r="D26" s="397">
        <v>2015</v>
      </c>
      <c r="E26" s="397">
        <f t="shared" si="6"/>
        <v>8</v>
      </c>
      <c r="F26" s="395" t="s">
        <v>18</v>
      </c>
      <c r="G26" s="375">
        <f t="shared" si="7"/>
        <v>5.6250000000000001E-2</v>
      </c>
      <c r="H26" s="376">
        <f t="shared" si="8"/>
        <v>27</v>
      </c>
      <c r="I26" s="377">
        <f t="shared" si="9"/>
        <v>24</v>
      </c>
      <c r="J26" s="378">
        <f t="shared" si="10"/>
        <v>5</v>
      </c>
      <c r="K26" s="405">
        <v>6</v>
      </c>
      <c r="L26" s="392">
        <v>3</v>
      </c>
      <c r="M26" s="392">
        <v>5</v>
      </c>
      <c r="N26" s="392">
        <v>7</v>
      </c>
      <c r="O26" s="403">
        <v>6</v>
      </c>
      <c r="P26" s="381">
        <v>5.6944444444444443E-2</v>
      </c>
      <c r="Q26" s="382">
        <v>5.7638888888888885E-2</v>
      </c>
      <c r="R26" s="382">
        <v>5.9027777777777783E-2</v>
      </c>
      <c r="S26" s="383">
        <v>5.6250000000000001E-2</v>
      </c>
      <c r="T26" s="384">
        <v>5.7638888888888885E-2</v>
      </c>
      <c r="U26" s="394">
        <v>6</v>
      </c>
      <c r="V26" s="387">
        <v>9</v>
      </c>
      <c r="W26" s="387">
        <v>7</v>
      </c>
      <c r="X26" s="387">
        <v>5</v>
      </c>
      <c r="Y26" s="388">
        <v>6</v>
      </c>
    </row>
    <row r="27" spans="1:25" x14ac:dyDescent="0.3">
      <c r="A27" s="389">
        <v>7</v>
      </c>
      <c r="B27" s="372" t="s">
        <v>23</v>
      </c>
      <c r="C27" s="396" t="s">
        <v>176</v>
      </c>
      <c r="D27" s="397">
        <v>2016</v>
      </c>
      <c r="E27" s="397">
        <f t="shared" si="6"/>
        <v>7</v>
      </c>
      <c r="F27" s="398" t="s">
        <v>18</v>
      </c>
      <c r="G27" s="375">
        <f t="shared" si="7"/>
        <v>5.1388888888888894E-2</v>
      </c>
      <c r="H27" s="376">
        <f t="shared" si="8"/>
        <v>22</v>
      </c>
      <c r="I27" s="377">
        <f t="shared" si="9"/>
        <v>22</v>
      </c>
      <c r="J27" s="378">
        <f t="shared" si="10"/>
        <v>2</v>
      </c>
      <c r="K27" s="399"/>
      <c r="L27" s="376">
        <v>10</v>
      </c>
      <c r="M27" s="392">
        <v>12</v>
      </c>
      <c r="N27" s="392"/>
      <c r="O27" s="403"/>
      <c r="P27" s="404"/>
      <c r="Q27" s="382">
        <v>5.2083333333333336E-2</v>
      </c>
      <c r="R27" s="382">
        <v>5.1388888888888894E-2</v>
      </c>
      <c r="S27" s="383"/>
      <c r="T27" s="384"/>
      <c r="U27" s="394"/>
      <c r="V27" s="386">
        <v>3</v>
      </c>
      <c r="W27" s="386">
        <v>2</v>
      </c>
      <c r="X27" s="387"/>
      <c r="Y27" s="388"/>
    </row>
    <row r="28" spans="1:25" x14ac:dyDescent="0.3">
      <c r="A28" s="389">
        <v>8</v>
      </c>
      <c r="B28" s="372" t="s">
        <v>23</v>
      </c>
      <c r="C28" s="401" t="s">
        <v>32</v>
      </c>
      <c r="D28" s="397">
        <v>2015</v>
      </c>
      <c r="E28" s="397">
        <f t="shared" si="6"/>
        <v>8</v>
      </c>
      <c r="F28" s="395" t="s">
        <v>18</v>
      </c>
      <c r="G28" s="375">
        <f t="shared" si="7"/>
        <v>5.9722222222222225E-2</v>
      </c>
      <c r="H28" s="376">
        <f t="shared" si="8"/>
        <v>15</v>
      </c>
      <c r="I28" s="377">
        <f t="shared" si="9"/>
        <v>15</v>
      </c>
      <c r="J28" s="378">
        <f t="shared" si="10"/>
        <v>4</v>
      </c>
      <c r="K28" s="379">
        <v>4</v>
      </c>
      <c r="L28" s="392">
        <v>1</v>
      </c>
      <c r="M28" s="392"/>
      <c r="N28" s="392">
        <v>6</v>
      </c>
      <c r="O28" s="403">
        <v>4</v>
      </c>
      <c r="P28" s="381">
        <v>6.0416666666666667E-2</v>
      </c>
      <c r="Q28" s="382">
        <v>6.25E-2</v>
      </c>
      <c r="R28" s="382"/>
      <c r="S28" s="383">
        <v>6.3194444444444442E-2</v>
      </c>
      <c r="T28" s="384">
        <v>5.9722222222222225E-2</v>
      </c>
      <c r="U28" s="394">
        <v>8</v>
      </c>
      <c r="V28" s="387">
        <v>12</v>
      </c>
      <c r="W28" s="387"/>
      <c r="X28" s="387">
        <v>6</v>
      </c>
      <c r="Y28" s="388">
        <v>9</v>
      </c>
    </row>
    <row r="29" spans="1:25" x14ac:dyDescent="0.3">
      <c r="A29" s="389">
        <v>9</v>
      </c>
      <c r="B29" s="372" t="s">
        <v>23</v>
      </c>
      <c r="C29" s="401" t="s">
        <v>31</v>
      </c>
      <c r="D29" s="397">
        <v>2015</v>
      </c>
      <c r="E29" s="397">
        <f t="shared" si="6"/>
        <v>8</v>
      </c>
      <c r="F29" s="395" t="s">
        <v>18</v>
      </c>
      <c r="G29" s="375">
        <f t="shared" si="7"/>
        <v>5.6944444444444443E-2</v>
      </c>
      <c r="H29" s="376">
        <f t="shared" si="8"/>
        <v>13</v>
      </c>
      <c r="I29" s="377">
        <f t="shared" si="9"/>
        <v>13</v>
      </c>
      <c r="J29" s="378">
        <f t="shared" si="10"/>
        <v>3</v>
      </c>
      <c r="K29" s="379">
        <v>5</v>
      </c>
      <c r="L29" s="376">
        <v>5</v>
      </c>
      <c r="M29" s="376"/>
      <c r="N29" s="392"/>
      <c r="O29" s="440">
        <v>3</v>
      </c>
      <c r="P29" s="381">
        <v>5.7638888888888885E-2</v>
      </c>
      <c r="Q29" s="382">
        <v>5.6944444444444443E-2</v>
      </c>
      <c r="R29" s="382"/>
      <c r="S29" s="383"/>
      <c r="T29" s="384">
        <v>5.9027777777777783E-2</v>
      </c>
      <c r="U29" s="394">
        <v>7</v>
      </c>
      <c r="V29" s="387">
        <v>7</v>
      </c>
      <c r="W29" s="387"/>
      <c r="X29" s="387"/>
      <c r="Y29" s="388">
        <v>8</v>
      </c>
    </row>
    <row r="30" spans="1:25" x14ac:dyDescent="0.3">
      <c r="A30" s="389">
        <v>10</v>
      </c>
      <c r="B30" s="372" t="s">
        <v>23</v>
      </c>
      <c r="C30" s="401" t="s">
        <v>34</v>
      </c>
      <c r="D30" s="397">
        <v>2015</v>
      </c>
      <c r="E30" s="397">
        <f t="shared" si="6"/>
        <v>8</v>
      </c>
      <c r="F30" s="395" t="s">
        <v>18</v>
      </c>
      <c r="G30" s="375">
        <f t="shared" si="7"/>
        <v>6.25E-2</v>
      </c>
      <c r="H30" s="376">
        <f t="shared" si="8"/>
        <v>12</v>
      </c>
      <c r="I30" s="377">
        <f t="shared" si="9"/>
        <v>11</v>
      </c>
      <c r="J30" s="378">
        <f t="shared" si="10"/>
        <v>5</v>
      </c>
      <c r="K30" s="379">
        <v>2</v>
      </c>
      <c r="L30" s="392">
        <v>1</v>
      </c>
      <c r="M30" s="392">
        <v>3</v>
      </c>
      <c r="N30" s="392">
        <v>5</v>
      </c>
      <c r="O30" s="403">
        <v>1</v>
      </c>
      <c r="P30" s="381">
        <v>6.5277777777777782E-2</v>
      </c>
      <c r="Q30" s="382">
        <v>6.6666666666666666E-2</v>
      </c>
      <c r="R30" s="382">
        <v>6.5972222222222224E-2</v>
      </c>
      <c r="S30" s="383">
        <v>6.5972222222222224E-2</v>
      </c>
      <c r="T30" s="384">
        <v>6.25E-2</v>
      </c>
      <c r="U30" s="394">
        <v>10</v>
      </c>
      <c r="V30" s="387">
        <v>13</v>
      </c>
      <c r="W30" s="387">
        <v>9</v>
      </c>
      <c r="X30" s="387">
        <v>7</v>
      </c>
      <c r="Y30" s="388">
        <v>11</v>
      </c>
    </row>
    <row r="31" spans="1:25" x14ac:dyDescent="0.3">
      <c r="A31" s="389">
        <v>11</v>
      </c>
      <c r="B31" s="372" t="s">
        <v>23</v>
      </c>
      <c r="C31" s="390" t="s">
        <v>203</v>
      </c>
      <c r="D31" s="373">
        <v>2016</v>
      </c>
      <c r="E31" s="373">
        <f t="shared" si="6"/>
        <v>7</v>
      </c>
      <c r="F31" s="391" t="s">
        <v>16</v>
      </c>
      <c r="G31" s="375">
        <f t="shared" si="7"/>
        <v>6.25E-2</v>
      </c>
      <c r="H31" s="376">
        <f t="shared" si="8"/>
        <v>9</v>
      </c>
      <c r="I31" s="377">
        <f t="shared" si="9"/>
        <v>9</v>
      </c>
      <c r="J31" s="378">
        <f t="shared" si="10"/>
        <v>3</v>
      </c>
      <c r="K31" s="379">
        <v>3</v>
      </c>
      <c r="L31" s="376"/>
      <c r="M31" s="392">
        <v>2</v>
      </c>
      <c r="N31" s="392">
        <v>4</v>
      </c>
      <c r="O31" s="440"/>
      <c r="P31" s="381">
        <v>6.25E-2</v>
      </c>
      <c r="Q31" s="382"/>
      <c r="R31" s="382">
        <v>6.805555555555555E-2</v>
      </c>
      <c r="S31" s="383">
        <v>7.1527777777777787E-2</v>
      </c>
      <c r="T31" s="384"/>
      <c r="U31" s="394">
        <v>9</v>
      </c>
      <c r="V31" s="387"/>
      <c r="W31" s="387">
        <v>10</v>
      </c>
      <c r="X31" s="387">
        <v>8</v>
      </c>
      <c r="Y31" s="388"/>
    </row>
    <row r="32" spans="1:25" x14ac:dyDescent="0.3">
      <c r="A32" s="389">
        <v>12</v>
      </c>
      <c r="B32" s="372" t="s">
        <v>23</v>
      </c>
      <c r="C32" s="401" t="s">
        <v>174</v>
      </c>
      <c r="D32" s="397">
        <v>2015</v>
      </c>
      <c r="E32" s="397">
        <f t="shared" si="6"/>
        <v>8</v>
      </c>
      <c r="F32" s="395" t="s">
        <v>43</v>
      </c>
      <c r="G32" s="375">
        <f t="shared" si="7"/>
        <v>5.2777777777777778E-2</v>
      </c>
      <c r="H32" s="376">
        <f t="shared" si="8"/>
        <v>8</v>
      </c>
      <c r="I32" s="377">
        <f t="shared" si="9"/>
        <v>8</v>
      </c>
      <c r="J32" s="378">
        <f t="shared" si="10"/>
        <v>1</v>
      </c>
      <c r="K32" s="402"/>
      <c r="L32" s="376">
        <v>8</v>
      </c>
      <c r="M32" s="392"/>
      <c r="N32" s="392"/>
      <c r="O32" s="441"/>
      <c r="P32" s="400"/>
      <c r="Q32" s="382">
        <v>5.2777777777777778E-2</v>
      </c>
      <c r="R32" s="382"/>
      <c r="S32" s="383"/>
      <c r="T32" s="384"/>
      <c r="U32" s="394"/>
      <c r="V32" s="386">
        <v>4</v>
      </c>
      <c r="W32" s="387"/>
      <c r="X32" s="387"/>
      <c r="Y32" s="388"/>
    </row>
    <row r="33" spans="1:25" x14ac:dyDescent="0.3">
      <c r="A33" s="389">
        <v>13</v>
      </c>
      <c r="B33" s="372" t="s">
        <v>23</v>
      </c>
      <c r="C33" s="396" t="s">
        <v>243</v>
      </c>
      <c r="D33" s="397">
        <v>2016</v>
      </c>
      <c r="E33" s="397">
        <f t="shared" si="6"/>
        <v>7</v>
      </c>
      <c r="F33" s="398" t="s">
        <v>16</v>
      </c>
      <c r="G33" s="375">
        <f t="shared" si="7"/>
        <v>5.5555555555555552E-2</v>
      </c>
      <c r="H33" s="376">
        <f t="shared" si="8"/>
        <v>8</v>
      </c>
      <c r="I33" s="377">
        <f t="shared" si="9"/>
        <v>8</v>
      </c>
      <c r="J33" s="378">
        <f t="shared" si="10"/>
        <v>1</v>
      </c>
      <c r="K33" s="442"/>
      <c r="L33" s="392"/>
      <c r="M33" s="376"/>
      <c r="N33" s="392">
        <v>8</v>
      </c>
      <c r="O33" s="380"/>
      <c r="P33" s="400"/>
      <c r="Q33" s="382"/>
      <c r="R33" s="382"/>
      <c r="S33" s="383">
        <v>5.5555555555555552E-2</v>
      </c>
      <c r="T33" s="384"/>
      <c r="U33" s="394"/>
      <c r="V33" s="387"/>
      <c r="W33" s="387"/>
      <c r="X33" s="386">
        <v>4</v>
      </c>
      <c r="Y33" s="388"/>
    </row>
    <row r="34" spans="1:25" x14ac:dyDescent="0.3">
      <c r="A34" s="389">
        <v>14</v>
      </c>
      <c r="B34" s="372" t="s">
        <v>23</v>
      </c>
      <c r="C34" s="401" t="s">
        <v>175</v>
      </c>
      <c r="D34" s="397">
        <v>2015</v>
      </c>
      <c r="E34" s="397">
        <f t="shared" si="6"/>
        <v>8</v>
      </c>
      <c r="F34" s="443" t="s">
        <v>18</v>
      </c>
      <c r="G34" s="375">
        <f t="shared" si="7"/>
        <v>5.9027777777777783E-2</v>
      </c>
      <c r="H34" s="376">
        <f t="shared" si="8"/>
        <v>8</v>
      </c>
      <c r="I34" s="377">
        <f t="shared" si="9"/>
        <v>8</v>
      </c>
      <c r="J34" s="378">
        <f t="shared" si="10"/>
        <v>3</v>
      </c>
      <c r="K34" s="442"/>
      <c r="L34" s="376">
        <v>2</v>
      </c>
      <c r="M34" s="393">
        <v>4</v>
      </c>
      <c r="N34" s="392"/>
      <c r="O34" s="403">
        <v>2</v>
      </c>
      <c r="P34" s="400"/>
      <c r="Q34" s="382">
        <v>5.9027777777777783E-2</v>
      </c>
      <c r="R34" s="382">
        <v>6.3194444444444442E-2</v>
      </c>
      <c r="S34" s="383"/>
      <c r="T34" s="384">
        <v>6.1111111111111116E-2</v>
      </c>
      <c r="U34" s="394"/>
      <c r="V34" s="387">
        <v>10</v>
      </c>
      <c r="W34" s="387">
        <v>8</v>
      </c>
      <c r="X34" s="387"/>
      <c r="Y34" s="388">
        <v>10</v>
      </c>
    </row>
    <row r="35" spans="1:25" x14ac:dyDescent="0.3">
      <c r="A35" s="389">
        <v>15</v>
      </c>
      <c r="B35" s="372" t="s">
        <v>23</v>
      </c>
      <c r="C35" s="390" t="s">
        <v>261</v>
      </c>
      <c r="D35" s="373">
        <v>2016</v>
      </c>
      <c r="E35" s="373">
        <f t="shared" si="6"/>
        <v>7</v>
      </c>
      <c r="F35" s="391" t="s">
        <v>18</v>
      </c>
      <c r="G35" s="375">
        <f t="shared" si="7"/>
        <v>5.9027777777777783E-2</v>
      </c>
      <c r="H35" s="376">
        <f t="shared" si="8"/>
        <v>5</v>
      </c>
      <c r="I35" s="377">
        <f t="shared" si="9"/>
        <v>5</v>
      </c>
      <c r="J35" s="378">
        <f t="shared" si="10"/>
        <v>1</v>
      </c>
      <c r="K35" s="379"/>
      <c r="L35" s="376"/>
      <c r="M35" s="392"/>
      <c r="N35" s="392"/>
      <c r="O35" s="440">
        <v>5</v>
      </c>
      <c r="P35" s="381"/>
      <c r="Q35" s="382"/>
      <c r="R35" s="382"/>
      <c r="S35" s="383"/>
      <c r="T35" s="384">
        <v>5.9027777777777783E-2</v>
      </c>
      <c r="U35" s="394"/>
      <c r="V35" s="387"/>
      <c r="W35" s="387"/>
      <c r="X35" s="387"/>
      <c r="Y35" s="388">
        <v>7</v>
      </c>
    </row>
    <row r="36" spans="1:25" x14ac:dyDescent="0.3">
      <c r="A36" s="389">
        <v>16</v>
      </c>
      <c r="B36" s="372" t="s">
        <v>23</v>
      </c>
      <c r="C36" s="401" t="s">
        <v>177</v>
      </c>
      <c r="D36" s="397">
        <v>2016</v>
      </c>
      <c r="E36" s="397">
        <f t="shared" si="6"/>
        <v>7</v>
      </c>
      <c r="F36" s="395" t="s">
        <v>43</v>
      </c>
      <c r="G36" s="375">
        <f t="shared" si="7"/>
        <v>6.1111111111111116E-2</v>
      </c>
      <c r="H36" s="376">
        <f t="shared" si="8"/>
        <v>1</v>
      </c>
      <c r="I36" s="377">
        <f t="shared" si="9"/>
        <v>1</v>
      </c>
      <c r="J36" s="378">
        <f t="shared" si="10"/>
        <v>1</v>
      </c>
      <c r="K36" s="402"/>
      <c r="L36" s="376">
        <v>1</v>
      </c>
      <c r="M36" s="392"/>
      <c r="N36" s="392"/>
      <c r="O36" s="403"/>
      <c r="P36" s="400"/>
      <c r="Q36" s="382">
        <v>6.1111111111111116E-2</v>
      </c>
      <c r="R36" s="382"/>
      <c r="S36" s="383"/>
      <c r="T36" s="384"/>
      <c r="U36" s="394"/>
      <c r="V36" s="387">
        <v>11</v>
      </c>
      <c r="W36" s="387"/>
      <c r="X36" s="387"/>
      <c r="Y36" s="388"/>
    </row>
    <row r="37" spans="1:25" ht="15" thickBot="1" x14ac:dyDescent="0.35">
      <c r="A37" s="444">
        <v>16</v>
      </c>
      <c r="B37" s="445"/>
      <c r="C37" s="446"/>
      <c r="D37" s="447"/>
      <c r="E37" s="448"/>
      <c r="F37" s="449"/>
      <c r="G37" s="450"/>
      <c r="H37" s="451"/>
      <c r="I37" s="452"/>
      <c r="J37" s="453" t="s">
        <v>146</v>
      </c>
      <c r="K37" s="454">
        <f>COUNTIF(K21:K36,"&gt;-1")</f>
        <v>10</v>
      </c>
      <c r="L37" s="454">
        <f t="shared" ref="L37:O37" si="11">COUNTIF(L21:L36,"&gt;-1")</f>
        <v>13</v>
      </c>
      <c r="M37" s="454">
        <f t="shared" si="11"/>
        <v>10</v>
      </c>
      <c r="N37" s="454">
        <f t="shared" si="11"/>
        <v>8</v>
      </c>
      <c r="O37" s="454">
        <f t="shared" si="11"/>
        <v>11</v>
      </c>
      <c r="P37" s="455"/>
      <c r="Q37" s="456"/>
      <c r="R37" s="457"/>
      <c r="S37" s="458"/>
      <c r="T37" s="459"/>
      <c r="U37" s="460"/>
      <c r="V37" s="461"/>
      <c r="W37" s="462"/>
      <c r="X37" s="462"/>
      <c r="Y37" s="463"/>
    </row>
    <row r="38" spans="1:25" x14ac:dyDescent="0.3">
      <c r="A38" s="418"/>
      <c r="B38" s="419" t="s">
        <v>35</v>
      </c>
      <c r="C38" s="420" t="s">
        <v>36</v>
      </c>
      <c r="D38" s="541" t="s">
        <v>148</v>
      </c>
      <c r="E38" s="541"/>
      <c r="F38" s="422" t="s">
        <v>262</v>
      </c>
      <c r="G38" s="539" t="s">
        <v>39</v>
      </c>
      <c r="H38" s="540"/>
      <c r="I38" s="423" t="s">
        <v>119</v>
      </c>
      <c r="J38" s="424" t="s">
        <v>119</v>
      </c>
      <c r="K38" s="330" t="s">
        <v>120</v>
      </c>
      <c r="L38" s="331"/>
      <c r="M38" s="331"/>
      <c r="N38" s="331"/>
      <c r="O38" s="332"/>
      <c r="P38" s="425" t="s">
        <v>121</v>
      </c>
      <c r="Q38" s="426"/>
      <c r="R38" s="426"/>
      <c r="S38" s="427"/>
      <c r="T38" s="428"/>
      <c r="U38" s="330" t="s">
        <v>122</v>
      </c>
      <c r="V38" s="335"/>
      <c r="W38" s="331"/>
      <c r="X38" s="331"/>
      <c r="Y38" s="334"/>
    </row>
    <row r="39" spans="1:25" ht="15" thickBot="1" x14ac:dyDescent="0.35">
      <c r="A39" s="336" t="s">
        <v>123</v>
      </c>
      <c r="B39" s="337" t="s">
        <v>124</v>
      </c>
      <c r="C39" s="338" t="s">
        <v>125</v>
      </c>
      <c r="D39" s="339" t="s">
        <v>10</v>
      </c>
      <c r="E39" s="340" t="s">
        <v>11</v>
      </c>
      <c r="F39" s="341" t="s">
        <v>126</v>
      </c>
      <c r="G39" s="336" t="s">
        <v>127</v>
      </c>
      <c r="H39" s="342" t="s">
        <v>128</v>
      </c>
      <c r="I39" s="343" t="s">
        <v>129</v>
      </c>
      <c r="J39" s="344" t="s">
        <v>130</v>
      </c>
      <c r="K39" s="345" t="s">
        <v>131</v>
      </c>
      <c r="L39" s="337" t="s">
        <v>132</v>
      </c>
      <c r="M39" s="337" t="s">
        <v>133</v>
      </c>
      <c r="N39" s="337" t="s">
        <v>134</v>
      </c>
      <c r="O39" s="346" t="s">
        <v>135</v>
      </c>
      <c r="P39" s="347" t="s">
        <v>136</v>
      </c>
      <c r="Q39" s="348" t="s">
        <v>137</v>
      </c>
      <c r="R39" s="349" t="s">
        <v>138</v>
      </c>
      <c r="S39" s="350" t="s">
        <v>139</v>
      </c>
      <c r="T39" s="344" t="s">
        <v>140</v>
      </c>
      <c r="U39" s="351" t="s">
        <v>141</v>
      </c>
      <c r="V39" s="342" t="s">
        <v>142</v>
      </c>
      <c r="W39" s="342" t="s">
        <v>143</v>
      </c>
      <c r="X39" s="342" t="s">
        <v>144</v>
      </c>
      <c r="Y39" s="352" t="s">
        <v>145</v>
      </c>
    </row>
    <row r="40" spans="1:25" x14ac:dyDescent="0.3">
      <c r="A40" s="353">
        <v>1</v>
      </c>
      <c r="B40" s="354" t="s">
        <v>35</v>
      </c>
      <c r="C40" s="577" t="s">
        <v>173</v>
      </c>
      <c r="D40" s="430">
        <v>2013</v>
      </c>
      <c r="E40" s="430">
        <f t="shared" ref="E40:E56" si="12">SUM(2023-D40)</f>
        <v>10</v>
      </c>
      <c r="F40" s="464" t="s">
        <v>43</v>
      </c>
      <c r="G40" s="432">
        <f t="shared" ref="G40:G56" si="13">MIN(P40:T40)</f>
        <v>0.13263888888888889</v>
      </c>
      <c r="H40" s="358">
        <f t="shared" ref="H40:H56" si="14">SUM(K40:O40)</f>
        <v>57</v>
      </c>
      <c r="I40" s="359">
        <f t="shared" ref="I40:I56" si="15">IF(COUNTIF(K40:O40,"&gt;=0")&lt;4,SUM(K40:O40),SUM(LARGE(K40:O40,1),LARGE(K40:O40,2),LARGE(K40:O40,3),LARGE(K40:O40,4)))</f>
        <v>57</v>
      </c>
      <c r="J40" s="360">
        <f t="shared" ref="J40:J56" si="16">COUNTIF(K40:O40,"&gt;0")</f>
        <v>4</v>
      </c>
      <c r="K40" s="465"/>
      <c r="L40" s="466">
        <v>15</v>
      </c>
      <c r="M40" s="466">
        <v>15</v>
      </c>
      <c r="N40" s="466">
        <v>15</v>
      </c>
      <c r="O40" s="363">
        <v>12</v>
      </c>
      <c r="P40" s="467"/>
      <c r="Q40" s="365">
        <v>0.13263888888888889</v>
      </c>
      <c r="R40" s="365">
        <v>0.14027777777777778</v>
      </c>
      <c r="S40" s="366" t="s">
        <v>119</v>
      </c>
      <c r="T40" s="367">
        <v>0.13263888888888889</v>
      </c>
      <c r="U40" s="468"/>
      <c r="V40" s="369">
        <v>1</v>
      </c>
      <c r="W40" s="369">
        <v>1</v>
      </c>
      <c r="X40" s="369">
        <v>1</v>
      </c>
      <c r="Y40" s="370">
        <v>2</v>
      </c>
    </row>
    <row r="41" spans="1:25" x14ac:dyDescent="0.3">
      <c r="A41" s="371">
        <v>2</v>
      </c>
      <c r="B41" s="372" t="s">
        <v>35</v>
      </c>
      <c r="C41" s="469" t="s">
        <v>40</v>
      </c>
      <c r="D41" s="397">
        <v>2013</v>
      </c>
      <c r="E41" s="397">
        <f t="shared" si="12"/>
        <v>10</v>
      </c>
      <c r="F41" s="443" t="s">
        <v>41</v>
      </c>
      <c r="G41" s="434">
        <f t="shared" si="13"/>
        <v>0.12916666666666668</v>
      </c>
      <c r="H41" s="376">
        <f t="shared" si="14"/>
        <v>54</v>
      </c>
      <c r="I41" s="377">
        <f t="shared" si="15"/>
        <v>54</v>
      </c>
      <c r="J41" s="378">
        <f t="shared" si="16"/>
        <v>4</v>
      </c>
      <c r="K41" s="435">
        <v>15</v>
      </c>
      <c r="L41" s="376">
        <v>12</v>
      </c>
      <c r="M41" s="376"/>
      <c r="N41" s="376">
        <v>12</v>
      </c>
      <c r="O41" s="578">
        <v>15</v>
      </c>
      <c r="P41" s="381">
        <v>0.1423611111111111</v>
      </c>
      <c r="Q41" s="382">
        <v>0.13472222222222222</v>
      </c>
      <c r="R41" s="382"/>
      <c r="S41" s="383" t="s">
        <v>119</v>
      </c>
      <c r="T41" s="384">
        <v>0.12916666666666668</v>
      </c>
      <c r="U41" s="437">
        <v>1</v>
      </c>
      <c r="V41" s="386">
        <v>2</v>
      </c>
      <c r="W41" s="387"/>
      <c r="X41" s="386">
        <v>2</v>
      </c>
      <c r="Y41" s="579">
        <v>1</v>
      </c>
    </row>
    <row r="42" spans="1:25" x14ac:dyDescent="0.3">
      <c r="A42" s="371">
        <v>3</v>
      </c>
      <c r="B42" s="372" t="s">
        <v>35</v>
      </c>
      <c r="C42" s="401" t="s">
        <v>47</v>
      </c>
      <c r="D42" s="397">
        <v>2014</v>
      </c>
      <c r="E42" s="397">
        <f t="shared" si="12"/>
        <v>9</v>
      </c>
      <c r="F42" s="395" t="s">
        <v>16</v>
      </c>
      <c r="G42" s="375">
        <f t="shared" si="13"/>
        <v>0.1361111111111111</v>
      </c>
      <c r="H42" s="376">
        <f t="shared" si="14"/>
        <v>45</v>
      </c>
      <c r="I42" s="377">
        <f t="shared" si="15"/>
        <v>38</v>
      </c>
      <c r="J42" s="378">
        <f t="shared" si="16"/>
        <v>5</v>
      </c>
      <c r="K42" s="379">
        <v>7</v>
      </c>
      <c r="L42" s="392">
        <v>10</v>
      </c>
      <c r="M42" s="392">
        <v>12</v>
      </c>
      <c r="N42" s="392">
        <v>8</v>
      </c>
      <c r="O42" s="403">
        <v>8</v>
      </c>
      <c r="P42" s="381">
        <v>0.15416666666666667</v>
      </c>
      <c r="Q42" s="382">
        <v>0.1423611111111111</v>
      </c>
      <c r="R42" s="382">
        <v>0.14583333333333334</v>
      </c>
      <c r="S42" s="383" t="s">
        <v>119</v>
      </c>
      <c r="T42" s="384">
        <v>0.1361111111111111</v>
      </c>
      <c r="U42" s="394">
        <v>5</v>
      </c>
      <c r="V42" s="386">
        <v>3</v>
      </c>
      <c r="W42" s="386">
        <v>2</v>
      </c>
      <c r="X42" s="386">
        <v>4</v>
      </c>
      <c r="Y42" s="388">
        <v>4</v>
      </c>
    </row>
    <row r="43" spans="1:25" x14ac:dyDescent="0.3">
      <c r="A43" s="389">
        <v>4</v>
      </c>
      <c r="B43" s="372" t="s">
        <v>35</v>
      </c>
      <c r="C43" s="396" t="s">
        <v>44</v>
      </c>
      <c r="D43" s="397">
        <v>2013</v>
      </c>
      <c r="E43" s="397">
        <f t="shared" si="12"/>
        <v>10</v>
      </c>
      <c r="F43" s="395" t="s">
        <v>43</v>
      </c>
      <c r="G43" s="375">
        <f t="shared" si="13"/>
        <v>0.14652777777777778</v>
      </c>
      <c r="H43" s="376">
        <f t="shared" si="14"/>
        <v>39</v>
      </c>
      <c r="I43" s="377">
        <f t="shared" si="15"/>
        <v>33</v>
      </c>
      <c r="J43" s="378">
        <f t="shared" si="16"/>
        <v>5</v>
      </c>
      <c r="K43" s="379">
        <v>10</v>
      </c>
      <c r="L43" s="376">
        <v>8</v>
      </c>
      <c r="M43" s="376">
        <v>8</v>
      </c>
      <c r="N43" s="376">
        <v>7</v>
      </c>
      <c r="O43" s="380">
        <v>6</v>
      </c>
      <c r="P43" s="381">
        <v>0.14861111111111111</v>
      </c>
      <c r="Q43" s="382">
        <v>0.14652777777777778</v>
      </c>
      <c r="R43" s="382">
        <v>0.14722222222222223</v>
      </c>
      <c r="S43" s="383" t="s">
        <v>119</v>
      </c>
      <c r="T43" s="384">
        <v>0.14652777777777778</v>
      </c>
      <c r="U43" s="385">
        <v>3</v>
      </c>
      <c r="V43" s="386">
        <v>4</v>
      </c>
      <c r="W43" s="386">
        <v>4</v>
      </c>
      <c r="X43" s="387">
        <v>5</v>
      </c>
      <c r="Y43" s="388">
        <v>6</v>
      </c>
    </row>
    <row r="44" spans="1:25" x14ac:dyDescent="0.3">
      <c r="A44" s="389">
        <v>5</v>
      </c>
      <c r="B44" s="372" t="s">
        <v>35</v>
      </c>
      <c r="C44" s="396" t="s">
        <v>48</v>
      </c>
      <c r="D44" s="397">
        <v>2013</v>
      </c>
      <c r="E44" s="397">
        <f t="shared" si="12"/>
        <v>10</v>
      </c>
      <c r="F44" s="395" t="s">
        <v>18</v>
      </c>
      <c r="G44" s="375">
        <f t="shared" si="13"/>
        <v>0.14652777777777778</v>
      </c>
      <c r="H44" s="376">
        <f t="shared" si="14"/>
        <v>34</v>
      </c>
      <c r="I44" s="377">
        <f t="shared" si="15"/>
        <v>29</v>
      </c>
      <c r="J44" s="378">
        <f t="shared" si="16"/>
        <v>5</v>
      </c>
      <c r="K44" s="405">
        <v>6</v>
      </c>
      <c r="L44" s="392">
        <v>7</v>
      </c>
      <c r="M44" s="392">
        <v>10</v>
      </c>
      <c r="N44" s="392">
        <v>6</v>
      </c>
      <c r="O44" s="403">
        <v>5</v>
      </c>
      <c r="P44" s="381">
        <v>0.15902777777777777</v>
      </c>
      <c r="Q44" s="382">
        <v>0.14791666666666667</v>
      </c>
      <c r="R44" s="382">
        <v>0.14652777777777778</v>
      </c>
      <c r="S44" s="383" t="s">
        <v>119</v>
      </c>
      <c r="T44" s="384">
        <v>0.14722222222222223</v>
      </c>
      <c r="U44" s="394">
        <v>6</v>
      </c>
      <c r="V44" s="387">
        <v>5</v>
      </c>
      <c r="W44" s="386">
        <v>3</v>
      </c>
      <c r="X44" s="387">
        <v>6</v>
      </c>
      <c r="Y44" s="388">
        <v>7</v>
      </c>
    </row>
    <row r="45" spans="1:25" x14ac:dyDescent="0.3">
      <c r="A45" s="389">
        <v>6</v>
      </c>
      <c r="B45" s="372" t="s">
        <v>35</v>
      </c>
      <c r="C45" s="396" t="s">
        <v>50</v>
      </c>
      <c r="D45" s="397">
        <v>2014</v>
      </c>
      <c r="E45" s="397">
        <f t="shared" si="12"/>
        <v>9</v>
      </c>
      <c r="F45" s="395" t="s">
        <v>18</v>
      </c>
      <c r="G45" s="375">
        <f t="shared" si="13"/>
        <v>0.13680555555555554</v>
      </c>
      <c r="H45" s="376">
        <f t="shared" si="14"/>
        <v>26</v>
      </c>
      <c r="I45" s="377">
        <f t="shared" si="15"/>
        <v>26</v>
      </c>
      <c r="J45" s="378">
        <f t="shared" si="16"/>
        <v>4</v>
      </c>
      <c r="K45" s="379">
        <v>4</v>
      </c>
      <c r="L45" s="392">
        <v>5</v>
      </c>
      <c r="M45" s="392"/>
      <c r="N45" s="392">
        <v>10</v>
      </c>
      <c r="O45" s="403">
        <v>7</v>
      </c>
      <c r="P45" s="381">
        <v>0.16041666666666668</v>
      </c>
      <c r="Q45" s="382">
        <v>0.15347222222222223</v>
      </c>
      <c r="R45" s="382"/>
      <c r="S45" s="383" t="s">
        <v>119</v>
      </c>
      <c r="T45" s="384">
        <v>0.13680555555555554</v>
      </c>
      <c r="U45" s="394">
        <v>8</v>
      </c>
      <c r="V45" s="387">
        <v>7</v>
      </c>
      <c r="W45" s="387"/>
      <c r="X45" s="386">
        <v>3</v>
      </c>
      <c r="Y45" s="388">
        <v>5</v>
      </c>
    </row>
    <row r="46" spans="1:25" x14ac:dyDescent="0.3">
      <c r="A46" s="389">
        <v>7</v>
      </c>
      <c r="B46" s="372" t="s">
        <v>35</v>
      </c>
      <c r="C46" s="401" t="s">
        <v>49</v>
      </c>
      <c r="D46" s="397">
        <v>2014</v>
      </c>
      <c r="E46" s="397">
        <f t="shared" si="12"/>
        <v>9</v>
      </c>
      <c r="F46" s="395" t="s">
        <v>18</v>
      </c>
      <c r="G46" s="375">
        <f t="shared" si="13"/>
        <v>0.15277777777777776</v>
      </c>
      <c r="H46" s="376">
        <f t="shared" si="14"/>
        <v>23</v>
      </c>
      <c r="I46" s="377">
        <f t="shared" si="15"/>
        <v>20</v>
      </c>
      <c r="J46" s="378">
        <f t="shared" si="16"/>
        <v>5</v>
      </c>
      <c r="K46" s="379">
        <v>5</v>
      </c>
      <c r="L46" s="376">
        <v>6</v>
      </c>
      <c r="M46" s="392">
        <v>5</v>
      </c>
      <c r="N46" s="392">
        <v>4</v>
      </c>
      <c r="O46" s="403">
        <v>3</v>
      </c>
      <c r="P46" s="381">
        <v>0.15902777777777777</v>
      </c>
      <c r="Q46" s="382">
        <v>0.15277777777777776</v>
      </c>
      <c r="R46" s="382">
        <v>0.16111111111111112</v>
      </c>
      <c r="S46" s="383" t="s">
        <v>119</v>
      </c>
      <c r="T46" s="384">
        <v>0.15347222222222223</v>
      </c>
      <c r="U46" s="394">
        <v>7</v>
      </c>
      <c r="V46" s="387">
        <v>6</v>
      </c>
      <c r="W46" s="387">
        <v>7</v>
      </c>
      <c r="X46" s="387">
        <v>8</v>
      </c>
      <c r="Y46" s="388">
        <v>9</v>
      </c>
    </row>
    <row r="47" spans="1:25" x14ac:dyDescent="0.3">
      <c r="A47" s="389">
        <v>8</v>
      </c>
      <c r="B47" s="372" t="s">
        <v>35</v>
      </c>
      <c r="C47" s="401" t="s">
        <v>45</v>
      </c>
      <c r="D47" s="397">
        <v>2014</v>
      </c>
      <c r="E47" s="397">
        <f t="shared" si="12"/>
        <v>9</v>
      </c>
      <c r="F47" s="470" t="s">
        <v>46</v>
      </c>
      <c r="G47" s="375">
        <f t="shared" si="13"/>
        <v>0.14861111111111111</v>
      </c>
      <c r="H47" s="376">
        <f t="shared" si="14"/>
        <v>19</v>
      </c>
      <c r="I47" s="377">
        <f t="shared" si="15"/>
        <v>19</v>
      </c>
      <c r="J47" s="378">
        <f t="shared" si="16"/>
        <v>3</v>
      </c>
      <c r="K47" s="379">
        <v>8</v>
      </c>
      <c r="L47" s="376">
        <v>4</v>
      </c>
      <c r="M47" s="376">
        <v>7</v>
      </c>
      <c r="N47" s="376"/>
      <c r="O47" s="380"/>
      <c r="P47" s="381">
        <v>0.14861111111111111</v>
      </c>
      <c r="Q47" s="382">
        <v>0.15486111111111112</v>
      </c>
      <c r="R47" s="382">
        <v>0.15833333333333333</v>
      </c>
      <c r="S47" s="383"/>
      <c r="T47" s="384"/>
      <c r="U47" s="385">
        <v>4</v>
      </c>
      <c r="V47" s="387">
        <v>8</v>
      </c>
      <c r="W47" s="387">
        <v>5</v>
      </c>
      <c r="X47" s="387"/>
      <c r="Y47" s="388"/>
    </row>
    <row r="48" spans="1:25" x14ac:dyDescent="0.3">
      <c r="A48" s="389">
        <v>9</v>
      </c>
      <c r="B48" s="372" t="s">
        <v>35</v>
      </c>
      <c r="C48" s="401" t="s">
        <v>51</v>
      </c>
      <c r="D48" s="397">
        <v>2013</v>
      </c>
      <c r="E48" s="397">
        <f t="shared" si="12"/>
        <v>10</v>
      </c>
      <c r="F48" s="395" t="s">
        <v>18</v>
      </c>
      <c r="G48" s="375">
        <f t="shared" si="13"/>
        <v>0.15208333333333332</v>
      </c>
      <c r="H48" s="376">
        <f t="shared" si="14"/>
        <v>19</v>
      </c>
      <c r="I48" s="377">
        <f t="shared" si="15"/>
        <v>18</v>
      </c>
      <c r="J48" s="378">
        <f t="shared" si="16"/>
        <v>5</v>
      </c>
      <c r="K48" s="379">
        <v>3</v>
      </c>
      <c r="L48" s="392">
        <v>1</v>
      </c>
      <c r="M48" s="392">
        <v>6</v>
      </c>
      <c r="N48" s="392">
        <v>5</v>
      </c>
      <c r="O48" s="403">
        <v>4</v>
      </c>
      <c r="P48" s="381">
        <v>0.17569444444444446</v>
      </c>
      <c r="Q48" s="382">
        <v>0.16944444444444443</v>
      </c>
      <c r="R48" s="382">
        <v>0.16111111111111112</v>
      </c>
      <c r="S48" s="383" t="s">
        <v>119</v>
      </c>
      <c r="T48" s="384">
        <v>0.15208333333333332</v>
      </c>
      <c r="U48" s="394">
        <v>9</v>
      </c>
      <c r="V48" s="387">
        <v>10</v>
      </c>
      <c r="W48" s="387">
        <v>6</v>
      </c>
      <c r="X48" s="387">
        <v>7</v>
      </c>
      <c r="Y48" s="388">
        <v>8</v>
      </c>
    </row>
    <row r="49" spans="1:25" x14ac:dyDescent="0.3">
      <c r="A49" s="389">
        <v>10</v>
      </c>
      <c r="B49" s="372" t="s">
        <v>35</v>
      </c>
      <c r="C49" s="396" t="s">
        <v>42</v>
      </c>
      <c r="D49" s="397">
        <v>2013</v>
      </c>
      <c r="E49" s="397">
        <f t="shared" si="12"/>
        <v>10</v>
      </c>
      <c r="F49" s="395" t="s">
        <v>43</v>
      </c>
      <c r="G49" s="375">
        <f t="shared" si="13"/>
        <v>0.14791666666666667</v>
      </c>
      <c r="H49" s="376">
        <f t="shared" si="14"/>
        <v>12</v>
      </c>
      <c r="I49" s="377">
        <f t="shared" si="15"/>
        <v>12</v>
      </c>
      <c r="J49" s="378">
        <f t="shared" si="16"/>
        <v>1</v>
      </c>
      <c r="K49" s="379">
        <v>12</v>
      </c>
      <c r="L49" s="376"/>
      <c r="M49" s="376"/>
      <c r="N49" s="376"/>
      <c r="O49" s="380"/>
      <c r="P49" s="381">
        <v>0.14791666666666667</v>
      </c>
      <c r="Q49" s="382"/>
      <c r="R49" s="382"/>
      <c r="S49" s="383"/>
      <c r="T49" s="384"/>
      <c r="U49" s="385">
        <v>2</v>
      </c>
      <c r="V49" s="387"/>
      <c r="W49" s="387"/>
      <c r="X49" s="387"/>
      <c r="Y49" s="388"/>
    </row>
    <row r="50" spans="1:25" x14ac:dyDescent="0.3">
      <c r="A50" s="389">
        <v>11</v>
      </c>
      <c r="B50" s="372" t="s">
        <v>35</v>
      </c>
      <c r="C50" s="401" t="s">
        <v>52</v>
      </c>
      <c r="D50" s="397">
        <v>2013</v>
      </c>
      <c r="E50" s="397">
        <f t="shared" si="12"/>
        <v>10</v>
      </c>
      <c r="F50" s="395" t="s">
        <v>18</v>
      </c>
      <c r="G50" s="375">
        <f t="shared" si="13"/>
        <v>0.15347222222222223</v>
      </c>
      <c r="H50" s="376">
        <f t="shared" si="14"/>
        <v>11</v>
      </c>
      <c r="I50" s="377">
        <f t="shared" si="15"/>
        <v>11</v>
      </c>
      <c r="J50" s="378">
        <f t="shared" si="16"/>
        <v>4</v>
      </c>
      <c r="K50" s="379">
        <v>2</v>
      </c>
      <c r="L50" s="376">
        <v>3</v>
      </c>
      <c r="M50" s="392">
        <v>4</v>
      </c>
      <c r="N50" s="376"/>
      <c r="O50" s="380">
        <v>2</v>
      </c>
      <c r="P50" s="381">
        <v>0.18333333333333335</v>
      </c>
      <c r="Q50" s="382">
        <v>0.15833333333333333</v>
      </c>
      <c r="R50" s="382">
        <v>0.17430555555555557</v>
      </c>
      <c r="S50" s="383"/>
      <c r="T50" s="384">
        <v>0.15347222222222223</v>
      </c>
      <c r="U50" s="394">
        <v>10</v>
      </c>
      <c r="V50" s="387">
        <v>9</v>
      </c>
      <c r="W50" s="387">
        <v>8</v>
      </c>
      <c r="X50" s="387"/>
      <c r="Y50" s="388">
        <v>10</v>
      </c>
    </row>
    <row r="51" spans="1:25" x14ac:dyDescent="0.3">
      <c r="A51" s="389">
        <v>12</v>
      </c>
      <c r="B51" s="372" t="s">
        <v>35</v>
      </c>
      <c r="C51" s="469" t="s">
        <v>263</v>
      </c>
      <c r="D51" s="397">
        <v>2013</v>
      </c>
      <c r="E51" s="397">
        <f t="shared" si="12"/>
        <v>10</v>
      </c>
      <c r="F51" s="443" t="s">
        <v>16</v>
      </c>
      <c r="G51" s="375">
        <f t="shared" si="13"/>
        <v>0.13541666666666666</v>
      </c>
      <c r="H51" s="376">
        <f t="shared" si="14"/>
        <v>10</v>
      </c>
      <c r="I51" s="377">
        <f t="shared" si="15"/>
        <v>10</v>
      </c>
      <c r="J51" s="378">
        <f t="shared" si="16"/>
        <v>1</v>
      </c>
      <c r="K51" s="442"/>
      <c r="L51" s="392"/>
      <c r="M51" s="392"/>
      <c r="N51" s="392"/>
      <c r="O51" s="380">
        <v>10</v>
      </c>
      <c r="P51" s="400"/>
      <c r="Q51" s="382"/>
      <c r="R51" s="382"/>
      <c r="S51" s="383"/>
      <c r="T51" s="384">
        <v>0.13541666666666666</v>
      </c>
      <c r="U51" s="394"/>
      <c r="V51" s="387"/>
      <c r="W51" s="387"/>
      <c r="X51" s="387"/>
      <c r="Y51" s="388">
        <v>3</v>
      </c>
    </row>
    <row r="52" spans="1:25" x14ac:dyDescent="0.3">
      <c r="A52" s="389">
        <v>13</v>
      </c>
      <c r="B52" s="372" t="s">
        <v>35</v>
      </c>
      <c r="C52" s="396" t="s">
        <v>53</v>
      </c>
      <c r="D52" s="397">
        <v>2014</v>
      </c>
      <c r="E52" s="397">
        <f t="shared" si="12"/>
        <v>9</v>
      </c>
      <c r="F52" s="395" t="s">
        <v>18</v>
      </c>
      <c r="G52" s="375">
        <f t="shared" si="13"/>
        <v>0.16874999999999998</v>
      </c>
      <c r="H52" s="376">
        <f t="shared" si="14"/>
        <v>9</v>
      </c>
      <c r="I52" s="377">
        <f t="shared" si="15"/>
        <v>8</v>
      </c>
      <c r="J52" s="378">
        <f t="shared" si="16"/>
        <v>5</v>
      </c>
      <c r="K52" s="402">
        <v>1</v>
      </c>
      <c r="L52" s="392">
        <v>1</v>
      </c>
      <c r="M52" s="392">
        <v>3</v>
      </c>
      <c r="N52" s="392">
        <v>3</v>
      </c>
      <c r="O52" s="403">
        <v>1</v>
      </c>
      <c r="P52" s="381">
        <v>0.18541666666666667</v>
      </c>
      <c r="Q52" s="382">
        <v>0.18888888888888888</v>
      </c>
      <c r="R52" s="382">
        <v>0.18402777777777779</v>
      </c>
      <c r="S52" s="383" t="s">
        <v>119</v>
      </c>
      <c r="T52" s="384">
        <v>0.16874999999999998</v>
      </c>
      <c r="U52" s="394">
        <v>11</v>
      </c>
      <c r="V52" s="387">
        <v>13</v>
      </c>
      <c r="W52" s="387">
        <v>9</v>
      </c>
      <c r="X52" s="387">
        <v>9</v>
      </c>
      <c r="Y52" s="388">
        <v>11</v>
      </c>
    </row>
    <row r="53" spans="1:25" x14ac:dyDescent="0.3">
      <c r="A53" s="389">
        <v>14</v>
      </c>
      <c r="B53" s="372" t="s">
        <v>35</v>
      </c>
      <c r="C53" s="401" t="s">
        <v>56</v>
      </c>
      <c r="D53" s="397">
        <v>2014</v>
      </c>
      <c r="E53" s="397">
        <f t="shared" si="12"/>
        <v>9</v>
      </c>
      <c r="F53" s="395" t="s">
        <v>18</v>
      </c>
      <c r="G53" s="375">
        <f t="shared" si="13"/>
        <v>0.17222222222222225</v>
      </c>
      <c r="H53" s="376">
        <f t="shared" si="14"/>
        <v>5</v>
      </c>
      <c r="I53" s="377">
        <f t="shared" si="15"/>
        <v>5</v>
      </c>
      <c r="J53" s="378">
        <f t="shared" si="16"/>
        <v>4</v>
      </c>
      <c r="K53" s="442">
        <v>1</v>
      </c>
      <c r="L53" s="392">
        <v>1</v>
      </c>
      <c r="M53" s="392"/>
      <c r="N53" s="392">
        <v>2</v>
      </c>
      <c r="O53" s="380">
        <v>1</v>
      </c>
      <c r="P53" s="381">
        <v>0.21388888888888891</v>
      </c>
      <c r="Q53" s="382">
        <v>0.18194444444444444</v>
      </c>
      <c r="R53" s="382"/>
      <c r="S53" s="383" t="s">
        <v>119</v>
      </c>
      <c r="T53" s="384">
        <v>0.17222222222222225</v>
      </c>
      <c r="U53" s="394">
        <v>14</v>
      </c>
      <c r="V53" s="387">
        <v>11</v>
      </c>
      <c r="W53" s="387"/>
      <c r="X53" s="387">
        <v>10</v>
      </c>
      <c r="Y53" s="388">
        <v>12</v>
      </c>
    </row>
    <row r="54" spans="1:25" x14ac:dyDescent="0.3">
      <c r="A54" s="389">
        <v>15</v>
      </c>
      <c r="B54" s="372" t="s">
        <v>35</v>
      </c>
      <c r="C54" s="396" t="s">
        <v>55</v>
      </c>
      <c r="D54" s="397">
        <v>2013</v>
      </c>
      <c r="E54" s="397">
        <f t="shared" si="12"/>
        <v>10</v>
      </c>
      <c r="F54" s="395" t="s">
        <v>18</v>
      </c>
      <c r="G54" s="375">
        <f t="shared" si="13"/>
        <v>0.1875</v>
      </c>
      <c r="H54" s="376">
        <f t="shared" si="14"/>
        <v>4</v>
      </c>
      <c r="I54" s="377">
        <f t="shared" si="15"/>
        <v>4</v>
      </c>
      <c r="J54" s="378">
        <f t="shared" si="16"/>
        <v>4</v>
      </c>
      <c r="K54" s="402">
        <v>1</v>
      </c>
      <c r="L54" s="392">
        <v>1</v>
      </c>
      <c r="M54" s="392"/>
      <c r="N54" s="392">
        <v>1</v>
      </c>
      <c r="O54" s="403">
        <v>1</v>
      </c>
      <c r="P54" s="381">
        <v>0.19930555555555554</v>
      </c>
      <c r="Q54" s="382">
        <v>0.1875</v>
      </c>
      <c r="R54" s="382"/>
      <c r="S54" s="383" t="s">
        <v>119</v>
      </c>
      <c r="T54" s="384">
        <v>0.19166666666666665</v>
      </c>
      <c r="U54" s="394">
        <v>13</v>
      </c>
      <c r="V54" s="387">
        <v>12</v>
      </c>
      <c r="W54" s="387"/>
      <c r="X54" s="387">
        <v>11</v>
      </c>
      <c r="Y54" s="388">
        <v>13</v>
      </c>
    </row>
    <row r="55" spans="1:25" x14ac:dyDescent="0.3">
      <c r="A55" s="389">
        <v>16</v>
      </c>
      <c r="B55" s="372" t="s">
        <v>35</v>
      </c>
      <c r="C55" s="469" t="s">
        <v>204</v>
      </c>
      <c r="D55" s="397">
        <v>2014</v>
      </c>
      <c r="E55" s="397">
        <f t="shared" si="12"/>
        <v>9</v>
      </c>
      <c r="F55" s="443" t="s">
        <v>41</v>
      </c>
      <c r="G55" s="375">
        <f t="shared" si="13"/>
        <v>0.19583333333333333</v>
      </c>
      <c r="H55" s="376">
        <f t="shared" si="14"/>
        <v>2</v>
      </c>
      <c r="I55" s="377">
        <f t="shared" si="15"/>
        <v>2</v>
      </c>
      <c r="J55" s="378">
        <f t="shared" si="16"/>
        <v>1</v>
      </c>
      <c r="K55" s="442"/>
      <c r="L55" s="392"/>
      <c r="M55" s="392">
        <v>2</v>
      </c>
      <c r="N55" s="392"/>
      <c r="O55" s="380"/>
      <c r="P55" s="400"/>
      <c r="Q55" s="382"/>
      <c r="R55" s="382">
        <v>0.19583333333333333</v>
      </c>
      <c r="S55" s="383"/>
      <c r="T55" s="384"/>
      <c r="U55" s="394"/>
      <c r="V55" s="387"/>
      <c r="W55" s="387">
        <v>10</v>
      </c>
      <c r="X55" s="387"/>
      <c r="Y55" s="388"/>
    </row>
    <row r="56" spans="1:25" x14ac:dyDescent="0.3">
      <c r="A56" s="389">
        <v>17</v>
      </c>
      <c r="B56" s="372" t="s">
        <v>35</v>
      </c>
      <c r="C56" s="469" t="s">
        <v>54</v>
      </c>
      <c r="D56" s="397">
        <v>2013</v>
      </c>
      <c r="E56" s="397">
        <f t="shared" si="12"/>
        <v>10</v>
      </c>
      <c r="F56" s="395" t="s">
        <v>18</v>
      </c>
      <c r="G56" s="375">
        <f t="shared" si="13"/>
        <v>0.18958333333333333</v>
      </c>
      <c r="H56" s="376">
        <f t="shared" si="14"/>
        <v>1</v>
      </c>
      <c r="I56" s="377">
        <f t="shared" si="15"/>
        <v>1</v>
      </c>
      <c r="J56" s="378">
        <f t="shared" si="16"/>
        <v>1</v>
      </c>
      <c r="K56" s="442">
        <v>1</v>
      </c>
      <c r="L56" s="392"/>
      <c r="M56" s="392"/>
      <c r="N56" s="392"/>
      <c r="O56" s="403"/>
      <c r="P56" s="381">
        <v>0.18958333333333333</v>
      </c>
      <c r="Q56" s="382"/>
      <c r="R56" s="382"/>
      <c r="S56" s="383"/>
      <c r="T56" s="384"/>
      <c r="U56" s="394">
        <v>12</v>
      </c>
      <c r="V56" s="387"/>
      <c r="W56" s="387"/>
      <c r="X56" s="387"/>
      <c r="Y56" s="388"/>
    </row>
    <row r="57" spans="1:25" ht="15" thickBot="1" x14ac:dyDescent="0.35">
      <c r="A57" s="406">
        <v>17</v>
      </c>
      <c r="B57" s="337"/>
      <c r="C57" s="338"/>
      <c r="D57" s="339"/>
      <c r="E57" s="340"/>
      <c r="F57" s="341"/>
      <c r="G57" s="336"/>
      <c r="H57" s="342"/>
      <c r="I57" s="408"/>
      <c r="J57" s="409" t="s">
        <v>146</v>
      </c>
      <c r="K57" s="410">
        <f>COUNTIF(K40:K56,"&gt;-1")</f>
        <v>14</v>
      </c>
      <c r="L57" s="410">
        <f t="shared" ref="L57:O57" si="17">COUNTIF(L40:L56,"&gt;-1")</f>
        <v>13</v>
      </c>
      <c r="M57" s="410">
        <f t="shared" si="17"/>
        <v>10</v>
      </c>
      <c r="N57" s="410">
        <f t="shared" si="17"/>
        <v>11</v>
      </c>
      <c r="O57" s="410">
        <f t="shared" si="17"/>
        <v>13</v>
      </c>
      <c r="P57" s="411"/>
      <c r="Q57" s="348"/>
      <c r="R57" s="412"/>
      <c r="S57" s="413"/>
      <c r="T57" s="344"/>
      <c r="U57" s="414"/>
      <c r="V57" s="415"/>
      <c r="W57" s="416"/>
      <c r="X57" s="416"/>
      <c r="Y57" s="417"/>
    </row>
    <row r="58" spans="1:25" x14ac:dyDescent="0.3">
      <c r="A58" s="429"/>
      <c r="B58" s="433" t="s">
        <v>57</v>
      </c>
      <c r="C58" s="471" t="s">
        <v>58</v>
      </c>
      <c r="D58" s="542" t="s">
        <v>148</v>
      </c>
      <c r="E58" s="542"/>
      <c r="F58" s="472" t="s">
        <v>262</v>
      </c>
      <c r="G58" s="543" t="s">
        <v>59</v>
      </c>
      <c r="H58" s="544"/>
      <c r="I58" s="473" t="s">
        <v>119</v>
      </c>
      <c r="J58" s="474" t="s">
        <v>119</v>
      </c>
      <c r="K58" s="475" t="s">
        <v>120</v>
      </c>
      <c r="L58" s="476"/>
      <c r="M58" s="476"/>
      <c r="N58" s="476"/>
      <c r="O58" s="477"/>
      <c r="P58" s="478" t="s">
        <v>121</v>
      </c>
      <c r="Q58" s="479"/>
      <c r="R58" s="479"/>
      <c r="S58" s="480"/>
      <c r="T58" s="481"/>
      <c r="U58" s="475" t="s">
        <v>122</v>
      </c>
      <c r="V58" s="482"/>
      <c r="W58" s="476"/>
      <c r="X58" s="476"/>
      <c r="Y58" s="483"/>
    </row>
    <row r="59" spans="1:25" x14ac:dyDescent="0.3">
      <c r="A59" s="484" t="s">
        <v>123</v>
      </c>
      <c r="B59" s="392" t="s">
        <v>124</v>
      </c>
      <c r="C59" s="485" t="s">
        <v>125</v>
      </c>
      <c r="D59" s="486" t="s">
        <v>10</v>
      </c>
      <c r="E59" s="397" t="s">
        <v>11</v>
      </c>
      <c r="F59" s="487" t="s">
        <v>126</v>
      </c>
      <c r="G59" s="484" t="s">
        <v>127</v>
      </c>
      <c r="H59" s="387" t="s">
        <v>128</v>
      </c>
      <c r="I59" s="377" t="s">
        <v>129</v>
      </c>
      <c r="J59" s="488" t="s">
        <v>130</v>
      </c>
      <c r="K59" s="399" t="s">
        <v>131</v>
      </c>
      <c r="L59" s="392" t="s">
        <v>132</v>
      </c>
      <c r="M59" s="392" t="s">
        <v>133</v>
      </c>
      <c r="N59" s="392" t="s">
        <v>134</v>
      </c>
      <c r="O59" s="403" t="s">
        <v>135</v>
      </c>
      <c r="P59" s="489" t="s">
        <v>136</v>
      </c>
      <c r="Q59" s="382" t="s">
        <v>137</v>
      </c>
      <c r="R59" s="490" t="s">
        <v>138</v>
      </c>
      <c r="S59" s="383" t="s">
        <v>139</v>
      </c>
      <c r="T59" s="488" t="s">
        <v>140</v>
      </c>
      <c r="U59" s="491" t="s">
        <v>141</v>
      </c>
      <c r="V59" s="387" t="s">
        <v>142</v>
      </c>
      <c r="W59" s="387" t="s">
        <v>143</v>
      </c>
      <c r="X59" s="387" t="s">
        <v>144</v>
      </c>
      <c r="Y59" s="388" t="s">
        <v>145</v>
      </c>
    </row>
    <row r="60" spans="1:25" x14ac:dyDescent="0.3">
      <c r="A60" s="371">
        <v>1</v>
      </c>
      <c r="B60" s="372" t="s">
        <v>57</v>
      </c>
      <c r="C60" s="401" t="s">
        <v>60</v>
      </c>
      <c r="D60" s="397">
        <v>2014</v>
      </c>
      <c r="E60" s="397">
        <f t="shared" ref="E60:E76" si="18">SUM(2023-D60)</f>
        <v>9</v>
      </c>
      <c r="F60" s="395" t="s">
        <v>16</v>
      </c>
      <c r="G60" s="375">
        <f t="shared" ref="G60:G76" si="19">MIN(P60:T60)</f>
        <v>0.16458333333333333</v>
      </c>
      <c r="H60" s="376">
        <f t="shared" ref="H60:H76" si="20">SUM(K60:O60)</f>
        <v>55</v>
      </c>
      <c r="I60" s="377">
        <f t="shared" ref="I60:I76" si="21">IF(COUNTIF(K60:O60,"&gt;=0")&lt;4,SUM(K60:O60),SUM(LARGE(K60:O60,1),LARGE(K60:O60,2),LARGE(K60:O60,3),LARGE(K60:O60,4)))</f>
        <v>55</v>
      </c>
      <c r="J60" s="378">
        <f t="shared" ref="J60:J76" si="22">COUNTIF(K60:O60,"&gt;0")</f>
        <v>4</v>
      </c>
      <c r="K60" s="435">
        <v>15</v>
      </c>
      <c r="L60" s="436">
        <v>15</v>
      </c>
      <c r="M60" s="436">
        <v>15</v>
      </c>
      <c r="N60" s="376">
        <v>10</v>
      </c>
      <c r="O60" s="380"/>
      <c r="P60" s="381">
        <v>0.17291666666666669</v>
      </c>
      <c r="Q60" s="382">
        <v>0.17083333333333331</v>
      </c>
      <c r="R60" s="382">
        <v>0.1673611111111111</v>
      </c>
      <c r="S60" s="383">
        <v>0.16458333333333333</v>
      </c>
      <c r="T60" s="384"/>
      <c r="U60" s="437">
        <v>1</v>
      </c>
      <c r="V60" s="438">
        <v>1</v>
      </c>
      <c r="W60" s="438">
        <v>1</v>
      </c>
      <c r="X60" s="386">
        <v>3</v>
      </c>
      <c r="Y60" s="388"/>
    </row>
    <row r="61" spans="1:25" x14ac:dyDescent="0.3">
      <c r="A61" s="371">
        <v>2</v>
      </c>
      <c r="B61" s="372" t="s">
        <v>57</v>
      </c>
      <c r="C61" s="396" t="s">
        <v>61</v>
      </c>
      <c r="D61" s="397">
        <v>2014</v>
      </c>
      <c r="E61" s="397">
        <f t="shared" si="18"/>
        <v>9</v>
      </c>
      <c r="F61" s="395" t="s">
        <v>18</v>
      </c>
      <c r="G61" s="375">
        <f t="shared" si="19"/>
        <v>0.15555555555555556</v>
      </c>
      <c r="H61" s="376">
        <f t="shared" si="20"/>
        <v>54</v>
      </c>
      <c r="I61" s="377">
        <f t="shared" si="21"/>
        <v>46</v>
      </c>
      <c r="J61" s="378">
        <f t="shared" si="22"/>
        <v>5</v>
      </c>
      <c r="K61" s="379">
        <v>12</v>
      </c>
      <c r="L61" s="376">
        <v>8</v>
      </c>
      <c r="M61" s="376">
        <v>10</v>
      </c>
      <c r="N61" s="376">
        <v>12</v>
      </c>
      <c r="O61" s="403">
        <v>12</v>
      </c>
      <c r="P61" s="381">
        <v>0.17569444444444446</v>
      </c>
      <c r="Q61" s="382">
        <v>0.18402777777777779</v>
      </c>
      <c r="R61" s="382">
        <v>0.17152777777777775</v>
      </c>
      <c r="S61" s="383">
        <v>0.16111111111111112</v>
      </c>
      <c r="T61" s="384">
        <v>0.15555555555555556</v>
      </c>
      <c r="U61" s="385">
        <v>2</v>
      </c>
      <c r="V61" s="386">
        <v>4</v>
      </c>
      <c r="W61" s="386">
        <v>3</v>
      </c>
      <c r="X61" s="386">
        <v>2</v>
      </c>
      <c r="Y61" s="388">
        <v>2</v>
      </c>
    </row>
    <row r="62" spans="1:25" x14ac:dyDescent="0.3">
      <c r="A62" s="371">
        <v>3</v>
      </c>
      <c r="B62" s="372" t="s">
        <v>57</v>
      </c>
      <c r="C62" s="396" t="s">
        <v>62</v>
      </c>
      <c r="D62" s="397">
        <v>2014</v>
      </c>
      <c r="E62" s="397">
        <f t="shared" si="18"/>
        <v>9</v>
      </c>
      <c r="F62" s="395" t="s">
        <v>18</v>
      </c>
      <c r="G62" s="375">
        <f t="shared" si="19"/>
        <v>0.16388888888888889</v>
      </c>
      <c r="H62" s="376">
        <f t="shared" si="20"/>
        <v>38</v>
      </c>
      <c r="I62" s="377">
        <f t="shared" si="21"/>
        <v>38</v>
      </c>
      <c r="J62" s="378">
        <f t="shared" si="22"/>
        <v>4</v>
      </c>
      <c r="K62" s="379">
        <v>10</v>
      </c>
      <c r="L62" s="376">
        <v>10</v>
      </c>
      <c r="M62" s="376">
        <v>8</v>
      </c>
      <c r="N62" s="376"/>
      <c r="O62" s="380">
        <v>10</v>
      </c>
      <c r="P62" s="381">
        <v>0.17777777777777778</v>
      </c>
      <c r="Q62" s="382">
        <v>0.17500000000000002</v>
      </c>
      <c r="R62" s="382">
        <v>0.17361111111111113</v>
      </c>
      <c r="S62" s="383"/>
      <c r="T62" s="384">
        <v>0.16388888888888889</v>
      </c>
      <c r="U62" s="385">
        <v>3</v>
      </c>
      <c r="V62" s="386">
        <v>3</v>
      </c>
      <c r="W62" s="386">
        <v>4</v>
      </c>
      <c r="X62" s="387"/>
      <c r="Y62" s="388">
        <v>3</v>
      </c>
    </row>
    <row r="63" spans="1:25" x14ac:dyDescent="0.3">
      <c r="A63" s="389">
        <v>4</v>
      </c>
      <c r="B63" s="372" t="s">
        <v>57</v>
      </c>
      <c r="C63" s="401" t="s">
        <v>206</v>
      </c>
      <c r="D63" s="397">
        <v>2014</v>
      </c>
      <c r="E63" s="397">
        <f t="shared" si="18"/>
        <v>9</v>
      </c>
      <c r="F63" s="443" t="s">
        <v>41</v>
      </c>
      <c r="G63" s="434">
        <f t="shared" si="19"/>
        <v>0.15555555555555556</v>
      </c>
      <c r="H63" s="376">
        <f t="shared" si="20"/>
        <v>36</v>
      </c>
      <c r="I63" s="377">
        <f t="shared" si="21"/>
        <v>36</v>
      </c>
      <c r="J63" s="378">
        <f t="shared" si="22"/>
        <v>3</v>
      </c>
      <c r="K63" s="379"/>
      <c r="L63" s="376"/>
      <c r="M63" s="392">
        <v>6</v>
      </c>
      <c r="N63" s="492">
        <v>15</v>
      </c>
      <c r="O63" s="580">
        <v>15</v>
      </c>
      <c r="P63" s="381"/>
      <c r="Q63" s="382"/>
      <c r="R63" s="382">
        <v>0.18333333333333335</v>
      </c>
      <c r="S63" s="383">
        <v>0.15902777777777777</v>
      </c>
      <c r="T63" s="384">
        <v>0.15555555555555556</v>
      </c>
      <c r="U63" s="394"/>
      <c r="V63" s="387"/>
      <c r="W63" s="387">
        <v>6</v>
      </c>
      <c r="X63" s="438">
        <v>1</v>
      </c>
      <c r="Y63" s="579">
        <v>1</v>
      </c>
    </row>
    <row r="64" spans="1:25" x14ac:dyDescent="0.3">
      <c r="A64" s="389">
        <v>5</v>
      </c>
      <c r="B64" s="372" t="s">
        <v>57</v>
      </c>
      <c r="C64" s="401" t="s">
        <v>205</v>
      </c>
      <c r="D64" s="397">
        <v>2014</v>
      </c>
      <c r="E64" s="397">
        <f t="shared" si="18"/>
        <v>9</v>
      </c>
      <c r="F64" s="398" t="s">
        <v>16</v>
      </c>
      <c r="G64" s="375">
        <f t="shared" si="19"/>
        <v>0.16944444444444443</v>
      </c>
      <c r="H64" s="376">
        <f t="shared" si="20"/>
        <v>33</v>
      </c>
      <c r="I64" s="377">
        <f t="shared" si="21"/>
        <v>33</v>
      </c>
      <c r="J64" s="378">
        <f t="shared" si="22"/>
        <v>4</v>
      </c>
      <c r="K64" s="442"/>
      <c r="L64" s="392">
        <v>6</v>
      </c>
      <c r="M64" s="392">
        <v>12</v>
      </c>
      <c r="N64" s="392">
        <v>8</v>
      </c>
      <c r="O64" s="403">
        <v>7</v>
      </c>
      <c r="P64" s="404"/>
      <c r="Q64" s="382">
        <v>0.18888888888888888</v>
      </c>
      <c r="R64" s="382">
        <v>0.17013888888888887</v>
      </c>
      <c r="S64" s="383">
        <v>0.16944444444444443</v>
      </c>
      <c r="T64" s="384">
        <v>0.17222222222222225</v>
      </c>
      <c r="U64" s="394"/>
      <c r="V64" s="387">
        <v>6</v>
      </c>
      <c r="W64" s="386">
        <v>2</v>
      </c>
      <c r="X64" s="386">
        <v>4</v>
      </c>
      <c r="Y64" s="388">
        <v>5</v>
      </c>
    </row>
    <row r="65" spans="1:25" x14ac:dyDescent="0.3">
      <c r="A65" s="389">
        <v>6</v>
      </c>
      <c r="B65" s="372" t="s">
        <v>57</v>
      </c>
      <c r="C65" s="396" t="s">
        <v>63</v>
      </c>
      <c r="D65" s="397">
        <v>2014</v>
      </c>
      <c r="E65" s="397">
        <f t="shared" si="18"/>
        <v>9</v>
      </c>
      <c r="F65" s="395" t="s">
        <v>18</v>
      </c>
      <c r="G65" s="375">
        <f t="shared" si="19"/>
        <v>0.17013888888888887</v>
      </c>
      <c r="H65" s="376">
        <f t="shared" si="20"/>
        <v>37</v>
      </c>
      <c r="I65" s="377">
        <f t="shared" si="21"/>
        <v>30</v>
      </c>
      <c r="J65" s="378">
        <f t="shared" si="22"/>
        <v>5</v>
      </c>
      <c r="K65" s="379">
        <v>8</v>
      </c>
      <c r="L65" s="376">
        <v>7</v>
      </c>
      <c r="M65" s="392">
        <v>7</v>
      </c>
      <c r="N65" s="376">
        <v>7</v>
      </c>
      <c r="O65" s="380">
        <v>8</v>
      </c>
      <c r="P65" s="381">
        <v>0.19583333333333333</v>
      </c>
      <c r="Q65" s="382">
        <v>0.18819444444444444</v>
      </c>
      <c r="R65" s="382">
        <v>0.17361111111111113</v>
      </c>
      <c r="S65" s="383">
        <v>0.18124999999999999</v>
      </c>
      <c r="T65" s="384">
        <v>0.17013888888888887</v>
      </c>
      <c r="U65" s="385">
        <v>4</v>
      </c>
      <c r="V65" s="387">
        <v>5</v>
      </c>
      <c r="W65" s="387">
        <v>5</v>
      </c>
      <c r="X65" s="387">
        <v>5</v>
      </c>
      <c r="Y65" s="388">
        <v>4</v>
      </c>
    </row>
    <row r="66" spans="1:25" x14ac:dyDescent="0.3">
      <c r="A66" s="389">
        <v>7</v>
      </c>
      <c r="B66" s="372" t="s">
        <v>57</v>
      </c>
      <c r="C66" s="396" t="s">
        <v>64</v>
      </c>
      <c r="D66" s="397">
        <v>2013</v>
      </c>
      <c r="E66" s="397">
        <f t="shared" si="18"/>
        <v>10</v>
      </c>
      <c r="F66" s="395" t="s">
        <v>16</v>
      </c>
      <c r="G66" s="375">
        <f t="shared" si="19"/>
        <v>0.17152777777777775</v>
      </c>
      <c r="H66" s="376">
        <f t="shared" si="20"/>
        <v>25</v>
      </c>
      <c r="I66" s="377">
        <f t="shared" si="21"/>
        <v>25</v>
      </c>
      <c r="J66" s="378">
        <f t="shared" si="22"/>
        <v>3</v>
      </c>
      <c r="K66" s="379">
        <v>7</v>
      </c>
      <c r="L66" s="376">
        <v>12</v>
      </c>
      <c r="M66" s="376"/>
      <c r="N66" s="376"/>
      <c r="O66" s="380">
        <v>6</v>
      </c>
      <c r="P66" s="381">
        <v>0.19999999999999998</v>
      </c>
      <c r="Q66" s="382">
        <v>0.17152777777777775</v>
      </c>
      <c r="R66" s="382"/>
      <c r="S66" s="383"/>
      <c r="T66" s="384">
        <v>0.17291666666666669</v>
      </c>
      <c r="U66" s="394">
        <v>5</v>
      </c>
      <c r="V66" s="386">
        <v>2</v>
      </c>
      <c r="W66" s="387"/>
      <c r="X66" s="387"/>
      <c r="Y66" s="388">
        <v>6</v>
      </c>
    </row>
    <row r="67" spans="1:25" x14ac:dyDescent="0.3">
      <c r="A67" s="389">
        <v>8</v>
      </c>
      <c r="B67" s="372" t="s">
        <v>57</v>
      </c>
      <c r="C67" s="439" t="s">
        <v>116</v>
      </c>
      <c r="D67" s="493">
        <v>2014</v>
      </c>
      <c r="E67" s="397">
        <f t="shared" si="18"/>
        <v>9</v>
      </c>
      <c r="F67" s="391" t="s">
        <v>18</v>
      </c>
      <c r="G67" s="375">
        <f t="shared" si="19"/>
        <v>0.17916666666666667</v>
      </c>
      <c r="H67" s="376">
        <f t="shared" si="20"/>
        <v>20</v>
      </c>
      <c r="I67" s="377">
        <f t="shared" si="21"/>
        <v>20</v>
      </c>
      <c r="J67" s="378">
        <f t="shared" si="22"/>
        <v>4</v>
      </c>
      <c r="K67" s="405">
        <v>6</v>
      </c>
      <c r="L67" s="392">
        <v>5</v>
      </c>
      <c r="M67" s="392">
        <v>4</v>
      </c>
      <c r="N67" s="376"/>
      <c r="O67" s="403">
        <v>5</v>
      </c>
      <c r="P67" s="381">
        <v>0.2076388888888889</v>
      </c>
      <c r="Q67" s="382">
        <v>0.18888888888888888</v>
      </c>
      <c r="R67" s="382">
        <v>0.18888888888888888</v>
      </c>
      <c r="S67" s="383"/>
      <c r="T67" s="384">
        <v>0.17916666666666667</v>
      </c>
      <c r="U67" s="394">
        <v>6</v>
      </c>
      <c r="V67" s="387">
        <v>7</v>
      </c>
      <c r="W67" s="387">
        <v>8</v>
      </c>
      <c r="X67" s="387"/>
      <c r="Y67" s="388">
        <v>7</v>
      </c>
    </row>
    <row r="68" spans="1:25" x14ac:dyDescent="0.3">
      <c r="A68" s="389">
        <v>9</v>
      </c>
      <c r="B68" s="372" t="s">
        <v>57</v>
      </c>
      <c r="C68" s="469" t="s">
        <v>170</v>
      </c>
      <c r="D68" s="373">
        <v>2014</v>
      </c>
      <c r="E68" s="397">
        <f t="shared" si="18"/>
        <v>9</v>
      </c>
      <c r="F68" s="398" t="s">
        <v>41</v>
      </c>
      <c r="G68" s="375">
        <f t="shared" si="19"/>
        <v>0.18263888888888891</v>
      </c>
      <c r="H68" s="376">
        <f t="shared" si="20"/>
        <v>16</v>
      </c>
      <c r="I68" s="377">
        <f t="shared" si="21"/>
        <v>16</v>
      </c>
      <c r="J68" s="378">
        <f t="shared" si="22"/>
        <v>4</v>
      </c>
      <c r="K68" s="379"/>
      <c r="L68" s="376">
        <v>4</v>
      </c>
      <c r="M68" s="392">
        <v>3</v>
      </c>
      <c r="N68" s="376">
        <v>6</v>
      </c>
      <c r="O68" s="403">
        <v>3</v>
      </c>
      <c r="P68" s="404"/>
      <c r="Q68" s="382">
        <v>0.19791666666666666</v>
      </c>
      <c r="R68" s="382">
        <v>0.18888888888888888</v>
      </c>
      <c r="S68" s="383">
        <v>0.18263888888888891</v>
      </c>
      <c r="T68" s="384">
        <v>0.18680555555555556</v>
      </c>
      <c r="U68" s="394"/>
      <c r="V68" s="387">
        <v>8</v>
      </c>
      <c r="W68" s="387">
        <v>9</v>
      </c>
      <c r="X68" s="387">
        <v>6</v>
      </c>
      <c r="Y68" s="388">
        <v>9</v>
      </c>
    </row>
    <row r="69" spans="1:25" x14ac:dyDescent="0.3">
      <c r="A69" s="389">
        <v>10</v>
      </c>
      <c r="B69" s="372" t="s">
        <v>57</v>
      </c>
      <c r="C69" s="401" t="s">
        <v>244</v>
      </c>
      <c r="D69" s="397">
        <v>2013</v>
      </c>
      <c r="E69" s="397">
        <f t="shared" si="18"/>
        <v>10</v>
      </c>
      <c r="F69" s="395" t="s">
        <v>43</v>
      </c>
      <c r="G69" s="375">
        <f t="shared" si="19"/>
        <v>0.18055555555555555</v>
      </c>
      <c r="H69" s="376">
        <f t="shared" si="20"/>
        <v>9</v>
      </c>
      <c r="I69" s="377">
        <f t="shared" si="21"/>
        <v>9</v>
      </c>
      <c r="J69" s="378">
        <f t="shared" si="22"/>
        <v>2</v>
      </c>
      <c r="K69" s="379"/>
      <c r="L69" s="376"/>
      <c r="M69" s="392"/>
      <c r="N69" s="392">
        <v>5</v>
      </c>
      <c r="O69" s="403">
        <v>4</v>
      </c>
      <c r="P69" s="381"/>
      <c r="Q69" s="382"/>
      <c r="R69" s="382"/>
      <c r="S69" s="383">
        <v>0.18541666666666667</v>
      </c>
      <c r="T69" s="384">
        <v>0.18055555555555555</v>
      </c>
      <c r="U69" s="394"/>
      <c r="V69" s="387"/>
      <c r="W69" s="387"/>
      <c r="X69" s="387">
        <v>7</v>
      </c>
      <c r="Y69" s="388">
        <v>8</v>
      </c>
    </row>
    <row r="70" spans="1:25" x14ac:dyDescent="0.3">
      <c r="A70" s="389">
        <v>11</v>
      </c>
      <c r="B70" s="372" t="s">
        <v>57</v>
      </c>
      <c r="C70" s="396" t="s">
        <v>67</v>
      </c>
      <c r="D70" s="397">
        <v>2013</v>
      </c>
      <c r="E70" s="397">
        <f t="shared" si="18"/>
        <v>10</v>
      </c>
      <c r="F70" s="395" t="s">
        <v>18</v>
      </c>
      <c r="G70" s="375">
        <f t="shared" si="19"/>
        <v>0.19513888888888889</v>
      </c>
      <c r="H70" s="376">
        <f t="shared" si="20"/>
        <v>9</v>
      </c>
      <c r="I70" s="377">
        <f t="shared" si="21"/>
        <v>9</v>
      </c>
      <c r="J70" s="378">
        <f t="shared" si="22"/>
        <v>4</v>
      </c>
      <c r="K70" s="379">
        <v>3</v>
      </c>
      <c r="L70" s="376">
        <v>2</v>
      </c>
      <c r="M70" s="494"/>
      <c r="N70" s="376">
        <v>3</v>
      </c>
      <c r="O70" s="403">
        <v>1</v>
      </c>
      <c r="P70" s="381">
        <v>0.22222222222222221</v>
      </c>
      <c r="Q70" s="382">
        <v>0.21388888888888891</v>
      </c>
      <c r="R70" s="382"/>
      <c r="S70" s="383">
        <v>0.19999999999999998</v>
      </c>
      <c r="T70" s="384">
        <v>0.19513888888888889</v>
      </c>
      <c r="U70" s="394">
        <v>9</v>
      </c>
      <c r="V70" s="387">
        <v>10</v>
      </c>
      <c r="W70" s="387"/>
      <c r="X70" s="387">
        <v>9</v>
      </c>
      <c r="Y70" s="388">
        <v>12</v>
      </c>
    </row>
    <row r="71" spans="1:25" x14ac:dyDescent="0.3">
      <c r="A71" s="389">
        <v>12</v>
      </c>
      <c r="B71" s="372" t="s">
        <v>57</v>
      </c>
      <c r="C71" s="396" t="s">
        <v>65</v>
      </c>
      <c r="D71" s="397">
        <v>2013</v>
      </c>
      <c r="E71" s="397">
        <f t="shared" si="18"/>
        <v>10</v>
      </c>
      <c r="F71" s="395" t="s">
        <v>18</v>
      </c>
      <c r="G71" s="375">
        <f t="shared" si="19"/>
        <v>0.19791666666666666</v>
      </c>
      <c r="H71" s="376">
        <f t="shared" si="20"/>
        <v>9</v>
      </c>
      <c r="I71" s="377">
        <f t="shared" si="21"/>
        <v>9</v>
      </c>
      <c r="J71" s="378">
        <f t="shared" si="22"/>
        <v>4</v>
      </c>
      <c r="K71" s="379">
        <v>5</v>
      </c>
      <c r="L71" s="494">
        <v>1</v>
      </c>
      <c r="M71" s="376"/>
      <c r="N71" s="494">
        <v>2</v>
      </c>
      <c r="O71" s="380">
        <v>1</v>
      </c>
      <c r="P71" s="381">
        <v>0.21597222222222223</v>
      </c>
      <c r="Q71" s="382">
        <v>0.22430555555555556</v>
      </c>
      <c r="R71" s="382"/>
      <c r="S71" s="383">
        <v>0.20069444444444443</v>
      </c>
      <c r="T71" s="384">
        <v>0.19791666666666666</v>
      </c>
      <c r="U71" s="394">
        <v>7</v>
      </c>
      <c r="V71" s="387">
        <v>11</v>
      </c>
      <c r="W71" s="387"/>
      <c r="X71" s="387">
        <v>10</v>
      </c>
      <c r="Y71" s="388">
        <v>13</v>
      </c>
    </row>
    <row r="72" spans="1:25" x14ac:dyDescent="0.3">
      <c r="A72" s="389">
        <v>13</v>
      </c>
      <c r="B72" s="372" t="s">
        <v>57</v>
      </c>
      <c r="C72" s="401" t="s">
        <v>245</v>
      </c>
      <c r="D72" s="397">
        <v>2013</v>
      </c>
      <c r="E72" s="397">
        <f t="shared" si="18"/>
        <v>10</v>
      </c>
      <c r="F72" s="398" t="s">
        <v>16</v>
      </c>
      <c r="G72" s="375">
        <f t="shared" si="19"/>
        <v>0.19166666666666665</v>
      </c>
      <c r="H72" s="376">
        <f t="shared" si="20"/>
        <v>6</v>
      </c>
      <c r="I72" s="377">
        <f t="shared" si="21"/>
        <v>6</v>
      </c>
      <c r="J72" s="378">
        <f t="shared" si="22"/>
        <v>2</v>
      </c>
      <c r="K72" s="442"/>
      <c r="L72" s="392"/>
      <c r="M72" s="392"/>
      <c r="N72" s="392">
        <v>4</v>
      </c>
      <c r="O72" s="403">
        <v>2</v>
      </c>
      <c r="P72" s="404"/>
      <c r="Q72" s="382"/>
      <c r="R72" s="382"/>
      <c r="S72" s="383">
        <v>0.19166666666666665</v>
      </c>
      <c r="T72" s="384">
        <v>0.19305555555555554</v>
      </c>
      <c r="U72" s="394"/>
      <c r="V72" s="387"/>
      <c r="W72" s="387"/>
      <c r="X72" s="387">
        <v>8</v>
      </c>
      <c r="Y72" s="388">
        <v>10</v>
      </c>
    </row>
    <row r="73" spans="1:25" x14ac:dyDescent="0.3">
      <c r="A73" s="389">
        <v>14</v>
      </c>
      <c r="B73" s="372" t="s">
        <v>57</v>
      </c>
      <c r="C73" s="401" t="s">
        <v>66</v>
      </c>
      <c r="D73" s="397">
        <v>2013</v>
      </c>
      <c r="E73" s="397">
        <f t="shared" si="18"/>
        <v>10</v>
      </c>
      <c r="F73" s="395" t="s">
        <v>18</v>
      </c>
      <c r="G73" s="375">
        <f t="shared" si="19"/>
        <v>0.19375000000000001</v>
      </c>
      <c r="H73" s="376">
        <f t="shared" si="20"/>
        <v>6</v>
      </c>
      <c r="I73" s="377">
        <f t="shared" si="21"/>
        <v>6</v>
      </c>
      <c r="J73" s="378">
        <f t="shared" si="22"/>
        <v>3</v>
      </c>
      <c r="K73" s="379">
        <v>4</v>
      </c>
      <c r="L73" s="376"/>
      <c r="M73" s="392"/>
      <c r="N73" s="392">
        <v>1</v>
      </c>
      <c r="O73" s="403">
        <v>1</v>
      </c>
      <c r="P73" s="381">
        <v>0.21805555555555556</v>
      </c>
      <c r="Q73" s="382"/>
      <c r="R73" s="382"/>
      <c r="S73" s="383">
        <v>0.20555555555555557</v>
      </c>
      <c r="T73" s="384">
        <v>0.19375000000000001</v>
      </c>
      <c r="U73" s="394">
        <v>8</v>
      </c>
      <c r="V73" s="387"/>
      <c r="W73" s="387"/>
      <c r="X73" s="387">
        <v>11</v>
      </c>
      <c r="Y73" s="388">
        <v>11</v>
      </c>
    </row>
    <row r="74" spans="1:25" x14ac:dyDescent="0.3">
      <c r="A74" s="389">
        <v>15</v>
      </c>
      <c r="B74" s="372" t="s">
        <v>57</v>
      </c>
      <c r="C74" s="401" t="s">
        <v>207</v>
      </c>
      <c r="D74" s="397">
        <v>2013</v>
      </c>
      <c r="E74" s="397">
        <f t="shared" si="18"/>
        <v>10</v>
      </c>
      <c r="F74" s="395" t="s">
        <v>208</v>
      </c>
      <c r="G74" s="375">
        <f t="shared" si="19"/>
        <v>0.18819444444444444</v>
      </c>
      <c r="H74" s="376">
        <f t="shared" si="20"/>
        <v>5</v>
      </c>
      <c r="I74" s="377">
        <f t="shared" si="21"/>
        <v>5</v>
      </c>
      <c r="J74" s="378">
        <f t="shared" si="22"/>
        <v>1</v>
      </c>
      <c r="K74" s="379"/>
      <c r="L74" s="376"/>
      <c r="M74" s="392">
        <v>5</v>
      </c>
      <c r="N74" s="392"/>
      <c r="O74" s="403"/>
      <c r="P74" s="381"/>
      <c r="Q74" s="382"/>
      <c r="R74" s="382">
        <v>0.18819444444444444</v>
      </c>
      <c r="S74" s="383"/>
      <c r="T74" s="384"/>
      <c r="U74" s="394"/>
      <c r="V74" s="387"/>
      <c r="W74" s="387">
        <v>7</v>
      </c>
      <c r="X74" s="387"/>
      <c r="Y74" s="388"/>
    </row>
    <row r="75" spans="1:25" x14ac:dyDescent="0.3">
      <c r="A75" s="389">
        <v>16</v>
      </c>
      <c r="B75" s="372" t="s">
        <v>57</v>
      </c>
      <c r="C75" s="581" t="s">
        <v>171</v>
      </c>
      <c r="D75" s="448">
        <v>2014</v>
      </c>
      <c r="E75" s="448">
        <f t="shared" si="18"/>
        <v>9</v>
      </c>
      <c r="F75" s="449" t="s">
        <v>16</v>
      </c>
      <c r="G75" s="496">
        <f t="shared" si="19"/>
        <v>0.20069444444444443</v>
      </c>
      <c r="H75" s="461">
        <f t="shared" si="20"/>
        <v>5</v>
      </c>
      <c r="I75" s="497">
        <f t="shared" si="21"/>
        <v>5</v>
      </c>
      <c r="J75" s="498">
        <f t="shared" si="22"/>
        <v>2</v>
      </c>
      <c r="K75" s="499"/>
      <c r="L75" s="445">
        <v>3</v>
      </c>
      <c r="M75" s="445">
        <v>2</v>
      </c>
      <c r="N75" s="461"/>
      <c r="O75" s="500"/>
      <c r="P75" s="455"/>
      <c r="Q75" s="456">
        <v>0.20833333333333334</v>
      </c>
      <c r="R75" s="456">
        <v>0.20069444444444443</v>
      </c>
      <c r="S75" s="501"/>
      <c r="T75" s="502"/>
      <c r="U75" s="460"/>
      <c r="V75" s="451">
        <v>9</v>
      </c>
      <c r="W75" s="451">
        <v>10</v>
      </c>
      <c r="X75" s="451"/>
      <c r="Y75" s="503"/>
    </row>
    <row r="76" spans="1:25" x14ac:dyDescent="0.3">
      <c r="A76" s="389">
        <v>17</v>
      </c>
      <c r="B76" s="372" t="s">
        <v>57</v>
      </c>
      <c r="C76" s="495" t="s">
        <v>264</v>
      </c>
      <c r="D76" s="448">
        <v>2013</v>
      </c>
      <c r="E76" s="448">
        <f t="shared" si="18"/>
        <v>10</v>
      </c>
      <c r="F76" s="582" t="s">
        <v>43</v>
      </c>
      <c r="G76" s="496">
        <f t="shared" si="19"/>
        <v>0.20069444444444443</v>
      </c>
      <c r="H76" s="461">
        <f t="shared" si="20"/>
        <v>1</v>
      </c>
      <c r="I76" s="497">
        <f t="shared" si="21"/>
        <v>1</v>
      </c>
      <c r="J76" s="498">
        <f t="shared" si="22"/>
        <v>1</v>
      </c>
      <c r="K76" s="583"/>
      <c r="L76" s="461"/>
      <c r="M76" s="445"/>
      <c r="N76" s="445"/>
      <c r="O76" s="500">
        <v>1</v>
      </c>
      <c r="P76" s="584"/>
      <c r="Q76" s="456"/>
      <c r="R76" s="456"/>
      <c r="S76" s="501"/>
      <c r="T76" s="502">
        <v>0.20069444444444443</v>
      </c>
      <c r="U76" s="460"/>
      <c r="V76" s="451"/>
      <c r="W76" s="451"/>
      <c r="X76" s="451"/>
      <c r="Y76" s="503">
        <v>14</v>
      </c>
    </row>
    <row r="77" spans="1:25" ht="15" thickBot="1" x14ac:dyDescent="0.35">
      <c r="A77" s="406">
        <v>17</v>
      </c>
      <c r="B77" s="337"/>
      <c r="C77" s="338"/>
      <c r="D77" s="339"/>
      <c r="E77" s="340"/>
      <c r="F77" s="341"/>
      <c r="G77" s="336"/>
      <c r="H77" s="342"/>
      <c r="I77" s="408"/>
      <c r="J77" s="409"/>
      <c r="K77" s="410">
        <f>COUNTIF(K60:K76,"&gt;-1")</f>
        <v>9</v>
      </c>
      <c r="L77" s="410">
        <f t="shared" ref="L77:O77" si="23">COUNTIF(L60:L76,"&gt;-1")</f>
        <v>11</v>
      </c>
      <c r="M77" s="410">
        <f t="shared" si="23"/>
        <v>10</v>
      </c>
      <c r="N77" s="410">
        <f t="shared" si="23"/>
        <v>11</v>
      </c>
      <c r="O77" s="410">
        <f t="shared" si="23"/>
        <v>14</v>
      </c>
      <c r="P77" s="411"/>
      <c r="Q77" s="348"/>
      <c r="R77" s="412"/>
      <c r="S77" s="413"/>
      <c r="T77" s="344"/>
      <c r="U77" s="414"/>
      <c r="V77" s="415"/>
      <c r="W77" s="416"/>
      <c r="X77" s="416"/>
      <c r="Y77" s="417"/>
    </row>
    <row r="78" spans="1:25" x14ac:dyDescent="0.3">
      <c r="A78" s="429"/>
      <c r="B78" s="433" t="s">
        <v>68</v>
      </c>
      <c r="C78" s="471" t="s">
        <v>69</v>
      </c>
      <c r="D78" s="542" t="s">
        <v>150</v>
      </c>
      <c r="E78" s="542"/>
      <c r="F78" s="472" t="s">
        <v>265</v>
      </c>
      <c r="G78" s="547" t="s">
        <v>59</v>
      </c>
      <c r="H78" s="548"/>
      <c r="I78" s="473" t="s">
        <v>119</v>
      </c>
      <c r="J78" s="474" t="s">
        <v>119</v>
      </c>
      <c r="K78" s="475" t="s">
        <v>120</v>
      </c>
      <c r="L78" s="476"/>
      <c r="M78" s="476"/>
      <c r="N78" s="476"/>
      <c r="O78" s="477"/>
      <c r="P78" s="478" t="s">
        <v>121</v>
      </c>
      <c r="Q78" s="479"/>
      <c r="R78" s="479"/>
      <c r="S78" s="480"/>
      <c r="T78" s="481"/>
      <c r="U78" s="475" t="s">
        <v>122</v>
      </c>
      <c r="V78" s="482"/>
      <c r="W78" s="476"/>
      <c r="X78" s="476"/>
      <c r="Y78" s="483"/>
    </row>
    <row r="79" spans="1:25" x14ac:dyDescent="0.3">
      <c r="A79" s="484" t="s">
        <v>123</v>
      </c>
      <c r="B79" s="392" t="s">
        <v>124</v>
      </c>
      <c r="C79" s="485" t="s">
        <v>125</v>
      </c>
      <c r="D79" s="486" t="s">
        <v>10</v>
      </c>
      <c r="E79" s="397" t="s">
        <v>11</v>
      </c>
      <c r="F79" s="487" t="s">
        <v>126</v>
      </c>
      <c r="G79" s="484" t="s">
        <v>127</v>
      </c>
      <c r="H79" s="387" t="s">
        <v>128</v>
      </c>
      <c r="I79" s="377" t="s">
        <v>129</v>
      </c>
      <c r="J79" s="488" t="s">
        <v>130</v>
      </c>
      <c r="K79" s="399" t="s">
        <v>131</v>
      </c>
      <c r="L79" s="392" t="s">
        <v>132</v>
      </c>
      <c r="M79" s="392" t="s">
        <v>133</v>
      </c>
      <c r="N79" s="392" t="s">
        <v>134</v>
      </c>
      <c r="O79" s="403" t="s">
        <v>135</v>
      </c>
      <c r="P79" s="489" t="s">
        <v>136</v>
      </c>
      <c r="Q79" s="382" t="s">
        <v>137</v>
      </c>
      <c r="R79" s="490" t="s">
        <v>138</v>
      </c>
      <c r="S79" s="383" t="s">
        <v>139</v>
      </c>
      <c r="T79" s="488" t="s">
        <v>140</v>
      </c>
      <c r="U79" s="491" t="s">
        <v>141</v>
      </c>
      <c r="V79" s="387" t="s">
        <v>142</v>
      </c>
      <c r="W79" s="387" t="s">
        <v>143</v>
      </c>
      <c r="X79" s="387" t="s">
        <v>144</v>
      </c>
      <c r="Y79" s="388" t="s">
        <v>145</v>
      </c>
    </row>
    <row r="80" spans="1:25" x14ac:dyDescent="0.3">
      <c r="A80" s="371">
        <v>1</v>
      </c>
      <c r="B80" s="372" t="s">
        <v>68</v>
      </c>
      <c r="C80" s="396" t="s">
        <v>72</v>
      </c>
      <c r="D80" s="397">
        <v>2012</v>
      </c>
      <c r="E80" s="397">
        <f t="shared" ref="E80:E89" si="24">SUM(2023-D80)</f>
        <v>11</v>
      </c>
      <c r="F80" s="395" t="s">
        <v>73</v>
      </c>
      <c r="G80" s="434">
        <f t="shared" ref="G80:G89" si="25">MIN(P80:T80)</f>
        <v>0.14444444444444446</v>
      </c>
      <c r="H80" s="376">
        <f t="shared" ref="H80:H89" si="26">SUM(K80:O80)</f>
        <v>75</v>
      </c>
      <c r="I80" s="377">
        <f t="shared" ref="I80:I89" si="27">IF(COUNTIF(K80:O80,"&gt;=0")&lt;4,SUM(K80:O80),SUM(LARGE(K80:O80,1),LARGE(K80:O80,2),LARGE(K80:O80,3),LARGE(K80:O80,4)))</f>
        <v>60</v>
      </c>
      <c r="J80" s="378">
        <f t="shared" ref="J80:J89" si="28">COUNTIF(K80:O80,"&gt;0")</f>
        <v>5</v>
      </c>
      <c r="K80" s="435">
        <v>15</v>
      </c>
      <c r="L80" s="436">
        <v>15</v>
      </c>
      <c r="M80" s="436">
        <v>15</v>
      </c>
      <c r="N80" s="436">
        <v>15</v>
      </c>
      <c r="O80" s="436">
        <v>15</v>
      </c>
      <c r="P80" s="381">
        <v>0.14930555555555555</v>
      </c>
      <c r="Q80" s="382">
        <v>0.14722222222222223</v>
      </c>
      <c r="R80" s="382">
        <v>0.14652777777777778</v>
      </c>
      <c r="S80" s="383">
        <v>0.15</v>
      </c>
      <c r="T80" s="384">
        <v>0.14444444444444446</v>
      </c>
      <c r="U80" s="437">
        <v>1</v>
      </c>
      <c r="V80" s="438">
        <v>1</v>
      </c>
      <c r="W80" s="438">
        <v>1</v>
      </c>
      <c r="X80" s="438">
        <v>1</v>
      </c>
      <c r="Y80" s="579">
        <v>1</v>
      </c>
    </row>
    <row r="81" spans="1:25" x14ac:dyDescent="0.3">
      <c r="A81" s="371">
        <v>2</v>
      </c>
      <c r="B81" s="372" t="s">
        <v>68</v>
      </c>
      <c r="C81" s="396" t="s">
        <v>74</v>
      </c>
      <c r="D81" s="397">
        <v>2012</v>
      </c>
      <c r="E81" s="397">
        <f t="shared" si="24"/>
        <v>11</v>
      </c>
      <c r="F81" s="395" t="s">
        <v>43</v>
      </c>
      <c r="G81" s="375">
        <f t="shared" si="25"/>
        <v>0.14722222222222223</v>
      </c>
      <c r="H81" s="376">
        <f t="shared" si="26"/>
        <v>36</v>
      </c>
      <c r="I81" s="377">
        <f t="shared" si="27"/>
        <v>36</v>
      </c>
      <c r="J81" s="378">
        <f t="shared" si="28"/>
        <v>3</v>
      </c>
      <c r="K81" s="379">
        <v>12</v>
      </c>
      <c r="L81" s="376">
        <v>12</v>
      </c>
      <c r="M81" s="376"/>
      <c r="N81" s="376"/>
      <c r="O81" s="380">
        <v>12</v>
      </c>
      <c r="P81" s="381">
        <v>0.15555555555555556</v>
      </c>
      <c r="Q81" s="382">
        <v>0.15208333333333332</v>
      </c>
      <c r="R81" s="382"/>
      <c r="S81" s="383"/>
      <c r="T81" s="384">
        <v>0.14722222222222223</v>
      </c>
      <c r="U81" s="385">
        <v>2</v>
      </c>
      <c r="V81" s="386">
        <v>2</v>
      </c>
      <c r="W81" s="387"/>
      <c r="X81" s="387"/>
      <c r="Y81" s="388">
        <v>2</v>
      </c>
    </row>
    <row r="82" spans="1:25" x14ac:dyDescent="0.3">
      <c r="A82" s="371">
        <v>3</v>
      </c>
      <c r="B82" s="372" t="s">
        <v>68</v>
      </c>
      <c r="C82" s="396" t="s">
        <v>209</v>
      </c>
      <c r="D82" s="397">
        <v>2011</v>
      </c>
      <c r="E82" s="397">
        <f t="shared" si="24"/>
        <v>12</v>
      </c>
      <c r="F82" s="398" t="s">
        <v>41</v>
      </c>
      <c r="G82" s="375">
        <f t="shared" si="25"/>
        <v>0.15</v>
      </c>
      <c r="H82" s="376">
        <f t="shared" si="26"/>
        <v>32</v>
      </c>
      <c r="I82" s="377">
        <f t="shared" si="27"/>
        <v>32</v>
      </c>
      <c r="J82" s="378">
        <f t="shared" si="28"/>
        <v>3</v>
      </c>
      <c r="K82" s="399"/>
      <c r="L82" s="392"/>
      <c r="M82" s="392">
        <v>10</v>
      </c>
      <c r="N82" s="376">
        <v>12</v>
      </c>
      <c r="O82" s="403">
        <v>10</v>
      </c>
      <c r="P82" s="404"/>
      <c r="Q82" s="382"/>
      <c r="R82" s="382">
        <v>0.15694444444444444</v>
      </c>
      <c r="S82" s="383">
        <v>0.15625</v>
      </c>
      <c r="T82" s="384">
        <v>0.15</v>
      </c>
      <c r="U82" s="394"/>
      <c r="V82" s="387"/>
      <c r="W82" s="386">
        <v>3</v>
      </c>
      <c r="X82" s="386">
        <v>2</v>
      </c>
      <c r="Y82" s="388">
        <v>3</v>
      </c>
    </row>
    <row r="83" spans="1:25" x14ac:dyDescent="0.3">
      <c r="A83" s="389">
        <v>4</v>
      </c>
      <c r="B83" s="372" t="s">
        <v>68</v>
      </c>
      <c r="C83" s="396" t="s">
        <v>75</v>
      </c>
      <c r="D83" s="397">
        <v>2011</v>
      </c>
      <c r="E83" s="397">
        <f t="shared" si="24"/>
        <v>12</v>
      </c>
      <c r="F83" s="395" t="s">
        <v>18</v>
      </c>
      <c r="G83" s="375">
        <f t="shared" si="25"/>
        <v>0.14861111111111111</v>
      </c>
      <c r="H83" s="376">
        <f t="shared" si="26"/>
        <v>30</v>
      </c>
      <c r="I83" s="377">
        <f t="shared" si="27"/>
        <v>30</v>
      </c>
      <c r="J83" s="378">
        <f t="shared" si="28"/>
        <v>3</v>
      </c>
      <c r="K83" s="379">
        <v>10</v>
      </c>
      <c r="L83" s="376"/>
      <c r="M83" s="376">
        <v>12</v>
      </c>
      <c r="N83" s="392"/>
      <c r="O83" s="380">
        <v>8</v>
      </c>
      <c r="P83" s="381">
        <v>0.16180555555555556</v>
      </c>
      <c r="Q83" s="382"/>
      <c r="R83" s="382">
        <v>0.14861111111111111</v>
      </c>
      <c r="S83" s="383"/>
      <c r="T83" s="384">
        <v>0.15208333333333332</v>
      </c>
      <c r="U83" s="385">
        <v>3</v>
      </c>
      <c r="V83" s="387"/>
      <c r="W83" s="386">
        <v>2</v>
      </c>
      <c r="X83" s="387"/>
      <c r="Y83" s="388">
        <v>4</v>
      </c>
    </row>
    <row r="84" spans="1:25" x14ac:dyDescent="0.3">
      <c r="A84" s="389">
        <v>5</v>
      </c>
      <c r="B84" s="372" t="s">
        <v>68</v>
      </c>
      <c r="C84" s="396" t="s">
        <v>77</v>
      </c>
      <c r="D84" s="397">
        <v>2011</v>
      </c>
      <c r="E84" s="397">
        <f t="shared" si="24"/>
        <v>12</v>
      </c>
      <c r="F84" s="395" t="s">
        <v>18</v>
      </c>
      <c r="G84" s="375">
        <f t="shared" si="25"/>
        <v>0.15833333333333333</v>
      </c>
      <c r="H84" s="376">
        <f t="shared" si="26"/>
        <v>29</v>
      </c>
      <c r="I84" s="377">
        <f t="shared" si="27"/>
        <v>29</v>
      </c>
      <c r="J84" s="378">
        <f t="shared" si="28"/>
        <v>4</v>
      </c>
      <c r="K84" s="379">
        <v>7</v>
      </c>
      <c r="L84" s="376">
        <v>8</v>
      </c>
      <c r="M84" s="392">
        <v>8</v>
      </c>
      <c r="N84" s="392"/>
      <c r="O84" s="403">
        <v>6</v>
      </c>
      <c r="P84" s="381">
        <v>0.1673611111111111</v>
      </c>
      <c r="Q84" s="382">
        <v>0.16250000000000001</v>
      </c>
      <c r="R84" s="382">
        <v>0.15833333333333333</v>
      </c>
      <c r="S84" s="383"/>
      <c r="T84" s="384">
        <v>0.16041666666666668</v>
      </c>
      <c r="U84" s="394">
        <v>5</v>
      </c>
      <c r="V84" s="386">
        <v>4</v>
      </c>
      <c r="W84" s="386">
        <v>4</v>
      </c>
      <c r="X84" s="387"/>
      <c r="Y84" s="388">
        <v>6</v>
      </c>
    </row>
    <row r="85" spans="1:25" x14ac:dyDescent="0.3">
      <c r="A85" s="389">
        <v>6</v>
      </c>
      <c r="B85" s="372" t="s">
        <v>68</v>
      </c>
      <c r="C85" s="396" t="s">
        <v>79</v>
      </c>
      <c r="D85" s="397">
        <v>2011</v>
      </c>
      <c r="E85" s="397">
        <f t="shared" si="24"/>
        <v>12</v>
      </c>
      <c r="F85" s="395" t="s">
        <v>18</v>
      </c>
      <c r="G85" s="375">
        <f t="shared" si="25"/>
        <v>0.16111111111111112</v>
      </c>
      <c r="H85" s="376">
        <f t="shared" si="26"/>
        <v>34</v>
      </c>
      <c r="I85" s="377">
        <f t="shared" si="27"/>
        <v>29</v>
      </c>
      <c r="J85" s="378">
        <f t="shared" si="28"/>
        <v>5</v>
      </c>
      <c r="K85" s="402">
        <v>5</v>
      </c>
      <c r="L85" s="376">
        <v>7</v>
      </c>
      <c r="M85" s="392">
        <v>7</v>
      </c>
      <c r="N85" s="376">
        <v>10</v>
      </c>
      <c r="O85" s="403">
        <v>5</v>
      </c>
      <c r="P85" s="381">
        <v>0.1763888888888889</v>
      </c>
      <c r="Q85" s="382">
        <v>0.1673611111111111</v>
      </c>
      <c r="R85" s="382">
        <v>0.16111111111111112</v>
      </c>
      <c r="S85" s="383">
        <v>0.16319444444444445</v>
      </c>
      <c r="T85" s="384">
        <v>0.16250000000000001</v>
      </c>
      <c r="U85" s="394">
        <v>7</v>
      </c>
      <c r="V85" s="387">
        <v>5</v>
      </c>
      <c r="W85" s="387">
        <v>5</v>
      </c>
      <c r="X85" s="386">
        <v>3</v>
      </c>
      <c r="Y85" s="388">
        <v>7</v>
      </c>
    </row>
    <row r="86" spans="1:25" x14ac:dyDescent="0.3">
      <c r="A86" s="389">
        <v>7</v>
      </c>
      <c r="B86" s="372" t="s">
        <v>68</v>
      </c>
      <c r="C86" s="469" t="s">
        <v>78</v>
      </c>
      <c r="D86" s="397">
        <v>2012</v>
      </c>
      <c r="E86" s="397">
        <f t="shared" si="24"/>
        <v>11</v>
      </c>
      <c r="F86" s="395" t="s">
        <v>18</v>
      </c>
      <c r="G86" s="375">
        <f t="shared" si="25"/>
        <v>0.16458333333333333</v>
      </c>
      <c r="H86" s="376">
        <f t="shared" si="26"/>
        <v>30</v>
      </c>
      <c r="I86" s="377">
        <f t="shared" si="27"/>
        <v>26</v>
      </c>
      <c r="J86" s="378">
        <f t="shared" si="28"/>
        <v>5</v>
      </c>
      <c r="K86" s="405">
        <v>6</v>
      </c>
      <c r="L86" s="392">
        <v>6</v>
      </c>
      <c r="M86" s="392">
        <v>6</v>
      </c>
      <c r="N86" s="392">
        <v>8</v>
      </c>
      <c r="O86" s="403">
        <v>4</v>
      </c>
      <c r="P86" s="381">
        <v>0.17500000000000002</v>
      </c>
      <c r="Q86" s="382">
        <v>0.17500000000000002</v>
      </c>
      <c r="R86" s="382">
        <v>0.16805555555555554</v>
      </c>
      <c r="S86" s="383">
        <v>0.17222222222222225</v>
      </c>
      <c r="T86" s="384">
        <v>0.16458333333333333</v>
      </c>
      <c r="U86" s="394">
        <v>6</v>
      </c>
      <c r="V86" s="387">
        <v>6</v>
      </c>
      <c r="W86" s="387">
        <v>6</v>
      </c>
      <c r="X86" s="386">
        <v>4</v>
      </c>
      <c r="Y86" s="388">
        <v>8</v>
      </c>
    </row>
    <row r="87" spans="1:25" x14ac:dyDescent="0.3">
      <c r="A87" s="389">
        <v>8</v>
      </c>
      <c r="B87" s="372" t="s">
        <v>68</v>
      </c>
      <c r="C87" s="396" t="s">
        <v>76</v>
      </c>
      <c r="D87" s="397">
        <v>2012</v>
      </c>
      <c r="E87" s="397">
        <f t="shared" si="24"/>
        <v>11</v>
      </c>
      <c r="F87" s="395" t="s">
        <v>43</v>
      </c>
      <c r="G87" s="375">
        <f t="shared" si="25"/>
        <v>0.15416666666666667</v>
      </c>
      <c r="H87" s="376">
        <f t="shared" si="26"/>
        <v>25</v>
      </c>
      <c r="I87" s="377">
        <f t="shared" si="27"/>
        <v>25</v>
      </c>
      <c r="J87" s="378">
        <f t="shared" si="28"/>
        <v>3</v>
      </c>
      <c r="K87" s="379">
        <v>8</v>
      </c>
      <c r="L87" s="376">
        <v>10</v>
      </c>
      <c r="M87" s="376"/>
      <c r="N87" s="494"/>
      <c r="O87" s="380">
        <v>7</v>
      </c>
      <c r="P87" s="381">
        <v>0.16458333333333333</v>
      </c>
      <c r="Q87" s="382">
        <v>0.15763888888888888</v>
      </c>
      <c r="R87" s="382"/>
      <c r="S87" s="383"/>
      <c r="T87" s="384">
        <v>0.15416666666666667</v>
      </c>
      <c r="U87" s="385">
        <v>4</v>
      </c>
      <c r="V87" s="386">
        <v>3</v>
      </c>
      <c r="W87" s="387"/>
      <c r="X87" s="387"/>
      <c r="Y87" s="388">
        <v>5</v>
      </c>
    </row>
    <row r="88" spans="1:25" x14ac:dyDescent="0.3">
      <c r="A88" s="389">
        <v>9</v>
      </c>
      <c r="B88" s="372" t="s">
        <v>68</v>
      </c>
      <c r="C88" s="396" t="s">
        <v>246</v>
      </c>
      <c r="D88" s="397">
        <v>2012</v>
      </c>
      <c r="E88" s="397">
        <f t="shared" si="24"/>
        <v>11</v>
      </c>
      <c r="F88" s="398" t="s">
        <v>41</v>
      </c>
      <c r="G88" s="375">
        <f t="shared" si="25"/>
        <v>0.17916666666666667</v>
      </c>
      <c r="H88" s="376">
        <f t="shared" si="26"/>
        <v>10</v>
      </c>
      <c r="I88" s="377">
        <f t="shared" si="27"/>
        <v>10</v>
      </c>
      <c r="J88" s="378">
        <f t="shared" si="28"/>
        <v>2</v>
      </c>
      <c r="K88" s="442"/>
      <c r="L88" s="376"/>
      <c r="M88" s="392"/>
      <c r="N88" s="376">
        <v>7</v>
      </c>
      <c r="O88" s="403">
        <v>3</v>
      </c>
      <c r="P88" s="404"/>
      <c r="Q88" s="382"/>
      <c r="R88" s="382"/>
      <c r="S88" s="383">
        <v>0.18402777777777779</v>
      </c>
      <c r="T88" s="384">
        <v>0.17916666666666667</v>
      </c>
      <c r="U88" s="394"/>
      <c r="V88" s="387"/>
      <c r="W88" s="387"/>
      <c r="X88" s="387">
        <v>5</v>
      </c>
      <c r="Y88" s="388">
        <v>9</v>
      </c>
    </row>
    <row r="89" spans="1:25" x14ac:dyDescent="0.3">
      <c r="A89" s="389">
        <v>10</v>
      </c>
      <c r="B89" s="372" t="s">
        <v>68</v>
      </c>
      <c r="C89" s="396" t="s">
        <v>247</v>
      </c>
      <c r="D89" s="397">
        <v>2012</v>
      </c>
      <c r="E89" s="397">
        <f t="shared" si="24"/>
        <v>11</v>
      </c>
      <c r="F89" s="398" t="s">
        <v>41</v>
      </c>
      <c r="G89" s="375">
        <f t="shared" si="25"/>
        <v>0.19652777777777777</v>
      </c>
      <c r="H89" s="376">
        <f t="shared" si="26"/>
        <v>6</v>
      </c>
      <c r="I89" s="377">
        <f t="shared" si="27"/>
        <v>6</v>
      </c>
      <c r="J89" s="378">
        <f t="shared" si="28"/>
        <v>1</v>
      </c>
      <c r="K89" s="442"/>
      <c r="L89" s="392"/>
      <c r="M89" s="392"/>
      <c r="N89" s="376">
        <v>6</v>
      </c>
      <c r="O89" s="380"/>
      <c r="P89" s="404"/>
      <c r="Q89" s="382"/>
      <c r="R89" s="382"/>
      <c r="S89" s="383">
        <v>0.19652777777777777</v>
      </c>
      <c r="T89" s="384"/>
      <c r="U89" s="394"/>
      <c r="V89" s="387"/>
      <c r="W89" s="387"/>
      <c r="X89" s="387">
        <v>6</v>
      </c>
      <c r="Y89" s="388"/>
    </row>
    <row r="90" spans="1:25" ht="15" thickBot="1" x14ac:dyDescent="0.35">
      <c r="A90" s="406">
        <v>10</v>
      </c>
      <c r="B90" s="337"/>
      <c r="C90" s="338"/>
      <c r="D90" s="339"/>
      <c r="E90" s="340"/>
      <c r="F90" s="341"/>
      <c r="G90" s="336"/>
      <c r="H90" s="342"/>
      <c r="I90" s="408"/>
      <c r="J90" s="409"/>
      <c r="K90" s="410">
        <f>COUNTIF(K80:K89,"&gt;-1")</f>
        <v>7</v>
      </c>
      <c r="L90" s="410">
        <f t="shared" ref="L90:O90" si="29">COUNTIF(L80:L89,"&gt;-1")</f>
        <v>6</v>
      </c>
      <c r="M90" s="410">
        <f t="shared" si="29"/>
        <v>6</v>
      </c>
      <c r="N90" s="410">
        <f t="shared" si="29"/>
        <v>6</v>
      </c>
      <c r="O90" s="410">
        <f t="shared" si="29"/>
        <v>9</v>
      </c>
      <c r="P90" s="411"/>
      <c r="Q90" s="348"/>
      <c r="R90" s="412"/>
      <c r="S90" s="413"/>
      <c r="T90" s="344"/>
      <c r="U90" s="414"/>
      <c r="V90" s="415"/>
      <c r="W90" s="416"/>
      <c r="X90" s="416"/>
      <c r="Y90" s="417"/>
    </row>
    <row r="91" spans="1:25" x14ac:dyDescent="0.3">
      <c r="A91" s="429"/>
      <c r="B91" s="433" t="s">
        <v>80</v>
      </c>
      <c r="C91" s="471" t="s">
        <v>81</v>
      </c>
      <c r="D91" s="542" t="s">
        <v>150</v>
      </c>
      <c r="E91" s="542"/>
      <c r="F91" s="472" t="s">
        <v>265</v>
      </c>
      <c r="G91" s="545" t="s">
        <v>82</v>
      </c>
      <c r="H91" s="546"/>
      <c r="I91" s="473" t="s">
        <v>119</v>
      </c>
      <c r="J91" s="474" t="s">
        <v>119</v>
      </c>
      <c r="K91" s="475" t="s">
        <v>120</v>
      </c>
      <c r="L91" s="476"/>
      <c r="M91" s="476"/>
      <c r="N91" s="476"/>
      <c r="O91" s="477"/>
      <c r="P91" s="478" t="s">
        <v>121</v>
      </c>
      <c r="Q91" s="479"/>
      <c r="R91" s="479"/>
      <c r="S91" s="480"/>
      <c r="T91" s="481"/>
      <c r="U91" s="475" t="s">
        <v>122</v>
      </c>
      <c r="V91" s="482"/>
      <c r="W91" s="476"/>
      <c r="X91" s="476"/>
      <c r="Y91" s="483"/>
    </row>
    <row r="92" spans="1:25" x14ac:dyDescent="0.3">
      <c r="A92" s="484" t="s">
        <v>123</v>
      </c>
      <c r="B92" s="392" t="s">
        <v>124</v>
      </c>
      <c r="C92" s="485" t="s">
        <v>125</v>
      </c>
      <c r="D92" s="486" t="s">
        <v>10</v>
      </c>
      <c r="E92" s="397" t="s">
        <v>11</v>
      </c>
      <c r="F92" s="487" t="s">
        <v>126</v>
      </c>
      <c r="G92" s="484" t="s">
        <v>127</v>
      </c>
      <c r="H92" s="387" t="s">
        <v>128</v>
      </c>
      <c r="I92" s="377" t="s">
        <v>129</v>
      </c>
      <c r="J92" s="488" t="s">
        <v>130</v>
      </c>
      <c r="K92" s="399" t="s">
        <v>131</v>
      </c>
      <c r="L92" s="392" t="s">
        <v>132</v>
      </c>
      <c r="M92" s="392" t="s">
        <v>133</v>
      </c>
      <c r="N92" s="392" t="s">
        <v>134</v>
      </c>
      <c r="O92" s="403" t="s">
        <v>135</v>
      </c>
      <c r="P92" s="489" t="s">
        <v>136</v>
      </c>
      <c r="Q92" s="382" t="s">
        <v>137</v>
      </c>
      <c r="R92" s="490" t="s">
        <v>138</v>
      </c>
      <c r="S92" s="383" t="s">
        <v>139</v>
      </c>
      <c r="T92" s="488" t="s">
        <v>140</v>
      </c>
      <c r="U92" s="491" t="s">
        <v>141</v>
      </c>
      <c r="V92" s="387" t="s">
        <v>142</v>
      </c>
      <c r="W92" s="387" t="s">
        <v>143</v>
      </c>
      <c r="X92" s="387" t="s">
        <v>144</v>
      </c>
      <c r="Y92" s="388" t="s">
        <v>145</v>
      </c>
    </row>
    <row r="93" spans="1:25" x14ac:dyDescent="0.3">
      <c r="A93" s="371">
        <v>1</v>
      </c>
      <c r="B93" s="372" t="s">
        <v>80</v>
      </c>
      <c r="C93" s="401" t="s">
        <v>83</v>
      </c>
      <c r="D93" s="397">
        <v>2011</v>
      </c>
      <c r="E93" s="397">
        <f t="shared" ref="E93:E110" si="30">SUM(2023-D93)</f>
        <v>12</v>
      </c>
      <c r="F93" s="395" t="s">
        <v>18</v>
      </c>
      <c r="G93" s="434">
        <f t="shared" ref="G93:G110" si="31">MIN(P93:T93)</f>
        <v>0.20902777777777778</v>
      </c>
      <c r="H93" s="376">
        <f t="shared" ref="H93:H110" si="32">SUM(K93:O93)</f>
        <v>72</v>
      </c>
      <c r="I93" s="377">
        <f t="shared" ref="I93:I110" si="33">IF(COUNTIF(K93:O93,"&gt;=0")&lt;4,SUM(K93:O93),SUM(LARGE(K93:O93,1),LARGE(K93:O93,2),LARGE(K93:O93,3),LARGE(K93:O93,4)))</f>
        <v>60</v>
      </c>
      <c r="J93" s="378">
        <f t="shared" ref="J93:J110" si="34">COUNTIF(K93:O93,"&gt;0")</f>
        <v>5</v>
      </c>
      <c r="K93" s="504">
        <v>15</v>
      </c>
      <c r="L93" s="436">
        <v>15</v>
      </c>
      <c r="M93" s="436">
        <v>15</v>
      </c>
      <c r="N93" s="376">
        <v>12</v>
      </c>
      <c r="O93" s="578">
        <v>15</v>
      </c>
      <c r="P93" s="381">
        <v>0.22222222222222221</v>
      </c>
      <c r="Q93" s="382">
        <v>0.20902777777777778</v>
      </c>
      <c r="R93" s="382">
        <v>0.21458333333333335</v>
      </c>
      <c r="S93" s="383">
        <v>0.21111111111111111</v>
      </c>
      <c r="T93" s="384">
        <v>0.21458333333333335</v>
      </c>
      <c r="U93" s="437">
        <v>1</v>
      </c>
      <c r="V93" s="438">
        <v>1</v>
      </c>
      <c r="W93" s="438">
        <v>1</v>
      </c>
      <c r="X93" s="386">
        <v>2</v>
      </c>
      <c r="Y93" s="579">
        <v>1</v>
      </c>
    </row>
    <row r="94" spans="1:25" x14ac:dyDescent="0.3">
      <c r="A94" s="371">
        <v>2</v>
      </c>
      <c r="B94" s="372" t="s">
        <v>80</v>
      </c>
      <c r="C94" s="396" t="s">
        <v>165</v>
      </c>
      <c r="D94" s="397">
        <v>2012</v>
      </c>
      <c r="E94" s="397">
        <f t="shared" si="30"/>
        <v>11</v>
      </c>
      <c r="F94" s="398" t="s">
        <v>41</v>
      </c>
      <c r="G94" s="375">
        <f t="shared" si="31"/>
        <v>0.20902777777777778</v>
      </c>
      <c r="H94" s="376">
        <f t="shared" si="32"/>
        <v>37</v>
      </c>
      <c r="I94" s="377">
        <f t="shared" si="33"/>
        <v>37</v>
      </c>
      <c r="J94" s="378">
        <f t="shared" si="34"/>
        <v>3</v>
      </c>
      <c r="K94" s="442"/>
      <c r="L94" s="392">
        <v>12</v>
      </c>
      <c r="M94" s="392"/>
      <c r="N94" s="436">
        <v>15</v>
      </c>
      <c r="O94" s="403">
        <v>10</v>
      </c>
      <c r="P94" s="404"/>
      <c r="Q94" s="382">
        <v>0.21319444444444444</v>
      </c>
      <c r="R94" s="382"/>
      <c r="S94" s="383">
        <v>0.20902777777777778</v>
      </c>
      <c r="T94" s="384">
        <v>0.21597222222222223</v>
      </c>
      <c r="U94" s="394"/>
      <c r="V94" s="386">
        <v>2</v>
      </c>
      <c r="W94" s="387"/>
      <c r="X94" s="438">
        <v>1</v>
      </c>
      <c r="Y94" s="388">
        <v>3</v>
      </c>
    </row>
    <row r="95" spans="1:25" x14ac:dyDescent="0.3">
      <c r="A95" s="371">
        <v>3</v>
      </c>
      <c r="B95" s="372" t="s">
        <v>80</v>
      </c>
      <c r="C95" s="396" t="s">
        <v>166</v>
      </c>
      <c r="D95" s="397">
        <v>2011</v>
      </c>
      <c r="E95" s="397">
        <f t="shared" si="30"/>
        <v>12</v>
      </c>
      <c r="F95" s="398" t="s">
        <v>41</v>
      </c>
      <c r="G95" s="375">
        <f t="shared" si="31"/>
        <v>0.21527777777777779</v>
      </c>
      <c r="H95" s="376">
        <f t="shared" si="32"/>
        <v>35</v>
      </c>
      <c r="I95" s="377">
        <f t="shared" si="33"/>
        <v>35</v>
      </c>
      <c r="J95" s="378">
        <f t="shared" si="34"/>
        <v>4</v>
      </c>
      <c r="K95" s="399"/>
      <c r="L95" s="392">
        <v>6</v>
      </c>
      <c r="M95" s="392">
        <v>10</v>
      </c>
      <c r="N95" s="392">
        <v>7</v>
      </c>
      <c r="O95" s="403">
        <v>12</v>
      </c>
      <c r="P95" s="400"/>
      <c r="Q95" s="382">
        <v>0.23958333333333334</v>
      </c>
      <c r="R95" s="382">
        <v>0.22638888888888889</v>
      </c>
      <c r="S95" s="383">
        <v>0.22777777777777777</v>
      </c>
      <c r="T95" s="384">
        <v>0.21527777777777779</v>
      </c>
      <c r="U95" s="394"/>
      <c r="V95" s="387">
        <v>6</v>
      </c>
      <c r="W95" s="386">
        <v>3</v>
      </c>
      <c r="X95" s="387">
        <v>5</v>
      </c>
      <c r="Y95" s="388">
        <v>2</v>
      </c>
    </row>
    <row r="96" spans="1:25" x14ac:dyDescent="0.3">
      <c r="A96" s="389">
        <v>4</v>
      </c>
      <c r="B96" s="372" t="s">
        <v>80</v>
      </c>
      <c r="C96" s="396" t="s">
        <v>84</v>
      </c>
      <c r="D96" s="397">
        <v>2012</v>
      </c>
      <c r="E96" s="397">
        <f t="shared" si="30"/>
        <v>11</v>
      </c>
      <c r="F96" s="395" t="s">
        <v>18</v>
      </c>
      <c r="G96" s="375">
        <f t="shared" si="31"/>
        <v>0.21875</v>
      </c>
      <c r="H96" s="376">
        <f t="shared" si="32"/>
        <v>34</v>
      </c>
      <c r="I96" s="377">
        <f t="shared" si="33"/>
        <v>34</v>
      </c>
      <c r="J96" s="378">
        <f t="shared" si="34"/>
        <v>3</v>
      </c>
      <c r="K96" s="442">
        <v>12</v>
      </c>
      <c r="L96" s="376">
        <v>10</v>
      </c>
      <c r="M96" s="376">
        <v>12</v>
      </c>
      <c r="N96" s="392"/>
      <c r="O96" s="403"/>
      <c r="P96" s="381">
        <v>0.23333333333333331</v>
      </c>
      <c r="Q96" s="382">
        <v>0.21875</v>
      </c>
      <c r="R96" s="382">
        <v>0.22083333333333333</v>
      </c>
      <c r="S96" s="383"/>
      <c r="T96" s="384"/>
      <c r="U96" s="385">
        <v>2</v>
      </c>
      <c r="V96" s="386">
        <v>3</v>
      </c>
      <c r="W96" s="386">
        <v>2</v>
      </c>
      <c r="X96" s="387"/>
      <c r="Y96" s="388"/>
    </row>
    <row r="97" spans="1:25" x14ac:dyDescent="0.3">
      <c r="A97" s="389">
        <v>5</v>
      </c>
      <c r="B97" s="372" t="s">
        <v>80</v>
      </c>
      <c r="C97" s="396" t="s">
        <v>86</v>
      </c>
      <c r="D97" s="397">
        <v>2011</v>
      </c>
      <c r="E97" s="397">
        <f t="shared" si="30"/>
        <v>12</v>
      </c>
      <c r="F97" s="395" t="s">
        <v>18</v>
      </c>
      <c r="G97" s="375">
        <f t="shared" si="31"/>
        <v>0.21666666666666667</v>
      </c>
      <c r="H97" s="376">
        <f t="shared" si="32"/>
        <v>26</v>
      </c>
      <c r="I97" s="377">
        <f t="shared" si="33"/>
        <v>26</v>
      </c>
      <c r="J97" s="378">
        <f t="shared" si="34"/>
        <v>3</v>
      </c>
      <c r="K97" s="442">
        <v>8</v>
      </c>
      <c r="L97" s="376"/>
      <c r="M97" s="392"/>
      <c r="N97" s="376">
        <v>10</v>
      </c>
      <c r="O97" s="380">
        <v>8</v>
      </c>
      <c r="P97" s="381">
        <v>0.23750000000000002</v>
      </c>
      <c r="Q97" s="382"/>
      <c r="R97" s="382"/>
      <c r="S97" s="383">
        <v>0.21944444444444444</v>
      </c>
      <c r="T97" s="384">
        <v>0.21666666666666667</v>
      </c>
      <c r="U97" s="385">
        <v>4</v>
      </c>
      <c r="V97" s="387"/>
      <c r="W97" s="387"/>
      <c r="X97" s="386">
        <v>3</v>
      </c>
      <c r="Y97" s="388">
        <v>4</v>
      </c>
    </row>
    <row r="98" spans="1:25" x14ac:dyDescent="0.3">
      <c r="A98" s="389">
        <v>6</v>
      </c>
      <c r="B98" s="372" t="s">
        <v>80</v>
      </c>
      <c r="C98" s="396" t="s">
        <v>164</v>
      </c>
      <c r="D98" s="397">
        <v>2011</v>
      </c>
      <c r="E98" s="397">
        <f t="shared" si="30"/>
        <v>12</v>
      </c>
      <c r="F98" s="398" t="s">
        <v>41</v>
      </c>
      <c r="G98" s="375">
        <f t="shared" si="31"/>
        <v>0.22083333333333333</v>
      </c>
      <c r="H98" s="376">
        <f t="shared" si="32"/>
        <v>24</v>
      </c>
      <c r="I98" s="377">
        <f t="shared" si="33"/>
        <v>24</v>
      </c>
      <c r="J98" s="378">
        <f t="shared" si="34"/>
        <v>3</v>
      </c>
      <c r="K98" s="442"/>
      <c r="L98" s="376">
        <v>8</v>
      </c>
      <c r="M98" s="376">
        <v>8</v>
      </c>
      <c r="N98" s="392">
        <v>8</v>
      </c>
      <c r="O98" s="403"/>
      <c r="P98" s="404"/>
      <c r="Q98" s="382">
        <v>0.23055555555555554</v>
      </c>
      <c r="R98" s="382">
        <v>0.22916666666666666</v>
      </c>
      <c r="S98" s="383">
        <v>0.22083333333333333</v>
      </c>
      <c r="T98" s="384"/>
      <c r="U98" s="394"/>
      <c r="V98" s="386">
        <v>4</v>
      </c>
      <c r="W98" s="386">
        <v>4</v>
      </c>
      <c r="X98" s="386">
        <v>4</v>
      </c>
      <c r="Y98" s="388"/>
    </row>
    <row r="99" spans="1:25" x14ac:dyDescent="0.3">
      <c r="A99" s="389">
        <v>7</v>
      </c>
      <c r="B99" s="372" t="s">
        <v>80</v>
      </c>
      <c r="C99" s="396" t="s">
        <v>85</v>
      </c>
      <c r="D99" s="397">
        <v>2012</v>
      </c>
      <c r="E99" s="397">
        <f t="shared" si="30"/>
        <v>11</v>
      </c>
      <c r="F99" s="395" t="s">
        <v>18</v>
      </c>
      <c r="G99" s="375">
        <f t="shared" si="31"/>
        <v>0.23194444444444443</v>
      </c>
      <c r="H99" s="376">
        <f t="shared" si="32"/>
        <v>17</v>
      </c>
      <c r="I99" s="377">
        <f t="shared" si="33"/>
        <v>17</v>
      </c>
      <c r="J99" s="378">
        <f t="shared" si="34"/>
        <v>2</v>
      </c>
      <c r="K99" s="442">
        <v>10</v>
      </c>
      <c r="L99" s="392">
        <v>7</v>
      </c>
      <c r="M99" s="376"/>
      <c r="N99" s="376"/>
      <c r="O99" s="380"/>
      <c r="P99" s="381">
        <v>0.23680555555555557</v>
      </c>
      <c r="Q99" s="382">
        <v>0.23194444444444443</v>
      </c>
      <c r="R99" s="382"/>
      <c r="S99" s="383"/>
      <c r="T99" s="384"/>
      <c r="U99" s="385">
        <v>3</v>
      </c>
      <c r="V99" s="387">
        <v>5</v>
      </c>
      <c r="W99" s="387"/>
      <c r="X99" s="387"/>
      <c r="Y99" s="388"/>
    </row>
    <row r="100" spans="1:25" x14ac:dyDescent="0.3">
      <c r="A100" s="389">
        <v>8</v>
      </c>
      <c r="B100" s="372" t="s">
        <v>80</v>
      </c>
      <c r="C100" s="396" t="s">
        <v>161</v>
      </c>
      <c r="D100" s="397">
        <v>2012</v>
      </c>
      <c r="E100" s="397">
        <f t="shared" si="30"/>
        <v>11</v>
      </c>
      <c r="F100" s="398" t="s">
        <v>41</v>
      </c>
      <c r="G100" s="375">
        <f t="shared" si="31"/>
        <v>0.23541666666666669</v>
      </c>
      <c r="H100" s="376">
        <f t="shared" si="32"/>
        <v>17</v>
      </c>
      <c r="I100" s="377">
        <f t="shared" si="33"/>
        <v>17</v>
      </c>
      <c r="J100" s="378">
        <f t="shared" si="34"/>
        <v>3</v>
      </c>
      <c r="K100" s="442"/>
      <c r="L100" s="376">
        <v>5</v>
      </c>
      <c r="M100" s="392">
        <v>7</v>
      </c>
      <c r="N100" s="392"/>
      <c r="O100" s="441">
        <v>5</v>
      </c>
      <c r="P100" s="404"/>
      <c r="Q100" s="382">
        <v>0.23958333333333334</v>
      </c>
      <c r="R100" s="382">
        <v>0.23611111111111113</v>
      </c>
      <c r="S100" s="383"/>
      <c r="T100" s="384">
        <v>0.23541666666666669</v>
      </c>
      <c r="U100" s="394"/>
      <c r="V100" s="387">
        <v>7</v>
      </c>
      <c r="W100" s="387">
        <v>5</v>
      </c>
      <c r="X100" s="387"/>
      <c r="Y100" s="388">
        <v>7</v>
      </c>
    </row>
    <row r="101" spans="1:25" x14ac:dyDescent="0.3">
      <c r="A101" s="389">
        <v>9</v>
      </c>
      <c r="B101" s="372" t="s">
        <v>80</v>
      </c>
      <c r="C101" s="396" t="s">
        <v>162</v>
      </c>
      <c r="D101" s="397">
        <v>2012</v>
      </c>
      <c r="E101" s="397">
        <f t="shared" si="30"/>
        <v>11</v>
      </c>
      <c r="F101" s="398" t="s">
        <v>41</v>
      </c>
      <c r="G101" s="375">
        <f t="shared" si="31"/>
        <v>0.23750000000000002</v>
      </c>
      <c r="H101" s="376">
        <f t="shared" si="32"/>
        <v>17</v>
      </c>
      <c r="I101" s="377">
        <f t="shared" si="33"/>
        <v>17</v>
      </c>
      <c r="J101" s="378">
        <f t="shared" si="34"/>
        <v>4</v>
      </c>
      <c r="K101" s="442"/>
      <c r="L101" s="392">
        <v>3</v>
      </c>
      <c r="M101" s="392">
        <v>5</v>
      </c>
      <c r="N101" s="392">
        <v>6</v>
      </c>
      <c r="O101" s="403">
        <v>3</v>
      </c>
      <c r="P101" s="404"/>
      <c r="Q101" s="382">
        <v>0.24791666666666667</v>
      </c>
      <c r="R101" s="382">
        <v>0.25486111111111109</v>
      </c>
      <c r="S101" s="383">
        <v>0.24236111111111111</v>
      </c>
      <c r="T101" s="384">
        <v>0.23750000000000002</v>
      </c>
      <c r="U101" s="394"/>
      <c r="V101" s="387">
        <v>9</v>
      </c>
      <c r="W101" s="387">
        <v>7</v>
      </c>
      <c r="X101" s="387">
        <v>6</v>
      </c>
      <c r="Y101" s="388">
        <v>9</v>
      </c>
    </row>
    <row r="102" spans="1:25" x14ac:dyDescent="0.3">
      <c r="A102" s="389">
        <v>10</v>
      </c>
      <c r="B102" s="372" t="s">
        <v>80</v>
      </c>
      <c r="C102" s="396" t="s">
        <v>87</v>
      </c>
      <c r="D102" s="397">
        <v>2011</v>
      </c>
      <c r="E102" s="397">
        <f t="shared" si="30"/>
        <v>12</v>
      </c>
      <c r="F102" s="395" t="s">
        <v>18</v>
      </c>
      <c r="G102" s="375">
        <f t="shared" si="31"/>
        <v>0.22777777777777777</v>
      </c>
      <c r="H102" s="376">
        <f t="shared" si="32"/>
        <v>14</v>
      </c>
      <c r="I102" s="377">
        <f t="shared" si="33"/>
        <v>14</v>
      </c>
      <c r="J102" s="378">
        <f t="shared" si="34"/>
        <v>2</v>
      </c>
      <c r="K102" s="442">
        <v>7</v>
      </c>
      <c r="L102" s="376"/>
      <c r="M102" s="376"/>
      <c r="N102" s="376"/>
      <c r="O102" s="403">
        <v>7</v>
      </c>
      <c r="P102" s="381">
        <v>0.24305555555555555</v>
      </c>
      <c r="Q102" s="382"/>
      <c r="R102" s="382"/>
      <c r="S102" s="383"/>
      <c r="T102" s="384">
        <v>0.22777777777777777</v>
      </c>
      <c r="U102" s="394">
        <v>5</v>
      </c>
      <c r="V102" s="387"/>
      <c r="W102" s="387"/>
      <c r="X102" s="387"/>
      <c r="Y102" s="388">
        <v>5</v>
      </c>
    </row>
    <row r="103" spans="1:25" x14ac:dyDescent="0.3">
      <c r="A103" s="389">
        <v>11</v>
      </c>
      <c r="B103" s="372" t="s">
        <v>80</v>
      </c>
      <c r="C103" s="396" t="s">
        <v>167</v>
      </c>
      <c r="D103" s="397">
        <v>2011</v>
      </c>
      <c r="E103" s="397">
        <f t="shared" si="30"/>
        <v>12</v>
      </c>
      <c r="F103" s="398" t="s">
        <v>18</v>
      </c>
      <c r="G103" s="375">
        <f t="shared" si="31"/>
        <v>0.23541666666666669</v>
      </c>
      <c r="H103" s="376">
        <f t="shared" si="32"/>
        <v>14</v>
      </c>
      <c r="I103" s="377">
        <f t="shared" si="33"/>
        <v>14</v>
      </c>
      <c r="J103" s="378">
        <f t="shared" si="34"/>
        <v>3</v>
      </c>
      <c r="K103" s="442"/>
      <c r="L103" s="376">
        <v>4</v>
      </c>
      <c r="M103" s="392">
        <v>6</v>
      </c>
      <c r="N103" s="376"/>
      <c r="O103" s="380">
        <v>4</v>
      </c>
      <c r="P103" s="404"/>
      <c r="Q103" s="382">
        <v>0.24444444444444446</v>
      </c>
      <c r="R103" s="382">
        <v>0.2388888888888889</v>
      </c>
      <c r="S103" s="383"/>
      <c r="T103" s="384">
        <v>0.23541666666666669</v>
      </c>
      <c r="U103" s="394"/>
      <c r="V103" s="387">
        <v>8</v>
      </c>
      <c r="W103" s="387">
        <v>6</v>
      </c>
      <c r="X103" s="387"/>
      <c r="Y103" s="388">
        <v>8</v>
      </c>
    </row>
    <row r="104" spans="1:25" x14ac:dyDescent="0.3">
      <c r="A104" s="389">
        <v>12</v>
      </c>
      <c r="B104" s="372" t="s">
        <v>80</v>
      </c>
      <c r="C104" s="401" t="s">
        <v>88</v>
      </c>
      <c r="D104" s="397">
        <v>2012</v>
      </c>
      <c r="E104" s="397">
        <f t="shared" si="30"/>
        <v>11</v>
      </c>
      <c r="F104" s="395" t="s">
        <v>18</v>
      </c>
      <c r="G104" s="375">
        <f t="shared" si="31"/>
        <v>0.23472222222222219</v>
      </c>
      <c r="H104" s="376">
        <f t="shared" si="32"/>
        <v>12</v>
      </c>
      <c r="I104" s="377">
        <f t="shared" si="33"/>
        <v>12</v>
      </c>
      <c r="J104" s="378">
        <f t="shared" si="34"/>
        <v>2</v>
      </c>
      <c r="K104" s="442">
        <v>6</v>
      </c>
      <c r="L104" s="392"/>
      <c r="M104" s="392"/>
      <c r="N104" s="376"/>
      <c r="O104" s="380">
        <v>6</v>
      </c>
      <c r="P104" s="381">
        <v>0.26041666666666669</v>
      </c>
      <c r="Q104" s="382"/>
      <c r="R104" s="382"/>
      <c r="S104" s="383"/>
      <c r="T104" s="384">
        <v>0.23472222222222219</v>
      </c>
      <c r="U104" s="394">
        <v>6</v>
      </c>
      <c r="V104" s="387"/>
      <c r="W104" s="387"/>
      <c r="X104" s="387"/>
      <c r="Y104" s="388">
        <v>6</v>
      </c>
    </row>
    <row r="105" spans="1:25" x14ac:dyDescent="0.3">
      <c r="A105" s="389">
        <v>13</v>
      </c>
      <c r="B105" s="372" t="s">
        <v>80</v>
      </c>
      <c r="C105" s="396" t="s">
        <v>160</v>
      </c>
      <c r="D105" s="397">
        <v>2011</v>
      </c>
      <c r="E105" s="397">
        <f t="shared" si="30"/>
        <v>12</v>
      </c>
      <c r="F105" s="398" t="s">
        <v>41</v>
      </c>
      <c r="G105" s="375">
        <f t="shared" si="31"/>
        <v>0.25347222222222221</v>
      </c>
      <c r="H105" s="376">
        <f t="shared" si="32"/>
        <v>12</v>
      </c>
      <c r="I105" s="377">
        <f t="shared" si="33"/>
        <v>12</v>
      </c>
      <c r="J105" s="378">
        <f t="shared" si="34"/>
        <v>4</v>
      </c>
      <c r="K105" s="442"/>
      <c r="L105" s="376">
        <v>1</v>
      </c>
      <c r="M105" s="392">
        <v>4</v>
      </c>
      <c r="N105" s="376">
        <v>5</v>
      </c>
      <c r="O105" s="403">
        <v>2</v>
      </c>
      <c r="P105" s="404"/>
      <c r="Q105" s="382">
        <v>0.26666666666666666</v>
      </c>
      <c r="R105" s="382">
        <v>0.27152777777777776</v>
      </c>
      <c r="S105" s="383">
        <v>0.25347222222222221</v>
      </c>
      <c r="T105" s="384">
        <v>0.25625000000000003</v>
      </c>
      <c r="U105" s="394"/>
      <c r="V105" s="387">
        <v>11</v>
      </c>
      <c r="W105" s="387">
        <v>8</v>
      </c>
      <c r="X105" s="387">
        <v>7</v>
      </c>
      <c r="Y105" s="388">
        <v>10</v>
      </c>
    </row>
    <row r="106" spans="1:25" x14ac:dyDescent="0.3">
      <c r="A106" s="389">
        <v>14</v>
      </c>
      <c r="B106" s="372" t="s">
        <v>80</v>
      </c>
      <c r="C106" s="396" t="s">
        <v>163</v>
      </c>
      <c r="D106" s="397">
        <v>2011</v>
      </c>
      <c r="E106" s="397">
        <f t="shared" si="30"/>
        <v>12</v>
      </c>
      <c r="F106" s="443" t="s">
        <v>18</v>
      </c>
      <c r="G106" s="375">
        <f t="shared" si="31"/>
        <v>0.2638888888888889</v>
      </c>
      <c r="H106" s="376">
        <f t="shared" si="32"/>
        <v>7</v>
      </c>
      <c r="I106" s="377">
        <f t="shared" si="33"/>
        <v>7</v>
      </c>
      <c r="J106" s="378">
        <f t="shared" si="34"/>
        <v>3</v>
      </c>
      <c r="K106" s="442"/>
      <c r="L106" s="376">
        <v>2</v>
      </c>
      <c r="M106" s="376"/>
      <c r="N106" s="376">
        <v>4</v>
      </c>
      <c r="O106" s="380">
        <v>1</v>
      </c>
      <c r="P106" s="400"/>
      <c r="Q106" s="382">
        <v>0.2638888888888889</v>
      </c>
      <c r="R106" s="382"/>
      <c r="S106" s="383">
        <v>0.26874999999999999</v>
      </c>
      <c r="T106" s="384">
        <v>0.26666666666666666</v>
      </c>
      <c r="U106" s="394"/>
      <c r="V106" s="387">
        <v>10</v>
      </c>
      <c r="W106" s="387"/>
      <c r="X106" s="387">
        <v>8</v>
      </c>
      <c r="Y106" s="388">
        <v>11</v>
      </c>
    </row>
    <row r="107" spans="1:25" x14ac:dyDescent="0.3">
      <c r="A107" s="389">
        <v>15</v>
      </c>
      <c r="B107" s="372" t="s">
        <v>80</v>
      </c>
      <c r="C107" s="396" t="s">
        <v>168</v>
      </c>
      <c r="D107" s="397">
        <v>2011</v>
      </c>
      <c r="E107" s="397">
        <f t="shared" si="30"/>
        <v>12</v>
      </c>
      <c r="F107" s="398" t="s">
        <v>41</v>
      </c>
      <c r="G107" s="375">
        <f t="shared" si="31"/>
        <v>0.29097222222222224</v>
      </c>
      <c r="H107" s="376">
        <f t="shared" si="32"/>
        <v>6</v>
      </c>
      <c r="I107" s="377">
        <f t="shared" si="33"/>
        <v>6</v>
      </c>
      <c r="J107" s="378">
        <f t="shared" si="34"/>
        <v>3</v>
      </c>
      <c r="K107" s="442"/>
      <c r="L107" s="392">
        <v>1</v>
      </c>
      <c r="M107" s="392">
        <v>2</v>
      </c>
      <c r="N107" s="392">
        <v>3</v>
      </c>
      <c r="O107" s="403"/>
      <c r="P107" s="404"/>
      <c r="Q107" s="382">
        <v>0.29097222222222224</v>
      </c>
      <c r="R107" s="382">
        <v>0.39305555555555555</v>
      </c>
      <c r="S107" s="383">
        <v>0.41666666666666669</v>
      </c>
      <c r="T107" s="384"/>
      <c r="U107" s="394"/>
      <c r="V107" s="387">
        <v>12</v>
      </c>
      <c r="W107" s="387">
        <v>10</v>
      </c>
      <c r="X107" s="387">
        <v>9</v>
      </c>
      <c r="Y107" s="388"/>
    </row>
    <row r="108" spans="1:25" x14ac:dyDescent="0.3">
      <c r="A108" s="389">
        <v>16</v>
      </c>
      <c r="B108" s="372" t="s">
        <v>80</v>
      </c>
      <c r="C108" s="396" t="s">
        <v>89</v>
      </c>
      <c r="D108" s="397">
        <v>2011</v>
      </c>
      <c r="E108" s="397">
        <f t="shared" si="30"/>
        <v>12</v>
      </c>
      <c r="F108" s="395" t="s">
        <v>16</v>
      </c>
      <c r="G108" s="375">
        <f t="shared" si="31"/>
        <v>0.26180555555555557</v>
      </c>
      <c r="H108" s="376">
        <f t="shared" si="32"/>
        <v>5</v>
      </c>
      <c r="I108" s="377">
        <f t="shared" si="33"/>
        <v>5</v>
      </c>
      <c r="J108" s="378">
        <f t="shared" si="34"/>
        <v>1</v>
      </c>
      <c r="K108" s="399">
        <v>5</v>
      </c>
      <c r="L108" s="392"/>
      <c r="M108" s="392"/>
      <c r="N108" s="392"/>
      <c r="O108" s="403"/>
      <c r="P108" s="381">
        <v>0.26180555555555557</v>
      </c>
      <c r="Q108" s="382"/>
      <c r="R108" s="382"/>
      <c r="S108" s="383"/>
      <c r="T108" s="384"/>
      <c r="U108" s="394">
        <v>7</v>
      </c>
      <c r="V108" s="387"/>
      <c r="W108" s="387"/>
      <c r="X108" s="387"/>
      <c r="Y108" s="388"/>
    </row>
    <row r="109" spans="1:25" x14ac:dyDescent="0.3">
      <c r="A109" s="389">
        <v>17</v>
      </c>
      <c r="B109" s="372" t="s">
        <v>80</v>
      </c>
      <c r="C109" s="396" t="s">
        <v>169</v>
      </c>
      <c r="D109" s="397">
        <v>2011</v>
      </c>
      <c r="E109" s="397">
        <f t="shared" si="30"/>
        <v>12</v>
      </c>
      <c r="F109" s="398" t="s">
        <v>41</v>
      </c>
      <c r="G109" s="375">
        <f t="shared" si="31"/>
        <v>0.27847222222222223</v>
      </c>
      <c r="H109" s="376">
        <f t="shared" si="32"/>
        <v>4</v>
      </c>
      <c r="I109" s="377">
        <f t="shared" si="33"/>
        <v>4</v>
      </c>
      <c r="J109" s="378">
        <f t="shared" si="34"/>
        <v>2</v>
      </c>
      <c r="K109" s="442"/>
      <c r="L109" s="376">
        <v>1</v>
      </c>
      <c r="M109" s="392">
        <v>3</v>
      </c>
      <c r="N109" s="376"/>
      <c r="O109" s="380"/>
      <c r="P109" s="404"/>
      <c r="Q109" s="382">
        <v>0.30069444444444443</v>
      </c>
      <c r="R109" s="382">
        <v>0.27847222222222223</v>
      </c>
      <c r="S109" s="383"/>
      <c r="T109" s="384"/>
      <c r="U109" s="394"/>
      <c r="V109" s="387">
        <v>13</v>
      </c>
      <c r="W109" s="387">
        <v>9</v>
      </c>
      <c r="X109" s="387"/>
      <c r="Y109" s="388"/>
    </row>
    <row r="110" spans="1:25" x14ac:dyDescent="0.3">
      <c r="A110" s="389">
        <v>18</v>
      </c>
      <c r="B110" s="372" t="s">
        <v>80</v>
      </c>
      <c r="C110" s="396" t="s">
        <v>266</v>
      </c>
      <c r="D110" s="397">
        <v>2012</v>
      </c>
      <c r="E110" s="397">
        <f t="shared" si="30"/>
        <v>11</v>
      </c>
      <c r="F110" s="395" t="s">
        <v>16</v>
      </c>
      <c r="G110" s="375">
        <f t="shared" si="31"/>
        <v>0.29444444444444445</v>
      </c>
      <c r="H110" s="376">
        <f t="shared" si="32"/>
        <v>1</v>
      </c>
      <c r="I110" s="377">
        <f t="shared" si="33"/>
        <v>1</v>
      </c>
      <c r="J110" s="378">
        <f t="shared" si="34"/>
        <v>1</v>
      </c>
      <c r="K110" s="399"/>
      <c r="L110" s="392"/>
      <c r="M110" s="392"/>
      <c r="N110" s="392"/>
      <c r="O110" s="403">
        <v>1</v>
      </c>
      <c r="P110" s="381"/>
      <c r="Q110" s="382"/>
      <c r="R110" s="382"/>
      <c r="S110" s="383"/>
      <c r="T110" s="384">
        <v>0.29444444444444445</v>
      </c>
      <c r="U110" s="394"/>
      <c r="V110" s="387"/>
      <c r="W110" s="387"/>
      <c r="X110" s="387"/>
      <c r="Y110" s="388">
        <v>12</v>
      </c>
    </row>
    <row r="111" spans="1:25" ht="15" thickBot="1" x14ac:dyDescent="0.35">
      <c r="A111" s="444">
        <v>18</v>
      </c>
      <c r="B111" s="445"/>
      <c r="C111" s="446"/>
      <c r="D111" s="447"/>
      <c r="E111" s="448"/>
      <c r="F111" s="505"/>
      <c r="G111" s="450"/>
      <c r="H111" s="451"/>
      <c r="I111" s="452"/>
      <c r="J111" s="453"/>
      <c r="K111" s="454">
        <f>COUNTIF(K93:K110,"&gt;-1")</f>
        <v>7</v>
      </c>
      <c r="L111" s="454">
        <f t="shared" ref="L111:O111" si="35">COUNTIF(L93:L110,"&gt;-1")</f>
        <v>13</v>
      </c>
      <c r="M111" s="454">
        <f t="shared" si="35"/>
        <v>10</v>
      </c>
      <c r="N111" s="454">
        <f t="shared" si="35"/>
        <v>9</v>
      </c>
      <c r="O111" s="454">
        <f t="shared" si="35"/>
        <v>12</v>
      </c>
      <c r="P111" s="455"/>
      <c r="Q111" s="456"/>
      <c r="R111" s="457"/>
      <c r="S111" s="458"/>
      <c r="T111" s="459"/>
      <c r="U111" s="460"/>
      <c r="V111" s="461"/>
      <c r="W111" s="462"/>
      <c r="X111" s="462"/>
      <c r="Y111" s="463"/>
    </row>
    <row r="112" spans="1:25" x14ac:dyDescent="0.3">
      <c r="A112" s="418"/>
      <c r="B112" s="419" t="s">
        <v>90</v>
      </c>
      <c r="C112" s="420" t="s">
        <v>91</v>
      </c>
      <c r="D112" s="541" t="s">
        <v>152</v>
      </c>
      <c r="E112" s="541"/>
      <c r="F112" s="422" t="s">
        <v>253</v>
      </c>
      <c r="G112" s="539" t="s">
        <v>82</v>
      </c>
      <c r="H112" s="540"/>
      <c r="I112" s="423" t="s">
        <v>119</v>
      </c>
      <c r="J112" s="424" t="s">
        <v>119</v>
      </c>
      <c r="K112" s="330" t="s">
        <v>120</v>
      </c>
      <c r="L112" s="331"/>
      <c r="M112" s="331"/>
      <c r="N112" s="331"/>
      <c r="O112" s="332"/>
      <c r="P112" s="425" t="s">
        <v>121</v>
      </c>
      <c r="Q112" s="426"/>
      <c r="R112" s="426"/>
      <c r="S112" s="427"/>
      <c r="T112" s="428"/>
      <c r="U112" s="330" t="s">
        <v>122</v>
      </c>
      <c r="V112" s="335"/>
      <c r="W112" s="331"/>
      <c r="X112" s="331"/>
      <c r="Y112" s="334"/>
    </row>
    <row r="113" spans="1:25" x14ac:dyDescent="0.3">
      <c r="A113" s="484" t="s">
        <v>123</v>
      </c>
      <c r="B113" s="392" t="s">
        <v>124</v>
      </c>
      <c r="C113" s="485" t="s">
        <v>125</v>
      </c>
      <c r="D113" s="486" t="s">
        <v>10</v>
      </c>
      <c r="E113" s="397" t="s">
        <v>11</v>
      </c>
      <c r="F113" s="487" t="s">
        <v>126</v>
      </c>
      <c r="G113" s="484" t="s">
        <v>127</v>
      </c>
      <c r="H113" s="387" t="s">
        <v>128</v>
      </c>
      <c r="I113" s="377" t="s">
        <v>129</v>
      </c>
      <c r="J113" s="488" t="s">
        <v>130</v>
      </c>
      <c r="K113" s="399" t="s">
        <v>131</v>
      </c>
      <c r="L113" s="392" t="s">
        <v>132</v>
      </c>
      <c r="M113" s="392" t="s">
        <v>133</v>
      </c>
      <c r="N113" s="392" t="s">
        <v>134</v>
      </c>
      <c r="O113" s="403" t="s">
        <v>135</v>
      </c>
      <c r="P113" s="489" t="s">
        <v>136</v>
      </c>
      <c r="Q113" s="382" t="s">
        <v>137</v>
      </c>
      <c r="R113" s="490" t="s">
        <v>138</v>
      </c>
      <c r="S113" s="383" t="s">
        <v>139</v>
      </c>
      <c r="T113" s="488" t="s">
        <v>140</v>
      </c>
      <c r="U113" s="491" t="s">
        <v>141</v>
      </c>
      <c r="V113" s="387" t="s">
        <v>142</v>
      </c>
      <c r="W113" s="387" t="s">
        <v>143</v>
      </c>
      <c r="X113" s="387" t="s">
        <v>144</v>
      </c>
      <c r="Y113" s="388" t="s">
        <v>145</v>
      </c>
    </row>
    <row r="114" spans="1:25" x14ac:dyDescent="0.3">
      <c r="A114" s="371">
        <v>1</v>
      </c>
      <c r="B114" s="372" t="s">
        <v>90</v>
      </c>
      <c r="C114" s="396" t="s">
        <v>94</v>
      </c>
      <c r="D114" s="397">
        <v>2009</v>
      </c>
      <c r="E114" s="397">
        <f t="shared" ref="E114:E138" si="36">SUM(2023-D114)</f>
        <v>14</v>
      </c>
      <c r="F114" s="395" t="s">
        <v>18</v>
      </c>
      <c r="G114" s="434">
        <f t="shared" ref="G114:G138" si="37">MIN(P114:T114)</f>
        <v>0.20694444444444446</v>
      </c>
      <c r="H114" s="376">
        <f t="shared" ref="H114:H138" si="38">SUM(K114:O114)</f>
        <v>60</v>
      </c>
      <c r="I114" s="377">
        <f t="shared" ref="I114:I138" si="39">IF(COUNTIF(K114:O114,"&gt;=0")&lt;4,SUM(K114:O114),SUM(LARGE(K114:O114,1),LARGE(K114:O114,2),LARGE(K114:O114,3),LARGE(K114:O114,4)))</f>
        <v>60</v>
      </c>
      <c r="J114" s="378">
        <f t="shared" ref="J114:J138" si="40">COUNTIF(K114:O114,"&gt;0")</f>
        <v>4</v>
      </c>
      <c r="K114" s="504">
        <v>15</v>
      </c>
      <c r="L114" s="376"/>
      <c r="M114" s="436">
        <v>15</v>
      </c>
      <c r="N114" s="436">
        <v>15</v>
      </c>
      <c r="O114" s="578">
        <v>15</v>
      </c>
      <c r="P114" s="381">
        <v>0.21944444444444444</v>
      </c>
      <c r="Q114" s="382"/>
      <c r="R114" s="382">
        <v>0.2076388888888889</v>
      </c>
      <c r="S114" s="383">
        <v>0.20694444444444446</v>
      </c>
      <c r="T114" s="384">
        <v>0.21041666666666667</v>
      </c>
      <c r="U114" s="437">
        <v>1</v>
      </c>
      <c r="V114" s="387"/>
      <c r="W114" s="438">
        <v>1</v>
      </c>
      <c r="X114" s="438">
        <v>1</v>
      </c>
      <c r="Y114" s="579">
        <v>1</v>
      </c>
    </row>
    <row r="115" spans="1:25" x14ac:dyDescent="0.3">
      <c r="A115" s="371">
        <v>2</v>
      </c>
      <c r="B115" s="372" t="s">
        <v>90</v>
      </c>
      <c r="C115" s="396" t="s">
        <v>95</v>
      </c>
      <c r="D115" s="397">
        <v>2010</v>
      </c>
      <c r="E115" s="397">
        <f t="shared" si="36"/>
        <v>13</v>
      </c>
      <c r="F115" s="395" t="s">
        <v>18</v>
      </c>
      <c r="G115" s="375">
        <f t="shared" si="37"/>
        <v>0.21180555555555555</v>
      </c>
      <c r="H115" s="376">
        <f t="shared" si="38"/>
        <v>60</v>
      </c>
      <c r="I115" s="377">
        <f t="shared" si="39"/>
        <v>48</v>
      </c>
      <c r="J115" s="378">
        <f t="shared" si="40"/>
        <v>5</v>
      </c>
      <c r="K115" s="442">
        <v>12</v>
      </c>
      <c r="L115" s="376">
        <v>12</v>
      </c>
      <c r="M115" s="376">
        <v>12</v>
      </c>
      <c r="N115" s="376">
        <v>12</v>
      </c>
      <c r="O115" s="380">
        <v>12</v>
      </c>
      <c r="P115" s="381">
        <v>0.22152777777777777</v>
      </c>
      <c r="Q115" s="382">
        <v>0.21736111111111112</v>
      </c>
      <c r="R115" s="382">
        <v>0.21180555555555555</v>
      </c>
      <c r="S115" s="383">
        <v>0.21666666666666667</v>
      </c>
      <c r="T115" s="384">
        <v>0.21805555555555556</v>
      </c>
      <c r="U115" s="385">
        <v>2</v>
      </c>
      <c r="V115" s="386">
        <v>2</v>
      </c>
      <c r="W115" s="386">
        <v>2</v>
      </c>
      <c r="X115" s="386">
        <v>2</v>
      </c>
      <c r="Y115" s="388">
        <v>2</v>
      </c>
    </row>
    <row r="116" spans="1:25" x14ac:dyDescent="0.3">
      <c r="A116" s="371">
        <v>3</v>
      </c>
      <c r="B116" s="372" t="s">
        <v>90</v>
      </c>
      <c r="C116" s="396" t="s">
        <v>102</v>
      </c>
      <c r="D116" s="397">
        <v>2009</v>
      </c>
      <c r="E116" s="397">
        <f t="shared" si="36"/>
        <v>14</v>
      </c>
      <c r="F116" s="395" t="s">
        <v>18</v>
      </c>
      <c r="G116" s="375">
        <f t="shared" si="37"/>
        <v>0.22291666666666665</v>
      </c>
      <c r="H116" s="376">
        <f t="shared" si="38"/>
        <v>37</v>
      </c>
      <c r="I116" s="377">
        <f t="shared" si="39"/>
        <v>34</v>
      </c>
      <c r="J116" s="378">
        <f t="shared" si="40"/>
        <v>5</v>
      </c>
      <c r="K116" s="399">
        <v>3</v>
      </c>
      <c r="L116" s="392">
        <v>7</v>
      </c>
      <c r="M116" s="392">
        <v>10</v>
      </c>
      <c r="N116" s="392">
        <v>10</v>
      </c>
      <c r="O116" s="403">
        <v>7</v>
      </c>
      <c r="P116" s="381">
        <v>0.2388888888888889</v>
      </c>
      <c r="Q116" s="382">
        <v>0.2388888888888889</v>
      </c>
      <c r="R116" s="382">
        <v>0.23124999999999998</v>
      </c>
      <c r="S116" s="383">
        <v>0.22291666666666665</v>
      </c>
      <c r="T116" s="384">
        <v>0.2298611111111111</v>
      </c>
      <c r="U116" s="394">
        <v>9</v>
      </c>
      <c r="V116" s="387">
        <v>5</v>
      </c>
      <c r="W116" s="386">
        <v>3</v>
      </c>
      <c r="X116" s="386">
        <v>3</v>
      </c>
      <c r="Y116" s="388">
        <v>5</v>
      </c>
    </row>
    <row r="117" spans="1:25" x14ac:dyDescent="0.3">
      <c r="A117" s="389">
        <v>4</v>
      </c>
      <c r="B117" s="372" t="s">
        <v>90</v>
      </c>
      <c r="C117" s="396" t="s">
        <v>101</v>
      </c>
      <c r="D117" s="397">
        <v>2009</v>
      </c>
      <c r="E117" s="397">
        <f t="shared" si="36"/>
        <v>14</v>
      </c>
      <c r="F117" s="395" t="s">
        <v>18</v>
      </c>
      <c r="G117" s="375">
        <f t="shared" si="37"/>
        <v>0.22847222222222222</v>
      </c>
      <c r="H117" s="376">
        <f t="shared" si="38"/>
        <v>30</v>
      </c>
      <c r="I117" s="377">
        <f t="shared" si="39"/>
        <v>30</v>
      </c>
      <c r="J117" s="378">
        <f t="shared" si="40"/>
        <v>4</v>
      </c>
      <c r="K117" s="399">
        <v>4</v>
      </c>
      <c r="L117" s="376">
        <v>10</v>
      </c>
      <c r="M117" s="376"/>
      <c r="N117" s="392">
        <v>8</v>
      </c>
      <c r="O117" s="403">
        <v>8</v>
      </c>
      <c r="P117" s="381">
        <v>0.23819444444444446</v>
      </c>
      <c r="Q117" s="382">
        <v>0.23055555555555554</v>
      </c>
      <c r="R117" s="382"/>
      <c r="S117" s="383">
        <v>0.2298611111111111</v>
      </c>
      <c r="T117" s="384">
        <v>0.22847222222222222</v>
      </c>
      <c r="U117" s="394">
        <v>8</v>
      </c>
      <c r="V117" s="386">
        <v>3</v>
      </c>
      <c r="W117" s="387"/>
      <c r="X117" s="386">
        <v>4</v>
      </c>
      <c r="Y117" s="388">
        <v>4</v>
      </c>
    </row>
    <row r="118" spans="1:25" x14ac:dyDescent="0.3">
      <c r="A118" s="389">
        <v>5</v>
      </c>
      <c r="B118" s="372" t="s">
        <v>90</v>
      </c>
      <c r="C118" s="396" t="s">
        <v>96</v>
      </c>
      <c r="D118" s="397">
        <v>2010</v>
      </c>
      <c r="E118" s="397">
        <f t="shared" si="36"/>
        <v>13</v>
      </c>
      <c r="F118" s="395" t="s">
        <v>18</v>
      </c>
      <c r="G118" s="375">
        <f t="shared" si="37"/>
        <v>0.21111111111111111</v>
      </c>
      <c r="H118" s="376">
        <f t="shared" si="38"/>
        <v>25</v>
      </c>
      <c r="I118" s="377">
        <f t="shared" si="39"/>
        <v>25</v>
      </c>
      <c r="J118" s="378">
        <f t="shared" si="40"/>
        <v>2</v>
      </c>
      <c r="K118" s="442">
        <v>10</v>
      </c>
      <c r="L118" s="492">
        <v>15</v>
      </c>
      <c r="M118" s="376"/>
      <c r="N118" s="376"/>
      <c r="O118" s="380"/>
      <c r="P118" s="381">
        <v>0.22708333333333333</v>
      </c>
      <c r="Q118" s="382">
        <v>0.21111111111111111</v>
      </c>
      <c r="R118" s="382"/>
      <c r="S118" s="383"/>
      <c r="T118" s="384"/>
      <c r="U118" s="385">
        <v>3</v>
      </c>
      <c r="V118" s="438">
        <v>1</v>
      </c>
      <c r="W118" s="387"/>
      <c r="X118" s="387"/>
      <c r="Y118" s="388"/>
    </row>
    <row r="119" spans="1:25" x14ac:dyDescent="0.3">
      <c r="A119" s="389">
        <v>6</v>
      </c>
      <c r="B119" s="372" t="s">
        <v>90</v>
      </c>
      <c r="C119" s="396" t="s">
        <v>103</v>
      </c>
      <c r="D119" s="397">
        <v>2009</v>
      </c>
      <c r="E119" s="397">
        <f t="shared" si="36"/>
        <v>14</v>
      </c>
      <c r="F119" s="395" t="s">
        <v>18</v>
      </c>
      <c r="G119" s="375">
        <f t="shared" si="37"/>
        <v>0.22708333333333333</v>
      </c>
      <c r="H119" s="376">
        <f t="shared" si="38"/>
        <v>19</v>
      </c>
      <c r="I119" s="377">
        <f t="shared" si="39"/>
        <v>19</v>
      </c>
      <c r="J119" s="378">
        <f t="shared" si="40"/>
        <v>3</v>
      </c>
      <c r="K119" s="399">
        <v>2</v>
      </c>
      <c r="L119" s="392"/>
      <c r="M119" s="376"/>
      <c r="N119" s="392">
        <v>7</v>
      </c>
      <c r="O119" s="380">
        <v>10</v>
      </c>
      <c r="P119" s="381">
        <v>0.24097222222222223</v>
      </c>
      <c r="Q119" s="382"/>
      <c r="R119" s="382"/>
      <c r="S119" s="383">
        <v>0.24861111111111112</v>
      </c>
      <c r="T119" s="384">
        <v>0.22708333333333333</v>
      </c>
      <c r="U119" s="394">
        <v>10</v>
      </c>
      <c r="V119" s="387"/>
      <c r="W119" s="387"/>
      <c r="X119" s="387">
        <v>5</v>
      </c>
      <c r="Y119" s="388">
        <v>3</v>
      </c>
    </row>
    <row r="120" spans="1:25" x14ac:dyDescent="0.3">
      <c r="A120" s="389">
        <v>7</v>
      </c>
      <c r="B120" s="372" t="s">
        <v>90</v>
      </c>
      <c r="C120" s="396" t="s">
        <v>157</v>
      </c>
      <c r="D120" s="397">
        <v>2010</v>
      </c>
      <c r="E120" s="397">
        <f t="shared" si="36"/>
        <v>13</v>
      </c>
      <c r="F120" s="398" t="s">
        <v>41</v>
      </c>
      <c r="G120" s="375">
        <f t="shared" si="37"/>
        <v>0.23124999999999998</v>
      </c>
      <c r="H120" s="376">
        <f t="shared" si="38"/>
        <v>16</v>
      </c>
      <c r="I120" s="377">
        <f t="shared" si="39"/>
        <v>16</v>
      </c>
      <c r="J120" s="378">
        <f t="shared" si="40"/>
        <v>2</v>
      </c>
      <c r="K120" s="399"/>
      <c r="L120" s="392">
        <v>8</v>
      </c>
      <c r="M120" s="376">
        <v>8</v>
      </c>
      <c r="N120" s="494"/>
      <c r="O120" s="380"/>
      <c r="P120" s="404"/>
      <c r="Q120" s="382">
        <v>0.23124999999999998</v>
      </c>
      <c r="R120" s="382">
        <v>0.23611111111111113</v>
      </c>
      <c r="S120" s="383"/>
      <c r="T120" s="384"/>
      <c r="U120" s="394"/>
      <c r="V120" s="386">
        <v>4</v>
      </c>
      <c r="W120" s="386">
        <v>4</v>
      </c>
      <c r="X120" s="387"/>
      <c r="Y120" s="388"/>
    </row>
    <row r="121" spans="1:25" x14ac:dyDescent="0.3">
      <c r="A121" s="389">
        <v>8</v>
      </c>
      <c r="B121" s="372" t="s">
        <v>90</v>
      </c>
      <c r="C121" s="401" t="s">
        <v>99</v>
      </c>
      <c r="D121" s="397">
        <v>2010</v>
      </c>
      <c r="E121" s="397">
        <f t="shared" si="36"/>
        <v>13</v>
      </c>
      <c r="F121" s="395" t="s">
        <v>16</v>
      </c>
      <c r="G121" s="375">
        <f t="shared" si="37"/>
        <v>0.23333333333333331</v>
      </c>
      <c r="H121" s="376">
        <f t="shared" si="38"/>
        <v>11</v>
      </c>
      <c r="I121" s="377">
        <f t="shared" si="39"/>
        <v>11</v>
      </c>
      <c r="J121" s="378">
        <f t="shared" si="40"/>
        <v>2</v>
      </c>
      <c r="K121" s="442">
        <v>6</v>
      </c>
      <c r="L121" s="376"/>
      <c r="M121" s="392"/>
      <c r="N121" s="494"/>
      <c r="O121" s="380">
        <v>5</v>
      </c>
      <c r="P121" s="381">
        <v>0.23819444444444446</v>
      </c>
      <c r="Q121" s="382"/>
      <c r="R121" s="382"/>
      <c r="S121" s="383"/>
      <c r="T121" s="384">
        <v>0.23333333333333331</v>
      </c>
      <c r="U121" s="394">
        <v>6</v>
      </c>
      <c r="V121" s="387"/>
      <c r="W121" s="387"/>
      <c r="X121" s="387"/>
      <c r="Y121" s="388">
        <v>7</v>
      </c>
    </row>
    <row r="122" spans="1:25" x14ac:dyDescent="0.3">
      <c r="A122" s="389">
        <v>9</v>
      </c>
      <c r="B122" s="372" t="s">
        <v>90</v>
      </c>
      <c r="C122" s="396" t="s">
        <v>98</v>
      </c>
      <c r="D122" s="397">
        <v>2009</v>
      </c>
      <c r="E122" s="397">
        <f t="shared" si="36"/>
        <v>14</v>
      </c>
      <c r="F122" s="395" t="s">
        <v>16</v>
      </c>
      <c r="G122" s="375">
        <f t="shared" si="37"/>
        <v>0.23541666666666669</v>
      </c>
      <c r="H122" s="376">
        <f t="shared" si="38"/>
        <v>11</v>
      </c>
      <c r="I122" s="377">
        <f t="shared" si="39"/>
        <v>11</v>
      </c>
      <c r="J122" s="378">
        <f t="shared" si="40"/>
        <v>2</v>
      </c>
      <c r="K122" s="442">
        <v>7</v>
      </c>
      <c r="L122" s="376"/>
      <c r="M122" s="392"/>
      <c r="N122" s="392"/>
      <c r="O122" s="403">
        <v>4</v>
      </c>
      <c r="P122" s="381">
        <v>0.23750000000000002</v>
      </c>
      <c r="Q122" s="382"/>
      <c r="R122" s="382"/>
      <c r="S122" s="383"/>
      <c r="T122" s="384">
        <v>0.23541666666666669</v>
      </c>
      <c r="U122" s="394">
        <v>5</v>
      </c>
      <c r="V122" s="387"/>
      <c r="W122" s="387"/>
      <c r="X122" s="387"/>
      <c r="Y122" s="388">
        <v>8</v>
      </c>
    </row>
    <row r="123" spans="1:25" x14ac:dyDescent="0.3">
      <c r="A123" s="389">
        <v>10</v>
      </c>
      <c r="B123" s="372" t="s">
        <v>90</v>
      </c>
      <c r="C123" s="401" t="s">
        <v>97</v>
      </c>
      <c r="D123" s="397">
        <v>2008</v>
      </c>
      <c r="E123" s="397">
        <f t="shared" si="36"/>
        <v>15</v>
      </c>
      <c r="F123" s="395" t="s">
        <v>18</v>
      </c>
      <c r="G123" s="375">
        <f t="shared" si="37"/>
        <v>0.23263888888888887</v>
      </c>
      <c r="H123" s="376">
        <f t="shared" si="38"/>
        <v>8</v>
      </c>
      <c r="I123" s="377">
        <f t="shared" si="39"/>
        <v>8</v>
      </c>
      <c r="J123" s="378">
        <f t="shared" si="40"/>
        <v>1</v>
      </c>
      <c r="K123" s="442">
        <v>8</v>
      </c>
      <c r="L123" s="392"/>
      <c r="M123" s="376"/>
      <c r="N123" s="392"/>
      <c r="O123" s="403"/>
      <c r="P123" s="381">
        <v>0.23263888888888887</v>
      </c>
      <c r="Q123" s="382"/>
      <c r="R123" s="382"/>
      <c r="S123" s="383"/>
      <c r="T123" s="384"/>
      <c r="U123" s="385">
        <v>4</v>
      </c>
      <c r="V123" s="387"/>
      <c r="W123" s="387"/>
      <c r="X123" s="387"/>
      <c r="Y123" s="388"/>
    </row>
    <row r="124" spans="1:25" x14ac:dyDescent="0.3">
      <c r="A124" s="389">
        <v>11</v>
      </c>
      <c r="B124" s="372" t="s">
        <v>90</v>
      </c>
      <c r="C124" s="401" t="s">
        <v>100</v>
      </c>
      <c r="D124" s="397">
        <v>2010</v>
      </c>
      <c r="E124" s="397">
        <f t="shared" si="36"/>
        <v>13</v>
      </c>
      <c r="F124" s="395" t="s">
        <v>16</v>
      </c>
      <c r="G124" s="375">
        <f t="shared" si="37"/>
        <v>0.23819444444444446</v>
      </c>
      <c r="H124" s="376">
        <f t="shared" si="38"/>
        <v>7</v>
      </c>
      <c r="I124" s="377">
        <f t="shared" si="39"/>
        <v>7</v>
      </c>
      <c r="J124" s="378">
        <f t="shared" si="40"/>
        <v>2</v>
      </c>
      <c r="K124" s="399">
        <v>5</v>
      </c>
      <c r="L124" s="376"/>
      <c r="M124" s="392"/>
      <c r="N124" s="376"/>
      <c r="O124" s="403">
        <v>2</v>
      </c>
      <c r="P124" s="381">
        <v>0.23819444444444446</v>
      </c>
      <c r="Q124" s="382"/>
      <c r="R124" s="382"/>
      <c r="S124" s="383"/>
      <c r="T124" s="384">
        <v>0.24097222222222223</v>
      </c>
      <c r="U124" s="394">
        <v>7</v>
      </c>
      <c r="V124" s="387"/>
      <c r="W124" s="387"/>
      <c r="X124" s="387"/>
      <c r="Y124" s="388">
        <v>10</v>
      </c>
    </row>
    <row r="125" spans="1:25" x14ac:dyDescent="0.3">
      <c r="A125" s="389">
        <v>12</v>
      </c>
      <c r="B125" s="372" t="s">
        <v>90</v>
      </c>
      <c r="C125" s="396" t="s">
        <v>267</v>
      </c>
      <c r="D125" s="397">
        <v>2009</v>
      </c>
      <c r="E125" s="397">
        <f t="shared" si="36"/>
        <v>14</v>
      </c>
      <c r="F125" s="443" t="s">
        <v>18</v>
      </c>
      <c r="G125" s="375">
        <f t="shared" si="37"/>
        <v>0.24583333333333335</v>
      </c>
      <c r="H125" s="376">
        <f t="shared" si="38"/>
        <v>7</v>
      </c>
      <c r="I125" s="377">
        <f t="shared" si="39"/>
        <v>7</v>
      </c>
      <c r="J125" s="378">
        <f t="shared" si="40"/>
        <v>2</v>
      </c>
      <c r="K125" s="399"/>
      <c r="L125" s="392"/>
      <c r="M125" s="392"/>
      <c r="N125" s="392">
        <v>6</v>
      </c>
      <c r="O125" s="403">
        <v>1</v>
      </c>
      <c r="P125" s="404"/>
      <c r="Q125" s="382"/>
      <c r="R125" s="382"/>
      <c r="S125" s="383">
        <v>0.25694444444444448</v>
      </c>
      <c r="T125" s="384">
        <v>0.24583333333333335</v>
      </c>
      <c r="U125" s="394"/>
      <c r="V125" s="387"/>
      <c r="W125" s="387"/>
      <c r="X125" s="387">
        <v>6</v>
      </c>
      <c r="Y125" s="388">
        <v>13</v>
      </c>
    </row>
    <row r="126" spans="1:25" x14ac:dyDescent="0.3">
      <c r="A126" s="389">
        <v>13</v>
      </c>
      <c r="B126" s="372" t="s">
        <v>90</v>
      </c>
      <c r="C126" s="396" t="s">
        <v>104</v>
      </c>
      <c r="D126" s="397">
        <v>2010</v>
      </c>
      <c r="E126" s="397">
        <f t="shared" si="36"/>
        <v>13</v>
      </c>
      <c r="F126" s="395" t="s">
        <v>18</v>
      </c>
      <c r="G126" s="375">
        <f t="shared" si="37"/>
        <v>0.23958333333333334</v>
      </c>
      <c r="H126" s="376">
        <f t="shared" si="38"/>
        <v>7</v>
      </c>
      <c r="I126" s="377">
        <f t="shared" si="39"/>
        <v>7</v>
      </c>
      <c r="J126" s="378">
        <f t="shared" si="40"/>
        <v>2</v>
      </c>
      <c r="K126" s="399">
        <v>1</v>
      </c>
      <c r="L126" s="392">
        <v>6</v>
      </c>
      <c r="M126" s="392"/>
      <c r="N126" s="392"/>
      <c r="O126" s="403"/>
      <c r="P126" s="381">
        <v>0.24305555555555555</v>
      </c>
      <c r="Q126" s="382">
        <v>0.23958333333333334</v>
      </c>
      <c r="R126" s="382"/>
      <c r="S126" s="383"/>
      <c r="T126" s="384"/>
      <c r="U126" s="394">
        <v>11</v>
      </c>
      <c r="V126" s="387">
        <v>6</v>
      </c>
      <c r="W126" s="387"/>
      <c r="X126" s="387"/>
      <c r="Y126" s="388"/>
    </row>
    <row r="127" spans="1:25" x14ac:dyDescent="0.3">
      <c r="A127" s="389">
        <v>14</v>
      </c>
      <c r="B127" s="372" t="s">
        <v>90</v>
      </c>
      <c r="C127" s="396" t="s">
        <v>268</v>
      </c>
      <c r="D127" s="397">
        <v>2009</v>
      </c>
      <c r="E127" s="397">
        <f t="shared" si="36"/>
        <v>14</v>
      </c>
      <c r="F127" s="395" t="s">
        <v>41</v>
      </c>
      <c r="G127" s="375">
        <f t="shared" si="37"/>
        <v>0.23194444444444443</v>
      </c>
      <c r="H127" s="376">
        <f t="shared" si="38"/>
        <v>6</v>
      </c>
      <c r="I127" s="377">
        <f t="shared" si="39"/>
        <v>6</v>
      </c>
      <c r="J127" s="378">
        <f t="shared" si="40"/>
        <v>1</v>
      </c>
      <c r="K127" s="399"/>
      <c r="L127" s="392"/>
      <c r="M127" s="376"/>
      <c r="N127" s="392"/>
      <c r="O127" s="380">
        <v>6</v>
      </c>
      <c r="P127" s="381"/>
      <c r="Q127" s="382"/>
      <c r="R127" s="382"/>
      <c r="S127" s="383"/>
      <c r="T127" s="384">
        <v>0.23194444444444443</v>
      </c>
      <c r="U127" s="394"/>
      <c r="V127" s="387"/>
      <c r="W127" s="387"/>
      <c r="X127" s="387"/>
      <c r="Y127" s="388">
        <v>6</v>
      </c>
    </row>
    <row r="128" spans="1:25" x14ac:dyDescent="0.3">
      <c r="A128" s="389">
        <v>15</v>
      </c>
      <c r="B128" s="372" t="s">
        <v>90</v>
      </c>
      <c r="C128" s="396" t="s">
        <v>158</v>
      </c>
      <c r="D128" s="397">
        <v>2010</v>
      </c>
      <c r="E128" s="397">
        <f t="shared" si="36"/>
        <v>13</v>
      </c>
      <c r="F128" s="398" t="s">
        <v>159</v>
      </c>
      <c r="G128" s="375">
        <f t="shared" si="37"/>
        <v>0.25069444444444444</v>
      </c>
      <c r="H128" s="376">
        <f t="shared" si="38"/>
        <v>5</v>
      </c>
      <c r="I128" s="377">
        <f t="shared" si="39"/>
        <v>5</v>
      </c>
      <c r="J128" s="378">
        <f t="shared" si="40"/>
        <v>1</v>
      </c>
      <c r="K128" s="399"/>
      <c r="L128" s="376">
        <v>5</v>
      </c>
      <c r="M128" s="392"/>
      <c r="N128" s="392"/>
      <c r="O128" s="380"/>
      <c r="P128" s="404"/>
      <c r="Q128" s="382">
        <v>0.25069444444444444</v>
      </c>
      <c r="R128" s="382"/>
      <c r="S128" s="383"/>
      <c r="T128" s="384"/>
      <c r="U128" s="394"/>
      <c r="V128" s="387">
        <v>7</v>
      </c>
      <c r="W128" s="387"/>
      <c r="X128" s="387"/>
      <c r="Y128" s="388"/>
    </row>
    <row r="129" spans="1:25" x14ac:dyDescent="0.3">
      <c r="A129" s="389">
        <v>16</v>
      </c>
      <c r="B129" s="372" t="s">
        <v>90</v>
      </c>
      <c r="C129" s="396" t="s">
        <v>105</v>
      </c>
      <c r="D129" s="397">
        <v>2010</v>
      </c>
      <c r="E129" s="397">
        <f t="shared" si="36"/>
        <v>13</v>
      </c>
      <c r="F129" s="395" t="s">
        <v>16</v>
      </c>
      <c r="G129" s="375">
        <f t="shared" si="37"/>
        <v>0.23611111111111113</v>
      </c>
      <c r="H129" s="376">
        <f t="shared" si="38"/>
        <v>4</v>
      </c>
      <c r="I129" s="377">
        <f t="shared" si="39"/>
        <v>4</v>
      </c>
      <c r="J129" s="378">
        <f t="shared" si="40"/>
        <v>2</v>
      </c>
      <c r="K129" s="399">
        <v>1</v>
      </c>
      <c r="L129" s="392"/>
      <c r="M129" s="376"/>
      <c r="N129" s="494"/>
      <c r="O129" s="380">
        <v>3</v>
      </c>
      <c r="P129" s="381">
        <v>0.25625000000000003</v>
      </c>
      <c r="Q129" s="382"/>
      <c r="R129" s="382"/>
      <c r="S129" s="383"/>
      <c r="T129" s="384">
        <v>0.23611111111111113</v>
      </c>
      <c r="U129" s="394">
        <v>12</v>
      </c>
      <c r="V129" s="387"/>
      <c r="W129" s="387"/>
      <c r="X129" s="387"/>
      <c r="Y129" s="388">
        <v>9</v>
      </c>
    </row>
    <row r="130" spans="1:25" x14ac:dyDescent="0.3">
      <c r="A130" s="389">
        <v>17</v>
      </c>
      <c r="B130" s="372" t="s">
        <v>90</v>
      </c>
      <c r="C130" s="396" t="s">
        <v>106</v>
      </c>
      <c r="D130" s="397">
        <v>2010</v>
      </c>
      <c r="E130" s="397">
        <f t="shared" si="36"/>
        <v>13</v>
      </c>
      <c r="F130" s="395" t="s">
        <v>16</v>
      </c>
      <c r="G130" s="375">
        <f t="shared" si="37"/>
        <v>0.31597222222222221</v>
      </c>
      <c r="H130" s="376">
        <f t="shared" si="38"/>
        <v>2</v>
      </c>
      <c r="I130" s="377">
        <f t="shared" si="39"/>
        <v>2</v>
      </c>
      <c r="J130" s="378">
        <f t="shared" si="40"/>
        <v>2</v>
      </c>
      <c r="K130" s="399">
        <v>1</v>
      </c>
      <c r="L130" s="392"/>
      <c r="M130" s="376"/>
      <c r="N130" s="494"/>
      <c r="O130" s="403">
        <v>1</v>
      </c>
      <c r="P130" s="381">
        <v>0.3979166666666667</v>
      </c>
      <c r="Q130" s="382"/>
      <c r="R130" s="382"/>
      <c r="S130" s="383"/>
      <c r="T130" s="384">
        <v>0.31597222222222221</v>
      </c>
      <c r="U130" s="394">
        <v>13</v>
      </c>
      <c r="V130" s="387"/>
      <c r="W130" s="387"/>
      <c r="X130" s="387"/>
      <c r="Y130" s="388">
        <v>20</v>
      </c>
    </row>
    <row r="131" spans="1:25" x14ac:dyDescent="0.3">
      <c r="A131" s="389">
        <v>18</v>
      </c>
      <c r="B131" s="372" t="s">
        <v>90</v>
      </c>
      <c r="C131" s="396" t="s">
        <v>269</v>
      </c>
      <c r="D131" s="397">
        <v>2008</v>
      </c>
      <c r="E131" s="397">
        <f t="shared" si="36"/>
        <v>15</v>
      </c>
      <c r="F131" s="395" t="s">
        <v>16</v>
      </c>
      <c r="G131" s="375">
        <f t="shared" si="37"/>
        <v>0.24305555555555555</v>
      </c>
      <c r="H131" s="376">
        <f t="shared" si="38"/>
        <v>1</v>
      </c>
      <c r="I131" s="377">
        <f t="shared" si="39"/>
        <v>1</v>
      </c>
      <c r="J131" s="378">
        <f t="shared" si="40"/>
        <v>1</v>
      </c>
      <c r="K131" s="399"/>
      <c r="L131" s="392"/>
      <c r="M131" s="376"/>
      <c r="N131" s="392"/>
      <c r="O131" s="380">
        <v>1</v>
      </c>
      <c r="P131" s="381"/>
      <c r="Q131" s="382"/>
      <c r="R131" s="382"/>
      <c r="S131" s="383"/>
      <c r="T131" s="384">
        <v>0.24305555555555555</v>
      </c>
      <c r="U131" s="394"/>
      <c r="V131" s="387"/>
      <c r="W131" s="387"/>
      <c r="X131" s="387"/>
      <c r="Y131" s="388">
        <v>11</v>
      </c>
    </row>
    <row r="132" spans="1:25" x14ac:dyDescent="0.3">
      <c r="A132" s="389">
        <v>19</v>
      </c>
      <c r="B132" s="372" t="s">
        <v>90</v>
      </c>
      <c r="C132" s="396" t="s">
        <v>270</v>
      </c>
      <c r="D132" s="397">
        <v>2010</v>
      </c>
      <c r="E132" s="397">
        <f t="shared" si="36"/>
        <v>13</v>
      </c>
      <c r="F132" s="395" t="s">
        <v>16</v>
      </c>
      <c r="G132" s="375">
        <f t="shared" si="37"/>
        <v>0.24374999999999999</v>
      </c>
      <c r="H132" s="376">
        <f t="shared" si="38"/>
        <v>1</v>
      </c>
      <c r="I132" s="377">
        <f t="shared" si="39"/>
        <v>1</v>
      </c>
      <c r="J132" s="378">
        <f t="shared" si="40"/>
        <v>1</v>
      </c>
      <c r="K132" s="399"/>
      <c r="L132" s="392"/>
      <c r="M132" s="376"/>
      <c r="N132" s="392"/>
      <c r="O132" s="380">
        <v>1</v>
      </c>
      <c r="P132" s="381"/>
      <c r="Q132" s="382"/>
      <c r="R132" s="382"/>
      <c r="S132" s="383"/>
      <c r="T132" s="384">
        <v>0.24374999999999999</v>
      </c>
      <c r="U132" s="394"/>
      <c r="V132" s="387"/>
      <c r="W132" s="387"/>
      <c r="X132" s="387"/>
      <c r="Y132" s="388">
        <v>12</v>
      </c>
    </row>
    <row r="133" spans="1:25" x14ac:dyDescent="0.3">
      <c r="A133" s="389">
        <v>20</v>
      </c>
      <c r="B133" s="372" t="s">
        <v>90</v>
      </c>
      <c r="C133" s="396" t="s">
        <v>271</v>
      </c>
      <c r="D133" s="397">
        <v>2010</v>
      </c>
      <c r="E133" s="397">
        <f t="shared" si="36"/>
        <v>13</v>
      </c>
      <c r="F133" s="395" t="s">
        <v>41</v>
      </c>
      <c r="G133" s="375">
        <f t="shared" si="37"/>
        <v>0.24652777777777779</v>
      </c>
      <c r="H133" s="376">
        <f t="shared" si="38"/>
        <v>1</v>
      </c>
      <c r="I133" s="377">
        <f t="shared" si="39"/>
        <v>1</v>
      </c>
      <c r="J133" s="378">
        <f t="shared" si="40"/>
        <v>1</v>
      </c>
      <c r="K133" s="399"/>
      <c r="L133" s="392"/>
      <c r="M133" s="376"/>
      <c r="N133" s="392"/>
      <c r="O133" s="380">
        <v>1</v>
      </c>
      <c r="P133" s="381"/>
      <c r="Q133" s="382"/>
      <c r="R133" s="382"/>
      <c r="S133" s="383"/>
      <c r="T133" s="384">
        <v>0.24652777777777779</v>
      </c>
      <c r="U133" s="394"/>
      <c r="V133" s="387"/>
      <c r="W133" s="387"/>
      <c r="X133" s="387"/>
      <c r="Y133" s="388">
        <v>14</v>
      </c>
    </row>
    <row r="134" spans="1:25" x14ac:dyDescent="0.3">
      <c r="A134" s="389">
        <v>21</v>
      </c>
      <c r="B134" s="372" t="s">
        <v>90</v>
      </c>
      <c r="C134" s="396" t="s">
        <v>272</v>
      </c>
      <c r="D134" s="397">
        <v>2009</v>
      </c>
      <c r="E134" s="397">
        <f t="shared" si="36"/>
        <v>14</v>
      </c>
      <c r="F134" s="395" t="s">
        <v>16</v>
      </c>
      <c r="G134" s="375">
        <f t="shared" si="37"/>
        <v>0.25138888888888888</v>
      </c>
      <c r="H134" s="376">
        <f t="shared" si="38"/>
        <v>1</v>
      </c>
      <c r="I134" s="377">
        <f t="shared" si="39"/>
        <v>1</v>
      </c>
      <c r="J134" s="378">
        <f t="shared" si="40"/>
        <v>1</v>
      </c>
      <c r="K134" s="399"/>
      <c r="L134" s="392"/>
      <c r="M134" s="376"/>
      <c r="N134" s="392"/>
      <c r="O134" s="380">
        <v>1</v>
      </c>
      <c r="P134" s="381"/>
      <c r="Q134" s="382"/>
      <c r="R134" s="382"/>
      <c r="S134" s="383"/>
      <c r="T134" s="384">
        <v>0.25138888888888888</v>
      </c>
      <c r="U134" s="394"/>
      <c r="V134" s="387"/>
      <c r="W134" s="387"/>
      <c r="X134" s="387"/>
      <c r="Y134" s="388">
        <v>15</v>
      </c>
    </row>
    <row r="135" spans="1:25" x14ac:dyDescent="0.3">
      <c r="A135" s="389">
        <v>22</v>
      </c>
      <c r="B135" s="372" t="s">
        <v>90</v>
      </c>
      <c r="C135" s="396" t="s">
        <v>273</v>
      </c>
      <c r="D135" s="397">
        <v>2008</v>
      </c>
      <c r="E135" s="397">
        <f t="shared" si="36"/>
        <v>15</v>
      </c>
      <c r="F135" s="395" t="s">
        <v>16</v>
      </c>
      <c r="G135" s="375">
        <f t="shared" si="37"/>
        <v>0.27013888888888887</v>
      </c>
      <c r="H135" s="376">
        <f t="shared" si="38"/>
        <v>1</v>
      </c>
      <c r="I135" s="377">
        <f t="shared" si="39"/>
        <v>1</v>
      </c>
      <c r="J135" s="378">
        <f t="shared" si="40"/>
        <v>1</v>
      </c>
      <c r="K135" s="399"/>
      <c r="L135" s="392"/>
      <c r="M135" s="376"/>
      <c r="N135" s="392"/>
      <c r="O135" s="380">
        <v>1</v>
      </c>
      <c r="P135" s="381"/>
      <c r="Q135" s="382"/>
      <c r="R135" s="382"/>
      <c r="S135" s="383"/>
      <c r="T135" s="384">
        <v>0.27013888888888887</v>
      </c>
      <c r="U135" s="394"/>
      <c r="V135" s="387"/>
      <c r="W135" s="387"/>
      <c r="X135" s="387"/>
      <c r="Y135" s="388">
        <v>16</v>
      </c>
    </row>
    <row r="136" spans="1:25" x14ac:dyDescent="0.3">
      <c r="A136" s="389">
        <v>23</v>
      </c>
      <c r="B136" s="372" t="s">
        <v>90</v>
      </c>
      <c r="C136" s="396" t="s">
        <v>274</v>
      </c>
      <c r="D136" s="397">
        <v>2009</v>
      </c>
      <c r="E136" s="397">
        <f t="shared" si="36"/>
        <v>14</v>
      </c>
      <c r="F136" s="395" t="s">
        <v>16</v>
      </c>
      <c r="G136" s="375">
        <f t="shared" si="37"/>
        <v>0.27430555555555552</v>
      </c>
      <c r="H136" s="376">
        <f t="shared" si="38"/>
        <v>1</v>
      </c>
      <c r="I136" s="377">
        <f t="shared" si="39"/>
        <v>1</v>
      </c>
      <c r="J136" s="378">
        <f t="shared" si="40"/>
        <v>1</v>
      </c>
      <c r="K136" s="399"/>
      <c r="L136" s="392"/>
      <c r="M136" s="376"/>
      <c r="N136" s="392"/>
      <c r="O136" s="380">
        <v>1</v>
      </c>
      <c r="P136" s="381"/>
      <c r="Q136" s="382"/>
      <c r="R136" s="382"/>
      <c r="S136" s="383"/>
      <c r="T136" s="384">
        <v>0.27430555555555552</v>
      </c>
      <c r="U136" s="394"/>
      <c r="V136" s="387"/>
      <c r="W136" s="387"/>
      <c r="X136" s="387"/>
      <c r="Y136" s="388">
        <v>17</v>
      </c>
    </row>
    <row r="137" spans="1:25" x14ac:dyDescent="0.3">
      <c r="A137" s="389">
        <v>24</v>
      </c>
      <c r="B137" s="372" t="s">
        <v>90</v>
      </c>
      <c r="C137" s="396" t="s">
        <v>275</v>
      </c>
      <c r="D137" s="397">
        <v>2009</v>
      </c>
      <c r="E137" s="397">
        <f t="shared" si="36"/>
        <v>14</v>
      </c>
      <c r="F137" s="395" t="s">
        <v>16</v>
      </c>
      <c r="G137" s="375">
        <f t="shared" si="37"/>
        <v>0.2902777777777778</v>
      </c>
      <c r="H137" s="376">
        <f t="shared" si="38"/>
        <v>1</v>
      </c>
      <c r="I137" s="377">
        <f t="shared" si="39"/>
        <v>1</v>
      </c>
      <c r="J137" s="378">
        <f t="shared" si="40"/>
        <v>1</v>
      </c>
      <c r="K137" s="399"/>
      <c r="L137" s="392"/>
      <c r="M137" s="376"/>
      <c r="N137" s="392"/>
      <c r="O137" s="380">
        <v>1</v>
      </c>
      <c r="P137" s="381"/>
      <c r="Q137" s="382"/>
      <c r="R137" s="382"/>
      <c r="S137" s="383"/>
      <c r="T137" s="384">
        <v>0.2902777777777778</v>
      </c>
      <c r="U137" s="394"/>
      <c r="V137" s="387"/>
      <c r="W137" s="387"/>
      <c r="X137" s="387"/>
      <c r="Y137" s="388">
        <v>18</v>
      </c>
    </row>
    <row r="138" spans="1:25" x14ac:dyDescent="0.3">
      <c r="A138" s="389">
        <v>25</v>
      </c>
      <c r="B138" s="372" t="s">
        <v>90</v>
      </c>
      <c r="C138" s="396" t="s">
        <v>276</v>
      </c>
      <c r="D138" s="397">
        <v>2010</v>
      </c>
      <c r="E138" s="397">
        <f t="shared" si="36"/>
        <v>13</v>
      </c>
      <c r="F138" s="395" t="s">
        <v>41</v>
      </c>
      <c r="G138" s="375">
        <f t="shared" si="37"/>
        <v>0.29791666666666666</v>
      </c>
      <c r="H138" s="376">
        <f t="shared" si="38"/>
        <v>1</v>
      </c>
      <c r="I138" s="377">
        <f t="shared" si="39"/>
        <v>1</v>
      </c>
      <c r="J138" s="378">
        <f t="shared" si="40"/>
        <v>1</v>
      </c>
      <c r="K138" s="399"/>
      <c r="L138" s="392"/>
      <c r="M138" s="376"/>
      <c r="N138" s="392"/>
      <c r="O138" s="380">
        <v>1</v>
      </c>
      <c r="P138" s="381"/>
      <c r="Q138" s="382"/>
      <c r="R138" s="382"/>
      <c r="S138" s="383"/>
      <c r="T138" s="384">
        <v>0.29791666666666666</v>
      </c>
      <c r="U138" s="394"/>
      <c r="V138" s="387"/>
      <c r="W138" s="387"/>
      <c r="X138" s="387"/>
      <c r="Y138" s="388">
        <v>19</v>
      </c>
    </row>
    <row r="139" spans="1:25" ht="15" thickBot="1" x14ac:dyDescent="0.35">
      <c r="A139" s="406">
        <v>25</v>
      </c>
      <c r="B139" s="337"/>
      <c r="C139" s="338"/>
      <c r="D139" s="339"/>
      <c r="E139" s="340"/>
      <c r="F139" s="341"/>
      <c r="G139" s="336"/>
      <c r="H139" s="342"/>
      <c r="I139" s="408"/>
      <c r="J139" s="409"/>
      <c r="K139" s="410">
        <f>COUNTIF(K114:K138,"&gt;-1")</f>
        <v>13</v>
      </c>
      <c r="L139" s="410">
        <f t="shared" ref="L139:O139" si="41">COUNTIF(L114:L138,"&gt;-1")</f>
        <v>7</v>
      </c>
      <c r="M139" s="410">
        <f t="shared" si="41"/>
        <v>4</v>
      </c>
      <c r="N139" s="410">
        <f t="shared" si="41"/>
        <v>6</v>
      </c>
      <c r="O139" s="410">
        <f t="shared" si="41"/>
        <v>20</v>
      </c>
      <c r="P139" s="411"/>
      <c r="Q139" s="348"/>
      <c r="R139" s="412"/>
      <c r="S139" s="413"/>
      <c r="T139" s="344"/>
      <c r="U139" s="414"/>
      <c r="V139" s="415"/>
      <c r="W139" s="416"/>
      <c r="X139" s="416"/>
      <c r="Y139" s="417"/>
    </row>
    <row r="140" spans="1:25" x14ac:dyDescent="0.3">
      <c r="A140" s="429"/>
      <c r="B140" s="433" t="s">
        <v>107</v>
      </c>
      <c r="C140" s="471" t="s">
        <v>108</v>
      </c>
      <c r="D140" s="542" t="s">
        <v>152</v>
      </c>
      <c r="E140" s="542"/>
      <c r="F140" s="422" t="s">
        <v>253</v>
      </c>
      <c r="G140" s="545" t="s">
        <v>109</v>
      </c>
      <c r="H140" s="546"/>
      <c r="I140" s="473" t="s">
        <v>119</v>
      </c>
      <c r="J140" s="474" t="s">
        <v>119</v>
      </c>
      <c r="K140" s="475" t="s">
        <v>120</v>
      </c>
      <c r="L140" s="476"/>
      <c r="M140" s="476"/>
      <c r="N140" s="476"/>
      <c r="O140" s="477"/>
      <c r="P140" s="478" t="s">
        <v>121</v>
      </c>
      <c r="Q140" s="479"/>
      <c r="R140" s="479"/>
      <c r="S140" s="480"/>
      <c r="T140" s="481"/>
      <c r="U140" s="475" t="s">
        <v>122</v>
      </c>
      <c r="V140" s="482"/>
      <c r="W140" s="476"/>
      <c r="X140" s="476"/>
      <c r="Y140" s="483"/>
    </row>
    <row r="141" spans="1:25" x14ac:dyDescent="0.3">
      <c r="A141" s="484" t="s">
        <v>123</v>
      </c>
      <c r="B141" s="392" t="s">
        <v>124</v>
      </c>
      <c r="C141" s="485" t="s">
        <v>125</v>
      </c>
      <c r="D141" s="486" t="s">
        <v>10</v>
      </c>
      <c r="E141" s="397" t="s">
        <v>11</v>
      </c>
      <c r="F141" s="487" t="s">
        <v>126</v>
      </c>
      <c r="G141" s="484" t="s">
        <v>127</v>
      </c>
      <c r="H141" s="387" t="s">
        <v>128</v>
      </c>
      <c r="I141" s="377" t="s">
        <v>129</v>
      </c>
      <c r="J141" s="488" t="s">
        <v>130</v>
      </c>
      <c r="K141" s="399" t="s">
        <v>131</v>
      </c>
      <c r="L141" s="392" t="s">
        <v>132</v>
      </c>
      <c r="M141" s="392" t="s">
        <v>133</v>
      </c>
      <c r="N141" s="392" t="s">
        <v>134</v>
      </c>
      <c r="O141" s="403" t="s">
        <v>135</v>
      </c>
      <c r="P141" s="489" t="s">
        <v>136</v>
      </c>
      <c r="Q141" s="382" t="s">
        <v>137</v>
      </c>
      <c r="R141" s="490" t="s">
        <v>138</v>
      </c>
      <c r="S141" s="383" t="s">
        <v>139</v>
      </c>
      <c r="T141" s="488" t="s">
        <v>140</v>
      </c>
      <c r="U141" s="491" t="s">
        <v>141</v>
      </c>
      <c r="V141" s="387" t="s">
        <v>142</v>
      </c>
      <c r="W141" s="387" t="s">
        <v>143</v>
      </c>
      <c r="X141" s="387" t="s">
        <v>144</v>
      </c>
      <c r="Y141" s="388" t="s">
        <v>145</v>
      </c>
    </row>
    <row r="142" spans="1:25" x14ac:dyDescent="0.3">
      <c r="A142" s="371">
        <v>1</v>
      </c>
      <c r="B142" s="372" t="s">
        <v>107</v>
      </c>
      <c r="C142" s="401" t="s">
        <v>111</v>
      </c>
      <c r="D142" s="397">
        <v>2009</v>
      </c>
      <c r="E142" s="397">
        <f t="shared" ref="E142:E156" si="42">SUM(2023-D142)</f>
        <v>14</v>
      </c>
      <c r="F142" s="395" t="s">
        <v>16</v>
      </c>
      <c r="G142" s="434">
        <f t="shared" ref="G142:G156" si="43">MIN(P142:T142)</f>
        <v>0.24027777777777778</v>
      </c>
      <c r="H142" s="376">
        <f t="shared" ref="H142:H156" si="44">SUM(K142:O142)</f>
        <v>57</v>
      </c>
      <c r="I142" s="377">
        <f t="shared" ref="I142:I156" si="45">IF(COUNTIF(K142:O142,"&gt;=0")&lt;4,SUM(K142:O142),SUM(LARGE(K142:O142,1),LARGE(K142:O142,2),LARGE(K142:O142,3),LARGE(K142:O142,4)))</f>
        <v>57</v>
      </c>
      <c r="J142" s="378">
        <f t="shared" ref="J142:J156" si="46">COUNTIF(K142:O142,"&gt;0")</f>
        <v>4</v>
      </c>
      <c r="K142" s="442">
        <v>12</v>
      </c>
      <c r="L142" s="436">
        <v>15</v>
      </c>
      <c r="M142" s="392"/>
      <c r="N142" s="436">
        <v>15</v>
      </c>
      <c r="O142" s="578">
        <v>15</v>
      </c>
      <c r="P142" s="381">
        <v>0.25138888888888888</v>
      </c>
      <c r="Q142" s="382">
        <v>0.24097222222222223</v>
      </c>
      <c r="R142" s="382"/>
      <c r="S142" s="383">
        <v>0.24583333333333335</v>
      </c>
      <c r="T142" s="384">
        <v>0.24027777777777778</v>
      </c>
      <c r="U142" s="385">
        <v>2</v>
      </c>
      <c r="V142" s="506">
        <v>1</v>
      </c>
      <c r="W142" s="387"/>
      <c r="X142" s="438">
        <v>1</v>
      </c>
      <c r="Y142" s="579">
        <v>1</v>
      </c>
    </row>
    <row r="143" spans="1:25" x14ac:dyDescent="0.3">
      <c r="A143" s="371">
        <v>2</v>
      </c>
      <c r="B143" s="372" t="s">
        <v>107</v>
      </c>
      <c r="C143" s="396" t="s">
        <v>156</v>
      </c>
      <c r="D143" s="397">
        <v>2008</v>
      </c>
      <c r="E143" s="397">
        <f t="shared" si="42"/>
        <v>15</v>
      </c>
      <c r="F143" s="398" t="s">
        <v>18</v>
      </c>
      <c r="G143" s="375">
        <f t="shared" si="43"/>
        <v>0.25208333333333333</v>
      </c>
      <c r="H143" s="376">
        <f t="shared" si="44"/>
        <v>51</v>
      </c>
      <c r="I143" s="377">
        <f t="shared" si="45"/>
        <v>51</v>
      </c>
      <c r="J143" s="378">
        <f t="shared" si="46"/>
        <v>4</v>
      </c>
      <c r="K143" s="442"/>
      <c r="L143" s="494">
        <v>12</v>
      </c>
      <c r="M143" s="436">
        <v>15</v>
      </c>
      <c r="N143" s="494">
        <v>12</v>
      </c>
      <c r="O143" s="380">
        <v>12</v>
      </c>
      <c r="P143" s="400"/>
      <c r="Q143" s="382">
        <v>0.25972222222222224</v>
      </c>
      <c r="R143" s="382">
        <v>0.27430555555555552</v>
      </c>
      <c r="S143" s="383">
        <v>0.26041666666666669</v>
      </c>
      <c r="T143" s="384">
        <v>0.25208333333333333</v>
      </c>
      <c r="U143" s="491"/>
      <c r="V143" s="386">
        <v>2</v>
      </c>
      <c r="W143" s="506">
        <v>1</v>
      </c>
      <c r="X143" s="386">
        <v>2</v>
      </c>
      <c r="Y143" s="388">
        <v>2</v>
      </c>
    </row>
    <row r="144" spans="1:25" x14ac:dyDescent="0.3">
      <c r="A144" s="371">
        <v>3</v>
      </c>
      <c r="B144" s="372" t="s">
        <v>107</v>
      </c>
      <c r="C144" s="396" t="s">
        <v>154</v>
      </c>
      <c r="D144" s="397">
        <v>2010</v>
      </c>
      <c r="E144" s="397">
        <f t="shared" si="42"/>
        <v>13</v>
      </c>
      <c r="F144" s="398" t="s">
        <v>41</v>
      </c>
      <c r="G144" s="375">
        <f t="shared" si="43"/>
        <v>0.2722222222222222</v>
      </c>
      <c r="H144" s="376">
        <f t="shared" si="44"/>
        <v>38</v>
      </c>
      <c r="I144" s="377">
        <f t="shared" si="45"/>
        <v>38</v>
      </c>
      <c r="J144" s="378">
        <f t="shared" si="46"/>
        <v>4</v>
      </c>
      <c r="K144" s="399"/>
      <c r="L144" s="376">
        <v>8</v>
      </c>
      <c r="M144" s="392">
        <v>12</v>
      </c>
      <c r="N144" s="392">
        <v>10</v>
      </c>
      <c r="O144" s="403">
        <v>8</v>
      </c>
      <c r="P144" s="404"/>
      <c r="Q144" s="382">
        <v>0.30208333333333331</v>
      </c>
      <c r="R144" s="382">
        <v>0.2951388888888889</v>
      </c>
      <c r="S144" s="383">
        <v>0.28958333333333336</v>
      </c>
      <c r="T144" s="384">
        <v>0.2722222222222222</v>
      </c>
      <c r="U144" s="394"/>
      <c r="V144" s="386">
        <v>4</v>
      </c>
      <c r="W144" s="386">
        <v>2</v>
      </c>
      <c r="X144" s="386">
        <v>3</v>
      </c>
      <c r="Y144" s="388">
        <v>4</v>
      </c>
    </row>
    <row r="145" spans="1:25" x14ac:dyDescent="0.3">
      <c r="A145" s="389">
        <v>4</v>
      </c>
      <c r="B145" s="372" t="s">
        <v>107</v>
      </c>
      <c r="C145" s="396" t="s">
        <v>114</v>
      </c>
      <c r="D145" s="397">
        <v>2010</v>
      </c>
      <c r="E145" s="397">
        <f t="shared" si="42"/>
        <v>13</v>
      </c>
      <c r="F145" s="395" t="s">
        <v>16</v>
      </c>
      <c r="G145" s="375">
        <f t="shared" si="43"/>
        <v>0.26666666666666666</v>
      </c>
      <c r="H145" s="376">
        <f t="shared" si="44"/>
        <v>33</v>
      </c>
      <c r="I145" s="377">
        <f t="shared" si="45"/>
        <v>33</v>
      </c>
      <c r="J145" s="378">
        <f t="shared" si="46"/>
        <v>4</v>
      </c>
      <c r="K145" s="442">
        <v>7</v>
      </c>
      <c r="L145" s="376">
        <v>10</v>
      </c>
      <c r="M145" s="376"/>
      <c r="N145" s="376">
        <v>6</v>
      </c>
      <c r="O145" s="403">
        <v>10</v>
      </c>
      <c r="P145" s="381">
        <v>0.2986111111111111</v>
      </c>
      <c r="Q145" s="382">
        <v>0.28541666666666665</v>
      </c>
      <c r="R145" s="382"/>
      <c r="S145" s="383">
        <v>0.30972222222222223</v>
      </c>
      <c r="T145" s="384">
        <v>0.26666666666666666</v>
      </c>
      <c r="U145" s="394">
        <v>5</v>
      </c>
      <c r="V145" s="386">
        <v>3</v>
      </c>
      <c r="W145" s="387"/>
      <c r="X145" s="387">
        <v>6</v>
      </c>
      <c r="Y145" s="388">
        <v>3</v>
      </c>
    </row>
    <row r="146" spans="1:25" x14ac:dyDescent="0.3">
      <c r="A146" s="389">
        <v>5</v>
      </c>
      <c r="B146" s="372" t="s">
        <v>107</v>
      </c>
      <c r="C146" s="396" t="s">
        <v>115</v>
      </c>
      <c r="D146" s="397">
        <v>2010</v>
      </c>
      <c r="E146" s="397">
        <f t="shared" si="42"/>
        <v>13</v>
      </c>
      <c r="F146" s="395" t="s">
        <v>18</v>
      </c>
      <c r="G146" s="375">
        <f t="shared" si="43"/>
        <v>0.30069444444444443</v>
      </c>
      <c r="H146" s="376">
        <f t="shared" si="44"/>
        <v>33</v>
      </c>
      <c r="I146" s="377">
        <f t="shared" si="45"/>
        <v>28</v>
      </c>
      <c r="J146" s="378">
        <f t="shared" si="46"/>
        <v>5</v>
      </c>
      <c r="K146" s="442">
        <v>6</v>
      </c>
      <c r="L146" s="376">
        <v>7</v>
      </c>
      <c r="M146" s="376">
        <v>10</v>
      </c>
      <c r="N146" s="376">
        <v>5</v>
      </c>
      <c r="O146" s="403">
        <v>5</v>
      </c>
      <c r="P146" s="381">
        <v>0.30069444444444443</v>
      </c>
      <c r="Q146" s="382">
        <v>0.31666666666666665</v>
      </c>
      <c r="R146" s="382">
        <v>0.32361111111111113</v>
      </c>
      <c r="S146" s="383">
        <v>0.32569444444444445</v>
      </c>
      <c r="T146" s="384">
        <v>0.3263888888888889</v>
      </c>
      <c r="U146" s="394">
        <v>6</v>
      </c>
      <c r="V146" s="387">
        <v>5</v>
      </c>
      <c r="W146" s="386">
        <v>3</v>
      </c>
      <c r="X146" s="387">
        <v>7</v>
      </c>
      <c r="Y146" s="388">
        <v>7</v>
      </c>
    </row>
    <row r="147" spans="1:25" x14ac:dyDescent="0.3">
      <c r="A147" s="389">
        <v>6</v>
      </c>
      <c r="B147" s="372" t="s">
        <v>107</v>
      </c>
      <c r="C147" s="396" t="s">
        <v>155</v>
      </c>
      <c r="D147" s="397">
        <v>2010</v>
      </c>
      <c r="E147" s="397">
        <f t="shared" si="42"/>
        <v>13</v>
      </c>
      <c r="F147" s="398" t="s">
        <v>41</v>
      </c>
      <c r="G147" s="375">
        <f t="shared" si="43"/>
        <v>0.30069444444444443</v>
      </c>
      <c r="H147" s="376">
        <f t="shared" si="44"/>
        <v>21</v>
      </c>
      <c r="I147" s="377">
        <f t="shared" si="45"/>
        <v>21</v>
      </c>
      <c r="J147" s="378">
        <f t="shared" si="46"/>
        <v>3</v>
      </c>
      <c r="K147" s="442"/>
      <c r="L147" s="494">
        <v>6</v>
      </c>
      <c r="M147" s="494"/>
      <c r="N147" s="494">
        <v>8</v>
      </c>
      <c r="O147" s="380">
        <v>7</v>
      </c>
      <c r="P147" s="400"/>
      <c r="Q147" s="382">
        <v>0.33124999999999999</v>
      </c>
      <c r="R147" s="382"/>
      <c r="S147" s="383">
        <v>0.30069444444444443</v>
      </c>
      <c r="T147" s="384">
        <v>0.30416666666666664</v>
      </c>
      <c r="U147" s="491"/>
      <c r="V147" s="507">
        <v>6</v>
      </c>
      <c r="W147" s="387"/>
      <c r="X147" s="386">
        <v>4</v>
      </c>
      <c r="Y147" s="388">
        <v>5</v>
      </c>
    </row>
    <row r="148" spans="1:25" x14ac:dyDescent="0.3">
      <c r="A148" s="389">
        <v>7</v>
      </c>
      <c r="B148" s="372" t="s">
        <v>107</v>
      </c>
      <c r="C148" s="396" t="s">
        <v>110</v>
      </c>
      <c r="D148" s="397">
        <v>2008</v>
      </c>
      <c r="E148" s="397">
        <f t="shared" si="42"/>
        <v>15</v>
      </c>
      <c r="F148" s="395" t="s">
        <v>18</v>
      </c>
      <c r="G148" s="375">
        <f t="shared" si="43"/>
        <v>0.25</v>
      </c>
      <c r="H148" s="376">
        <f t="shared" si="44"/>
        <v>15</v>
      </c>
      <c r="I148" s="377">
        <f t="shared" si="45"/>
        <v>15</v>
      </c>
      <c r="J148" s="378">
        <f t="shared" si="46"/>
        <v>1</v>
      </c>
      <c r="K148" s="504">
        <v>15</v>
      </c>
      <c r="L148" s="376"/>
      <c r="M148" s="376"/>
      <c r="N148" s="376"/>
      <c r="O148" s="380"/>
      <c r="P148" s="381">
        <v>0.25</v>
      </c>
      <c r="Q148" s="382"/>
      <c r="R148" s="382"/>
      <c r="S148" s="383"/>
      <c r="T148" s="384"/>
      <c r="U148" s="437">
        <v>1</v>
      </c>
      <c r="V148" s="387"/>
      <c r="W148" s="387"/>
      <c r="X148" s="387"/>
      <c r="Y148" s="388"/>
    </row>
    <row r="149" spans="1:25" x14ac:dyDescent="0.3">
      <c r="A149" s="389">
        <v>8</v>
      </c>
      <c r="B149" s="372" t="s">
        <v>107</v>
      </c>
      <c r="C149" s="396" t="s">
        <v>210</v>
      </c>
      <c r="D149" s="397">
        <v>2010</v>
      </c>
      <c r="E149" s="397">
        <f t="shared" si="42"/>
        <v>13</v>
      </c>
      <c r="F149" s="398" t="s">
        <v>41</v>
      </c>
      <c r="G149" s="375">
        <f t="shared" si="43"/>
        <v>0.36736111111111108</v>
      </c>
      <c r="H149" s="376">
        <f t="shared" si="44"/>
        <v>11</v>
      </c>
      <c r="I149" s="377">
        <f t="shared" si="45"/>
        <v>11</v>
      </c>
      <c r="J149" s="378">
        <f t="shared" si="46"/>
        <v>2</v>
      </c>
      <c r="K149" s="442"/>
      <c r="L149" s="494"/>
      <c r="M149" s="494">
        <v>8</v>
      </c>
      <c r="N149" s="376"/>
      <c r="O149" s="380">
        <v>3</v>
      </c>
      <c r="P149" s="400"/>
      <c r="Q149" s="382"/>
      <c r="R149" s="382">
        <v>0.36736111111111108</v>
      </c>
      <c r="S149" s="383"/>
      <c r="T149" s="384">
        <v>0.39097222222222222</v>
      </c>
      <c r="U149" s="491"/>
      <c r="V149" s="387"/>
      <c r="W149" s="386">
        <v>4</v>
      </c>
      <c r="X149" s="387"/>
      <c r="Y149" s="388">
        <v>10</v>
      </c>
    </row>
    <row r="150" spans="1:25" x14ac:dyDescent="0.3">
      <c r="A150" s="389">
        <v>9</v>
      </c>
      <c r="B150" s="372" t="s">
        <v>107</v>
      </c>
      <c r="C150" s="396" t="s">
        <v>112</v>
      </c>
      <c r="D150" s="397">
        <v>2008</v>
      </c>
      <c r="E150" s="397">
        <f t="shared" si="42"/>
        <v>15</v>
      </c>
      <c r="F150" s="395" t="s">
        <v>18</v>
      </c>
      <c r="G150" s="375">
        <f t="shared" si="43"/>
        <v>0.25833333333333336</v>
      </c>
      <c r="H150" s="376">
        <f t="shared" si="44"/>
        <v>10</v>
      </c>
      <c r="I150" s="377">
        <f t="shared" si="45"/>
        <v>10</v>
      </c>
      <c r="J150" s="378">
        <f t="shared" si="46"/>
        <v>1</v>
      </c>
      <c r="K150" s="442">
        <v>10</v>
      </c>
      <c r="L150" s="392"/>
      <c r="M150" s="376"/>
      <c r="N150" s="376"/>
      <c r="O150" s="380"/>
      <c r="P150" s="381">
        <v>0.25833333333333336</v>
      </c>
      <c r="Q150" s="382"/>
      <c r="R150" s="382"/>
      <c r="S150" s="383"/>
      <c r="T150" s="384"/>
      <c r="U150" s="385">
        <v>3</v>
      </c>
      <c r="V150" s="387"/>
      <c r="W150" s="387"/>
      <c r="X150" s="387"/>
      <c r="Y150" s="388"/>
    </row>
    <row r="151" spans="1:25" x14ac:dyDescent="0.3">
      <c r="A151" s="389">
        <v>10</v>
      </c>
      <c r="B151" s="372" t="s">
        <v>107</v>
      </c>
      <c r="C151" s="396" t="s">
        <v>113</v>
      </c>
      <c r="D151" s="397">
        <v>2009</v>
      </c>
      <c r="E151" s="397">
        <f t="shared" si="42"/>
        <v>14</v>
      </c>
      <c r="F151" s="395" t="s">
        <v>16</v>
      </c>
      <c r="G151" s="375">
        <f t="shared" si="43"/>
        <v>0.28750000000000003</v>
      </c>
      <c r="H151" s="376">
        <f t="shared" si="44"/>
        <v>8</v>
      </c>
      <c r="I151" s="377">
        <f t="shared" si="45"/>
        <v>8</v>
      </c>
      <c r="J151" s="378">
        <f t="shared" si="46"/>
        <v>1</v>
      </c>
      <c r="K151" s="442">
        <v>8</v>
      </c>
      <c r="L151" s="376"/>
      <c r="M151" s="376"/>
      <c r="N151" s="376"/>
      <c r="O151" s="403"/>
      <c r="P151" s="381">
        <v>0.28750000000000003</v>
      </c>
      <c r="Q151" s="382"/>
      <c r="R151" s="382"/>
      <c r="S151" s="383"/>
      <c r="T151" s="384"/>
      <c r="U151" s="385">
        <v>4</v>
      </c>
      <c r="V151" s="507"/>
      <c r="W151" s="387"/>
      <c r="X151" s="387"/>
      <c r="Y151" s="388"/>
    </row>
    <row r="152" spans="1:25" x14ac:dyDescent="0.3">
      <c r="A152" s="389">
        <v>11</v>
      </c>
      <c r="B152" s="372" t="s">
        <v>107</v>
      </c>
      <c r="C152" s="396" t="s">
        <v>249</v>
      </c>
      <c r="D152" s="397">
        <v>2009</v>
      </c>
      <c r="E152" s="397">
        <f t="shared" si="42"/>
        <v>14</v>
      </c>
      <c r="F152" s="395" t="s">
        <v>18</v>
      </c>
      <c r="G152" s="375">
        <f t="shared" si="43"/>
        <v>0.30624999999999997</v>
      </c>
      <c r="H152" s="376">
        <f t="shared" si="44"/>
        <v>7</v>
      </c>
      <c r="I152" s="377">
        <f t="shared" si="45"/>
        <v>7</v>
      </c>
      <c r="J152" s="378">
        <f t="shared" si="46"/>
        <v>1</v>
      </c>
      <c r="K152" s="442"/>
      <c r="L152" s="392"/>
      <c r="M152" s="376"/>
      <c r="N152" s="376">
        <v>7</v>
      </c>
      <c r="O152" s="380"/>
      <c r="P152" s="381"/>
      <c r="Q152" s="382"/>
      <c r="R152" s="382"/>
      <c r="S152" s="383">
        <v>0.30624999999999997</v>
      </c>
      <c r="T152" s="384"/>
      <c r="U152" s="394"/>
      <c r="V152" s="387"/>
      <c r="W152" s="387"/>
      <c r="X152" s="387">
        <v>5</v>
      </c>
      <c r="Y152" s="388"/>
    </row>
    <row r="153" spans="1:25" x14ac:dyDescent="0.3">
      <c r="A153" s="389">
        <v>12</v>
      </c>
      <c r="B153" s="372" t="s">
        <v>107</v>
      </c>
      <c r="C153" s="396" t="s">
        <v>250</v>
      </c>
      <c r="D153" s="397">
        <v>2009</v>
      </c>
      <c r="E153" s="397">
        <f t="shared" si="42"/>
        <v>14</v>
      </c>
      <c r="F153" s="395" t="s">
        <v>41</v>
      </c>
      <c r="G153" s="375">
        <f t="shared" si="43"/>
        <v>0.3444444444444445</v>
      </c>
      <c r="H153" s="376">
        <f t="shared" si="44"/>
        <v>7</v>
      </c>
      <c r="I153" s="377">
        <f t="shared" si="45"/>
        <v>7</v>
      </c>
      <c r="J153" s="378">
        <f t="shared" si="46"/>
        <v>2</v>
      </c>
      <c r="K153" s="442"/>
      <c r="L153" s="392"/>
      <c r="M153" s="376"/>
      <c r="N153" s="376">
        <v>4</v>
      </c>
      <c r="O153" s="380">
        <v>3</v>
      </c>
      <c r="P153" s="381"/>
      <c r="Q153" s="382"/>
      <c r="R153" s="382"/>
      <c r="S153" s="383">
        <v>0.3444444444444445</v>
      </c>
      <c r="T153" s="384">
        <v>0.36041666666666666</v>
      </c>
      <c r="U153" s="394"/>
      <c r="V153" s="387"/>
      <c r="W153" s="387"/>
      <c r="X153" s="387">
        <v>8</v>
      </c>
      <c r="Y153" s="388">
        <v>9</v>
      </c>
    </row>
    <row r="154" spans="1:25" x14ac:dyDescent="0.3">
      <c r="A154" s="389">
        <v>13</v>
      </c>
      <c r="B154" s="372" t="s">
        <v>107</v>
      </c>
      <c r="C154" s="396" t="s">
        <v>277</v>
      </c>
      <c r="D154" s="397">
        <v>2009</v>
      </c>
      <c r="E154" s="397">
        <f t="shared" si="42"/>
        <v>14</v>
      </c>
      <c r="F154" s="395" t="s">
        <v>16</v>
      </c>
      <c r="G154" s="375">
        <f t="shared" si="43"/>
        <v>0.31180555555555556</v>
      </c>
      <c r="H154" s="376">
        <f t="shared" si="44"/>
        <v>6</v>
      </c>
      <c r="I154" s="377">
        <f t="shared" si="45"/>
        <v>6</v>
      </c>
      <c r="J154" s="378">
        <f t="shared" si="46"/>
        <v>1</v>
      </c>
      <c r="K154" s="442"/>
      <c r="L154" s="376"/>
      <c r="M154" s="376"/>
      <c r="N154" s="376"/>
      <c r="O154" s="403">
        <v>6</v>
      </c>
      <c r="P154" s="381"/>
      <c r="Q154" s="382"/>
      <c r="R154" s="382"/>
      <c r="S154" s="383"/>
      <c r="T154" s="384">
        <v>0.31180555555555556</v>
      </c>
      <c r="U154" s="394"/>
      <c r="V154" s="507"/>
      <c r="W154" s="387"/>
      <c r="X154" s="387"/>
      <c r="Y154" s="388">
        <v>6</v>
      </c>
    </row>
    <row r="155" spans="1:25" x14ac:dyDescent="0.3">
      <c r="A155" s="389">
        <v>14</v>
      </c>
      <c r="B155" s="372" t="s">
        <v>107</v>
      </c>
      <c r="C155" s="396" t="s">
        <v>278</v>
      </c>
      <c r="D155" s="397">
        <v>2009</v>
      </c>
      <c r="E155" s="397">
        <f t="shared" si="42"/>
        <v>14</v>
      </c>
      <c r="F155" s="395" t="s">
        <v>16</v>
      </c>
      <c r="G155" s="375">
        <f t="shared" si="43"/>
        <v>0.36041666666666666</v>
      </c>
      <c r="H155" s="376">
        <f t="shared" si="44"/>
        <v>4</v>
      </c>
      <c r="I155" s="377">
        <f t="shared" si="45"/>
        <v>4</v>
      </c>
      <c r="J155" s="378">
        <f t="shared" si="46"/>
        <v>1</v>
      </c>
      <c r="K155" s="442"/>
      <c r="L155" s="376"/>
      <c r="M155" s="376"/>
      <c r="N155" s="376"/>
      <c r="O155" s="403">
        <v>4</v>
      </c>
      <c r="P155" s="381"/>
      <c r="Q155" s="382"/>
      <c r="R155" s="382"/>
      <c r="S155" s="383"/>
      <c r="T155" s="384">
        <v>0.36041666666666666</v>
      </c>
      <c r="U155" s="394"/>
      <c r="V155" s="507"/>
      <c r="W155" s="387"/>
      <c r="X155" s="387"/>
      <c r="Y155" s="388">
        <v>8</v>
      </c>
    </row>
    <row r="156" spans="1:25" x14ac:dyDescent="0.3">
      <c r="A156" s="389">
        <v>15</v>
      </c>
      <c r="B156" s="372" t="s">
        <v>107</v>
      </c>
      <c r="C156" s="396" t="s">
        <v>279</v>
      </c>
      <c r="D156" s="397">
        <v>2009</v>
      </c>
      <c r="E156" s="397">
        <f t="shared" si="42"/>
        <v>14</v>
      </c>
      <c r="F156" s="395" t="s">
        <v>16</v>
      </c>
      <c r="G156" s="375">
        <f t="shared" si="43"/>
        <v>0.41597222222222219</v>
      </c>
      <c r="H156" s="376">
        <f t="shared" si="44"/>
        <v>2</v>
      </c>
      <c r="I156" s="377">
        <f t="shared" si="45"/>
        <v>2</v>
      </c>
      <c r="J156" s="378">
        <f t="shared" si="46"/>
        <v>1</v>
      </c>
      <c r="K156" s="442"/>
      <c r="L156" s="376"/>
      <c r="M156" s="376"/>
      <c r="N156" s="376"/>
      <c r="O156" s="403">
        <v>2</v>
      </c>
      <c r="P156" s="381"/>
      <c r="Q156" s="382"/>
      <c r="R156" s="382"/>
      <c r="S156" s="383"/>
      <c r="T156" s="384">
        <v>0.41597222222222219</v>
      </c>
      <c r="U156" s="394"/>
      <c r="V156" s="507"/>
      <c r="W156" s="387"/>
      <c r="X156" s="387"/>
      <c r="Y156" s="388">
        <v>11</v>
      </c>
    </row>
    <row r="157" spans="1:25" ht="15" thickBot="1" x14ac:dyDescent="0.35">
      <c r="A157" s="406">
        <v>15</v>
      </c>
      <c r="B157" s="337"/>
      <c r="C157" s="338"/>
      <c r="D157" s="339"/>
      <c r="E157" s="340"/>
      <c r="F157" s="341"/>
      <c r="G157" s="336"/>
      <c r="H157" s="342"/>
      <c r="I157" s="408"/>
      <c r="J157" s="409"/>
      <c r="K157" s="410">
        <f>COUNTIF(K142:K156,"&gt;-1")</f>
        <v>6</v>
      </c>
      <c r="L157" s="410">
        <f t="shared" ref="L157:O157" si="47">COUNTIF(L142:L156,"&gt;-1")</f>
        <v>6</v>
      </c>
      <c r="M157" s="410">
        <f t="shared" si="47"/>
        <v>4</v>
      </c>
      <c r="N157" s="410">
        <f t="shared" si="47"/>
        <v>8</v>
      </c>
      <c r="O157" s="410">
        <f t="shared" si="47"/>
        <v>11</v>
      </c>
      <c r="P157" s="411"/>
      <c r="Q157" s="348"/>
      <c r="R157" s="412"/>
      <c r="S157" s="413"/>
      <c r="T157" s="344"/>
      <c r="U157" s="394"/>
      <c r="V157" s="415"/>
      <c r="W157" s="416"/>
      <c r="X157" s="416"/>
      <c r="Y157" s="417"/>
    </row>
    <row r="158" spans="1:25" x14ac:dyDescent="0.3">
      <c r="H158" s="585"/>
      <c r="K158" s="182"/>
      <c r="L158" s="182"/>
      <c r="M158" s="182"/>
      <c r="N158" s="182"/>
      <c r="O158" s="182"/>
      <c r="Q158" s="587"/>
      <c r="R158" s="588"/>
      <c r="S158" s="588"/>
      <c r="U158" s="589"/>
      <c r="V158" s="589"/>
      <c r="W158" s="589"/>
      <c r="X158" s="590"/>
      <c r="Y158" s="589"/>
    </row>
    <row r="159" spans="1:25" x14ac:dyDescent="0.3">
      <c r="H159" s="591"/>
      <c r="I159" s="591"/>
      <c r="J159" s="592"/>
      <c r="K159" s="593" t="s">
        <v>280</v>
      </c>
      <c r="L159" s="593" t="s">
        <v>281</v>
      </c>
      <c r="M159" s="593" t="s">
        <v>282</v>
      </c>
      <c r="N159" s="593" t="s">
        <v>283</v>
      </c>
      <c r="O159" s="593" t="s">
        <v>284</v>
      </c>
      <c r="P159" s="178" t="s">
        <v>3</v>
      </c>
      <c r="Q159" s="594" t="s">
        <v>35</v>
      </c>
      <c r="R159" s="595" t="s">
        <v>68</v>
      </c>
      <c r="S159" s="178" t="s">
        <v>90</v>
      </c>
      <c r="U159" s="589"/>
      <c r="V159" s="589"/>
      <c r="W159" s="589"/>
      <c r="X159" s="590"/>
      <c r="Y159" s="589"/>
    </row>
    <row r="160" spans="1:25" x14ac:dyDescent="0.3">
      <c r="A160" s="596" t="s">
        <v>285</v>
      </c>
      <c r="B160" s="597"/>
      <c r="C160" s="597"/>
      <c r="D160" s="597"/>
      <c r="E160" s="597"/>
      <c r="F160" s="598"/>
      <c r="G160" s="599"/>
      <c r="H160" s="600" t="s">
        <v>286</v>
      </c>
      <c r="I160" s="600"/>
      <c r="J160" s="601"/>
      <c r="K160" s="593">
        <f>SUM(K18+K57+K90+K139)</f>
        <v>40</v>
      </c>
      <c r="L160" s="593">
        <f>SUM(L18+L57+L90+L139)</f>
        <v>29</v>
      </c>
      <c r="M160" s="593">
        <f>SUM(M18+M57+M90+M139)</f>
        <v>24</v>
      </c>
      <c r="N160" s="593">
        <f>SUM(N18+N57+N90+N139)</f>
        <v>30</v>
      </c>
      <c r="O160" s="593">
        <f>SUM(O18+O57+O90+O139)</f>
        <v>52</v>
      </c>
      <c r="P160" s="602">
        <f>SUM(A18)</f>
        <v>15</v>
      </c>
      <c r="Q160" s="602">
        <f>SUM(A57)</f>
        <v>17</v>
      </c>
      <c r="R160" s="602">
        <f>SUM(A90)</f>
        <v>10</v>
      </c>
      <c r="S160" s="602">
        <f>SUM(A139)</f>
        <v>25</v>
      </c>
      <c r="U160" s="589"/>
      <c r="V160" s="589"/>
      <c r="W160" s="589"/>
      <c r="X160" s="590"/>
      <c r="Y160" s="589"/>
    </row>
    <row r="161" spans="1:25" x14ac:dyDescent="0.3">
      <c r="A161" s="603"/>
      <c r="B161" s="604"/>
      <c r="C161" s="604"/>
      <c r="D161" s="604"/>
      <c r="E161" s="604"/>
      <c r="F161" s="605"/>
      <c r="G161" s="599"/>
      <c r="H161" s="606" t="s">
        <v>287</v>
      </c>
      <c r="I161" s="606"/>
      <c r="J161" s="601"/>
      <c r="K161" s="593">
        <f>SUM(K37+K77+K111+K157)</f>
        <v>32</v>
      </c>
      <c r="L161" s="593">
        <f>SUM(L37+L77+L111+L157)</f>
        <v>43</v>
      </c>
      <c r="M161" s="593">
        <f>SUM(M37+M77+M111+M157)</f>
        <v>34</v>
      </c>
      <c r="N161" s="593">
        <f>SUM(N37+N77+N111+N157)</f>
        <v>36</v>
      </c>
      <c r="O161" s="593">
        <f>SUM(O37+O77+O111+O157)</f>
        <v>48</v>
      </c>
      <c r="P161" s="178" t="s">
        <v>23</v>
      </c>
      <c r="Q161" s="594" t="s">
        <v>57</v>
      </c>
      <c r="R161" s="595" t="s">
        <v>80</v>
      </c>
      <c r="S161" s="178" t="s">
        <v>107</v>
      </c>
      <c r="U161" s="589"/>
      <c r="V161" s="589"/>
      <c r="W161" s="589"/>
      <c r="X161" s="590"/>
      <c r="Y161" s="589"/>
    </row>
    <row r="162" spans="1:25" x14ac:dyDescent="0.3">
      <c r="A162" s="607" t="s">
        <v>288</v>
      </c>
      <c r="B162" s="608"/>
      <c r="C162" s="608"/>
      <c r="D162" s="608"/>
      <c r="E162" s="608"/>
      <c r="F162" s="609"/>
      <c r="H162" s="610" t="s">
        <v>289</v>
      </c>
      <c r="I162" s="610"/>
      <c r="J162" s="611"/>
      <c r="K162" s="612">
        <f>SUBTOTAL(9,K160:K161)</f>
        <v>72</v>
      </c>
      <c r="L162" s="612">
        <f>SUBTOTAL(9,L160:L161)</f>
        <v>72</v>
      </c>
      <c r="M162" s="593">
        <f>SUBTOTAL(9,M160:M161)</f>
        <v>58</v>
      </c>
      <c r="N162" s="593">
        <f>SUBTOTAL(9,N160:N161)</f>
        <v>66</v>
      </c>
      <c r="O162" s="593">
        <f>SUBTOTAL(9,O160:O161)</f>
        <v>100</v>
      </c>
      <c r="P162" s="602">
        <f>SUM(A37)</f>
        <v>16</v>
      </c>
      <c r="Q162" s="602">
        <f>SUM(A77)</f>
        <v>17</v>
      </c>
      <c r="R162" s="602">
        <f>SUM(A111)</f>
        <v>18</v>
      </c>
      <c r="S162" s="602">
        <f>SUM(A157)</f>
        <v>15</v>
      </c>
      <c r="U162" s="589"/>
      <c r="V162" s="589"/>
      <c r="W162" s="589"/>
      <c r="X162" s="590"/>
      <c r="Y162" s="589"/>
    </row>
    <row r="163" spans="1:25" ht="15" thickBot="1" x14ac:dyDescent="0.35">
      <c r="A163" s="613"/>
      <c r="B163" s="614"/>
      <c r="C163" s="614"/>
      <c r="D163" s="614"/>
      <c r="E163" s="614"/>
      <c r="F163" s="615"/>
      <c r="G163" s="599"/>
      <c r="H163" s="616" t="s">
        <v>290</v>
      </c>
      <c r="I163" s="616"/>
      <c r="J163" s="617"/>
      <c r="K163" s="618">
        <v>9</v>
      </c>
      <c r="L163" s="618">
        <v>15</v>
      </c>
      <c r="M163" s="618">
        <v>11</v>
      </c>
      <c r="N163" s="618">
        <v>14</v>
      </c>
      <c r="O163" s="619">
        <v>22</v>
      </c>
      <c r="P163" s="178" t="s">
        <v>291</v>
      </c>
      <c r="Q163" s="602">
        <v>9</v>
      </c>
      <c r="R163" s="594" t="s">
        <v>292</v>
      </c>
      <c r="S163" s="602">
        <v>8</v>
      </c>
      <c r="U163" s="589"/>
      <c r="V163" s="589"/>
      <c r="W163" s="620" t="s">
        <v>293</v>
      </c>
      <c r="X163" s="620"/>
      <c r="Y163" s="620"/>
    </row>
    <row r="164" spans="1:25" ht="15" thickBot="1" x14ac:dyDescent="0.35">
      <c r="G164" s="599"/>
      <c r="H164" s="610" t="s">
        <v>294</v>
      </c>
      <c r="I164" s="610"/>
      <c r="J164" s="611"/>
      <c r="K164" s="621">
        <f>SUM(K162:K163)</f>
        <v>81</v>
      </c>
      <c r="L164" s="621">
        <f>SUM(L162:L163)</f>
        <v>87</v>
      </c>
      <c r="M164" s="622">
        <f>SUM(M162:M163)</f>
        <v>69</v>
      </c>
      <c r="N164" s="622">
        <f>SUM(N162:N163)</f>
        <v>80</v>
      </c>
      <c r="O164" s="621">
        <f>SUM(O162:O163)</f>
        <v>122</v>
      </c>
      <c r="P164" s="623" t="s">
        <v>294</v>
      </c>
      <c r="Q164" s="623"/>
      <c r="R164" s="624">
        <f>SUM(P160+Q160+R160+S160+P162+Q162+R162+S162+Q163+S163)</f>
        <v>150</v>
      </c>
      <c r="S164" s="625"/>
      <c r="U164" s="589"/>
      <c r="V164" s="589"/>
      <c r="W164" s="626">
        <f>SUM(K164:O164)/4</f>
        <v>109.75</v>
      </c>
      <c r="X164" s="627"/>
      <c r="Y164" s="628"/>
    </row>
    <row r="165" spans="1:25" ht="15" thickBot="1" x14ac:dyDescent="0.35">
      <c r="U165" s="589"/>
      <c r="V165" s="589"/>
      <c r="W165" s="589"/>
      <c r="X165" s="590"/>
      <c r="Y165" s="589"/>
    </row>
    <row r="166" spans="1:25" ht="15" thickBot="1" x14ac:dyDescent="0.35">
      <c r="A166" s="629" t="s">
        <v>295</v>
      </c>
      <c r="B166" s="630"/>
      <c r="C166" s="630"/>
      <c r="D166" s="630"/>
      <c r="E166" s="630"/>
      <c r="F166" s="630"/>
      <c r="G166" s="630"/>
      <c r="H166" s="630"/>
      <c r="I166" s="630"/>
      <c r="J166" s="630"/>
      <c r="K166" s="630"/>
      <c r="L166" s="630"/>
      <c r="M166" s="630"/>
      <c r="N166" s="630"/>
      <c r="O166" s="630"/>
      <c r="P166" s="630"/>
      <c r="Q166" s="630"/>
      <c r="R166" s="630"/>
      <c r="S166" s="630"/>
      <c r="T166" s="630"/>
      <c r="U166" s="631"/>
      <c r="V166" s="631"/>
      <c r="W166" s="631"/>
      <c r="X166" s="632"/>
      <c r="Y166" s="633"/>
    </row>
    <row r="167" spans="1:25" ht="15" thickBot="1" x14ac:dyDescent="0.35">
      <c r="H167" s="585"/>
      <c r="R167" s="588"/>
      <c r="S167" s="588"/>
      <c r="U167" s="589"/>
      <c r="V167" s="589"/>
      <c r="W167" s="589"/>
      <c r="X167" s="590"/>
      <c r="Y167" s="589"/>
    </row>
    <row r="168" spans="1:25" ht="15" thickBot="1" x14ac:dyDescent="0.35">
      <c r="A168" s="634" t="s">
        <v>296</v>
      </c>
      <c r="B168" s="635"/>
      <c r="C168" s="635"/>
      <c r="D168" s="635"/>
      <c r="E168" s="635"/>
      <c r="F168" s="635"/>
      <c r="G168" s="635"/>
      <c r="H168" s="635"/>
      <c r="I168" s="635"/>
      <c r="J168" s="636"/>
      <c r="K168" s="637"/>
      <c r="L168" s="637"/>
      <c r="M168" s="637"/>
      <c r="N168" s="637"/>
      <c r="O168" s="637"/>
      <c r="P168" s="637"/>
      <c r="Q168" s="637"/>
      <c r="R168" s="637"/>
      <c r="S168" s="637"/>
      <c r="T168" s="638"/>
    </row>
    <row r="170" spans="1:25" x14ac:dyDescent="0.3">
      <c r="B170" s="508" t="s">
        <v>8</v>
      </c>
      <c r="C170" s="509" t="s">
        <v>179</v>
      </c>
      <c r="D170" s="509"/>
      <c r="E170" s="509"/>
      <c r="F170" s="25" t="s">
        <v>180</v>
      </c>
    </row>
    <row r="171" spans="1:25" x14ac:dyDescent="0.3">
      <c r="B171" s="639"/>
      <c r="C171" s="640"/>
      <c r="D171" s="640"/>
      <c r="E171" s="640"/>
      <c r="F171" s="641" t="s">
        <v>181</v>
      </c>
    </row>
    <row r="172" spans="1:25" x14ac:dyDescent="0.3">
      <c r="B172" s="9" t="s">
        <v>8</v>
      </c>
      <c r="C172" s="3" t="s">
        <v>9</v>
      </c>
      <c r="D172" s="12" t="s">
        <v>10</v>
      </c>
      <c r="E172" s="9" t="s">
        <v>11</v>
      </c>
      <c r="F172" s="9" t="s">
        <v>12</v>
      </c>
      <c r="G172" s="642" t="s">
        <v>297</v>
      </c>
      <c r="H172" s="643" t="s">
        <v>280</v>
      </c>
      <c r="I172" s="643" t="s">
        <v>281</v>
      </c>
      <c r="J172" s="643" t="s">
        <v>282</v>
      </c>
      <c r="K172" s="643" t="s">
        <v>283</v>
      </c>
      <c r="L172" s="643" t="s">
        <v>284</v>
      </c>
    </row>
    <row r="173" spans="1:25" x14ac:dyDescent="0.3">
      <c r="B173" s="166">
        <v>1</v>
      </c>
      <c r="C173" s="23" t="s">
        <v>211</v>
      </c>
      <c r="D173" s="6">
        <v>2021</v>
      </c>
      <c r="E173" s="6">
        <f t="shared" ref="E173:E197" si="48">SUM(2023-D173)</f>
        <v>2</v>
      </c>
      <c r="F173" s="10" t="s">
        <v>16</v>
      </c>
      <c r="G173" s="644"/>
      <c r="H173" s="178"/>
      <c r="I173" s="645"/>
      <c r="J173" s="178">
        <v>1</v>
      </c>
      <c r="K173" s="178">
        <v>1</v>
      </c>
      <c r="L173" s="178"/>
    </row>
    <row r="174" spans="1:25" x14ac:dyDescent="0.3">
      <c r="B174" s="166">
        <v>2</v>
      </c>
      <c r="C174" s="23" t="s">
        <v>199</v>
      </c>
      <c r="D174" s="6">
        <v>2017</v>
      </c>
      <c r="E174" s="6">
        <f t="shared" si="48"/>
        <v>6</v>
      </c>
      <c r="F174" s="70" t="s">
        <v>41</v>
      </c>
      <c r="G174" s="644"/>
      <c r="H174" s="178"/>
      <c r="I174" s="645">
        <v>1</v>
      </c>
      <c r="J174" s="178">
        <v>1</v>
      </c>
      <c r="K174" s="178">
        <v>1</v>
      </c>
      <c r="L174" s="178"/>
    </row>
    <row r="175" spans="1:25" x14ac:dyDescent="0.3">
      <c r="B175" s="166">
        <v>3</v>
      </c>
      <c r="C175" s="23" t="s">
        <v>213</v>
      </c>
      <c r="D175" s="6">
        <v>2017</v>
      </c>
      <c r="E175" s="6">
        <f t="shared" si="48"/>
        <v>6</v>
      </c>
      <c r="F175" s="10" t="s">
        <v>214</v>
      </c>
      <c r="G175" s="644"/>
      <c r="H175" s="178"/>
      <c r="I175" s="645"/>
      <c r="J175" s="178">
        <v>1</v>
      </c>
      <c r="K175" s="178">
        <v>1</v>
      </c>
      <c r="L175" s="178"/>
    </row>
    <row r="176" spans="1:25" x14ac:dyDescent="0.3">
      <c r="B176" s="166">
        <v>4</v>
      </c>
      <c r="C176" s="23" t="s">
        <v>195</v>
      </c>
      <c r="D176" s="6">
        <v>2021</v>
      </c>
      <c r="E176" s="6">
        <f t="shared" si="48"/>
        <v>2</v>
      </c>
      <c r="F176" s="7" t="s">
        <v>146</v>
      </c>
      <c r="G176" s="644"/>
      <c r="H176" s="178"/>
      <c r="I176" s="645">
        <v>1</v>
      </c>
      <c r="J176" s="178"/>
      <c r="K176" s="178"/>
      <c r="L176" s="178"/>
    </row>
    <row r="177" spans="2:12" x14ac:dyDescent="0.3">
      <c r="B177" s="166">
        <v>5</v>
      </c>
      <c r="C177" s="23" t="s">
        <v>192</v>
      </c>
      <c r="D177" s="646">
        <v>2019</v>
      </c>
      <c r="E177" s="6">
        <f t="shared" si="48"/>
        <v>4</v>
      </c>
      <c r="F177" s="7" t="s">
        <v>43</v>
      </c>
      <c r="G177" s="647"/>
      <c r="H177" s="178">
        <v>1</v>
      </c>
      <c r="I177" s="178"/>
      <c r="J177" s="645"/>
      <c r="K177" s="178"/>
      <c r="L177" s="178"/>
    </row>
    <row r="178" spans="2:12" x14ac:dyDescent="0.3">
      <c r="B178" s="166">
        <v>6</v>
      </c>
      <c r="C178" s="23" t="s">
        <v>189</v>
      </c>
      <c r="D178" s="646">
        <v>2017</v>
      </c>
      <c r="E178" s="6">
        <f t="shared" si="48"/>
        <v>6</v>
      </c>
      <c r="F178" s="7" t="s">
        <v>18</v>
      </c>
      <c r="G178" s="644"/>
      <c r="H178" s="178">
        <v>1</v>
      </c>
      <c r="I178" s="178">
        <v>1</v>
      </c>
      <c r="J178" s="645">
        <v>1</v>
      </c>
      <c r="K178" s="178"/>
      <c r="L178" s="178"/>
    </row>
    <row r="179" spans="2:12" x14ac:dyDescent="0.3">
      <c r="B179" s="166">
        <v>7</v>
      </c>
      <c r="C179" s="23" t="s">
        <v>187</v>
      </c>
      <c r="D179" s="646">
        <v>2017</v>
      </c>
      <c r="E179" s="6">
        <f t="shared" si="48"/>
        <v>6</v>
      </c>
      <c r="F179" s="165" t="s">
        <v>186</v>
      </c>
      <c r="G179" s="644"/>
      <c r="H179" s="178">
        <v>1</v>
      </c>
      <c r="I179" s="178">
        <v>1</v>
      </c>
      <c r="J179" s="645"/>
      <c r="K179" s="178"/>
      <c r="L179" s="178"/>
    </row>
    <row r="180" spans="2:12" x14ac:dyDescent="0.3">
      <c r="B180" s="166">
        <v>8</v>
      </c>
      <c r="C180" s="23" t="s">
        <v>185</v>
      </c>
      <c r="D180" s="646">
        <v>2019</v>
      </c>
      <c r="E180" s="6">
        <f t="shared" si="48"/>
        <v>4</v>
      </c>
      <c r="F180" s="165" t="s">
        <v>186</v>
      </c>
      <c r="G180" s="644"/>
      <c r="H180" s="178">
        <v>1</v>
      </c>
      <c r="I180" s="178">
        <v>1</v>
      </c>
      <c r="J180" s="645"/>
      <c r="K180" s="178"/>
      <c r="L180" s="178"/>
    </row>
    <row r="181" spans="2:12" x14ac:dyDescent="0.3">
      <c r="B181" s="166">
        <v>9</v>
      </c>
      <c r="C181" s="23" t="s">
        <v>182</v>
      </c>
      <c r="D181" s="646">
        <v>2017</v>
      </c>
      <c r="E181" s="6">
        <f t="shared" si="48"/>
        <v>6</v>
      </c>
      <c r="F181" s="165" t="s">
        <v>16</v>
      </c>
      <c r="G181" s="644"/>
      <c r="H181" s="178">
        <v>1</v>
      </c>
      <c r="I181" s="178">
        <v>1</v>
      </c>
      <c r="J181" s="645">
        <v>1</v>
      </c>
      <c r="K181" s="178">
        <v>1</v>
      </c>
      <c r="L181" s="178"/>
    </row>
    <row r="182" spans="2:12" x14ac:dyDescent="0.3">
      <c r="B182" s="166">
        <v>10</v>
      </c>
      <c r="C182" s="23" t="s">
        <v>212</v>
      </c>
      <c r="D182" s="6">
        <v>2020</v>
      </c>
      <c r="E182" s="6">
        <f t="shared" si="48"/>
        <v>3</v>
      </c>
      <c r="F182" s="10"/>
      <c r="G182" s="644"/>
      <c r="H182" s="178"/>
      <c r="I182" s="645"/>
      <c r="J182" s="178">
        <v>1</v>
      </c>
      <c r="K182" s="178"/>
      <c r="L182" s="178"/>
    </row>
    <row r="183" spans="2:12" x14ac:dyDescent="0.3">
      <c r="B183" s="166">
        <v>11</v>
      </c>
      <c r="C183" s="23" t="s">
        <v>215</v>
      </c>
      <c r="D183" s="6">
        <v>2019</v>
      </c>
      <c r="E183" s="6">
        <f t="shared" si="48"/>
        <v>4</v>
      </c>
      <c r="F183" s="10" t="s">
        <v>216</v>
      </c>
      <c r="G183" s="644"/>
      <c r="H183" s="178"/>
      <c r="I183" s="645"/>
      <c r="J183" s="178">
        <v>1</v>
      </c>
      <c r="K183" s="178">
        <v>1</v>
      </c>
      <c r="L183" s="178"/>
    </row>
    <row r="184" spans="2:12" x14ac:dyDescent="0.3">
      <c r="B184" s="166">
        <v>12</v>
      </c>
      <c r="C184" s="23" t="s">
        <v>190</v>
      </c>
      <c r="D184" s="646">
        <v>2019</v>
      </c>
      <c r="E184" s="6">
        <f t="shared" si="48"/>
        <v>4</v>
      </c>
      <c r="F184" s="7" t="s">
        <v>18</v>
      </c>
      <c r="G184" s="644"/>
      <c r="H184" s="178">
        <v>1</v>
      </c>
      <c r="I184" s="178">
        <v>1</v>
      </c>
      <c r="J184" s="645"/>
      <c r="K184" s="178">
        <v>1</v>
      </c>
      <c r="L184" s="178"/>
    </row>
    <row r="185" spans="2:12" x14ac:dyDescent="0.3">
      <c r="B185" s="166">
        <v>13</v>
      </c>
      <c r="C185" s="23" t="s">
        <v>197</v>
      </c>
      <c r="D185" s="6">
        <v>2021</v>
      </c>
      <c r="E185" s="6">
        <f t="shared" si="48"/>
        <v>2</v>
      </c>
      <c r="F185" s="10" t="s">
        <v>18</v>
      </c>
      <c r="G185" s="644"/>
      <c r="H185" s="178"/>
      <c r="I185" s="645">
        <v>1</v>
      </c>
      <c r="J185" s="178"/>
      <c r="K185" s="178">
        <v>1</v>
      </c>
      <c r="L185" s="178"/>
    </row>
    <row r="186" spans="2:12" x14ac:dyDescent="0.3">
      <c r="B186" s="166">
        <v>14</v>
      </c>
      <c r="C186" s="23" t="s">
        <v>200</v>
      </c>
      <c r="D186" s="6">
        <v>2017</v>
      </c>
      <c r="E186" s="6">
        <f t="shared" si="48"/>
        <v>6</v>
      </c>
      <c r="F186" s="70" t="s">
        <v>41</v>
      </c>
      <c r="G186" s="644"/>
      <c r="H186" s="178"/>
      <c r="I186" s="645">
        <v>1</v>
      </c>
      <c r="J186" s="178"/>
      <c r="K186" s="178"/>
      <c r="L186" s="178"/>
    </row>
    <row r="187" spans="2:12" x14ac:dyDescent="0.3">
      <c r="B187" s="166">
        <v>15</v>
      </c>
      <c r="C187" s="23" t="s">
        <v>193</v>
      </c>
      <c r="D187" s="6">
        <v>2019</v>
      </c>
      <c r="E187" s="6">
        <f t="shared" si="48"/>
        <v>4</v>
      </c>
      <c r="F187" s="7" t="s">
        <v>18</v>
      </c>
      <c r="G187" s="644"/>
      <c r="H187" s="178"/>
      <c r="I187" s="645">
        <v>1</v>
      </c>
      <c r="J187" s="178"/>
      <c r="K187" s="178"/>
      <c r="L187" s="178"/>
    </row>
    <row r="188" spans="2:12" x14ac:dyDescent="0.3">
      <c r="B188" s="166">
        <v>16</v>
      </c>
      <c r="C188" s="23" t="s">
        <v>191</v>
      </c>
      <c r="D188" s="646">
        <v>2018</v>
      </c>
      <c r="E188" s="6">
        <f t="shared" si="48"/>
        <v>5</v>
      </c>
      <c r="F188" s="165" t="s">
        <v>16</v>
      </c>
      <c r="G188" s="644"/>
      <c r="H188" s="178">
        <v>1</v>
      </c>
      <c r="I188" s="178">
        <v>1</v>
      </c>
      <c r="J188" s="645"/>
      <c r="K188" s="178"/>
      <c r="L188" s="178"/>
    </row>
    <row r="189" spans="2:12" x14ac:dyDescent="0.3">
      <c r="B189" s="166">
        <v>17</v>
      </c>
      <c r="C189" s="23" t="s">
        <v>196</v>
      </c>
      <c r="D189" s="6">
        <v>2017</v>
      </c>
      <c r="E189" s="6">
        <f t="shared" si="48"/>
        <v>6</v>
      </c>
      <c r="F189" s="10" t="s">
        <v>18</v>
      </c>
      <c r="G189" s="644"/>
      <c r="H189" s="178"/>
      <c r="I189" s="645">
        <v>1</v>
      </c>
      <c r="J189" s="178">
        <v>1</v>
      </c>
      <c r="K189" s="178">
        <v>1</v>
      </c>
      <c r="L189" s="178"/>
    </row>
    <row r="190" spans="2:12" x14ac:dyDescent="0.3">
      <c r="B190" s="166">
        <v>18</v>
      </c>
      <c r="C190" s="23" t="s">
        <v>188</v>
      </c>
      <c r="D190" s="646">
        <v>2018</v>
      </c>
      <c r="E190" s="6">
        <f t="shared" si="48"/>
        <v>5</v>
      </c>
      <c r="F190" s="165" t="s">
        <v>16</v>
      </c>
      <c r="G190" s="644"/>
      <c r="H190" s="178">
        <v>1</v>
      </c>
      <c r="I190" s="178"/>
      <c r="J190" s="645">
        <v>1</v>
      </c>
      <c r="K190" s="178">
        <v>1</v>
      </c>
      <c r="L190" s="178"/>
    </row>
    <row r="191" spans="2:12" x14ac:dyDescent="0.3">
      <c r="B191" s="166">
        <v>19</v>
      </c>
      <c r="C191" s="23" t="s">
        <v>217</v>
      </c>
      <c r="D191" s="6">
        <v>2020</v>
      </c>
      <c r="E191" s="6">
        <f t="shared" si="48"/>
        <v>3</v>
      </c>
      <c r="F191" s="10" t="s">
        <v>46</v>
      </c>
      <c r="G191" s="644"/>
      <c r="H191" s="178"/>
      <c r="I191" s="645"/>
      <c r="J191" s="178">
        <v>1</v>
      </c>
      <c r="K191" s="178"/>
      <c r="L191" s="178"/>
    </row>
    <row r="192" spans="2:12" x14ac:dyDescent="0.3">
      <c r="B192" s="166">
        <v>20</v>
      </c>
      <c r="C192" s="23" t="s">
        <v>198</v>
      </c>
      <c r="D192" s="6">
        <v>2017</v>
      </c>
      <c r="E192" s="6">
        <f t="shared" si="48"/>
        <v>6</v>
      </c>
      <c r="F192" s="70" t="s">
        <v>41</v>
      </c>
      <c r="G192" s="644"/>
      <c r="H192" s="178"/>
      <c r="I192" s="645">
        <v>1</v>
      </c>
      <c r="J192" s="178"/>
      <c r="K192" s="178">
        <v>1</v>
      </c>
      <c r="L192" s="178"/>
    </row>
    <row r="193" spans="2:12" x14ac:dyDescent="0.3">
      <c r="B193" s="166">
        <v>21</v>
      </c>
      <c r="C193" s="23" t="s">
        <v>194</v>
      </c>
      <c r="D193" s="6">
        <v>2017</v>
      </c>
      <c r="E193" s="6">
        <f t="shared" si="48"/>
        <v>6</v>
      </c>
      <c r="F193" s="7" t="s">
        <v>18</v>
      </c>
      <c r="G193" s="644"/>
      <c r="H193" s="178"/>
      <c r="I193" s="645"/>
      <c r="J193" s="178">
        <v>1</v>
      </c>
      <c r="K193" s="178">
        <v>1</v>
      </c>
      <c r="L193" s="178"/>
    </row>
    <row r="194" spans="2:12" x14ac:dyDescent="0.3">
      <c r="B194" s="166">
        <v>22</v>
      </c>
      <c r="C194" s="23" t="s">
        <v>183</v>
      </c>
      <c r="D194" s="646">
        <v>2017</v>
      </c>
      <c r="E194" s="6">
        <f t="shared" si="48"/>
        <v>6</v>
      </c>
      <c r="F194" s="165" t="s">
        <v>184</v>
      </c>
      <c r="G194" s="644"/>
      <c r="H194" s="178">
        <v>1</v>
      </c>
      <c r="I194" s="178"/>
      <c r="J194" s="645"/>
      <c r="K194" s="178"/>
      <c r="L194" s="178"/>
    </row>
    <row r="195" spans="2:12" x14ac:dyDescent="0.3">
      <c r="B195" s="642"/>
      <c r="C195" s="23" t="s">
        <v>298</v>
      </c>
      <c r="D195" s="6">
        <v>2018</v>
      </c>
      <c r="E195" s="6">
        <f t="shared" si="48"/>
        <v>5</v>
      </c>
      <c r="F195" s="7" t="s">
        <v>43</v>
      </c>
      <c r="G195" s="644"/>
      <c r="H195" s="178"/>
      <c r="I195" s="645"/>
      <c r="J195" s="178"/>
      <c r="K195" s="178">
        <v>1</v>
      </c>
      <c r="L195" s="178"/>
    </row>
    <row r="196" spans="2:12" x14ac:dyDescent="0.3">
      <c r="B196" s="642"/>
      <c r="C196" s="23" t="s">
        <v>299</v>
      </c>
      <c r="D196" s="646">
        <v>2017</v>
      </c>
      <c r="E196" s="6">
        <f t="shared" si="48"/>
        <v>6</v>
      </c>
      <c r="F196" s="70" t="s">
        <v>41</v>
      </c>
      <c r="G196" s="644"/>
      <c r="H196" s="178"/>
      <c r="I196" s="645"/>
      <c r="J196" s="178"/>
      <c r="K196" s="178">
        <v>1</v>
      </c>
      <c r="L196" s="178"/>
    </row>
    <row r="197" spans="2:12" x14ac:dyDescent="0.3">
      <c r="B197" s="642"/>
      <c r="C197" s="23" t="s">
        <v>300</v>
      </c>
      <c r="D197" s="646">
        <v>2019</v>
      </c>
      <c r="E197" s="6">
        <f t="shared" si="48"/>
        <v>4</v>
      </c>
      <c r="F197" s="7" t="s">
        <v>16</v>
      </c>
      <c r="G197" s="644"/>
      <c r="H197" s="178"/>
      <c r="I197" s="645"/>
      <c r="J197" s="178"/>
      <c r="K197" s="178">
        <v>1</v>
      </c>
      <c r="L197" s="178"/>
    </row>
    <row r="198" spans="2:12" ht="15" thickBot="1" x14ac:dyDescent="0.35">
      <c r="B198" s="642"/>
      <c r="C198" s="23"/>
      <c r="D198" s="646"/>
      <c r="E198" s="6"/>
      <c r="F198" s="165"/>
      <c r="G198" s="644"/>
      <c r="H198" s="648">
        <f>COUNTIF(H173:H197,"&gt;-1")</f>
        <v>9</v>
      </c>
      <c r="I198" s="648">
        <f t="shared" ref="I198:K198" si="49">COUNTIF(I173:I197,"&gt;-1")</f>
        <v>13</v>
      </c>
      <c r="J198" s="648">
        <f t="shared" si="49"/>
        <v>11</v>
      </c>
      <c r="K198" s="648">
        <f t="shared" si="49"/>
        <v>14</v>
      </c>
      <c r="L198" s="178"/>
    </row>
  </sheetData>
  <mergeCells count="30">
    <mergeCell ref="A168:T168"/>
    <mergeCell ref="B170:B171"/>
    <mergeCell ref="C170:E170"/>
    <mergeCell ref="C171:E171"/>
    <mergeCell ref="A162:F163"/>
    <mergeCell ref="H162:J162"/>
    <mergeCell ref="H163:J163"/>
    <mergeCell ref="W163:Y163"/>
    <mergeCell ref="H164:J164"/>
    <mergeCell ref="P164:Q164"/>
    <mergeCell ref="R164:S164"/>
    <mergeCell ref="W164:Y164"/>
    <mergeCell ref="D140:E140"/>
    <mergeCell ref="G140:H140"/>
    <mergeCell ref="H159:J159"/>
    <mergeCell ref="A160:F161"/>
    <mergeCell ref="H160:J160"/>
    <mergeCell ref="H161:J161"/>
    <mergeCell ref="D78:E78"/>
    <mergeCell ref="G78:H78"/>
    <mergeCell ref="D91:E91"/>
    <mergeCell ref="G91:H91"/>
    <mergeCell ref="D112:E112"/>
    <mergeCell ref="G112:H112"/>
    <mergeCell ref="G1:H1"/>
    <mergeCell ref="G19:H19"/>
    <mergeCell ref="D38:E38"/>
    <mergeCell ref="G38:H38"/>
    <mergeCell ref="D58:E58"/>
    <mergeCell ref="G58:H58"/>
  </mergeCells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08FB30-82A8-43BC-B53E-B8EE0C7F414A}">
  <dimension ref="A1:AM20"/>
  <sheetViews>
    <sheetView workbookViewId="0">
      <selection activeCell="J26" sqref="J26"/>
    </sheetView>
  </sheetViews>
  <sheetFormatPr defaultRowHeight="14.4" x14ac:dyDescent="0.3"/>
  <cols>
    <col min="1" max="1" width="2.109375" bestFit="1" customWidth="1"/>
    <col min="2" max="2" width="27.109375" bestFit="1" customWidth="1"/>
    <col min="3" max="3" width="5.109375" bestFit="1" customWidth="1"/>
    <col min="4" max="4" width="3.109375" bestFit="1" customWidth="1"/>
    <col min="5" max="5" width="3.5546875" bestFit="1" customWidth="1"/>
    <col min="6" max="9" width="3.88671875" bestFit="1" customWidth="1"/>
    <col min="10" max="10" width="3.33203125" bestFit="1" customWidth="1"/>
    <col min="11" max="11" width="3.88671875" bestFit="1" customWidth="1"/>
    <col min="12" max="16" width="3.33203125" bestFit="1" customWidth="1"/>
    <col min="17" max="17" width="3.88671875" bestFit="1" customWidth="1"/>
    <col min="18" max="21" width="3.33203125" bestFit="1" customWidth="1"/>
    <col min="22" max="22" width="3.109375" bestFit="1" customWidth="1"/>
    <col min="23" max="23" width="3.88671875" bestFit="1" customWidth="1"/>
    <col min="24" max="27" width="3.33203125" bestFit="1" customWidth="1"/>
    <col min="28" max="28" width="3.109375" bestFit="1" customWidth="1"/>
    <col min="29" max="29" width="3.88671875" bestFit="1" customWidth="1"/>
    <col min="30" max="33" width="3.33203125" bestFit="1" customWidth="1"/>
    <col min="34" max="34" width="3.109375" bestFit="1" customWidth="1"/>
    <col min="35" max="35" width="3.88671875" bestFit="1" customWidth="1"/>
    <col min="36" max="39" width="3.33203125" bestFit="1" customWidth="1"/>
  </cols>
  <sheetData>
    <row r="1" spans="1:39" ht="23.4" thickBot="1" x14ac:dyDescent="0.35">
      <c r="A1" s="552" t="s">
        <v>222</v>
      </c>
      <c r="B1" s="553"/>
      <c r="C1" s="553"/>
      <c r="D1" s="553"/>
      <c r="E1" s="553"/>
      <c r="F1" s="553"/>
      <c r="G1" s="553"/>
      <c r="H1" s="553"/>
      <c r="I1" s="554"/>
      <c r="J1" s="558" t="s">
        <v>2</v>
      </c>
      <c r="K1" s="559"/>
      <c r="L1" s="559"/>
      <c r="M1" s="559"/>
      <c r="N1" s="559"/>
      <c r="O1" s="560"/>
      <c r="P1" s="558" t="s">
        <v>223</v>
      </c>
      <c r="Q1" s="559"/>
      <c r="R1" s="559"/>
      <c r="S1" s="559"/>
      <c r="T1" s="559"/>
      <c r="U1" s="561"/>
      <c r="V1" s="562" t="s">
        <v>224</v>
      </c>
      <c r="W1" s="559"/>
      <c r="X1" s="559"/>
      <c r="Y1" s="559"/>
      <c r="Z1" s="559"/>
      <c r="AA1" s="560"/>
      <c r="AB1" s="558" t="s">
        <v>225</v>
      </c>
      <c r="AC1" s="559"/>
      <c r="AD1" s="559"/>
      <c r="AE1" s="559"/>
      <c r="AF1" s="559"/>
      <c r="AG1" s="561"/>
      <c r="AH1" s="562" t="s">
        <v>226</v>
      </c>
      <c r="AI1" s="559"/>
      <c r="AJ1" s="559"/>
      <c r="AK1" s="559"/>
      <c r="AL1" s="559"/>
      <c r="AM1" s="563"/>
    </row>
    <row r="2" spans="1:39" ht="61.8" thickBot="1" x14ac:dyDescent="0.35">
      <c r="A2" s="204" t="s">
        <v>8</v>
      </c>
      <c r="B2" s="205" t="s">
        <v>126</v>
      </c>
      <c r="C2" s="206" t="s">
        <v>227</v>
      </c>
      <c r="D2" s="207" t="s">
        <v>228</v>
      </c>
      <c r="E2" s="208" t="s">
        <v>130</v>
      </c>
      <c r="F2" s="209" t="s">
        <v>229</v>
      </c>
      <c r="G2" s="209" t="s">
        <v>230</v>
      </c>
      <c r="H2" s="209" t="s">
        <v>231</v>
      </c>
      <c r="I2" s="210" t="s">
        <v>232</v>
      </c>
      <c r="J2" s="211" t="s">
        <v>233</v>
      </c>
      <c r="K2" s="212" t="s">
        <v>234</v>
      </c>
      <c r="L2" s="213" t="s">
        <v>229</v>
      </c>
      <c r="M2" s="214" t="s">
        <v>230</v>
      </c>
      <c r="N2" s="214" t="s">
        <v>231</v>
      </c>
      <c r="O2" s="215" t="s">
        <v>232</v>
      </c>
      <c r="P2" s="216" t="s">
        <v>233</v>
      </c>
      <c r="Q2" s="212" t="s">
        <v>234</v>
      </c>
      <c r="R2" s="213" t="s">
        <v>229</v>
      </c>
      <c r="S2" s="214" t="s">
        <v>230</v>
      </c>
      <c r="T2" s="214" t="s">
        <v>231</v>
      </c>
      <c r="U2" s="217" t="s">
        <v>232</v>
      </c>
      <c r="V2" s="218" t="s">
        <v>233</v>
      </c>
      <c r="W2" s="219" t="s">
        <v>234</v>
      </c>
      <c r="X2" s="214" t="s">
        <v>229</v>
      </c>
      <c r="Y2" s="214" t="s">
        <v>230</v>
      </c>
      <c r="Z2" s="214" t="s">
        <v>231</v>
      </c>
      <c r="AA2" s="215" t="s">
        <v>232</v>
      </c>
      <c r="AB2" s="220" t="s">
        <v>233</v>
      </c>
      <c r="AC2" s="219" t="s">
        <v>234</v>
      </c>
      <c r="AD2" s="214" t="s">
        <v>229</v>
      </c>
      <c r="AE2" s="214" t="s">
        <v>230</v>
      </c>
      <c r="AF2" s="214" t="s">
        <v>231</v>
      </c>
      <c r="AG2" s="217" t="s">
        <v>232</v>
      </c>
      <c r="AH2" s="218" t="s">
        <v>233</v>
      </c>
      <c r="AI2" s="221" t="s">
        <v>234</v>
      </c>
      <c r="AJ2" s="222" t="s">
        <v>229</v>
      </c>
      <c r="AK2" s="222" t="s">
        <v>230</v>
      </c>
      <c r="AL2" s="222" t="s">
        <v>231</v>
      </c>
      <c r="AM2" s="223" t="s">
        <v>232</v>
      </c>
    </row>
    <row r="3" spans="1:39" ht="15" thickTop="1" x14ac:dyDescent="0.3">
      <c r="A3" s="224">
        <v>1</v>
      </c>
      <c r="B3" s="315" t="s">
        <v>16</v>
      </c>
      <c r="C3" s="226">
        <f t="shared" ref="C3:C9" si="0">SUM(K3+Q3+W3+AC3+AI3)</f>
        <v>78</v>
      </c>
      <c r="D3" s="227"/>
      <c r="E3" s="228">
        <f t="shared" ref="E3:E9" si="1">SUM(J3+P3+V3+AB3+AH3)</f>
        <v>0</v>
      </c>
      <c r="F3" s="229">
        <f t="shared" ref="F3:I9" si="2">SUM(L3+R3+X3+AD3+AJ3)</f>
        <v>8</v>
      </c>
      <c r="G3" s="229">
        <f t="shared" si="2"/>
        <v>6</v>
      </c>
      <c r="H3" s="229">
        <f t="shared" si="2"/>
        <v>6</v>
      </c>
      <c r="I3" s="230">
        <f t="shared" si="2"/>
        <v>8</v>
      </c>
      <c r="J3" s="231"/>
      <c r="K3" s="232">
        <f t="shared" ref="K3:K9" si="3">SUM(O3*1+N3*2+M3*3+L3*5)</f>
        <v>15</v>
      </c>
      <c r="L3" s="233">
        <v>2</v>
      </c>
      <c r="M3" s="234">
        <v>1</v>
      </c>
      <c r="N3" s="234">
        <v>1</v>
      </c>
      <c r="O3" s="235"/>
      <c r="P3" s="236"/>
      <c r="Q3" s="232">
        <f t="shared" ref="Q3:Q9" si="4">SUM(U3*1+T3*2+S3*3+R3*5)</f>
        <v>18</v>
      </c>
      <c r="R3" s="233">
        <v>2</v>
      </c>
      <c r="S3" s="234">
        <v>2</v>
      </c>
      <c r="T3" s="234">
        <v>1</v>
      </c>
      <c r="U3" s="237"/>
      <c r="V3" s="238"/>
      <c r="W3" s="232">
        <f t="shared" ref="W3:W9" si="5">SUM(AA3*1+Z3*2+Y3*3+X3*5)</f>
        <v>21</v>
      </c>
      <c r="X3" s="239">
        <v>2</v>
      </c>
      <c r="Y3" s="239">
        <v>3</v>
      </c>
      <c r="Z3" s="239"/>
      <c r="AA3" s="240">
        <v>2</v>
      </c>
      <c r="AB3" s="241"/>
      <c r="AC3" s="232">
        <f t="shared" ref="AC3:AC9" si="6">SUM(AG3*1+AF3*2+AE3*3+AD3*5)</f>
        <v>15</v>
      </c>
      <c r="AD3" s="242">
        <v>1</v>
      </c>
      <c r="AE3" s="242"/>
      <c r="AF3" s="242">
        <v>3</v>
      </c>
      <c r="AG3" s="243">
        <v>4</v>
      </c>
      <c r="AH3" s="244"/>
      <c r="AI3" s="232">
        <f t="shared" ref="AI3:AI9" si="7">SUM(AM3*1+AL3*2+AK3*3+AJ3*5)</f>
        <v>9</v>
      </c>
      <c r="AJ3" s="242">
        <v>1</v>
      </c>
      <c r="AK3" s="242"/>
      <c r="AL3" s="242">
        <v>1</v>
      </c>
      <c r="AM3" s="245">
        <v>2</v>
      </c>
    </row>
    <row r="4" spans="1:39" x14ac:dyDescent="0.3">
      <c r="A4" s="246">
        <v>2</v>
      </c>
      <c r="B4" s="316" t="s">
        <v>18</v>
      </c>
      <c r="C4" s="226">
        <f t="shared" si="0"/>
        <v>78</v>
      </c>
      <c r="D4" s="227"/>
      <c r="E4" s="248">
        <f t="shared" si="1"/>
        <v>0</v>
      </c>
      <c r="F4" s="229">
        <f t="shared" si="2"/>
        <v>5</v>
      </c>
      <c r="G4" s="229">
        <f t="shared" si="2"/>
        <v>8</v>
      </c>
      <c r="H4" s="229">
        <f t="shared" si="2"/>
        <v>11</v>
      </c>
      <c r="I4" s="230">
        <f t="shared" si="2"/>
        <v>7</v>
      </c>
      <c r="J4" s="249"/>
      <c r="K4" s="232">
        <f t="shared" si="3"/>
        <v>18</v>
      </c>
      <c r="L4" s="250">
        <v>1</v>
      </c>
      <c r="M4" s="251">
        <v>2</v>
      </c>
      <c r="N4" s="251">
        <v>2</v>
      </c>
      <c r="O4" s="252">
        <v>3</v>
      </c>
      <c r="P4" s="253"/>
      <c r="Q4" s="232">
        <f t="shared" si="4"/>
        <v>13</v>
      </c>
      <c r="R4" s="250">
        <v>1</v>
      </c>
      <c r="S4" s="251">
        <v>1</v>
      </c>
      <c r="T4" s="251">
        <v>2</v>
      </c>
      <c r="U4" s="254">
        <v>1</v>
      </c>
      <c r="V4" s="255"/>
      <c r="W4" s="232">
        <f t="shared" si="5"/>
        <v>15</v>
      </c>
      <c r="X4" s="256">
        <v>1</v>
      </c>
      <c r="Y4" s="256">
        <v>1</v>
      </c>
      <c r="Z4" s="256">
        <v>3</v>
      </c>
      <c r="AA4" s="257">
        <v>1</v>
      </c>
      <c r="AB4" s="258"/>
      <c r="AC4" s="232">
        <f t="shared" si="6"/>
        <v>13</v>
      </c>
      <c r="AD4" s="259">
        <v>1</v>
      </c>
      <c r="AE4" s="259">
        <v>2</v>
      </c>
      <c r="AF4" s="259">
        <v>1</v>
      </c>
      <c r="AG4" s="260"/>
      <c r="AH4" s="261"/>
      <c r="AI4" s="232">
        <f t="shared" si="7"/>
        <v>19</v>
      </c>
      <c r="AJ4" s="259">
        <v>1</v>
      </c>
      <c r="AK4" s="259">
        <v>2</v>
      </c>
      <c r="AL4" s="259">
        <v>3</v>
      </c>
      <c r="AM4" s="262">
        <v>2</v>
      </c>
    </row>
    <row r="5" spans="1:39" x14ac:dyDescent="0.3">
      <c r="A5" s="246">
        <v>3</v>
      </c>
      <c r="B5" s="263" t="s">
        <v>43</v>
      </c>
      <c r="C5" s="226">
        <f t="shared" si="0"/>
        <v>32</v>
      </c>
      <c r="D5" s="227"/>
      <c r="E5" s="248">
        <f t="shared" si="1"/>
        <v>0</v>
      </c>
      <c r="F5" s="229">
        <f t="shared" si="2"/>
        <v>3</v>
      </c>
      <c r="G5" s="229">
        <f t="shared" si="2"/>
        <v>4</v>
      </c>
      <c r="H5" s="229">
        <f t="shared" si="2"/>
        <v>1</v>
      </c>
      <c r="I5" s="230">
        <f t="shared" si="2"/>
        <v>3</v>
      </c>
      <c r="J5" s="249"/>
      <c r="K5" s="232">
        <f t="shared" si="3"/>
        <v>5</v>
      </c>
      <c r="L5" s="250"/>
      <c r="M5" s="251">
        <v>1</v>
      </c>
      <c r="N5" s="251">
        <v>1</v>
      </c>
      <c r="O5" s="252"/>
      <c r="P5" s="253"/>
      <c r="Q5" s="232">
        <f t="shared" si="4"/>
        <v>7</v>
      </c>
      <c r="R5" s="250">
        <v>1</v>
      </c>
      <c r="S5" s="251"/>
      <c r="T5" s="251"/>
      <c r="U5" s="254">
        <v>2</v>
      </c>
      <c r="V5" s="255"/>
      <c r="W5" s="232">
        <f t="shared" si="5"/>
        <v>6</v>
      </c>
      <c r="X5" s="256">
        <v>1</v>
      </c>
      <c r="Y5" s="256"/>
      <c r="Z5" s="256"/>
      <c r="AA5" s="257">
        <v>1</v>
      </c>
      <c r="AB5" s="258"/>
      <c r="AC5" s="232">
        <f t="shared" si="6"/>
        <v>8</v>
      </c>
      <c r="AD5" s="259">
        <v>1</v>
      </c>
      <c r="AE5" s="259">
        <v>1</v>
      </c>
      <c r="AF5" s="259"/>
      <c r="AG5" s="260"/>
      <c r="AH5" s="261"/>
      <c r="AI5" s="232">
        <f t="shared" si="7"/>
        <v>6</v>
      </c>
      <c r="AJ5" s="259"/>
      <c r="AK5" s="259">
        <v>2</v>
      </c>
      <c r="AL5" s="259"/>
      <c r="AM5" s="264"/>
    </row>
    <row r="6" spans="1:39" x14ac:dyDescent="0.3">
      <c r="A6" s="265">
        <v>4</v>
      </c>
      <c r="B6" s="268" t="s">
        <v>41</v>
      </c>
      <c r="C6" s="226">
        <f t="shared" si="0"/>
        <v>28</v>
      </c>
      <c r="D6" s="227"/>
      <c r="E6" s="248">
        <f t="shared" si="1"/>
        <v>0</v>
      </c>
      <c r="F6" s="229">
        <f t="shared" si="2"/>
        <v>4</v>
      </c>
      <c r="G6" s="229">
        <f t="shared" si="2"/>
        <v>2</v>
      </c>
      <c r="H6" s="229">
        <f t="shared" si="2"/>
        <v>1</v>
      </c>
      <c r="I6" s="230">
        <f t="shared" si="2"/>
        <v>0</v>
      </c>
      <c r="J6" s="269"/>
      <c r="K6" s="232">
        <f t="shared" si="3"/>
        <v>5</v>
      </c>
      <c r="L6" s="270">
        <v>1</v>
      </c>
      <c r="M6" s="259"/>
      <c r="N6" s="259"/>
      <c r="O6" s="267"/>
      <c r="P6" s="253"/>
      <c r="Q6" s="232">
        <f t="shared" si="4"/>
        <v>5</v>
      </c>
      <c r="R6" s="270"/>
      <c r="S6" s="259">
        <v>1</v>
      </c>
      <c r="T6" s="259">
        <v>1</v>
      </c>
      <c r="U6" s="260"/>
      <c r="V6" s="255"/>
      <c r="W6" s="232">
        <f t="shared" si="5"/>
        <v>0</v>
      </c>
      <c r="X6" s="256"/>
      <c r="Y6" s="256"/>
      <c r="Z6" s="256"/>
      <c r="AA6" s="257"/>
      <c r="AB6" s="258"/>
      <c r="AC6" s="232">
        <f t="shared" si="6"/>
        <v>8</v>
      </c>
      <c r="AD6" s="259">
        <v>1</v>
      </c>
      <c r="AE6" s="259">
        <v>1</v>
      </c>
      <c r="AF6" s="259"/>
      <c r="AG6" s="260"/>
      <c r="AH6" s="261"/>
      <c r="AI6" s="232">
        <f t="shared" si="7"/>
        <v>10</v>
      </c>
      <c r="AJ6" s="259">
        <v>2</v>
      </c>
      <c r="AK6" s="259"/>
      <c r="AL6" s="259"/>
      <c r="AM6" s="262"/>
    </row>
    <row r="7" spans="1:39" x14ac:dyDescent="0.3">
      <c r="A7" s="265">
        <v>5</v>
      </c>
      <c r="B7" s="271" t="s">
        <v>202</v>
      </c>
      <c r="C7" s="226">
        <f t="shared" si="0"/>
        <v>2</v>
      </c>
      <c r="D7" s="227"/>
      <c r="E7" s="248">
        <f t="shared" si="1"/>
        <v>0</v>
      </c>
      <c r="F7" s="229">
        <f t="shared" si="2"/>
        <v>0</v>
      </c>
      <c r="G7" s="229">
        <f t="shared" si="2"/>
        <v>0</v>
      </c>
      <c r="H7" s="229">
        <f t="shared" si="2"/>
        <v>1</v>
      </c>
      <c r="I7" s="230">
        <f t="shared" si="2"/>
        <v>0</v>
      </c>
      <c r="J7" s="249"/>
      <c r="K7" s="232">
        <f t="shared" si="3"/>
        <v>0</v>
      </c>
      <c r="L7" s="270"/>
      <c r="M7" s="259"/>
      <c r="N7" s="259"/>
      <c r="O7" s="267"/>
      <c r="P7" s="272"/>
      <c r="Q7" s="232">
        <f t="shared" si="4"/>
        <v>0</v>
      </c>
      <c r="R7" s="270"/>
      <c r="S7" s="259"/>
      <c r="T7" s="259"/>
      <c r="U7" s="260"/>
      <c r="V7" s="255"/>
      <c r="W7" s="232">
        <f t="shared" si="5"/>
        <v>2</v>
      </c>
      <c r="X7" s="273"/>
      <c r="Y7" s="273"/>
      <c r="Z7" s="273">
        <v>1</v>
      </c>
      <c r="AA7" s="274"/>
      <c r="AB7" s="258"/>
      <c r="AC7" s="232">
        <f t="shared" si="6"/>
        <v>0</v>
      </c>
      <c r="AD7" s="259"/>
      <c r="AE7" s="259"/>
      <c r="AF7" s="259"/>
      <c r="AG7" s="260"/>
      <c r="AH7" s="261"/>
      <c r="AI7" s="232">
        <f t="shared" si="7"/>
        <v>0</v>
      </c>
      <c r="AJ7" s="273"/>
      <c r="AK7" s="273"/>
      <c r="AL7" s="273"/>
      <c r="AM7" s="276"/>
    </row>
    <row r="8" spans="1:39" x14ac:dyDescent="0.3">
      <c r="A8" s="265">
        <v>6</v>
      </c>
      <c r="B8" s="271" t="s">
        <v>235</v>
      </c>
      <c r="C8" s="226">
        <f t="shared" si="0"/>
        <v>1</v>
      </c>
      <c r="D8" s="227"/>
      <c r="E8" s="248">
        <f t="shared" si="1"/>
        <v>0</v>
      </c>
      <c r="F8" s="229">
        <f t="shared" si="2"/>
        <v>0</v>
      </c>
      <c r="G8" s="229">
        <f t="shared" si="2"/>
        <v>0</v>
      </c>
      <c r="H8" s="229">
        <f t="shared" si="2"/>
        <v>0</v>
      </c>
      <c r="I8" s="230">
        <f t="shared" si="2"/>
        <v>1</v>
      </c>
      <c r="J8" s="269"/>
      <c r="K8" s="232">
        <f t="shared" si="3"/>
        <v>1</v>
      </c>
      <c r="L8" s="270"/>
      <c r="M8" s="259"/>
      <c r="N8" s="259"/>
      <c r="O8" s="267">
        <v>1</v>
      </c>
      <c r="P8" s="272"/>
      <c r="Q8" s="232">
        <f t="shared" si="4"/>
        <v>0</v>
      </c>
      <c r="R8" s="270"/>
      <c r="S8" s="259"/>
      <c r="T8" s="259"/>
      <c r="U8" s="260"/>
      <c r="V8" s="255"/>
      <c r="W8" s="232">
        <f t="shared" si="5"/>
        <v>0</v>
      </c>
      <c r="X8" s="256"/>
      <c r="Y8" s="256"/>
      <c r="Z8" s="256"/>
      <c r="AA8" s="257"/>
      <c r="AB8" s="258"/>
      <c r="AC8" s="232">
        <f t="shared" si="6"/>
        <v>0</v>
      </c>
      <c r="AD8" s="259"/>
      <c r="AE8" s="259"/>
      <c r="AF8" s="259"/>
      <c r="AG8" s="260"/>
      <c r="AH8" s="261"/>
      <c r="AI8" s="232">
        <f t="shared" si="7"/>
        <v>0</v>
      </c>
      <c r="AJ8" s="259"/>
      <c r="AK8" s="259"/>
      <c r="AL8" s="259"/>
      <c r="AM8" s="262"/>
    </row>
    <row r="9" spans="1:39" ht="15" thickBot="1" x14ac:dyDescent="0.35">
      <c r="A9" s="265">
        <v>7</v>
      </c>
      <c r="B9" s="266"/>
      <c r="C9" s="226">
        <f t="shared" si="0"/>
        <v>0</v>
      </c>
      <c r="D9" s="227"/>
      <c r="E9" s="248">
        <f t="shared" si="1"/>
        <v>0</v>
      </c>
      <c r="F9" s="229">
        <f t="shared" si="2"/>
        <v>0</v>
      </c>
      <c r="G9" s="229">
        <f t="shared" si="2"/>
        <v>0</v>
      </c>
      <c r="H9" s="229">
        <f t="shared" si="2"/>
        <v>0</v>
      </c>
      <c r="I9" s="230">
        <f t="shared" si="2"/>
        <v>0</v>
      </c>
      <c r="J9" s="249"/>
      <c r="K9" s="232">
        <f t="shared" si="3"/>
        <v>0</v>
      </c>
      <c r="L9" s="250"/>
      <c r="M9" s="251"/>
      <c r="N9" s="251"/>
      <c r="O9" s="252"/>
      <c r="P9" s="253"/>
      <c r="Q9" s="232">
        <f t="shared" si="4"/>
        <v>0</v>
      </c>
      <c r="R9" s="250"/>
      <c r="S9" s="251"/>
      <c r="T9" s="251"/>
      <c r="U9" s="254"/>
      <c r="V9" s="255"/>
      <c r="W9" s="232">
        <f t="shared" si="5"/>
        <v>0</v>
      </c>
      <c r="X9" s="259"/>
      <c r="Y9" s="259"/>
      <c r="Z9" s="259"/>
      <c r="AA9" s="267"/>
      <c r="AB9" s="258"/>
      <c r="AC9" s="232">
        <f t="shared" si="6"/>
        <v>0</v>
      </c>
      <c r="AD9" s="259"/>
      <c r="AE9" s="259"/>
      <c r="AF9" s="259"/>
      <c r="AG9" s="260"/>
      <c r="AH9" s="261"/>
      <c r="AI9" s="232">
        <f t="shared" si="7"/>
        <v>0</v>
      </c>
      <c r="AJ9" s="259"/>
      <c r="AK9" s="259"/>
      <c r="AL9" s="259"/>
      <c r="AM9" s="264"/>
    </row>
    <row r="10" spans="1:39" ht="15" thickBot="1" x14ac:dyDescent="0.35">
      <c r="A10" s="277"/>
      <c r="B10" s="278"/>
      <c r="C10" s="279">
        <f t="shared" ref="C10:AH10" si="8">SUM(C3:C9)</f>
        <v>219</v>
      </c>
      <c r="D10" s="280">
        <f t="shared" si="8"/>
        <v>0</v>
      </c>
      <c r="E10" s="281">
        <f t="shared" si="8"/>
        <v>0</v>
      </c>
      <c r="F10" s="282">
        <f t="shared" si="8"/>
        <v>20</v>
      </c>
      <c r="G10" s="282">
        <f t="shared" si="8"/>
        <v>20</v>
      </c>
      <c r="H10" s="282">
        <f t="shared" si="8"/>
        <v>20</v>
      </c>
      <c r="I10" s="283">
        <f t="shared" si="8"/>
        <v>19</v>
      </c>
      <c r="J10" s="284">
        <f t="shared" si="8"/>
        <v>0</v>
      </c>
      <c r="K10" s="285">
        <f t="shared" si="8"/>
        <v>44</v>
      </c>
      <c r="L10" s="286">
        <f t="shared" si="8"/>
        <v>4</v>
      </c>
      <c r="M10" s="282">
        <f t="shared" si="8"/>
        <v>4</v>
      </c>
      <c r="N10" s="282">
        <f t="shared" si="8"/>
        <v>4</v>
      </c>
      <c r="O10" s="287">
        <f t="shared" si="8"/>
        <v>4</v>
      </c>
      <c r="P10" s="288">
        <f t="shared" si="8"/>
        <v>0</v>
      </c>
      <c r="Q10" s="285">
        <f t="shared" si="8"/>
        <v>43</v>
      </c>
      <c r="R10" s="286">
        <f t="shared" si="8"/>
        <v>4</v>
      </c>
      <c r="S10" s="282">
        <f t="shared" si="8"/>
        <v>4</v>
      </c>
      <c r="T10" s="282">
        <f t="shared" si="8"/>
        <v>4</v>
      </c>
      <c r="U10" s="283">
        <f t="shared" si="8"/>
        <v>3</v>
      </c>
      <c r="V10" s="289">
        <f t="shared" si="8"/>
        <v>0</v>
      </c>
      <c r="W10" s="282">
        <f t="shared" si="8"/>
        <v>44</v>
      </c>
      <c r="X10" s="282">
        <f t="shared" si="8"/>
        <v>4</v>
      </c>
      <c r="Y10" s="282">
        <f t="shared" si="8"/>
        <v>4</v>
      </c>
      <c r="Z10" s="282">
        <f t="shared" si="8"/>
        <v>4</v>
      </c>
      <c r="AA10" s="287">
        <f t="shared" si="8"/>
        <v>4</v>
      </c>
      <c r="AB10" s="286">
        <f t="shared" si="8"/>
        <v>0</v>
      </c>
      <c r="AC10" s="282">
        <f t="shared" si="8"/>
        <v>44</v>
      </c>
      <c r="AD10" s="282">
        <f t="shared" si="8"/>
        <v>4</v>
      </c>
      <c r="AE10" s="282">
        <f t="shared" si="8"/>
        <v>4</v>
      </c>
      <c r="AF10" s="282">
        <f t="shared" si="8"/>
        <v>4</v>
      </c>
      <c r="AG10" s="283">
        <f t="shared" si="8"/>
        <v>4</v>
      </c>
      <c r="AH10" s="286">
        <f t="shared" si="8"/>
        <v>0</v>
      </c>
      <c r="AI10" s="282">
        <f>SUM(AJ3:AJ9)</f>
        <v>4</v>
      </c>
      <c r="AJ10" s="282">
        <f>SUM(AJ3:AJ9)</f>
        <v>4</v>
      </c>
      <c r="AK10" s="282">
        <f>SUM(AK3:AK9)</f>
        <v>4</v>
      </c>
      <c r="AL10" s="282">
        <f>SUM(AL3:AL9)</f>
        <v>4</v>
      </c>
      <c r="AM10" s="290">
        <f>SUM(AM3:AM9)</f>
        <v>4</v>
      </c>
    </row>
    <row r="11" spans="1:39" ht="15" thickBot="1" x14ac:dyDescent="0.35">
      <c r="A11" s="291" t="s">
        <v>146</v>
      </c>
      <c r="B11" s="291" t="s">
        <v>146</v>
      </c>
      <c r="C11" s="292" t="s">
        <v>146</v>
      </c>
      <c r="D11" s="293" t="s">
        <v>146</v>
      </c>
      <c r="E11" s="291" t="s">
        <v>146</v>
      </c>
      <c r="F11" s="291" t="s">
        <v>146</v>
      </c>
      <c r="G11" s="291" t="s">
        <v>146</v>
      </c>
      <c r="H11" s="291" t="s">
        <v>146</v>
      </c>
      <c r="I11" s="291" t="s">
        <v>146</v>
      </c>
      <c r="J11" s="294" t="s">
        <v>146</v>
      </c>
      <c r="K11" s="291" t="s">
        <v>146</v>
      </c>
      <c r="L11" s="291" t="s">
        <v>146</v>
      </c>
      <c r="M11" s="291" t="s">
        <v>146</v>
      </c>
      <c r="N11" s="291" t="s">
        <v>146</v>
      </c>
      <c r="O11" s="291" t="s">
        <v>146</v>
      </c>
      <c r="P11" s="294" t="s">
        <v>146</v>
      </c>
      <c r="Q11" s="291" t="s">
        <v>146</v>
      </c>
      <c r="R11" s="291" t="s">
        <v>146</v>
      </c>
      <c r="S11" s="291" t="s">
        <v>146</v>
      </c>
      <c r="T11" s="291" t="s">
        <v>146</v>
      </c>
      <c r="U11" s="291" t="s">
        <v>146</v>
      </c>
      <c r="V11" s="291" t="s">
        <v>146</v>
      </c>
      <c r="W11" s="291" t="s">
        <v>146</v>
      </c>
      <c r="X11" s="291" t="s">
        <v>146</v>
      </c>
      <c r="Y11" s="291" t="s">
        <v>146</v>
      </c>
      <c r="Z11" s="291" t="s">
        <v>146</v>
      </c>
      <c r="AA11" s="291" t="s">
        <v>146</v>
      </c>
      <c r="AB11" s="291" t="s">
        <v>146</v>
      </c>
      <c r="AC11" s="291" t="s">
        <v>146</v>
      </c>
      <c r="AD11" s="291" t="s">
        <v>146</v>
      </c>
      <c r="AE11" s="291" t="s">
        <v>146</v>
      </c>
      <c r="AF11" s="291" t="s">
        <v>146</v>
      </c>
      <c r="AG11" s="291" t="s">
        <v>146</v>
      </c>
      <c r="AH11" s="291" t="s">
        <v>146</v>
      </c>
      <c r="AI11" s="291" t="s">
        <v>146</v>
      </c>
      <c r="AJ11" s="291" t="s">
        <v>146</v>
      </c>
      <c r="AK11" s="291" t="s">
        <v>146</v>
      </c>
      <c r="AL11" s="291" t="s">
        <v>146</v>
      </c>
      <c r="AM11" s="291" t="s">
        <v>146</v>
      </c>
    </row>
    <row r="12" spans="1:39" ht="23.4" thickBot="1" x14ac:dyDescent="0.35">
      <c r="A12" s="555" t="s">
        <v>236</v>
      </c>
      <c r="B12" s="556"/>
      <c r="C12" s="556"/>
      <c r="D12" s="556"/>
      <c r="E12" s="556"/>
      <c r="F12" s="556"/>
      <c r="G12" s="556"/>
      <c r="H12" s="556"/>
      <c r="I12" s="557"/>
      <c r="J12" s="564" t="s">
        <v>2</v>
      </c>
      <c r="K12" s="565"/>
      <c r="L12" s="565"/>
      <c r="M12" s="565"/>
      <c r="N12" s="565"/>
      <c r="O12" s="566"/>
      <c r="P12" s="564" t="s">
        <v>223</v>
      </c>
      <c r="Q12" s="565"/>
      <c r="R12" s="565"/>
      <c r="S12" s="565"/>
      <c r="T12" s="565"/>
      <c r="U12" s="567"/>
      <c r="V12" s="568" t="s">
        <v>224</v>
      </c>
      <c r="W12" s="565"/>
      <c r="X12" s="565"/>
      <c r="Y12" s="565"/>
      <c r="Z12" s="565"/>
      <c r="AA12" s="566"/>
      <c r="AB12" s="564" t="s">
        <v>225</v>
      </c>
      <c r="AC12" s="565"/>
      <c r="AD12" s="565"/>
      <c r="AE12" s="565"/>
      <c r="AF12" s="565"/>
      <c r="AG12" s="567"/>
      <c r="AH12" s="549" t="s">
        <v>226</v>
      </c>
      <c r="AI12" s="550"/>
      <c r="AJ12" s="550"/>
      <c r="AK12" s="550"/>
      <c r="AL12" s="550"/>
      <c r="AM12" s="551"/>
    </row>
    <row r="13" spans="1:39" ht="61.8" thickBot="1" x14ac:dyDescent="0.35">
      <c r="A13" s="295" t="s">
        <v>8</v>
      </c>
      <c r="B13" s="296" t="s">
        <v>126</v>
      </c>
      <c r="C13" s="297" t="s">
        <v>227</v>
      </c>
      <c r="D13" s="298" t="s">
        <v>228</v>
      </c>
      <c r="E13" s="299" t="s">
        <v>130</v>
      </c>
      <c r="F13" s="300" t="s">
        <v>229</v>
      </c>
      <c r="G13" s="300" t="s">
        <v>230</v>
      </c>
      <c r="H13" s="300" t="s">
        <v>231</v>
      </c>
      <c r="I13" s="301" t="s">
        <v>232</v>
      </c>
      <c r="J13" s="302" t="s">
        <v>233</v>
      </c>
      <c r="K13" s="303" t="s">
        <v>234</v>
      </c>
      <c r="L13" s="304" t="s">
        <v>229</v>
      </c>
      <c r="M13" s="305" t="s">
        <v>230</v>
      </c>
      <c r="N13" s="305" t="s">
        <v>231</v>
      </c>
      <c r="O13" s="306" t="s">
        <v>232</v>
      </c>
      <c r="P13" s="307" t="s">
        <v>233</v>
      </c>
      <c r="Q13" s="303" t="s">
        <v>234</v>
      </c>
      <c r="R13" s="304" t="s">
        <v>229</v>
      </c>
      <c r="S13" s="305" t="s">
        <v>230</v>
      </c>
      <c r="T13" s="305" t="s">
        <v>231</v>
      </c>
      <c r="U13" s="308" t="s">
        <v>232</v>
      </c>
      <c r="V13" s="309" t="s">
        <v>233</v>
      </c>
      <c r="W13" s="310" t="s">
        <v>234</v>
      </c>
      <c r="X13" s="305" t="s">
        <v>229</v>
      </c>
      <c r="Y13" s="305" t="s">
        <v>230</v>
      </c>
      <c r="Z13" s="305" t="s">
        <v>231</v>
      </c>
      <c r="AA13" s="306" t="s">
        <v>232</v>
      </c>
      <c r="AB13" s="311" t="s">
        <v>233</v>
      </c>
      <c r="AC13" s="310" t="s">
        <v>234</v>
      </c>
      <c r="AD13" s="305" t="s">
        <v>229</v>
      </c>
      <c r="AE13" s="305" t="s">
        <v>230</v>
      </c>
      <c r="AF13" s="305" t="s">
        <v>231</v>
      </c>
      <c r="AG13" s="308" t="s">
        <v>232</v>
      </c>
      <c r="AH13" s="309" t="s">
        <v>233</v>
      </c>
      <c r="AI13" s="312" t="s">
        <v>234</v>
      </c>
      <c r="AJ13" s="313" t="s">
        <v>229</v>
      </c>
      <c r="AK13" s="313" t="s">
        <v>230</v>
      </c>
      <c r="AL13" s="313" t="s">
        <v>231</v>
      </c>
      <c r="AM13" s="314" t="s">
        <v>232</v>
      </c>
    </row>
    <row r="14" spans="1:39" x14ac:dyDescent="0.3">
      <c r="A14" s="224">
        <v>1</v>
      </c>
      <c r="B14" s="225" t="s">
        <v>18</v>
      </c>
      <c r="C14" s="226">
        <f t="shared" ref="C14:C19" si="9">SUM(K14+Q14+W14+AC14+AI14)</f>
        <v>124</v>
      </c>
      <c r="D14" s="227"/>
      <c r="E14" s="228"/>
      <c r="F14" s="229">
        <f t="shared" ref="F14:I19" si="10">SUM(L14+R14+X14+AD14+AJ14)</f>
        <v>11</v>
      </c>
      <c r="G14" s="229">
        <f t="shared" si="10"/>
        <v>12</v>
      </c>
      <c r="H14" s="229">
        <f t="shared" si="10"/>
        <v>12</v>
      </c>
      <c r="I14" s="230">
        <f t="shared" si="10"/>
        <v>9</v>
      </c>
      <c r="J14" s="231"/>
      <c r="K14" s="232">
        <f t="shared" ref="K14:K19" si="11">SUM(O14*1+N14*2+M14*3+L14*5)</f>
        <v>31</v>
      </c>
      <c r="L14" s="233">
        <v>3</v>
      </c>
      <c r="M14" s="234">
        <v>2</v>
      </c>
      <c r="N14" s="234">
        <v>4</v>
      </c>
      <c r="O14" s="235">
        <v>2</v>
      </c>
      <c r="P14" s="236"/>
      <c r="Q14" s="232">
        <f t="shared" ref="Q14:Q19" si="12">SUM(U14*1+T14*2+S14*3+R14*5)</f>
        <v>21</v>
      </c>
      <c r="R14" s="233">
        <v>2</v>
      </c>
      <c r="S14" s="234">
        <v>2</v>
      </c>
      <c r="T14" s="234">
        <v>2</v>
      </c>
      <c r="U14" s="237">
        <v>1</v>
      </c>
      <c r="V14" s="238"/>
      <c r="W14" s="232">
        <f t="shared" ref="W14:W19" si="13">SUM(AA14*1+Z14*2+Y14*3+X14*5)</f>
        <v>29</v>
      </c>
      <c r="X14" s="239">
        <v>3</v>
      </c>
      <c r="Y14" s="239">
        <v>3</v>
      </c>
      <c r="Z14" s="239">
        <v>2</v>
      </c>
      <c r="AA14" s="240">
        <v>1</v>
      </c>
      <c r="AB14" s="241"/>
      <c r="AC14" s="232">
        <f t="shared" ref="AC14:AC19" si="14">SUM(AG14*1+AF14*2+AE14*3+AD14*5)</f>
        <v>22</v>
      </c>
      <c r="AD14" s="242">
        <v>1</v>
      </c>
      <c r="AE14" s="242">
        <v>3</v>
      </c>
      <c r="AF14" s="242">
        <v>3</v>
      </c>
      <c r="AG14" s="243">
        <v>2</v>
      </c>
      <c r="AH14" s="244"/>
      <c r="AI14" s="232">
        <f t="shared" ref="AI14:AI19" si="15">SUM(AM14*1+AL14*2+AK14*3+AJ14*5)</f>
        <v>21</v>
      </c>
      <c r="AJ14" s="242">
        <v>2</v>
      </c>
      <c r="AK14" s="242">
        <v>2</v>
      </c>
      <c r="AL14" s="242">
        <v>1</v>
      </c>
      <c r="AM14" s="245">
        <v>3</v>
      </c>
    </row>
    <row r="15" spans="1:39" x14ac:dyDescent="0.3">
      <c r="A15" s="246">
        <v>2</v>
      </c>
      <c r="B15" s="268" t="s">
        <v>41</v>
      </c>
      <c r="C15" s="226">
        <f t="shared" si="9"/>
        <v>36</v>
      </c>
      <c r="D15" s="227"/>
      <c r="E15" s="248"/>
      <c r="F15" s="229">
        <f t="shared" si="10"/>
        <v>1</v>
      </c>
      <c r="G15" s="229">
        <f t="shared" si="10"/>
        <v>4</v>
      </c>
      <c r="H15" s="229">
        <f t="shared" si="10"/>
        <v>5</v>
      </c>
      <c r="I15" s="230">
        <f t="shared" si="10"/>
        <v>9</v>
      </c>
      <c r="J15" s="269"/>
      <c r="K15" s="232">
        <f t="shared" si="11"/>
        <v>0</v>
      </c>
      <c r="L15" s="270"/>
      <c r="M15" s="259"/>
      <c r="N15" s="259"/>
      <c r="O15" s="267"/>
      <c r="P15" s="253"/>
      <c r="Q15" s="232">
        <f t="shared" si="12"/>
        <v>6</v>
      </c>
      <c r="R15" s="270"/>
      <c r="S15" s="259">
        <v>1</v>
      </c>
      <c r="T15" s="259"/>
      <c r="U15" s="260">
        <v>3</v>
      </c>
      <c r="V15" s="255"/>
      <c r="W15" s="232">
        <f t="shared" si="13"/>
        <v>10</v>
      </c>
      <c r="X15" s="256"/>
      <c r="Y15" s="256">
        <v>1</v>
      </c>
      <c r="Z15" s="256">
        <v>2</v>
      </c>
      <c r="AA15" s="257">
        <v>3</v>
      </c>
      <c r="AB15" s="258"/>
      <c r="AC15" s="232">
        <f t="shared" si="14"/>
        <v>12</v>
      </c>
      <c r="AD15" s="259">
        <v>1</v>
      </c>
      <c r="AE15" s="259">
        <v>1</v>
      </c>
      <c r="AF15" s="259">
        <v>1</v>
      </c>
      <c r="AG15" s="260">
        <v>2</v>
      </c>
      <c r="AH15" s="261"/>
      <c r="AI15" s="232">
        <f t="shared" si="15"/>
        <v>8</v>
      </c>
      <c r="AJ15" s="259"/>
      <c r="AK15" s="259">
        <v>1</v>
      </c>
      <c r="AL15" s="259">
        <v>2</v>
      </c>
      <c r="AM15" s="262">
        <v>1</v>
      </c>
    </row>
    <row r="16" spans="1:39" x14ac:dyDescent="0.3">
      <c r="A16" s="246">
        <v>3</v>
      </c>
      <c r="B16" s="266" t="s">
        <v>73</v>
      </c>
      <c r="C16" s="226">
        <f t="shared" si="9"/>
        <v>25</v>
      </c>
      <c r="D16" s="227"/>
      <c r="E16" s="248"/>
      <c r="F16" s="229">
        <f t="shared" si="10"/>
        <v>5</v>
      </c>
      <c r="G16" s="229">
        <f t="shared" si="10"/>
        <v>0</v>
      </c>
      <c r="H16" s="229">
        <f t="shared" si="10"/>
        <v>0</v>
      </c>
      <c r="I16" s="230">
        <f t="shared" si="10"/>
        <v>0</v>
      </c>
      <c r="J16" s="249"/>
      <c r="K16" s="232">
        <f t="shared" si="11"/>
        <v>5</v>
      </c>
      <c r="L16" s="250">
        <v>1</v>
      </c>
      <c r="M16" s="251"/>
      <c r="N16" s="251"/>
      <c r="O16" s="252"/>
      <c r="P16" s="272"/>
      <c r="Q16" s="232">
        <f t="shared" si="12"/>
        <v>5</v>
      </c>
      <c r="R16" s="250">
        <v>1</v>
      </c>
      <c r="S16" s="251"/>
      <c r="T16" s="251"/>
      <c r="U16" s="254"/>
      <c r="V16" s="255"/>
      <c r="W16" s="232">
        <f t="shared" si="13"/>
        <v>5</v>
      </c>
      <c r="X16" s="259">
        <v>1</v>
      </c>
      <c r="Y16" s="259"/>
      <c r="Z16" s="259"/>
      <c r="AA16" s="267"/>
      <c r="AB16" s="258"/>
      <c r="AC16" s="232">
        <f t="shared" si="14"/>
        <v>5</v>
      </c>
      <c r="AD16" s="259">
        <v>1</v>
      </c>
      <c r="AE16" s="259"/>
      <c r="AF16" s="259"/>
      <c r="AG16" s="260"/>
      <c r="AH16" s="261"/>
      <c r="AI16" s="232">
        <f t="shared" si="15"/>
        <v>5</v>
      </c>
      <c r="AJ16" s="259">
        <v>1</v>
      </c>
      <c r="AK16" s="259"/>
      <c r="AL16" s="259"/>
      <c r="AM16" s="264"/>
    </row>
    <row r="17" spans="1:39" x14ac:dyDescent="0.3">
      <c r="A17" s="265">
        <v>4</v>
      </c>
      <c r="B17" s="247" t="s">
        <v>16</v>
      </c>
      <c r="C17" s="226">
        <f t="shared" si="9"/>
        <v>23</v>
      </c>
      <c r="D17" s="227"/>
      <c r="E17" s="248"/>
      <c r="F17" s="229">
        <f t="shared" si="10"/>
        <v>3</v>
      </c>
      <c r="G17" s="229">
        <f t="shared" si="10"/>
        <v>1</v>
      </c>
      <c r="H17" s="229">
        <f t="shared" si="10"/>
        <v>2</v>
      </c>
      <c r="I17" s="230">
        <f t="shared" si="10"/>
        <v>1</v>
      </c>
      <c r="J17" s="249"/>
      <c r="K17" s="232">
        <f t="shared" si="11"/>
        <v>4</v>
      </c>
      <c r="L17" s="250"/>
      <c r="M17" s="251">
        <v>1</v>
      </c>
      <c r="N17" s="251"/>
      <c r="O17" s="252">
        <v>1</v>
      </c>
      <c r="P17" s="253"/>
      <c r="Q17" s="232">
        <f t="shared" si="12"/>
        <v>7</v>
      </c>
      <c r="R17" s="250">
        <v>1</v>
      </c>
      <c r="S17" s="251"/>
      <c r="T17" s="251">
        <v>1</v>
      </c>
      <c r="U17" s="254"/>
      <c r="V17" s="255"/>
      <c r="W17" s="232">
        <f t="shared" si="13"/>
        <v>0</v>
      </c>
      <c r="X17" s="256"/>
      <c r="Y17" s="256"/>
      <c r="Z17" s="256"/>
      <c r="AA17" s="257"/>
      <c r="AB17" s="258"/>
      <c r="AC17" s="232">
        <f t="shared" si="14"/>
        <v>5</v>
      </c>
      <c r="AD17" s="259">
        <v>1</v>
      </c>
      <c r="AE17" s="259"/>
      <c r="AF17" s="259"/>
      <c r="AG17" s="260"/>
      <c r="AH17" s="261"/>
      <c r="AI17" s="232">
        <f t="shared" si="15"/>
        <v>7</v>
      </c>
      <c r="AJ17" s="259">
        <v>1</v>
      </c>
      <c r="AK17" s="259"/>
      <c r="AL17" s="259">
        <v>1</v>
      </c>
      <c r="AM17" s="262"/>
    </row>
    <row r="18" spans="1:39" x14ac:dyDescent="0.3">
      <c r="A18" s="265">
        <v>5</v>
      </c>
      <c r="B18" s="263" t="s">
        <v>43</v>
      </c>
      <c r="C18" s="226">
        <f t="shared" si="9"/>
        <v>12</v>
      </c>
      <c r="D18" s="227"/>
      <c r="E18" s="248"/>
      <c r="F18" s="229">
        <f t="shared" si="10"/>
        <v>0</v>
      </c>
      <c r="G18" s="229">
        <f t="shared" si="10"/>
        <v>3</v>
      </c>
      <c r="H18" s="229">
        <f t="shared" si="10"/>
        <v>1</v>
      </c>
      <c r="I18" s="230">
        <f t="shared" si="10"/>
        <v>1</v>
      </c>
      <c r="J18" s="269"/>
      <c r="K18" s="232">
        <f t="shared" si="11"/>
        <v>4</v>
      </c>
      <c r="L18" s="250"/>
      <c r="M18" s="251">
        <v>1</v>
      </c>
      <c r="N18" s="251"/>
      <c r="O18" s="252">
        <v>1</v>
      </c>
      <c r="P18" s="272"/>
      <c r="Q18" s="232">
        <f t="shared" si="12"/>
        <v>5</v>
      </c>
      <c r="R18" s="250"/>
      <c r="S18" s="251">
        <v>1</v>
      </c>
      <c r="T18" s="251">
        <v>1</v>
      </c>
      <c r="U18" s="254"/>
      <c r="V18" s="255"/>
      <c r="W18" s="232">
        <f t="shared" si="13"/>
        <v>0</v>
      </c>
      <c r="X18" s="256"/>
      <c r="Y18" s="256"/>
      <c r="Z18" s="256"/>
      <c r="AA18" s="257"/>
      <c r="AB18" s="258"/>
      <c r="AC18" s="232">
        <f t="shared" si="14"/>
        <v>0</v>
      </c>
      <c r="AD18" s="259"/>
      <c r="AE18" s="259"/>
      <c r="AF18" s="259"/>
      <c r="AG18" s="260"/>
      <c r="AH18" s="261"/>
      <c r="AI18" s="232">
        <f t="shared" si="15"/>
        <v>3</v>
      </c>
      <c r="AJ18" s="259"/>
      <c r="AK18" s="259">
        <v>1</v>
      </c>
      <c r="AL18" s="259"/>
      <c r="AM18" s="264"/>
    </row>
    <row r="19" spans="1:39" ht="15" thickBot="1" x14ac:dyDescent="0.35">
      <c r="A19" s="265">
        <v>6</v>
      </c>
      <c r="B19" s="275"/>
      <c r="C19" s="226">
        <f t="shared" si="9"/>
        <v>0</v>
      </c>
      <c r="D19" s="227"/>
      <c r="E19" s="248"/>
      <c r="F19" s="229">
        <f t="shared" si="10"/>
        <v>0</v>
      </c>
      <c r="G19" s="229">
        <f t="shared" si="10"/>
        <v>0</v>
      </c>
      <c r="H19" s="229">
        <f t="shared" si="10"/>
        <v>0</v>
      </c>
      <c r="I19" s="230">
        <f t="shared" si="10"/>
        <v>0</v>
      </c>
      <c r="J19" s="269"/>
      <c r="K19" s="232">
        <f t="shared" si="11"/>
        <v>0</v>
      </c>
      <c r="L19" s="250"/>
      <c r="M19" s="251"/>
      <c r="N19" s="251"/>
      <c r="O19" s="252"/>
      <c r="P19" s="253"/>
      <c r="Q19" s="232">
        <f t="shared" si="12"/>
        <v>0</v>
      </c>
      <c r="R19" s="250"/>
      <c r="S19" s="251"/>
      <c r="T19" s="251"/>
      <c r="U19" s="254"/>
      <c r="V19" s="255"/>
      <c r="W19" s="232">
        <f t="shared" si="13"/>
        <v>0</v>
      </c>
      <c r="X19" s="273"/>
      <c r="Y19" s="273"/>
      <c r="Z19" s="273"/>
      <c r="AA19" s="274"/>
      <c r="AB19" s="258"/>
      <c r="AC19" s="232">
        <f t="shared" si="14"/>
        <v>0</v>
      </c>
      <c r="AD19" s="259"/>
      <c r="AE19" s="259"/>
      <c r="AF19" s="259"/>
      <c r="AG19" s="260"/>
      <c r="AH19" s="261"/>
      <c r="AI19" s="232">
        <f t="shared" si="15"/>
        <v>0</v>
      </c>
      <c r="AJ19" s="259"/>
      <c r="AK19" s="259"/>
      <c r="AL19" s="259"/>
      <c r="AM19" s="262"/>
    </row>
    <row r="20" spans="1:39" ht="15" thickBot="1" x14ac:dyDescent="0.35">
      <c r="A20" s="277"/>
      <c r="B20" s="278"/>
      <c r="C20" s="279">
        <f t="shared" ref="C20:AH20" si="16">SUM(C14:C19)</f>
        <v>220</v>
      </c>
      <c r="D20" s="280">
        <f t="shared" si="16"/>
        <v>0</v>
      </c>
      <c r="E20" s="281">
        <f t="shared" si="16"/>
        <v>0</v>
      </c>
      <c r="F20" s="282">
        <f t="shared" si="16"/>
        <v>20</v>
      </c>
      <c r="G20" s="282">
        <f t="shared" si="16"/>
        <v>20</v>
      </c>
      <c r="H20" s="282">
        <f t="shared" si="16"/>
        <v>20</v>
      </c>
      <c r="I20" s="283">
        <f t="shared" si="16"/>
        <v>20</v>
      </c>
      <c r="J20" s="284">
        <f t="shared" si="16"/>
        <v>0</v>
      </c>
      <c r="K20" s="285">
        <f t="shared" si="16"/>
        <v>44</v>
      </c>
      <c r="L20" s="286">
        <f t="shared" si="16"/>
        <v>4</v>
      </c>
      <c r="M20" s="282">
        <f t="shared" si="16"/>
        <v>4</v>
      </c>
      <c r="N20" s="282">
        <f t="shared" si="16"/>
        <v>4</v>
      </c>
      <c r="O20" s="287">
        <f t="shared" si="16"/>
        <v>4</v>
      </c>
      <c r="P20" s="288">
        <f t="shared" si="16"/>
        <v>0</v>
      </c>
      <c r="Q20" s="285">
        <f t="shared" si="16"/>
        <v>44</v>
      </c>
      <c r="R20" s="286">
        <f t="shared" si="16"/>
        <v>4</v>
      </c>
      <c r="S20" s="282">
        <f t="shared" si="16"/>
        <v>4</v>
      </c>
      <c r="T20" s="282">
        <f t="shared" si="16"/>
        <v>4</v>
      </c>
      <c r="U20" s="283">
        <f t="shared" si="16"/>
        <v>4</v>
      </c>
      <c r="V20" s="289">
        <f t="shared" si="16"/>
        <v>0</v>
      </c>
      <c r="W20" s="282">
        <f t="shared" si="16"/>
        <v>44</v>
      </c>
      <c r="X20" s="282">
        <f t="shared" si="16"/>
        <v>4</v>
      </c>
      <c r="Y20" s="282">
        <f t="shared" si="16"/>
        <v>4</v>
      </c>
      <c r="Z20" s="282">
        <f t="shared" si="16"/>
        <v>4</v>
      </c>
      <c r="AA20" s="287">
        <f t="shared" si="16"/>
        <v>4</v>
      </c>
      <c r="AB20" s="286">
        <f t="shared" si="16"/>
        <v>0</v>
      </c>
      <c r="AC20" s="282">
        <f t="shared" si="16"/>
        <v>44</v>
      </c>
      <c r="AD20" s="282">
        <f t="shared" si="16"/>
        <v>4</v>
      </c>
      <c r="AE20" s="282">
        <f t="shared" si="16"/>
        <v>4</v>
      </c>
      <c r="AF20" s="282">
        <f t="shared" si="16"/>
        <v>4</v>
      </c>
      <c r="AG20" s="283">
        <f t="shared" si="16"/>
        <v>4</v>
      </c>
      <c r="AH20" s="286">
        <f t="shared" si="16"/>
        <v>0</v>
      </c>
      <c r="AI20" s="282">
        <f>SUM(AJ14:AJ19)</f>
        <v>4</v>
      </c>
      <c r="AJ20" s="282">
        <f>SUM(AJ14:AJ19)</f>
        <v>4</v>
      </c>
      <c r="AK20" s="282">
        <f>SUM(AK14:AK19)</f>
        <v>4</v>
      </c>
      <c r="AL20" s="282">
        <f>SUM(AL14:AL19)</f>
        <v>4</v>
      </c>
      <c r="AM20" s="290">
        <f>SUM(AM14:AM19)</f>
        <v>4</v>
      </c>
    </row>
  </sheetData>
  <mergeCells count="12">
    <mergeCell ref="A12:I12"/>
    <mergeCell ref="J12:O12"/>
    <mergeCell ref="P12:U12"/>
    <mergeCell ref="V12:AA12"/>
    <mergeCell ref="AB12:AG12"/>
    <mergeCell ref="AH12:AM12"/>
    <mergeCell ref="A1:I1"/>
    <mergeCell ref="J1:O1"/>
    <mergeCell ref="P1:U1"/>
    <mergeCell ref="V1:AA1"/>
    <mergeCell ref="AB1:AG1"/>
    <mergeCell ref="AH1:AM1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6</vt:i4>
      </vt:variant>
    </vt:vector>
  </HeadingPairs>
  <TitlesOfParts>
    <vt:vector size="6" baseType="lpstr">
      <vt:lpstr>1. závod</vt:lpstr>
      <vt:lpstr>2. závod</vt:lpstr>
      <vt:lpstr>3. závod</vt:lpstr>
      <vt:lpstr>4. závod</vt:lpstr>
      <vt:lpstr>pořadí po 5. závodě</vt:lpstr>
      <vt:lpstr>družstva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Petr Vorlíček</dc:creator>
  <cp:lastModifiedBy>Rubášová Yvona</cp:lastModifiedBy>
  <cp:lastPrinted>2023-06-09T05:12:14Z</cp:lastPrinted>
  <dcterms:created xsi:type="dcterms:W3CDTF">2023-04-12T10:24:56Z</dcterms:created>
  <dcterms:modified xsi:type="dcterms:W3CDTF">2023-10-06T08:08:53Z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9b500289-1a9c-442f-923d-4f95209608d2_Enabled">
    <vt:lpwstr>true</vt:lpwstr>
  </property>
  <property fmtid="{D5CDD505-2E9C-101B-9397-08002B2CF9AE}" pid="3" name="MSIP_Label_9b500289-1a9c-442f-923d-4f95209608d2_SetDate">
    <vt:lpwstr>2023-06-09T06:02:24Z</vt:lpwstr>
  </property>
  <property fmtid="{D5CDD505-2E9C-101B-9397-08002B2CF9AE}" pid="4" name="MSIP_Label_9b500289-1a9c-442f-923d-4f95209608d2_Method">
    <vt:lpwstr>Privileged</vt:lpwstr>
  </property>
  <property fmtid="{D5CDD505-2E9C-101B-9397-08002B2CF9AE}" pid="5" name="MSIP_Label_9b500289-1a9c-442f-923d-4f95209608d2_Name">
    <vt:lpwstr>GCEP2 - Others</vt:lpwstr>
  </property>
  <property fmtid="{D5CDD505-2E9C-101B-9397-08002B2CF9AE}" pid="6" name="MSIP_Label_9b500289-1a9c-442f-923d-4f95209608d2_SiteId">
    <vt:lpwstr>90c56ca2-d892-45ce-810d-6cf368facdb3</vt:lpwstr>
  </property>
  <property fmtid="{D5CDD505-2E9C-101B-9397-08002B2CF9AE}" pid="7" name="MSIP_Label_9b500289-1a9c-442f-923d-4f95209608d2_ActionId">
    <vt:lpwstr>3cf522fd-af20-4537-aa9b-98049181301a</vt:lpwstr>
  </property>
  <property fmtid="{D5CDD505-2E9C-101B-9397-08002B2CF9AE}" pid="8" name="MSIP_Label_9b500289-1a9c-442f-923d-4f95209608d2_ContentBits">
    <vt:lpwstr>0</vt:lpwstr>
  </property>
</Properties>
</file>