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cz091429\Downloads\"/>
    </mc:Choice>
  </mc:AlternateContent>
  <xr:revisionPtr revIDLastSave="0" documentId="8_{417BA74A-DF3A-4E02-875B-065ADBE35DFC}" xr6:coauthVersionLast="47" xr6:coauthVersionMax="47" xr10:uidLastSave="{00000000-0000-0000-0000-000000000000}"/>
  <bookViews>
    <workbookView xWindow="-108" yWindow="-108" windowWidth="23256" windowHeight="12456" activeTab="8" xr2:uid="{C9CFFED2-F3F3-4861-8EDB-82599ABCF735}"/>
  </bookViews>
  <sheets>
    <sheet name="Celkem 2025" sheetId="73" r:id="rId1"/>
    <sheet name="1" sheetId="72" r:id="rId2"/>
    <sheet name="2" sheetId="74" r:id="rId3"/>
    <sheet name="3 " sheetId="76" r:id="rId4"/>
    <sheet name="4 " sheetId="77" r:id="rId5"/>
    <sheet name="5" sheetId="79" r:id="rId6"/>
    <sheet name="6" sheetId="80" r:id="rId7"/>
    <sheet name="7" sheetId="81" r:id="rId8"/>
    <sheet name="8" sheetId="82" r:id="rId9"/>
    <sheet name="2025 TOP" sheetId="75" r:id="rId10"/>
  </sheets>
  <definedNames>
    <definedName name="_xlnm._FilterDatabase" localSheetId="1" hidden="1">'1'!$A$2:$K$32</definedName>
    <definedName name="_xlnm._FilterDatabase" localSheetId="2" hidden="1">'2'!$A$2:$K$41</definedName>
    <definedName name="_xlnm._FilterDatabase" localSheetId="3" hidden="1">'3 '!$A$2:$K$32</definedName>
    <definedName name="_xlnm._FilterDatabase" localSheetId="4" hidden="1">'4 '!$A$2:$K$89</definedName>
    <definedName name="_xlnm._FilterDatabase" localSheetId="5" hidden="1">'5'!$A$2:$K$35</definedName>
    <definedName name="_xlnm._FilterDatabase" localSheetId="6" hidden="1">'6'!$A$2:$K$25</definedName>
    <definedName name="_xlnm._FilterDatabase" localSheetId="8" hidden="1">'8'!$A$2:$K$29</definedName>
    <definedName name="_xlnm._FilterDatabase" localSheetId="0" hidden="1">'Celkem 2025'!$A$1:$AQ$118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82" l="1"/>
  <c r="G33" i="82"/>
  <c r="K29" i="82"/>
  <c r="K28" i="82"/>
  <c r="K27" i="82"/>
  <c r="K26" i="82"/>
  <c r="K25" i="82"/>
  <c r="K24" i="82"/>
  <c r="K23" i="82"/>
  <c r="K22" i="82"/>
  <c r="K21" i="82"/>
  <c r="K20" i="82"/>
  <c r="K19" i="82"/>
  <c r="K18" i="82"/>
  <c r="K17" i="82"/>
  <c r="K16" i="82"/>
  <c r="K15" i="82"/>
  <c r="K14" i="82"/>
  <c r="K13" i="82"/>
  <c r="K12" i="82"/>
  <c r="K11" i="82"/>
  <c r="K10" i="82"/>
  <c r="K9" i="82"/>
  <c r="K8" i="82"/>
  <c r="K7" i="82"/>
  <c r="K6" i="82"/>
  <c r="K5" i="82"/>
  <c r="K4" i="82"/>
  <c r="K3" i="82"/>
  <c r="S17" i="73"/>
  <c r="T17" i="73"/>
  <c r="U17" i="73"/>
  <c r="T83" i="73"/>
  <c r="U83" i="73"/>
  <c r="V83" i="73"/>
  <c r="W83" i="73"/>
  <c r="X83" i="73"/>
  <c r="Y83" i="73"/>
  <c r="Z83" i="73"/>
  <c r="AA83" i="73"/>
  <c r="AB83" i="73"/>
  <c r="G25" i="81"/>
  <c r="G24" i="81"/>
  <c r="K20" i="81"/>
  <c r="K18" i="81"/>
  <c r="K15" i="81"/>
  <c r="K11" i="81"/>
  <c r="K16" i="81"/>
  <c r="K7" i="81"/>
  <c r="K22" i="81"/>
  <c r="K19" i="81"/>
  <c r="K17" i="81"/>
  <c r="K14" i="81"/>
  <c r="K9" i="81"/>
  <c r="K21" i="81"/>
  <c r="K5" i="81"/>
  <c r="K12" i="81"/>
  <c r="K8" i="81"/>
  <c r="K13" i="81"/>
  <c r="K6" i="81"/>
  <c r="K4" i="81"/>
  <c r="K10" i="81"/>
  <c r="K3" i="81"/>
  <c r="G27" i="80"/>
  <c r="G28" i="80"/>
  <c r="G38" i="79"/>
  <c r="G37" i="79"/>
  <c r="M44" i="73"/>
  <c r="L44" i="73"/>
  <c r="K44" i="73"/>
  <c r="E44" i="73"/>
  <c r="C86" i="75"/>
  <c r="L73" i="73"/>
  <c r="M73" i="73"/>
  <c r="L74" i="73"/>
  <c r="M74" i="73"/>
  <c r="L58" i="73"/>
  <c r="M58" i="73"/>
  <c r="L59" i="73"/>
  <c r="M59" i="73"/>
  <c r="L60" i="73"/>
  <c r="M60" i="73"/>
  <c r="L61" i="73"/>
  <c r="M61" i="73"/>
  <c r="L62" i="73"/>
  <c r="M62" i="73"/>
  <c r="L63" i="73"/>
  <c r="M63" i="73"/>
  <c r="L64" i="73"/>
  <c r="M64" i="73"/>
  <c r="L65" i="73"/>
  <c r="M65" i="73"/>
  <c r="L22" i="73"/>
  <c r="M22" i="73"/>
  <c r="L23" i="73"/>
  <c r="M23" i="73"/>
  <c r="L24" i="73"/>
  <c r="M24" i="73"/>
  <c r="L27" i="73"/>
  <c r="M27" i="73"/>
  <c r="L28" i="73"/>
  <c r="M28" i="73"/>
  <c r="L29" i="73"/>
  <c r="M29" i="73"/>
  <c r="L30" i="73"/>
  <c r="M30" i="73"/>
  <c r="L31" i="73"/>
  <c r="M31" i="73"/>
  <c r="L25" i="73"/>
  <c r="M25" i="73"/>
  <c r="L32" i="73"/>
  <c r="M32" i="73"/>
  <c r="L33" i="73"/>
  <c r="M33" i="73"/>
  <c r="L26" i="73"/>
  <c r="M26" i="73"/>
  <c r="L34" i="73"/>
  <c r="M34" i="73"/>
  <c r="L35" i="73"/>
  <c r="M35" i="73"/>
  <c r="L36" i="73"/>
  <c r="M36" i="73"/>
  <c r="L37" i="73"/>
  <c r="M37" i="73"/>
  <c r="L38" i="73"/>
  <c r="M38" i="73"/>
  <c r="L39" i="73"/>
  <c r="M39" i="73"/>
  <c r="L40" i="73"/>
  <c r="M40" i="73"/>
  <c r="L41" i="73"/>
  <c r="M41" i="73"/>
  <c r="L42" i="73"/>
  <c r="M42" i="73"/>
  <c r="L43" i="73"/>
  <c r="M43" i="73"/>
  <c r="M56" i="73"/>
  <c r="L56" i="73"/>
  <c r="M81" i="73"/>
  <c r="L81" i="73"/>
  <c r="K81" i="73"/>
  <c r="K25" i="80"/>
  <c r="K24" i="80"/>
  <c r="K23" i="80"/>
  <c r="K22" i="80"/>
  <c r="K21" i="80"/>
  <c r="K20" i="80"/>
  <c r="K19" i="80"/>
  <c r="K18" i="80"/>
  <c r="K17" i="80"/>
  <c r="K16" i="80"/>
  <c r="K15" i="80"/>
  <c r="K14" i="80"/>
  <c r="K13" i="80"/>
  <c r="K12" i="80"/>
  <c r="K11" i="80"/>
  <c r="K10" i="80"/>
  <c r="K9" i="80"/>
  <c r="K8" i="80"/>
  <c r="K7" i="80"/>
  <c r="K6" i="80"/>
  <c r="K5" i="80"/>
  <c r="K4" i="80"/>
  <c r="K3" i="80"/>
  <c r="O83" i="73"/>
  <c r="P83" i="73"/>
  <c r="Q83" i="73"/>
  <c r="R83" i="73"/>
  <c r="S83" i="73"/>
  <c r="N83" i="73"/>
  <c r="E81" i="73"/>
  <c r="G94" i="77"/>
  <c r="G91" i="77"/>
  <c r="G92" i="77"/>
  <c r="G93" i="77"/>
  <c r="O118" i="73"/>
  <c r="P118" i="73"/>
  <c r="Q118" i="73"/>
  <c r="R118" i="73"/>
  <c r="O107" i="73"/>
  <c r="P107" i="73"/>
  <c r="Q107" i="73"/>
  <c r="R107" i="73"/>
  <c r="O88" i="73"/>
  <c r="P88" i="73"/>
  <c r="Q88" i="73"/>
  <c r="R88" i="73"/>
  <c r="O76" i="73"/>
  <c r="P76" i="73"/>
  <c r="Q76" i="73"/>
  <c r="R76" i="73"/>
  <c r="O67" i="73"/>
  <c r="P67" i="73"/>
  <c r="Q67" i="73"/>
  <c r="R67" i="73"/>
  <c r="O46" i="73"/>
  <c r="P46" i="73"/>
  <c r="Q46" i="73"/>
  <c r="R46" i="73"/>
  <c r="O17" i="73"/>
  <c r="P17" i="73"/>
  <c r="Q17" i="73"/>
  <c r="R17" i="73"/>
  <c r="K30" i="79"/>
  <c r="K31" i="79"/>
  <c r="K32" i="79"/>
  <c r="K33" i="79"/>
  <c r="K34" i="79"/>
  <c r="K35" i="79"/>
  <c r="K29" i="79"/>
  <c r="K28" i="79"/>
  <c r="K27" i="79"/>
  <c r="K26" i="79"/>
  <c r="K25" i="79"/>
  <c r="K24" i="79"/>
  <c r="K23" i="79"/>
  <c r="K22" i="79"/>
  <c r="K21" i="79"/>
  <c r="K20" i="79"/>
  <c r="K19" i="79"/>
  <c r="K18" i="79"/>
  <c r="K17" i="79"/>
  <c r="K16" i="79"/>
  <c r="K15" i="79"/>
  <c r="K14" i="79"/>
  <c r="K13" i="79"/>
  <c r="K12" i="79"/>
  <c r="K11" i="79"/>
  <c r="K10" i="79"/>
  <c r="K9" i="79"/>
  <c r="K8" i="79"/>
  <c r="K7" i="79"/>
  <c r="K6" i="79"/>
  <c r="K5" i="79"/>
  <c r="K4" i="79"/>
  <c r="K3" i="79"/>
  <c r="J87" i="73"/>
  <c r="K87" i="73"/>
  <c r="L87" i="73"/>
  <c r="M87" i="73"/>
  <c r="E87" i="73"/>
  <c r="E29" i="73"/>
  <c r="J12" i="73"/>
  <c r="K12" i="73"/>
  <c r="E12" i="73"/>
  <c r="K4" i="73"/>
  <c r="J4" i="73"/>
  <c r="L7" i="73"/>
  <c r="M7" i="73"/>
  <c r="L8" i="73"/>
  <c r="M8" i="73"/>
  <c r="L9" i="73"/>
  <c r="M9" i="73"/>
  <c r="L11" i="73"/>
  <c r="M11" i="73"/>
  <c r="L10" i="73"/>
  <c r="M10" i="73"/>
  <c r="L6" i="73"/>
  <c r="M6" i="73"/>
  <c r="L5" i="73"/>
  <c r="M5" i="73"/>
  <c r="L14" i="73"/>
  <c r="M14" i="73"/>
  <c r="L15" i="73"/>
  <c r="M15" i="73"/>
  <c r="L13" i="73"/>
  <c r="M13" i="73"/>
  <c r="L4" i="73"/>
  <c r="M4" i="73"/>
  <c r="L12" i="73"/>
  <c r="M12" i="73"/>
  <c r="D4" i="77"/>
  <c r="D5" i="77"/>
  <c r="D6" i="77"/>
  <c r="D7" i="77"/>
  <c r="D8" i="77"/>
  <c r="D9" i="77"/>
  <c r="D10" i="77"/>
  <c r="D11" i="77"/>
  <c r="D12" i="77"/>
  <c r="D13" i="77"/>
  <c r="D14" i="77"/>
  <c r="D15" i="77"/>
  <c r="D16" i="77"/>
  <c r="D17" i="77"/>
  <c r="D18" i="77"/>
  <c r="D19" i="77"/>
  <c r="D20" i="77"/>
  <c r="D21" i="77"/>
  <c r="D22" i="77"/>
  <c r="D23" i="77"/>
  <c r="D24" i="77"/>
  <c r="D25" i="77"/>
  <c r="D26" i="77"/>
  <c r="D27" i="77"/>
  <c r="D28" i="77"/>
  <c r="D29" i="77"/>
  <c r="D30" i="77"/>
  <c r="D31" i="77"/>
  <c r="D32" i="77"/>
  <c r="D33" i="77"/>
  <c r="D34" i="77"/>
  <c r="D35" i="77"/>
  <c r="D36" i="77"/>
  <c r="D37" i="77"/>
  <c r="D38" i="77"/>
  <c r="D39" i="77"/>
  <c r="D40" i="77"/>
  <c r="D41" i="77"/>
  <c r="D42" i="77"/>
  <c r="D43" i="77"/>
  <c r="D44" i="77"/>
  <c r="D45" i="77"/>
  <c r="D46" i="77"/>
  <c r="D47" i="77"/>
  <c r="D48" i="77"/>
  <c r="D49" i="77"/>
  <c r="D50" i="77"/>
  <c r="D51" i="77"/>
  <c r="D52" i="77"/>
  <c r="D53" i="77"/>
  <c r="D54" i="77"/>
  <c r="D55" i="77"/>
  <c r="D56" i="77"/>
  <c r="D57" i="77"/>
  <c r="D58" i="77"/>
  <c r="D59" i="77"/>
  <c r="D60" i="77"/>
  <c r="D61" i="77"/>
  <c r="D62" i="77"/>
  <c r="D63" i="77"/>
  <c r="D64" i="77"/>
  <c r="D65" i="77"/>
  <c r="D66" i="77"/>
  <c r="D67" i="77"/>
  <c r="D68" i="77"/>
  <c r="D69" i="77"/>
  <c r="D70" i="77"/>
  <c r="D71" i="77"/>
  <c r="D72" i="77"/>
  <c r="D73" i="77"/>
  <c r="D74" i="77"/>
  <c r="D75" i="77"/>
  <c r="D76" i="77"/>
  <c r="D77" i="77"/>
  <c r="D78" i="77"/>
  <c r="D79" i="77"/>
  <c r="D80" i="77"/>
  <c r="D81" i="77"/>
  <c r="D82" i="77"/>
  <c r="D83" i="77"/>
  <c r="D84" i="77"/>
  <c r="E6" i="73"/>
  <c r="E5" i="73"/>
  <c r="E14" i="73"/>
  <c r="E15" i="73"/>
  <c r="E13" i="73"/>
  <c r="E4" i="73"/>
  <c r="K96" i="73"/>
  <c r="L96" i="73"/>
  <c r="M96" i="73"/>
  <c r="K91" i="73"/>
  <c r="L91" i="73"/>
  <c r="M91" i="73"/>
  <c r="K94" i="73"/>
  <c r="L94" i="73"/>
  <c r="M94" i="73"/>
  <c r="K95" i="73"/>
  <c r="L95" i="73"/>
  <c r="M95" i="73"/>
  <c r="K100" i="73"/>
  <c r="L100" i="73"/>
  <c r="M100" i="73"/>
  <c r="K101" i="73"/>
  <c r="L101" i="73"/>
  <c r="M101" i="73"/>
  <c r="K102" i="73"/>
  <c r="L102" i="73"/>
  <c r="M102" i="73"/>
  <c r="K103" i="73"/>
  <c r="L103" i="73"/>
  <c r="M103" i="73"/>
  <c r="K104" i="73"/>
  <c r="L104" i="73"/>
  <c r="M104" i="73"/>
  <c r="K105" i="73"/>
  <c r="L105" i="73"/>
  <c r="M105" i="73"/>
  <c r="K97" i="73"/>
  <c r="L97" i="73"/>
  <c r="M97" i="73"/>
  <c r="N107" i="73"/>
  <c r="N17" i="73"/>
  <c r="J30" i="73"/>
  <c r="D87" i="77"/>
  <c r="D88" i="77"/>
  <c r="D86" i="77"/>
  <c r="D85" i="77"/>
  <c r="D89" i="77"/>
  <c r="D3" i="77"/>
  <c r="K13" i="77"/>
  <c r="K12" i="77"/>
  <c r="K32" i="77"/>
  <c r="K4" i="77"/>
  <c r="K16" i="77"/>
  <c r="K10" i="77"/>
  <c r="K21" i="77"/>
  <c r="K38" i="77"/>
  <c r="K39" i="77"/>
  <c r="K30" i="77"/>
  <c r="K25" i="77"/>
  <c r="K33" i="77"/>
  <c r="K14" i="77"/>
  <c r="K18" i="77"/>
  <c r="K37" i="77"/>
  <c r="K41" i="77"/>
  <c r="K36" i="77"/>
  <c r="K31" i="77"/>
  <c r="K29" i="77"/>
  <c r="K27" i="77"/>
  <c r="K24" i="77"/>
  <c r="K23" i="77"/>
  <c r="K17" i="77"/>
  <c r="K40" i="77"/>
  <c r="K15" i="77"/>
  <c r="K34" i="77"/>
  <c r="K9" i="77"/>
  <c r="K8" i="77"/>
  <c r="K28" i="77"/>
  <c r="K6" i="77"/>
  <c r="K7" i="77"/>
  <c r="K22" i="77"/>
  <c r="K20" i="77"/>
  <c r="K19" i="77"/>
  <c r="K11" i="77"/>
  <c r="K3" i="77"/>
  <c r="K35" i="77"/>
  <c r="K26" i="77"/>
  <c r="K5" i="77"/>
  <c r="K115" i="73"/>
  <c r="L115" i="73"/>
  <c r="M115" i="73"/>
  <c r="K113" i="73"/>
  <c r="L113" i="73"/>
  <c r="M113" i="73"/>
  <c r="K117" i="73"/>
  <c r="L117" i="73"/>
  <c r="M117" i="73"/>
  <c r="K114" i="73"/>
  <c r="L114" i="73"/>
  <c r="M114" i="73"/>
  <c r="K70" i="73"/>
  <c r="K74" i="73"/>
  <c r="K72" i="73"/>
  <c r="K73" i="73"/>
  <c r="J73" i="73"/>
  <c r="J58" i="73"/>
  <c r="J56" i="73"/>
  <c r="J59" i="73"/>
  <c r="K58" i="73"/>
  <c r="K50" i="73"/>
  <c r="K48" i="73"/>
  <c r="K55" i="73"/>
  <c r="K56" i="73"/>
  <c r="K49" i="73"/>
  <c r="K59" i="73"/>
  <c r="K54" i="73"/>
  <c r="K62" i="73"/>
  <c r="K60" i="73"/>
  <c r="K63" i="73"/>
  <c r="K64" i="73"/>
  <c r="K65" i="73"/>
  <c r="K61" i="73"/>
  <c r="K53" i="73"/>
  <c r="K52" i="73"/>
  <c r="K57" i="73"/>
  <c r="K19" i="73"/>
  <c r="K28" i="73"/>
  <c r="K31" i="73"/>
  <c r="K32" i="73"/>
  <c r="K33" i="73"/>
  <c r="K26" i="73"/>
  <c r="K35" i="73"/>
  <c r="K36" i="73"/>
  <c r="K24" i="73"/>
  <c r="K37" i="73"/>
  <c r="K30" i="73"/>
  <c r="K25" i="73"/>
  <c r="K38" i="73"/>
  <c r="K27" i="73"/>
  <c r="K22" i="73"/>
  <c r="K23" i="73"/>
  <c r="K39" i="73"/>
  <c r="K40" i="73"/>
  <c r="K41" i="73"/>
  <c r="K42" i="73"/>
  <c r="K43" i="73"/>
  <c r="K20" i="73"/>
  <c r="K34" i="73"/>
  <c r="K2" i="73"/>
  <c r="K6" i="73"/>
  <c r="K5" i="73"/>
  <c r="K14" i="73"/>
  <c r="K15" i="73"/>
  <c r="K3" i="73"/>
  <c r="K7" i="73"/>
  <c r="K11" i="73"/>
  <c r="K13" i="73"/>
  <c r="K9" i="73"/>
  <c r="K10" i="73"/>
  <c r="K8" i="73"/>
  <c r="E61" i="73"/>
  <c r="E43" i="73"/>
  <c r="E105" i="73"/>
  <c r="E115" i="73"/>
  <c r="E113" i="73"/>
  <c r="E117" i="73"/>
  <c r="E42" i="73"/>
  <c r="E74" i="73"/>
  <c r="E104" i="73"/>
  <c r="E41" i="73"/>
  <c r="E103" i="73"/>
  <c r="E65" i="73"/>
  <c r="E40" i="73"/>
  <c r="E116" i="73"/>
  <c r="E114" i="73"/>
  <c r="E64" i="73"/>
  <c r="E63" i="73"/>
  <c r="E102" i="73"/>
  <c r="E101" i="73"/>
  <c r="E100" i="73"/>
  <c r="E30" i="73"/>
  <c r="E86" i="73"/>
  <c r="J96" i="73"/>
  <c r="E96" i="73"/>
  <c r="J93" i="73"/>
  <c r="J91" i="73"/>
  <c r="J94" i="73"/>
  <c r="E73" i="73"/>
  <c r="E58" i="73"/>
  <c r="E56" i="73"/>
  <c r="E62" i="73"/>
  <c r="E59" i="73"/>
  <c r="E60" i="73"/>
  <c r="J55" i="73"/>
  <c r="E39" i="73"/>
  <c r="J38" i="73"/>
  <c r="E38" i="73"/>
  <c r="J37" i="73"/>
  <c r="E37" i="73"/>
  <c r="J36" i="73"/>
  <c r="E36" i="73"/>
  <c r="E35" i="73"/>
  <c r="E26" i="73"/>
  <c r="J32" i="73"/>
  <c r="J33" i="73"/>
  <c r="J26" i="73"/>
  <c r="J35" i="73"/>
  <c r="J29" i="73"/>
  <c r="E33" i="73"/>
  <c r="J34" i="73"/>
  <c r="J28" i="73"/>
  <c r="J31" i="73"/>
  <c r="E32" i="73"/>
  <c r="E31" i="73"/>
  <c r="E28" i="73"/>
  <c r="J15" i="73"/>
  <c r="E7" i="73"/>
  <c r="E3" i="73"/>
  <c r="E11" i="73"/>
  <c r="E8" i="73"/>
  <c r="J6" i="73"/>
  <c r="J5" i="73"/>
  <c r="J14" i="73"/>
  <c r="J8" i="73"/>
  <c r="D11" i="76"/>
  <c r="K82" i="73"/>
  <c r="L82" i="73"/>
  <c r="M82" i="73"/>
  <c r="G35" i="76"/>
  <c r="G36" i="76"/>
  <c r="K26" i="76"/>
  <c r="K19" i="76"/>
  <c r="K9" i="76"/>
  <c r="K21" i="76"/>
  <c r="K18" i="76"/>
  <c r="K25" i="76"/>
  <c r="K8" i="76"/>
  <c r="K32" i="76"/>
  <c r="K29" i="76"/>
  <c r="K30" i="76"/>
  <c r="K28" i="76"/>
  <c r="K23" i="76"/>
  <c r="K22" i="76"/>
  <c r="K16" i="76"/>
  <c r="K24" i="76"/>
  <c r="K31" i="76"/>
  <c r="K20" i="76"/>
  <c r="K15" i="76"/>
  <c r="K13" i="76"/>
  <c r="K7" i="76"/>
  <c r="K17" i="76"/>
  <c r="K11" i="76"/>
  <c r="K14" i="76"/>
  <c r="K6" i="76"/>
  <c r="K5" i="76"/>
  <c r="K4" i="76"/>
  <c r="K27" i="76"/>
  <c r="K12" i="76"/>
  <c r="K10" i="76"/>
  <c r="K3" i="76"/>
  <c r="AM121" i="73"/>
  <c r="AL121" i="73"/>
  <c r="AK121" i="73"/>
  <c r="AO121" i="73"/>
  <c r="AJ121" i="73"/>
  <c r="AI121" i="73"/>
  <c r="AH121" i="73"/>
  <c r="AG121" i="73"/>
  <c r="E94" i="73"/>
  <c r="M86" i="73"/>
  <c r="L86" i="73"/>
  <c r="K86" i="73"/>
  <c r="J86" i="73"/>
  <c r="J70" i="73"/>
  <c r="E25" i="73"/>
  <c r="J25" i="73"/>
  <c r="K29" i="73"/>
  <c r="J10" i="73"/>
  <c r="E82" i="73"/>
  <c r="E10" i="73"/>
  <c r="H115" i="75"/>
  <c r="E115" i="75"/>
  <c r="P92" i="75"/>
  <c r="L92" i="75"/>
  <c r="G114" i="75"/>
  <c r="C114" i="75"/>
  <c r="P90" i="75"/>
  <c r="L90" i="75"/>
  <c r="G113" i="75"/>
  <c r="C113" i="75"/>
  <c r="P114" i="75"/>
  <c r="L114" i="75"/>
  <c r="G112" i="75"/>
  <c r="C112" i="75"/>
  <c r="P113" i="75"/>
  <c r="L113" i="75"/>
  <c r="G111" i="75"/>
  <c r="C111" i="75"/>
  <c r="P112" i="75"/>
  <c r="L112" i="75"/>
  <c r="G110" i="75"/>
  <c r="C110" i="75"/>
  <c r="P111" i="75"/>
  <c r="L111" i="75"/>
  <c r="G109" i="75"/>
  <c r="C109" i="75"/>
  <c r="P110" i="75"/>
  <c r="L110" i="75"/>
  <c r="G108" i="75"/>
  <c r="C108" i="75"/>
  <c r="P109" i="75"/>
  <c r="L109" i="75"/>
  <c r="G107" i="75"/>
  <c r="C107" i="75"/>
  <c r="P108" i="75"/>
  <c r="L108" i="75"/>
  <c r="G106" i="75"/>
  <c r="C106" i="75"/>
  <c r="P107" i="75"/>
  <c r="L107" i="75"/>
  <c r="G105" i="75"/>
  <c r="C105" i="75"/>
  <c r="P106" i="75"/>
  <c r="L106" i="75"/>
  <c r="G104" i="75"/>
  <c r="C104" i="75"/>
  <c r="P105" i="75"/>
  <c r="L105" i="75"/>
  <c r="G103" i="75"/>
  <c r="C103" i="75"/>
  <c r="P104" i="75"/>
  <c r="L104" i="75"/>
  <c r="G102" i="75"/>
  <c r="C102" i="75"/>
  <c r="P103" i="75"/>
  <c r="L103" i="75"/>
  <c r="G101" i="75"/>
  <c r="C101" i="75"/>
  <c r="P102" i="75"/>
  <c r="L102" i="75"/>
  <c r="G100" i="75"/>
  <c r="C100" i="75"/>
  <c r="P101" i="75"/>
  <c r="L101" i="75"/>
  <c r="G98" i="75"/>
  <c r="C98" i="75"/>
  <c r="P100" i="75"/>
  <c r="L100" i="75"/>
  <c r="G99" i="75"/>
  <c r="C99" i="75"/>
  <c r="P99" i="75"/>
  <c r="L99" i="75"/>
  <c r="G97" i="75"/>
  <c r="C97" i="75"/>
  <c r="P98" i="75"/>
  <c r="L98" i="75"/>
  <c r="G96" i="75"/>
  <c r="C96" i="75"/>
  <c r="P97" i="75"/>
  <c r="L97" i="75"/>
  <c r="G95" i="75"/>
  <c r="C95" i="75"/>
  <c r="P96" i="75"/>
  <c r="L96" i="75"/>
  <c r="G94" i="75"/>
  <c r="C94" i="75"/>
  <c r="P95" i="75"/>
  <c r="L95" i="75"/>
  <c r="G93" i="75"/>
  <c r="C93" i="75"/>
  <c r="P94" i="75"/>
  <c r="L94" i="75"/>
  <c r="G92" i="75"/>
  <c r="C92" i="75"/>
  <c r="P93" i="75"/>
  <c r="L93" i="75"/>
  <c r="G91" i="75"/>
  <c r="C91" i="75"/>
  <c r="P91" i="75"/>
  <c r="L91" i="75"/>
  <c r="G90" i="75"/>
  <c r="C90" i="75"/>
  <c r="Q87" i="75"/>
  <c r="N87" i="75"/>
  <c r="H87" i="75"/>
  <c r="E87" i="75"/>
  <c r="P86" i="75"/>
  <c r="L86" i="75"/>
  <c r="G76" i="75"/>
  <c r="C76" i="75"/>
  <c r="P85" i="75"/>
  <c r="L85" i="75"/>
  <c r="G86" i="75"/>
  <c r="P84" i="75"/>
  <c r="L84" i="75"/>
  <c r="G85" i="75"/>
  <c r="C85" i="75"/>
  <c r="P83" i="75"/>
  <c r="L83" i="75"/>
  <c r="G84" i="75"/>
  <c r="C84" i="75"/>
  <c r="P82" i="75"/>
  <c r="L82" i="75"/>
  <c r="G83" i="75"/>
  <c r="P81" i="75"/>
  <c r="L81" i="75"/>
  <c r="G82" i="75"/>
  <c r="C82" i="75"/>
  <c r="P80" i="75"/>
  <c r="L80" i="75"/>
  <c r="G81" i="75"/>
  <c r="C81" i="75"/>
  <c r="P79" i="75"/>
  <c r="L79" i="75"/>
  <c r="G80" i="75"/>
  <c r="C80" i="75"/>
  <c r="P78" i="75"/>
  <c r="L78" i="75"/>
  <c r="G79" i="75"/>
  <c r="C79" i="75"/>
  <c r="P77" i="75"/>
  <c r="L77" i="75"/>
  <c r="G78" i="75"/>
  <c r="C78" i="75"/>
  <c r="P76" i="75"/>
  <c r="L76" i="75"/>
  <c r="G77" i="75"/>
  <c r="C77" i="75"/>
  <c r="P75" i="75"/>
  <c r="L75" i="75"/>
  <c r="G75" i="75"/>
  <c r="C75" i="75"/>
  <c r="P74" i="75"/>
  <c r="L74" i="75"/>
  <c r="G74" i="75"/>
  <c r="C74" i="75"/>
  <c r="P73" i="75"/>
  <c r="L73" i="75"/>
  <c r="G73" i="75"/>
  <c r="P72" i="75"/>
  <c r="L72" i="75"/>
  <c r="G72" i="75"/>
  <c r="C72" i="75"/>
  <c r="P71" i="75"/>
  <c r="L71" i="75"/>
  <c r="G71" i="75"/>
  <c r="P70" i="75"/>
  <c r="L70" i="75"/>
  <c r="G70" i="75"/>
  <c r="P69" i="75"/>
  <c r="L69" i="75"/>
  <c r="G69" i="75"/>
  <c r="C69" i="75"/>
  <c r="P68" i="75"/>
  <c r="L68" i="75"/>
  <c r="G68" i="75"/>
  <c r="C68" i="75"/>
  <c r="P67" i="75"/>
  <c r="L67" i="75"/>
  <c r="G67" i="75"/>
  <c r="C67" i="75"/>
  <c r="P66" i="75"/>
  <c r="L66" i="75"/>
  <c r="G66" i="75"/>
  <c r="P65" i="75"/>
  <c r="L65" i="75"/>
  <c r="G65" i="75"/>
  <c r="C65" i="75"/>
  <c r="P64" i="75"/>
  <c r="L64" i="75"/>
  <c r="G64" i="75"/>
  <c r="C64" i="75"/>
  <c r="P63" i="75"/>
  <c r="L63" i="75"/>
  <c r="G63" i="75"/>
  <c r="C63" i="75"/>
  <c r="P62" i="75"/>
  <c r="L62" i="75"/>
  <c r="G62" i="75"/>
  <c r="C62" i="75"/>
  <c r="Q57" i="75"/>
  <c r="N57" i="75"/>
  <c r="H57" i="75"/>
  <c r="E57" i="75"/>
  <c r="P50" i="75"/>
  <c r="L50" i="75"/>
  <c r="G56" i="75"/>
  <c r="C56" i="75"/>
  <c r="P56" i="75"/>
  <c r="L56" i="75"/>
  <c r="G55" i="75"/>
  <c r="C55" i="75"/>
  <c r="P53" i="75"/>
  <c r="L53" i="75"/>
  <c r="G54" i="75"/>
  <c r="C54" i="75"/>
  <c r="P55" i="75"/>
  <c r="L55" i="75"/>
  <c r="G53" i="75"/>
  <c r="C53" i="75"/>
  <c r="P54" i="75"/>
  <c r="L54" i="75"/>
  <c r="G52" i="75"/>
  <c r="C52" i="75"/>
  <c r="P52" i="75"/>
  <c r="L52" i="75"/>
  <c r="G51" i="75"/>
  <c r="C51" i="75"/>
  <c r="P51" i="75"/>
  <c r="L51" i="75"/>
  <c r="G50" i="75"/>
  <c r="C50" i="75"/>
  <c r="P49" i="75"/>
  <c r="L49" i="75"/>
  <c r="G49" i="75"/>
  <c r="C49" i="75"/>
  <c r="P48" i="75"/>
  <c r="L48" i="75"/>
  <c r="G48" i="75"/>
  <c r="C48" i="75"/>
  <c r="P47" i="75"/>
  <c r="L47" i="75"/>
  <c r="G47" i="75"/>
  <c r="C47" i="75"/>
  <c r="P46" i="75"/>
  <c r="L46" i="75"/>
  <c r="G46" i="75"/>
  <c r="C46" i="75"/>
  <c r="P45" i="75"/>
  <c r="L45" i="75"/>
  <c r="G45" i="75"/>
  <c r="C45" i="75"/>
  <c r="P44" i="75"/>
  <c r="L44" i="75"/>
  <c r="G44" i="75"/>
  <c r="C44" i="75"/>
  <c r="P43" i="75"/>
  <c r="L43" i="75"/>
  <c r="G43" i="75"/>
  <c r="C43" i="75"/>
  <c r="P42" i="75"/>
  <c r="L42" i="75"/>
  <c r="G42" i="75"/>
  <c r="C42" i="75"/>
  <c r="P41" i="75"/>
  <c r="L41" i="75"/>
  <c r="G41" i="75"/>
  <c r="C41" i="75"/>
  <c r="P38" i="75"/>
  <c r="L38" i="75"/>
  <c r="G40" i="75"/>
  <c r="C40" i="75"/>
  <c r="P40" i="75"/>
  <c r="L40" i="75"/>
  <c r="G39" i="75"/>
  <c r="C39" i="75"/>
  <c r="P39" i="75"/>
  <c r="L39" i="75"/>
  <c r="G38" i="75"/>
  <c r="C38" i="75"/>
  <c r="P37" i="75"/>
  <c r="G37" i="75"/>
  <c r="C37" i="75"/>
  <c r="P36" i="75"/>
  <c r="G36" i="75"/>
  <c r="C36" i="75"/>
  <c r="P35" i="75"/>
  <c r="L35" i="75"/>
  <c r="G35" i="75"/>
  <c r="C35" i="75"/>
  <c r="P34" i="75"/>
  <c r="L34" i="75"/>
  <c r="G34" i="75"/>
  <c r="C34" i="75"/>
  <c r="P33" i="75"/>
  <c r="L33" i="75"/>
  <c r="G33" i="75"/>
  <c r="C33" i="75"/>
  <c r="P32" i="75"/>
  <c r="L32" i="75"/>
  <c r="G32" i="75"/>
  <c r="C32" i="75"/>
  <c r="Q29" i="75"/>
  <c r="N29" i="75"/>
  <c r="H29" i="75"/>
  <c r="E29" i="75"/>
  <c r="P28" i="75"/>
  <c r="L28" i="75"/>
  <c r="G28" i="75"/>
  <c r="C28" i="75"/>
  <c r="P27" i="75"/>
  <c r="L27" i="75"/>
  <c r="G27" i="75"/>
  <c r="C27" i="75"/>
  <c r="P26" i="75"/>
  <c r="L26" i="75"/>
  <c r="G26" i="75"/>
  <c r="C26" i="75"/>
  <c r="P25" i="75"/>
  <c r="L25" i="75"/>
  <c r="G25" i="75"/>
  <c r="C25" i="75"/>
  <c r="P24" i="75"/>
  <c r="L24" i="75"/>
  <c r="G24" i="75"/>
  <c r="C24" i="75"/>
  <c r="P23" i="75"/>
  <c r="L23" i="75"/>
  <c r="G23" i="75"/>
  <c r="C23" i="75"/>
  <c r="P22" i="75"/>
  <c r="L22" i="75"/>
  <c r="G22" i="75"/>
  <c r="C22" i="75"/>
  <c r="P21" i="75"/>
  <c r="L21" i="75"/>
  <c r="G21" i="75"/>
  <c r="C21" i="75"/>
  <c r="P20" i="75"/>
  <c r="L20" i="75"/>
  <c r="G20" i="75"/>
  <c r="C20" i="75"/>
  <c r="P19" i="75"/>
  <c r="L19" i="75"/>
  <c r="G19" i="75"/>
  <c r="C19" i="75"/>
  <c r="P18" i="75"/>
  <c r="L18" i="75"/>
  <c r="G18" i="75"/>
  <c r="C18" i="75"/>
  <c r="P17" i="75"/>
  <c r="L17" i="75"/>
  <c r="G17" i="75"/>
  <c r="C17" i="75"/>
  <c r="P16" i="75"/>
  <c r="L16" i="75"/>
  <c r="G16" i="75"/>
  <c r="C16" i="75"/>
  <c r="P15" i="75"/>
  <c r="L15" i="75"/>
  <c r="G15" i="75"/>
  <c r="C15" i="75"/>
  <c r="P14" i="75"/>
  <c r="L14" i="75"/>
  <c r="G14" i="75"/>
  <c r="C14" i="75"/>
  <c r="P13" i="75"/>
  <c r="L13" i="75"/>
  <c r="G13" i="75"/>
  <c r="C13" i="75"/>
  <c r="P12" i="75"/>
  <c r="L12" i="75"/>
  <c r="G12" i="75"/>
  <c r="C12" i="75"/>
  <c r="P11" i="75"/>
  <c r="L11" i="75"/>
  <c r="G11" i="75"/>
  <c r="C11" i="75"/>
  <c r="P10" i="75"/>
  <c r="L10" i="75"/>
  <c r="G10" i="75"/>
  <c r="C10" i="75"/>
  <c r="P9" i="75"/>
  <c r="L9" i="75"/>
  <c r="G9" i="75"/>
  <c r="C9" i="75"/>
  <c r="P8" i="75"/>
  <c r="L8" i="75"/>
  <c r="G8" i="75"/>
  <c r="C8" i="75"/>
  <c r="P7" i="75"/>
  <c r="L7" i="75"/>
  <c r="G7" i="75"/>
  <c r="C7" i="75"/>
  <c r="P6" i="75"/>
  <c r="L6" i="75"/>
  <c r="G6" i="75"/>
  <c r="C6" i="75"/>
  <c r="P5" i="75"/>
  <c r="L5" i="75"/>
  <c r="G5" i="75"/>
  <c r="C5" i="75"/>
  <c r="P4" i="75"/>
  <c r="L4" i="75"/>
  <c r="G4" i="75"/>
  <c r="C4" i="75"/>
  <c r="D4" i="74"/>
  <c r="D5" i="74"/>
  <c r="D6" i="74"/>
  <c r="D7" i="74"/>
  <c r="D8" i="74"/>
  <c r="D9" i="74"/>
  <c r="D10" i="74"/>
  <c r="D11" i="74"/>
  <c r="D12" i="74"/>
  <c r="D13" i="74"/>
  <c r="D14" i="74"/>
  <c r="D15" i="74"/>
  <c r="D16" i="74"/>
  <c r="D17" i="74"/>
  <c r="D18" i="74"/>
  <c r="D19" i="74"/>
  <c r="D20" i="74"/>
  <c r="D21" i="74"/>
  <c r="D22" i="74"/>
  <c r="D23" i="74"/>
  <c r="D24" i="74"/>
  <c r="D25" i="74"/>
  <c r="D26" i="74"/>
  <c r="D27" i="74"/>
  <c r="D28" i="74"/>
  <c r="D32" i="74"/>
  <c r="D29" i="74"/>
  <c r="D30" i="74"/>
  <c r="D31" i="74"/>
  <c r="D33" i="74"/>
  <c r="D34" i="74"/>
  <c r="D35" i="74"/>
  <c r="D36" i="74"/>
  <c r="D37" i="74"/>
  <c r="D38" i="74"/>
  <c r="D39" i="74"/>
  <c r="D40" i="74"/>
  <c r="D41" i="74"/>
  <c r="D3" i="74"/>
  <c r="E111" i="73"/>
  <c r="E112" i="73"/>
  <c r="E109" i="73"/>
  <c r="E110" i="73"/>
  <c r="E97" i="73"/>
  <c r="E95" i="73"/>
  <c r="E99" i="73"/>
  <c r="E93" i="73"/>
  <c r="E91" i="73"/>
  <c r="E92" i="73"/>
  <c r="E90" i="73"/>
  <c r="E80" i="73"/>
  <c r="E79" i="73"/>
  <c r="E78" i="73"/>
  <c r="E70" i="73"/>
  <c r="E69" i="73"/>
  <c r="E71" i="73"/>
  <c r="E72" i="73"/>
  <c r="E49" i="73"/>
  <c r="E57" i="73"/>
  <c r="E54" i="73"/>
  <c r="E55" i="73"/>
  <c r="E50" i="73"/>
  <c r="E53" i="73"/>
  <c r="E48" i="73"/>
  <c r="E52" i="73"/>
  <c r="E51" i="73"/>
  <c r="E20" i="73"/>
  <c r="E22" i="73"/>
  <c r="E24" i="73"/>
  <c r="E27" i="73"/>
  <c r="E23" i="73"/>
  <c r="E34" i="73"/>
  <c r="E19" i="73"/>
  <c r="E21" i="73"/>
  <c r="G44" i="74"/>
  <c r="G43" i="74"/>
  <c r="K10" i="74"/>
  <c r="K20" i="74"/>
  <c r="K21" i="74"/>
  <c r="K22" i="74"/>
  <c r="K3" i="74"/>
  <c r="K9" i="74"/>
  <c r="K11" i="74"/>
  <c r="K16" i="74"/>
  <c r="K18" i="74"/>
  <c r="K24" i="74"/>
  <c r="K26" i="74"/>
  <c r="K37" i="74"/>
  <c r="K13" i="74"/>
  <c r="K19" i="74"/>
  <c r="K25" i="74"/>
  <c r="K36" i="74"/>
  <c r="K28" i="74"/>
  <c r="K31" i="74"/>
  <c r="K33" i="74"/>
  <c r="K40" i="74"/>
  <c r="K29" i="74"/>
  <c r="K12" i="74"/>
  <c r="K17" i="74"/>
  <c r="K27" i="74"/>
  <c r="K30" i="74"/>
  <c r="K35" i="74"/>
  <c r="K38" i="74"/>
  <c r="K39" i="74"/>
  <c r="K14" i="74"/>
  <c r="K23" i="74"/>
  <c r="K32" i="74"/>
  <c r="K34" i="74"/>
  <c r="K8" i="74"/>
  <c r="K5" i="74"/>
  <c r="K4" i="74"/>
  <c r="K15" i="74"/>
  <c r="K6" i="74"/>
  <c r="K7" i="74"/>
  <c r="AF121" i="73"/>
  <c r="K111" i="73"/>
  <c r="L111" i="73"/>
  <c r="M111" i="73"/>
  <c r="K112" i="73"/>
  <c r="L112" i="73"/>
  <c r="M112" i="73"/>
  <c r="K116" i="73"/>
  <c r="L116" i="73"/>
  <c r="M116" i="73"/>
  <c r="K99" i="73"/>
  <c r="L99" i="73"/>
  <c r="M99" i="73"/>
  <c r="K93" i="73"/>
  <c r="L93" i="73"/>
  <c r="M93" i="73"/>
  <c r="L52" i="73"/>
  <c r="M52" i="73"/>
  <c r="L48" i="73"/>
  <c r="M48" i="73"/>
  <c r="L53" i="73"/>
  <c r="M53" i="73"/>
  <c r="L50" i="73"/>
  <c r="M50" i="73"/>
  <c r="L49" i="73"/>
  <c r="M49" i="73"/>
  <c r="L57" i="73"/>
  <c r="M57" i="73"/>
  <c r="L54" i="73"/>
  <c r="M54" i="73"/>
  <c r="L55" i="73"/>
  <c r="M55" i="73"/>
  <c r="M51" i="73"/>
  <c r="L51" i="73"/>
  <c r="K51" i="73"/>
  <c r="L3" i="73"/>
  <c r="M3" i="73"/>
  <c r="E98" i="73"/>
  <c r="J78" i="73"/>
  <c r="J57" i="73"/>
  <c r="J51" i="73"/>
  <c r="J109" i="73"/>
  <c r="K109" i="73"/>
  <c r="L109" i="73"/>
  <c r="M109" i="73"/>
  <c r="E85" i="73"/>
  <c r="J53" i="73"/>
  <c r="J49" i="73"/>
  <c r="J50" i="73"/>
  <c r="J48" i="73"/>
  <c r="J52" i="73"/>
  <c r="J72" i="73"/>
  <c r="J9" i="73"/>
  <c r="J7" i="73"/>
  <c r="J3" i="73"/>
  <c r="AB17" i="73"/>
  <c r="V17" i="73"/>
  <c r="W17" i="73"/>
  <c r="X17" i="73"/>
  <c r="Y17" i="73"/>
  <c r="Z17" i="73"/>
  <c r="AA17" i="73"/>
  <c r="E9" i="73"/>
  <c r="E2" i="73"/>
  <c r="AB118" i="73"/>
  <c r="AA118" i="73"/>
  <c r="Z118" i="73"/>
  <c r="Y118" i="73"/>
  <c r="X118" i="73"/>
  <c r="W118" i="73"/>
  <c r="V118" i="73"/>
  <c r="U118" i="73"/>
  <c r="T118" i="73"/>
  <c r="S118" i="73"/>
  <c r="N118" i="73"/>
  <c r="M110" i="73"/>
  <c r="L110" i="73"/>
  <c r="K110" i="73"/>
  <c r="J110" i="73"/>
  <c r="AB107" i="73"/>
  <c r="AA107" i="73"/>
  <c r="Z107" i="73"/>
  <c r="Y107" i="73"/>
  <c r="X107" i="73"/>
  <c r="W107" i="73"/>
  <c r="W122" i="73"/>
  <c r="V107" i="73"/>
  <c r="U107" i="73"/>
  <c r="T107" i="73"/>
  <c r="S107" i="73"/>
  <c r="M92" i="73"/>
  <c r="L92" i="73"/>
  <c r="K92" i="73"/>
  <c r="J92" i="73"/>
  <c r="M90" i="73"/>
  <c r="L90" i="73"/>
  <c r="K90" i="73"/>
  <c r="J90" i="73"/>
  <c r="AB88" i="73"/>
  <c r="AA88" i="73"/>
  <c r="Z88" i="73"/>
  <c r="Y88" i="73"/>
  <c r="X88" i="73"/>
  <c r="W88" i="73"/>
  <c r="V88" i="73"/>
  <c r="U88" i="73"/>
  <c r="T88" i="73"/>
  <c r="S88" i="73"/>
  <c r="N88" i="73"/>
  <c r="M98" i="73"/>
  <c r="L98" i="73"/>
  <c r="K98" i="73"/>
  <c r="M85" i="73"/>
  <c r="L85" i="73"/>
  <c r="K85" i="73"/>
  <c r="M80" i="73"/>
  <c r="L80" i="73"/>
  <c r="K80" i="73"/>
  <c r="M79" i="73"/>
  <c r="L79" i="73"/>
  <c r="K79" i="73"/>
  <c r="M78" i="73"/>
  <c r="L78" i="73"/>
  <c r="K78" i="73"/>
  <c r="AB76" i="73"/>
  <c r="AA76" i="73"/>
  <c r="Z76" i="73"/>
  <c r="Y76" i="73"/>
  <c r="X76" i="73"/>
  <c r="W76" i="73"/>
  <c r="V76" i="73"/>
  <c r="U76" i="73"/>
  <c r="T76" i="73"/>
  <c r="S76" i="73"/>
  <c r="N76" i="73"/>
  <c r="M70" i="73"/>
  <c r="L70" i="73"/>
  <c r="M69" i="73"/>
  <c r="L69" i="73"/>
  <c r="K69" i="73"/>
  <c r="J69" i="73"/>
  <c r="M71" i="73"/>
  <c r="L71" i="73"/>
  <c r="K71" i="73"/>
  <c r="J71" i="73"/>
  <c r="M72" i="73"/>
  <c r="L72" i="73"/>
  <c r="AB67" i="73"/>
  <c r="AA67" i="73"/>
  <c r="Z67" i="73"/>
  <c r="Y67" i="73"/>
  <c r="X67" i="73"/>
  <c r="W67" i="73"/>
  <c r="V67" i="73"/>
  <c r="U67" i="73"/>
  <c r="T67" i="73"/>
  <c r="S67" i="73"/>
  <c r="N67" i="73"/>
  <c r="AB46" i="73"/>
  <c r="AA46" i="73"/>
  <c r="Z46" i="73"/>
  <c r="Y46" i="73"/>
  <c r="X46" i="73"/>
  <c r="W46" i="73"/>
  <c r="V46" i="73"/>
  <c r="U46" i="73"/>
  <c r="T46" i="73"/>
  <c r="S46" i="73"/>
  <c r="N46" i="73"/>
  <c r="J27" i="73"/>
  <c r="J23" i="73"/>
  <c r="J24" i="73"/>
  <c r="J22" i="73"/>
  <c r="M19" i="73"/>
  <c r="L19" i="73"/>
  <c r="J19" i="73"/>
  <c r="M20" i="73"/>
  <c r="L20" i="73"/>
  <c r="J20" i="73"/>
  <c r="M21" i="73"/>
  <c r="L21" i="73"/>
  <c r="K21" i="73"/>
  <c r="J21" i="73"/>
  <c r="M2" i="73"/>
  <c r="L2" i="73"/>
  <c r="J2" i="73"/>
  <c r="G35" i="72"/>
  <c r="G34" i="72"/>
  <c r="D3" i="72"/>
  <c r="K3" i="72"/>
  <c r="D4" i="72"/>
  <c r="K4" i="72"/>
  <c r="D5" i="72"/>
  <c r="K5" i="72"/>
  <c r="D6" i="72"/>
  <c r="K6" i="72"/>
  <c r="D7" i="72"/>
  <c r="K7" i="72"/>
  <c r="D8" i="72"/>
  <c r="K8" i="72"/>
  <c r="D9" i="72"/>
  <c r="K9" i="72"/>
  <c r="D10" i="72"/>
  <c r="K10" i="72"/>
  <c r="D11" i="72"/>
  <c r="K11" i="72"/>
  <c r="D12" i="72"/>
  <c r="K12" i="72"/>
  <c r="D13" i="72"/>
  <c r="K13" i="72"/>
  <c r="D14" i="72"/>
  <c r="K14" i="72"/>
  <c r="D15" i="72"/>
  <c r="K15" i="72"/>
  <c r="D16" i="72"/>
  <c r="K16" i="72"/>
  <c r="D17" i="72"/>
  <c r="K17" i="72"/>
  <c r="D18" i="72"/>
  <c r="K18" i="72"/>
  <c r="D19" i="72"/>
  <c r="K19" i="72"/>
  <c r="D20" i="72"/>
  <c r="K20" i="72"/>
  <c r="D21" i="72"/>
  <c r="K21" i="72"/>
  <c r="D22" i="72"/>
  <c r="K22" i="72"/>
  <c r="D23" i="72"/>
  <c r="K23" i="72"/>
  <c r="D24" i="72"/>
  <c r="K24" i="72"/>
  <c r="D25" i="72"/>
  <c r="K25" i="72"/>
  <c r="D26" i="72"/>
  <c r="K26" i="72"/>
  <c r="D27" i="72"/>
  <c r="K27" i="72"/>
  <c r="D28" i="72"/>
  <c r="K28" i="72"/>
  <c r="D29" i="72"/>
  <c r="K29" i="72"/>
  <c r="D30" i="72"/>
  <c r="K30" i="72"/>
  <c r="D31" i="72"/>
  <c r="K31" i="72"/>
  <c r="D32" i="72"/>
  <c r="K32" i="72"/>
  <c r="T122" i="73"/>
  <c r="S122" i="73"/>
  <c r="P122" i="73"/>
  <c r="X121" i="73"/>
  <c r="N121" i="73"/>
  <c r="N122" i="73"/>
  <c r="N123" i="73"/>
  <c r="O122" i="73"/>
  <c r="X122" i="73"/>
  <c r="AN121" i="73"/>
  <c r="AP121" i="73"/>
  <c r="Y122" i="73"/>
  <c r="Z122" i="73"/>
  <c r="R122" i="73"/>
  <c r="T121" i="73"/>
  <c r="T123" i="73"/>
  <c r="AB121" i="73"/>
  <c r="AA122" i="73"/>
  <c r="Q122" i="73"/>
  <c r="S121" i="73"/>
  <c r="AB122" i="73"/>
  <c r="V122" i="73"/>
  <c r="P121" i="73"/>
  <c r="P123" i="73"/>
  <c r="AA121" i="73"/>
  <c r="AA123" i="73"/>
  <c r="Y121" i="73"/>
  <c r="Z121" i="73"/>
  <c r="Z123" i="73"/>
  <c r="V121" i="73"/>
  <c r="O121" i="73"/>
  <c r="Q121" i="73"/>
  <c r="U121" i="73"/>
  <c r="U122" i="73"/>
  <c r="W121" i="73"/>
  <c r="W123" i="73"/>
  <c r="R121" i="73"/>
  <c r="S123" i="73"/>
  <c r="R123" i="73"/>
  <c r="L122" i="73"/>
  <c r="Q123" i="73"/>
  <c r="X123" i="73"/>
  <c r="V123" i="73"/>
  <c r="Y123" i="73"/>
  <c r="AB123" i="73"/>
  <c r="O123" i="73"/>
  <c r="L121" i="73"/>
  <c r="U123" i="73"/>
  <c r="L123" i="73"/>
</calcChain>
</file>

<file path=xl/sharedStrings.xml><?xml version="1.0" encoding="utf-8"?>
<sst xmlns="http://schemas.openxmlformats.org/spreadsheetml/2006/main" count="2373" uniqueCount="475">
  <si>
    <t>CP</t>
  </si>
  <si>
    <t>kat</t>
  </si>
  <si>
    <t>příjmení</t>
  </si>
  <si>
    <t>RN</t>
  </si>
  <si>
    <t>oddíl</t>
  </si>
  <si>
    <t>PČ</t>
  </si>
  <si>
    <t>NLČ</t>
  </si>
  <si>
    <t>PS</t>
  </si>
  <si>
    <t>PB</t>
  </si>
  <si>
    <t>.</t>
  </si>
  <si>
    <t>Č1</t>
  </si>
  <si>
    <t>Č2</t>
  </si>
  <si>
    <t>Č3</t>
  </si>
  <si>
    <t>Č4</t>
  </si>
  <si>
    <t>Č5</t>
  </si>
  <si>
    <t>Růžička Štěpán</t>
  </si>
  <si>
    <t>BK BĚKODO Teplice</t>
  </si>
  <si>
    <t>Zbuzek Michal</t>
  </si>
  <si>
    <t>Havel Miroslav</t>
  </si>
  <si>
    <t>x</t>
  </si>
  <si>
    <t>N1</t>
  </si>
  <si>
    <t>Oppelt Michal</t>
  </si>
  <si>
    <t>Teplice</t>
  </si>
  <si>
    <t>Marek Jiří</t>
  </si>
  <si>
    <t>SPONA Teplice</t>
  </si>
  <si>
    <t>Žák Martin</t>
  </si>
  <si>
    <t>TJ Hvězda Trnovany</t>
  </si>
  <si>
    <t>Vacek Pavel</t>
  </si>
  <si>
    <t>M3</t>
  </si>
  <si>
    <t>Žaloudek Jan (II)</t>
  </si>
  <si>
    <t>Rež Zdeněk</t>
  </si>
  <si>
    <t>Eliáš Lukáš</t>
  </si>
  <si>
    <t>Tvrdík Jan</t>
  </si>
  <si>
    <t>Feix Ivo</t>
  </si>
  <si>
    <t>Heřman Lukáš</t>
  </si>
  <si>
    <t>Farda Petr</t>
  </si>
  <si>
    <t>Lang Jaroslav</t>
  </si>
  <si>
    <t>Olšer Tomáš</t>
  </si>
  <si>
    <t>AK Duchcov</t>
  </si>
  <si>
    <t>Majer Pavel</t>
  </si>
  <si>
    <t>Vorlíček Radek</t>
  </si>
  <si>
    <t>Holub Stanislav</t>
  </si>
  <si>
    <t>Jahoda Zdeněk</t>
  </si>
  <si>
    <t>Matěcha David</t>
  </si>
  <si>
    <t>Gaisler Martin</t>
  </si>
  <si>
    <t>Vlček Jiří</t>
  </si>
  <si>
    <t>Ústí nad Labem</t>
  </si>
  <si>
    <t>Sauer Jan</t>
  </si>
  <si>
    <t>muži 40 - 49 let</t>
  </si>
  <si>
    <t>M4</t>
  </si>
  <si>
    <t>Watzke Petr</t>
  </si>
  <si>
    <t>Veselý Miroslav</t>
  </si>
  <si>
    <t>Glassman TT Teplice</t>
  </si>
  <si>
    <t>Hruška Miloš</t>
  </si>
  <si>
    <t>MHUL</t>
  </si>
  <si>
    <t>Ernest Miroslav</t>
  </si>
  <si>
    <t>Vorlíček Petr</t>
  </si>
  <si>
    <t>Filingr Čeněk</t>
  </si>
  <si>
    <t>Růžička Vladimír</t>
  </si>
  <si>
    <t>Zouhar Filip</t>
  </si>
  <si>
    <t>muži 50 - 59 let</t>
  </si>
  <si>
    <t>M5</t>
  </si>
  <si>
    <t>Gombita Josef</t>
  </si>
  <si>
    <t>Bečka Miloslav</t>
  </si>
  <si>
    <t>Matěcha Miroslav</t>
  </si>
  <si>
    <t>26:04</t>
  </si>
  <si>
    <t>muži 60 - 69 let</t>
  </si>
  <si>
    <t>M6</t>
  </si>
  <si>
    <t>BK REKA</t>
  </si>
  <si>
    <t>Zouhar Jura</t>
  </si>
  <si>
    <t>Glier Miroslav</t>
  </si>
  <si>
    <t>Vorlíček Rudolf</t>
  </si>
  <si>
    <t>Šulo Antonín</t>
  </si>
  <si>
    <t>Šatalík Stanislav</t>
  </si>
  <si>
    <t>muži 70 a více let</t>
  </si>
  <si>
    <t>Ž1</t>
  </si>
  <si>
    <t>Vorlíčková Klára</t>
  </si>
  <si>
    <t>Molcarová Michaela</t>
  </si>
  <si>
    <t>Hrušková Sabina</t>
  </si>
  <si>
    <t>ženy 15 - 34 let</t>
  </si>
  <si>
    <t>Ž2</t>
  </si>
  <si>
    <t>Kantová Olga</t>
  </si>
  <si>
    <t>Fišerová Renata</t>
  </si>
  <si>
    <t>Plevová Žaneta</t>
  </si>
  <si>
    <t>Osek</t>
  </si>
  <si>
    <t>Minaříková Michaela</t>
  </si>
  <si>
    <t>Souchová Helena</t>
  </si>
  <si>
    <t>Molcarová Jana</t>
  </si>
  <si>
    <t>25:03</t>
  </si>
  <si>
    <t>Vágnerová Veronika</t>
  </si>
  <si>
    <t>Fílova Jana</t>
  </si>
  <si>
    <t>Karešová Světla</t>
  </si>
  <si>
    <t>Sukdoláková Dana</t>
  </si>
  <si>
    <t>Ernestová Michaela</t>
  </si>
  <si>
    <t>Bublová Naďa</t>
  </si>
  <si>
    <t>ženy 35 - 49 let</t>
  </si>
  <si>
    <t>Ž3</t>
  </si>
  <si>
    <t>Špírková Lenka</t>
  </si>
  <si>
    <t>Vrátná Alena</t>
  </si>
  <si>
    <t>ženy 50 a více let</t>
  </si>
  <si>
    <t>Pr.</t>
  </si>
  <si>
    <t>muži</t>
  </si>
  <si>
    <t>ženy</t>
  </si>
  <si>
    <t>celkem</t>
  </si>
  <si>
    <t>CM</t>
  </si>
  <si>
    <t>CŽ</t>
  </si>
  <si>
    <t>čas</t>
  </si>
  <si>
    <t>PVK</t>
  </si>
  <si>
    <t>pozn.</t>
  </si>
  <si>
    <t>Pr 1 km</t>
  </si>
  <si>
    <t>nováček</t>
  </si>
  <si>
    <t>M1 muži 15 - 29 let</t>
  </si>
  <si>
    <t>M2 muži 30 - 39 let</t>
  </si>
  <si>
    <t>P</t>
  </si>
  <si>
    <t>jméno</t>
  </si>
  <si>
    <t>kdy</t>
  </si>
  <si>
    <t>věk</t>
  </si>
  <si>
    <t>Hamala Milan</t>
  </si>
  <si>
    <t>VK</t>
  </si>
  <si>
    <t>Kaliba Karel</t>
  </si>
  <si>
    <t>Kouba Adam</t>
  </si>
  <si>
    <t>Hamr Jan</t>
  </si>
  <si>
    <t>Roubíček Martin</t>
  </si>
  <si>
    <t>Štochl Jan</t>
  </si>
  <si>
    <t>Holcr Milan</t>
  </si>
  <si>
    <t>Vaculka Petr</t>
  </si>
  <si>
    <t>Drážďanský Radim Filip</t>
  </si>
  <si>
    <t>Brotánek Jan</t>
  </si>
  <si>
    <t>Hron Jiří</t>
  </si>
  <si>
    <t>Zuda Petr</t>
  </si>
  <si>
    <t>Čadek Ondřej</t>
  </si>
  <si>
    <t>Vojtěchovský Ladislav</t>
  </si>
  <si>
    <t>Matějka Šimon</t>
  </si>
  <si>
    <t>Hotař Pavel</t>
  </si>
  <si>
    <t>Adamec Jan</t>
  </si>
  <si>
    <t>Háša Michal</t>
  </si>
  <si>
    <t>Ryč David</t>
  </si>
  <si>
    <t>Nový Pavel</t>
  </si>
  <si>
    <t>Hromas Vladimír</t>
  </si>
  <si>
    <t>Fliedr Tomáš</t>
  </si>
  <si>
    <t>Svítek Jiří</t>
  </si>
  <si>
    <t>Gabriel Petr</t>
  </si>
  <si>
    <t>Ottenschläger Oto</t>
  </si>
  <si>
    <t>Havlík Ondřej</t>
  </si>
  <si>
    <t>Horák Lukáš</t>
  </si>
  <si>
    <t>Vytlačil Stanislav</t>
  </si>
  <si>
    <t>Čapek Lubomír</t>
  </si>
  <si>
    <t>Puchmeltr Aleš</t>
  </si>
  <si>
    <t>Cingl Ondřej</t>
  </si>
  <si>
    <t>Hrdlička Stanislav</t>
  </si>
  <si>
    <t>Laibl Aleš</t>
  </si>
  <si>
    <t>průměr TOP 25</t>
  </si>
  <si>
    <t>TOP 10</t>
  </si>
  <si>
    <t>M3 muži 40 - 49 let</t>
  </si>
  <si>
    <t xml:space="preserve"> M4 muži 50 - 59 let</t>
  </si>
  <si>
    <t>Bauckmann Míra</t>
  </si>
  <si>
    <t xml:space="preserve">Kirsch Petr </t>
  </si>
  <si>
    <t>Matěcha Míra  st.</t>
  </si>
  <si>
    <t>Elischer Ivan</t>
  </si>
  <si>
    <t>Varchola Milan</t>
  </si>
  <si>
    <t>Štochl Jan st.</t>
  </si>
  <si>
    <t>Malý Jiří</t>
  </si>
  <si>
    <t>Procházka Josef</t>
  </si>
  <si>
    <t xml:space="preserve">Nový Milan </t>
  </si>
  <si>
    <t>Růžička Pavel (II)</t>
  </si>
  <si>
    <t>Kalát Josef</t>
  </si>
  <si>
    <t xml:space="preserve">Kouba Stanislav </t>
  </si>
  <si>
    <t>Běhounek Vladimír</t>
  </si>
  <si>
    <t>Molcar Miroslav</t>
  </si>
  <si>
    <t>Ryč Václav</t>
  </si>
  <si>
    <t>Štika Jiří</t>
  </si>
  <si>
    <t>Lípa Jiří</t>
  </si>
  <si>
    <t>Ž1 ženy do 34 let</t>
  </si>
  <si>
    <t>Kirsch Petr</t>
  </si>
  <si>
    <t>Halířová Jarmila</t>
  </si>
  <si>
    <t>Rusínová Zuzana</t>
  </si>
  <si>
    <t>Slavíková Eva</t>
  </si>
  <si>
    <t>Bauckmannová Jana</t>
  </si>
  <si>
    <t>Duspiva Miroslav</t>
  </si>
  <si>
    <t>Vajrychová Renata</t>
  </si>
  <si>
    <t>Vajrychová Blanka</t>
  </si>
  <si>
    <t>Zelenák Dušan</t>
  </si>
  <si>
    <t>Koželuhová Pavla</t>
  </si>
  <si>
    <t>Schlosser Jarda</t>
  </si>
  <si>
    <t>Králová Pavlína</t>
  </si>
  <si>
    <t>Matějková Zuzana</t>
  </si>
  <si>
    <t>Svoboda Josef</t>
  </si>
  <si>
    <t>Tvrzníková Káťa</t>
  </si>
  <si>
    <t>Šulc Vladimír</t>
  </si>
  <si>
    <t>Žižková Magdaléna</t>
  </si>
  <si>
    <t>Olah Dušan</t>
  </si>
  <si>
    <t>Koželuhová Lenka</t>
  </si>
  <si>
    <t>Kittl Alois</t>
  </si>
  <si>
    <t>Smilová Jindřiška</t>
  </si>
  <si>
    <t>Burdová Adéla</t>
  </si>
  <si>
    <t>Havlátko Jan</t>
  </si>
  <si>
    <t>Melenová Hana</t>
  </si>
  <si>
    <t>Pekárek Olda</t>
  </si>
  <si>
    <t>Ernestová Miroslava</t>
  </si>
  <si>
    <t>Marvanová Martina</t>
  </si>
  <si>
    <t>Žilinská Nela</t>
  </si>
  <si>
    <t>Škramlíková Jana</t>
  </si>
  <si>
    <t>Krausová Jaroslava</t>
  </si>
  <si>
    <t>Ž2 ženy 35 - 49 let</t>
  </si>
  <si>
    <t>Ž3 ženy 50 a více let</t>
  </si>
  <si>
    <t>Stehlíková Martina</t>
  </si>
  <si>
    <t>Kořínková Marta</t>
  </si>
  <si>
    <t xml:space="preserve">Dončevová Hana </t>
  </si>
  <si>
    <t>24:05</t>
  </si>
  <si>
    <t>Vaňková Agáta</t>
  </si>
  <si>
    <t>24:08</t>
  </si>
  <si>
    <t>Veselá Lenka</t>
  </si>
  <si>
    <t>24:21</t>
  </si>
  <si>
    <t>Filová Jana</t>
  </si>
  <si>
    <t>Ernestová Eva</t>
  </si>
  <si>
    <t>24:26</t>
  </si>
  <si>
    <t>Vápeníková  Jana</t>
  </si>
  <si>
    <t>Kittlová Růžena</t>
  </si>
  <si>
    <t>24:48</t>
  </si>
  <si>
    <t>Rejmanová Eva</t>
  </si>
  <si>
    <t>Sovová Jarmila</t>
  </si>
  <si>
    <t>25:24</t>
  </si>
  <si>
    <t>Lédlová Naděžda</t>
  </si>
  <si>
    <t>25:26</t>
  </si>
  <si>
    <t>Kabourková Ivana</t>
  </si>
  <si>
    <t>Šulová Marie</t>
  </si>
  <si>
    <t>28:15</t>
  </si>
  <si>
    <t>Pátková Martina</t>
  </si>
  <si>
    <t>28:56</t>
  </si>
  <si>
    <t>Polívková Marie</t>
  </si>
  <si>
    <t>29:18</t>
  </si>
  <si>
    <t>Ševčíková Dita</t>
  </si>
  <si>
    <t>Růžičková Daniela</t>
  </si>
  <si>
    <t>30:37</t>
  </si>
  <si>
    <t>Kleinová Mária</t>
  </si>
  <si>
    <t>30:38</t>
  </si>
  <si>
    <t>Partíková Ivana</t>
  </si>
  <si>
    <t>Šindlerová Jana</t>
  </si>
  <si>
    <t>Dubčeková Olga</t>
  </si>
  <si>
    <t>24:34</t>
  </si>
  <si>
    <t>99:99</t>
  </si>
  <si>
    <t>25:29</t>
  </si>
  <si>
    <t>25:00</t>
  </si>
  <si>
    <t>25:21</t>
  </si>
  <si>
    <t>25:28</t>
  </si>
  <si>
    <t>24:39</t>
  </si>
  <si>
    <t>27:11</t>
  </si>
  <si>
    <t>24:07</t>
  </si>
  <si>
    <t>26:12</t>
  </si>
  <si>
    <t>24:44</t>
  </si>
  <si>
    <t>26:32</t>
  </si>
  <si>
    <t>Novák Petr</t>
  </si>
  <si>
    <t>26:56</t>
  </si>
  <si>
    <t>27:14</t>
  </si>
  <si>
    <t>Krištof Štěpán</t>
  </si>
  <si>
    <t>32:03</t>
  </si>
  <si>
    <t>27:07</t>
  </si>
  <si>
    <t>26:07</t>
  </si>
  <si>
    <t>Vorlíček Rudolf ml.</t>
  </si>
  <si>
    <t>25:09</t>
  </si>
  <si>
    <t>Adamová Andrea</t>
  </si>
  <si>
    <t>24:52</t>
  </si>
  <si>
    <t>24:53</t>
  </si>
  <si>
    <t>Basbasová Lenka</t>
  </si>
  <si>
    <t>25:36</t>
  </si>
  <si>
    <t>24:29</t>
  </si>
  <si>
    <t>24:33</t>
  </si>
  <si>
    <t>24:47</t>
  </si>
  <si>
    <t>26:51</t>
  </si>
  <si>
    <t>Škvorová Renata</t>
  </si>
  <si>
    <t>26:40</t>
  </si>
  <si>
    <t>26:57</t>
  </si>
  <si>
    <t>26:02</t>
  </si>
  <si>
    <t>25:06</t>
  </si>
  <si>
    <t>27:36</t>
  </si>
  <si>
    <t>25:23</t>
  </si>
  <si>
    <t>26:22</t>
  </si>
  <si>
    <t>Doležalová Michaela</t>
  </si>
  <si>
    <t>8</t>
  </si>
  <si>
    <t>29:59</t>
  </si>
  <si>
    <t>26:23</t>
  </si>
  <si>
    <t>27:15</t>
  </si>
  <si>
    <t>28:40</t>
  </si>
  <si>
    <t>29:14</t>
  </si>
  <si>
    <t>29:12</t>
  </si>
  <si>
    <t>30:02</t>
  </si>
  <si>
    <t>30:12</t>
  </si>
  <si>
    <t>OR</t>
  </si>
  <si>
    <t>Slaměník Marek</t>
  </si>
  <si>
    <t>Duchcov</t>
  </si>
  <si>
    <t>Štastný Martin</t>
  </si>
  <si>
    <t>25:35</t>
  </si>
  <si>
    <t>Linhart Karel</t>
  </si>
  <si>
    <t>4</t>
  </si>
  <si>
    <t>5</t>
  </si>
  <si>
    <t>Drážďanský Radim F.</t>
  </si>
  <si>
    <t>Veselý Petr</t>
  </si>
  <si>
    <t xml:space="preserve">M5 + M6  muži 60 a více let  </t>
  </si>
  <si>
    <t>N3</t>
  </si>
  <si>
    <t>Vágnerová Viktorie</t>
  </si>
  <si>
    <t>Řehlovice</t>
  </si>
  <si>
    <t>Č7</t>
  </si>
  <si>
    <t>Č8</t>
  </si>
  <si>
    <t>Č9</t>
  </si>
  <si>
    <t>Č10</t>
  </si>
  <si>
    <t>Č11</t>
  </si>
  <si>
    <t>Č12</t>
  </si>
  <si>
    <t>Krupka</t>
  </si>
  <si>
    <t>Sobědruhy</t>
  </si>
  <si>
    <t>BK Teplice</t>
  </si>
  <si>
    <t>Kanta Tomáš</t>
  </si>
  <si>
    <t>Richter Martin</t>
  </si>
  <si>
    <t>AK Bílina</t>
  </si>
  <si>
    <t>Malé-R</t>
  </si>
  <si>
    <t>N4</t>
  </si>
  <si>
    <t>29:13</t>
  </si>
  <si>
    <t>Č6</t>
  </si>
  <si>
    <t>Dubí</t>
  </si>
  <si>
    <t>Hampl Michal</t>
  </si>
  <si>
    <t>AK Most</t>
  </si>
  <si>
    <t>SKP Teplice</t>
  </si>
  <si>
    <t>Slezák Vladimír</t>
  </si>
  <si>
    <t>HIT OFFICE Teplice</t>
  </si>
  <si>
    <t>24:30</t>
  </si>
  <si>
    <t>Kameníková Kateřina</t>
  </si>
  <si>
    <t>Fišerová Adéla</t>
  </si>
  <si>
    <t>10 nej</t>
  </si>
  <si>
    <t>Č13</t>
  </si>
  <si>
    <t>Č14</t>
  </si>
  <si>
    <t>Č15</t>
  </si>
  <si>
    <t>22</t>
  </si>
  <si>
    <t>NOV</t>
  </si>
  <si>
    <t>N5</t>
  </si>
  <si>
    <t>Koloschop TEAM</t>
  </si>
  <si>
    <t>28:32</t>
  </si>
  <si>
    <t>KAT</t>
  </si>
  <si>
    <t>CB</t>
  </si>
  <si>
    <t>Suchá Vladimíra</t>
  </si>
  <si>
    <t>Slaměníková Anna</t>
  </si>
  <si>
    <t>Hradecký Lukáš</t>
  </si>
  <si>
    <t>TRIO HAVEL</t>
  </si>
  <si>
    <t>TJ LOKO Teplice - LB</t>
  </si>
  <si>
    <t>Fílová Jana</t>
  </si>
  <si>
    <t>3 vít. H</t>
  </si>
  <si>
    <t>Halásová Lenka *</t>
  </si>
  <si>
    <t>Šiklová Klára</t>
  </si>
  <si>
    <t>Gaisler Ondřej</t>
  </si>
  <si>
    <t>5K</t>
  </si>
  <si>
    <t>ASK Děčín</t>
  </si>
  <si>
    <t>Richter Tomáš</t>
  </si>
  <si>
    <t>29:29</t>
  </si>
  <si>
    <t>Kačur Dan</t>
  </si>
  <si>
    <t>Šulíková Kateřina</t>
  </si>
  <si>
    <t>Slaměník Arnošt</t>
  </si>
  <si>
    <t>AK SLOVAN Duchcov</t>
  </si>
  <si>
    <t>Stupka Jan</t>
  </si>
  <si>
    <t>Třista 60</t>
  </si>
  <si>
    <t>Vepřek Karel</t>
  </si>
  <si>
    <t>Vepříci z Teplice</t>
  </si>
  <si>
    <t>26:25</t>
  </si>
  <si>
    <t>Johanová Jana</t>
  </si>
  <si>
    <t xml:space="preserve">Civínová Adéla </t>
  </si>
  <si>
    <t>ALISY Sport team</t>
  </si>
  <si>
    <t>Kaliba Jiří</t>
  </si>
  <si>
    <t>1 vít. H</t>
  </si>
  <si>
    <t>Oppeltová Nina</t>
  </si>
  <si>
    <t xml:space="preserve">Oppeltová Nina </t>
  </si>
  <si>
    <t>2 vít. H</t>
  </si>
  <si>
    <t>Molnár Lukáš</t>
  </si>
  <si>
    <t>Moravec Oto</t>
  </si>
  <si>
    <t>Vodička Pavel</t>
  </si>
  <si>
    <t>Rozběháme Most</t>
  </si>
  <si>
    <t>4 vít. H</t>
  </si>
  <si>
    <t>31:54</t>
  </si>
  <si>
    <t>LOKO TEPLICE - or. běh</t>
  </si>
  <si>
    <t>V25</t>
  </si>
  <si>
    <t>1</t>
  </si>
  <si>
    <t>3</t>
  </si>
  <si>
    <t>7</t>
  </si>
  <si>
    <t>2</t>
  </si>
  <si>
    <t>Krušný středohorec</t>
  </si>
  <si>
    <t>M12</t>
  </si>
  <si>
    <t>39. ročník BĚKODO - 1. kolo  středa  19. března 2025</t>
  </si>
  <si>
    <t>1TOPŽ3</t>
  </si>
  <si>
    <t>79 vít. H</t>
  </si>
  <si>
    <t>3TOPŽ3</t>
  </si>
  <si>
    <t xml:space="preserve">                              </t>
  </si>
  <si>
    <t>muži 15 - 39 let</t>
  </si>
  <si>
    <t>Bláhová Bohuslava</t>
  </si>
  <si>
    <t>Rilková Pavlína</t>
  </si>
  <si>
    <t>Bačíková Nikola</t>
  </si>
  <si>
    <t>Háj u Duchcova</t>
  </si>
  <si>
    <t>BĚKODO   2025  - 39. ročník</t>
  </si>
  <si>
    <t>39. ročník BĚKODO - 2. kolo  středa  2. dubna 2025</t>
  </si>
  <si>
    <t>6</t>
  </si>
  <si>
    <t>80 vít. H</t>
  </si>
  <si>
    <t>DNF</t>
  </si>
  <si>
    <r>
      <t xml:space="preserve">Žižka Filip - </t>
    </r>
    <r>
      <rPr>
        <b/>
        <sz val="9"/>
        <color indexed="10"/>
        <rFont val="Arial"/>
        <family val="2"/>
        <charset val="238"/>
      </rPr>
      <t>TR</t>
    </r>
  </si>
  <si>
    <r>
      <t xml:space="preserve">Kabátová Andrea </t>
    </r>
    <r>
      <rPr>
        <sz val="9"/>
        <color indexed="8"/>
        <rFont val="Arial"/>
        <family val="2"/>
        <charset val="238"/>
      </rPr>
      <t xml:space="preserve"> *</t>
    </r>
  </si>
  <si>
    <t>TOP 25  Historická tabulka nejrychlejších časů 1990 - 2025</t>
  </si>
  <si>
    <t>VV</t>
  </si>
  <si>
    <t>Slavík Ondřej</t>
  </si>
  <si>
    <t>Buček Jan</t>
  </si>
  <si>
    <t>Sladkovský Radek</t>
  </si>
  <si>
    <t>Žďár nad Sázavou</t>
  </si>
  <si>
    <t>CT Chomutov</t>
  </si>
  <si>
    <t>Burešová lenla</t>
  </si>
  <si>
    <t>39. ročník BĚKODO - 3. kolo  středa  9. dubna 2025</t>
  </si>
  <si>
    <t>81 vít. H</t>
  </si>
  <si>
    <t>Teufl Vojtěch</t>
  </si>
  <si>
    <t>Bartoněk Jakub</t>
  </si>
  <si>
    <t>23+</t>
  </si>
  <si>
    <t>Kvasňa Michal</t>
  </si>
  <si>
    <t>Janák Michal</t>
  </si>
  <si>
    <t>Lacinová Gabriela</t>
  </si>
  <si>
    <t>Němec Oldřich</t>
  </si>
  <si>
    <t>Havrdová Veronika</t>
  </si>
  <si>
    <t>Kříž Petr II.</t>
  </si>
  <si>
    <t>Burešová Lenka</t>
  </si>
  <si>
    <t>Halásková Lenka</t>
  </si>
  <si>
    <t>Valenta Václav</t>
  </si>
  <si>
    <t>Teuflová Amálie</t>
  </si>
  <si>
    <t>Austrálie</t>
  </si>
  <si>
    <t>Richterová Martina</t>
  </si>
  <si>
    <t>Teuflová Jaroslava</t>
  </si>
  <si>
    <t>Šanovská kovárna</t>
  </si>
  <si>
    <t>35:18</t>
  </si>
  <si>
    <t>Urban jiří</t>
  </si>
  <si>
    <t>82 vít. H</t>
  </si>
  <si>
    <t>Čudla TEAM - vnuk</t>
  </si>
  <si>
    <t>Hlisníková Anna</t>
  </si>
  <si>
    <t>MS</t>
  </si>
  <si>
    <t>Vacek Petr</t>
  </si>
  <si>
    <t>Partík Šimon</t>
  </si>
  <si>
    <t>Vacková Tereza</t>
  </si>
  <si>
    <t>Strouhal Petr</t>
  </si>
  <si>
    <t>Zmrzlová Nela</t>
  </si>
  <si>
    <t>Čudla TEAM - vnučka</t>
  </si>
  <si>
    <t>Čudla TEAM - syn</t>
  </si>
  <si>
    <t>Baierová Kateřina</t>
  </si>
  <si>
    <t>18</t>
  </si>
  <si>
    <t>21</t>
  </si>
  <si>
    <t>14</t>
  </si>
  <si>
    <t>39. ročník BĚKODO - 4. kolo  středa  23. dubna 2025</t>
  </si>
  <si>
    <t>9</t>
  </si>
  <si>
    <t>Čudla TEAM - dcera</t>
  </si>
  <si>
    <t>10</t>
  </si>
  <si>
    <t>Svítil Robert</t>
  </si>
  <si>
    <t>Tatran Železná Ruda</t>
  </si>
  <si>
    <t>Bartůněk Jakub</t>
  </si>
  <si>
    <t>28:57</t>
  </si>
  <si>
    <t>24:56</t>
  </si>
  <si>
    <t>22:26</t>
  </si>
  <si>
    <t>30:34</t>
  </si>
  <si>
    <t>10 vít. H</t>
  </si>
  <si>
    <t>83 vít. H</t>
  </si>
  <si>
    <t>šulo Antonín</t>
  </si>
  <si>
    <t>32:14</t>
  </si>
  <si>
    <t>39. ročník BĚKODO - 6. kolo  středa  14. května 2025</t>
  </si>
  <si>
    <t>84 vít. H</t>
  </si>
  <si>
    <t>39 ročníků</t>
  </si>
  <si>
    <t>3K</t>
  </si>
  <si>
    <t>6K</t>
  </si>
  <si>
    <t>4K</t>
  </si>
  <si>
    <t>stav po 6. kole BĚKODO 2025</t>
  </si>
  <si>
    <t>39. ročník BĚKODO - 5. kolo  středa  7. května 2025</t>
  </si>
  <si>
    <t>Urban Jiří</t>
  </si>
  <si>
    <t>Čudla TEAN - vnuk</t>
  </si>
  <si>
    <t>32:10</t>
  </si>
  <si>
    <t>85 vít. H</t>
  </si>
  <si>
    <t>pozdní start</t>
  </si>
  <si>
    <t>39. ročník BĚKODO - 7. kolo  středa  28. května 2025</t>
  </si>
  <si>
    <t>po 8 . kole</t>
  </si>
  <si>
    <t>39. ročník BĚKODO - 8. kolo  středa  4. června 2025</t>
  </si>
  <si>
    <t>86 vít. 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</si>
</sst>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6" formatCode="hh:mm"/>
    <numFmt numFmtId="167" formatCode="h:mm;@"/>
    <numFmt numFmtId="168" formatCode="[h]:mm:ss;@"/>
  </numFmts>
  <fonts count="49" x14ac:knownFonts="1">
    <font>
      <sz val="11"/>
      <color theme="1"/>
      <name val="Calibri"/>
      <family val="2"/>
      <charset val="238"/>
      <scheme val="minor"/>
    </font>
    <font>
      <sz val="10"/>
      <name val="Arial CE"/>
      <family val="2"/>
      <charset val="238"/>
    </font>
    <font>
      <sz val="10"/>
      <name val="Segoe UI"/>
      <family val="2"/>
      <charset val="238"/>
    </font>
    <font>
      <sz val="9"/>
      <name val="Segoe UI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b/>
      <sz val="9"/>
      <name val="Arial"/>
      <family val="2"/>
      <charset val="238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i/>
      <sz val="8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Arial"/>
      <family val="2"/>
      <charset val="238"/>
    </font>
    <font>
      <sz val="9"/>
      <name val="Arial"/>
      <family val="2"/>
      <charset val="238"/>
    </font>
    <font>
      <sz val="8.5"/>
      <color indexed="8"/>
      <name val="Arial"/>
      <family val="2"/>
      <charset val="238"/>
    </font>
    <font>
      <sz val="8"/>
      <name val="Calibri"/>
      <family val="2"/>
      <charset val="238"/>
    </font>
    <font>
      <sz val="9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u/>
      <sz val="9"/>
      <color indexed="8"/>
      <name val="Arial"/>
      <family val="2"/>
      <charset val="238"/>
    </font>
    <font>
      <u/>
      <sz val="9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9"/>
      <color indexed="10"/>
      <name val="Arial"/>
      <family val="2"/>
      <charset val="238"/>
    </font>
    <font>
      <i/>
      <sz val="9"/>
      <name val="Arial"/>
      <family val="2"/>
      <charset val="238"/>
    </font>
    <font>
      <b/>
      <sz val="12"/>
      <color indexed="8"/>
      <name val="Arial"/>
      <family val="2"/>
      <charset val="238"/>
    </font>
    <font>
      <sz val="8"/>
      <name val="Calibri"/>
      <family val="2"/>
      <charset val="238"/>
    </font>
    <font>
      <b/>
      <sz val="18"/>
      <color indexed="8"/>
      <name val="Arial"/>
      <family val="2"/>
      <charset val="238"/>
    </font>
    <font>
      <i/>
      <sz val="8"/>
      <name val="Arial"/>
      <family val="2"/>
      <charset val="238"/>
    </font>
    <font>
      <u/>
      <sz val="9"/>
      <name val="Arial"/>
      <family val="2"/>
      <charset val="238"/>
    </font>
    <font>
      <b/>
      <u/>
      <sz val="9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.5"/>
      <color theme="1"/>
      <name val="Arial"/>
      <family val="2"/>
      <charset val="238"/>
    </font>
    <font>
      <sz val="8.5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8"/>
      <color theme="1"/>
      <name val="Arial"/>
      <family val="2"/>
      <charset val="238"/>
    </font>
    <font>
      <b/>
      <u/>
      <sz val="9"/>
      <color theme="1"/>
      <name val="Arial"/>
      <family val="2"/>
      <charset val="238"/>
    </font>
    <font>
      <b/>
      <sz val="8.5"/>
      <color rgb="FFFF0000"/>
      <name val="Arial"/>
      <family val="2"/>
      <charset val="238"/>
    </font>
    <font>
      <b/>
      <i/>
      <u/>
      <sz val="9"/>
      <color theme="1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11"/>
      <color rgb="FFFF0000"/>
      <name val="Arial"/>
      <family val="2"/>
      <charset val="238"/>
    </font>
    <font>
      <b/>
      <sz val="14"/>
      <color theme="1"/>
      <name val="Arial"/>
      <family val="2"/>
      <charset val="238"/>
    </font>
  </fonts>
  <fills count="42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gradientFill type="path" left="1" right="1">
        <stop position="0">
          <color theme="0"/>
        </stop>
        <stop position="1">
          <color theme="4"/>
        </stop>
      </gradientFill>
    </fill>
    <fill>
      <gradientFill degree="45">
        <stop position="0">
          <color theme="0"/>
        </stop>
        <stop position="1">
          <color rgb="FFFF0000"/>
        </stop>
      </gradient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gradientFill type="path" left="0.5" right="0.5" top="0.5" bottom="0.5">
        <stop position="0">
          <color theme="0"/>
        </stop>
        <stop position="1">
          <color rgb="FF92D050"/>
        </stop>
      </gradientFill>
    </fill>
    <fill>
      <patternFill patternType="solid">
        <f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13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theme="4" tint="0.59999389629810485"/>
        <bgColor indexed="31"/>
      </patternFill>
    </fill>
    <fill>
      <patternFill patternType="solid">
        <fgColor theme="5" tint="0.59999389629810485"/>
        <bgColor indexed="64"/>
      </patternFill>
    </fill>
    <fill>
      <gradientFill degree="45">
        <stop position="0">
          <color theme="0"/>
        </stop>
        <stop position="0.5">
          <color rgb="FF92D050"/>
        </stop>
        <stop position="1">
          <color theme="0"/>
        </stop>
      </gradientFill>
    </fill>
    <fill>
      <patternFill patternType="solid">
        <fgColor theme="2" tint="-9.9978637043366805E-2"/>
        <bgColor indexed="64"/>
      </patternFill>
    </fill>
    <fill>
      <patternFill patternType="solid">
        <fgColor rgb="FFD4D4D4"/>
        <bgColor indexed="64"/>
      </patternFill>
    </fill>
    <fill>
      <patternFill patternType="solid">
        <fgColor theme="7" tint="0.39997558519241921"/>
        <bgColor indexed="64"/>
      </patternFill>
    </fill>
    <fill>
      <gradientFill type="path">
        <stop position="0">
          <color theme="0"/>
        </stop>
        <stop position="1">
          <color theme="4"/>
        </stop>
      </gradientFill>
    </fill>
    <fill>
      <patternFill patternType="solid">
        <fgColor rgb="FFFFFF00"/>
        <bgColor indexed="9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gradientFill type="path" left="0.5" right="0.5" top="0.5" bottom="0.5">
        <stop position="0">
          <color theme="0"/>
        </stop>
        <stop position="1">
          <color rgb="FF7030A0"/>
        </stop>
      </gradientFill>
    </fill>
    <fill>
      <patternFill patternType="solid">
        <fgColor theme="8" tint="0.79998168889431442"/>
        <bgColor indexed="29"/>
      </patternFill>
    </fill>
    <fill>
      <patternFill patternType="solid">
        <fgColor theme="0"/>
        <bgColor indexed="29"/>
      </patternFill>
    </fill>
    <fill>
      <patternFill patternType="solid">
        <fgColor theme="4" tint="0.59999389629810485"/>
        <bgColor indexed="29"/>
      </patternFill>
    </fill>
    <fill>
      <gradientFill type="path" left="0.5" right="0.5" top="0.5" bottom="0.5">
        <stop position="0">
          <color theme="0"/>
        </stop>
        <stop position="1">
          <color rgb="FFFFFF00"/>
        </stop>
      </gradientFill>
    </fill>
    <fill>
      <gradientFill type="path" left="0.5" right="0.5" top="0.5" bottom="0.5">
        <stop position="0">
          <color theme="0"/>
        </stop>
        <stop position="1">
          <color theme="7" tint="0.40000610370189521"/>
        </stop>
      </gradient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35">
    <xf numFmtId="0" fontId="0" fillId="0" borderId="0" xfId="0"/>
    <xf numFmtId="0" fontId="30" fillId="0" borderId="0" xfId="0" applyFont="1"/>
    <xf numFmtId="0" fontId="31" fillId="0" borderId="0" xfId="0" applyFont="1"/>
    <xf numFmtId="0" fontId="3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168" fontId="0" fillId="0" borderId="0" xfId="0" applyNumberFormat="1"/>
    <xf numFmtId="20" fontId="0" fillId="0" borderId="0" xfId="0" applyNumberFormat="1"/>
    <xf numFmtId="0" fontId="32" fillId="0" borderId="0" xfId="0" applyFont="1"/>
    <xf numFmtId="0" fontId="32" fillId="5" borderId="0" xfId="0" applyFont="1" applyFill="1"/>
    <xf numFmtId="0" fontId="5" fillId="5" borderId="1" xfId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33" fillId="0" borderId="0" xfId="0" applyFont="1"/>
    <xf numFmtId="0" fontId="5" fillId="5" borderId="2" xfId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4" fillId="0" borderId="3" xfId="0" applyFont="1" applyBorder="1" applyAlignment="1">
      <alignment horizontal="center"/>
    </xf>
    <xf numFmtId="0" fontId="34" fillId="0" borderId="4" xfId="0" applyFont="1" applyBorder="1" applyAlignment="1">
      <alignment horizontal="center"/>
    </xf>
    <xf numFmtId="0" fontId="3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20" fontId="33" fillId="0" borderId="1" xfId="0" applyNumberFormat="1" applyFont="1" applyBorder="1" applyAlignment="1">
      <alignment horizontal="center"/>
    </xf>
    <xf numFmtId="0" fontId="35" fillId="7" borderId="1" xfId="0" applyFont="1" applyFill="1" applyBorder="1" applyAlignment="1">
      <alignment horizontal="center"/>
    </xf>
    <xf numFmtId="49" fontId="36" fillId="0" borderId="1" xfId="0" applyNumberFormat="1" applyFont="1" applyBorder="1" applyAlignment="1">
      <alignment horizontal="center"/>
    </xf>
    <xf numFmtId="0" fontId="8" fillId="6" borderId="1" xfId="0" applyFont="1" applyFill="1" applyBorder="1" applyAlignment="1">
      <alignment horizontal="left"/>
    </xf>
    <xf numFmtId="0" fontId="8" fillId="6" borderId="1" xfId="0" applyFont="1" applyFill="1" applyBorder="1" applyAlignment="1">
      <alignment horizontal="left" vertical="center"/>
    </xf>
    <xf numFmtId="0" fontId="34" fillId="0" borderId="1" xfId="0" applyFont="1" applyBorder="1" applyAlignment="1">
      <alignment horizontal="center"/>
    </xf>
    <xf numFmtId="166" fontId="8" fillId="6" borderId="1" xfId="0" applyNumberFormat="1" applyFont="1" applyFill="1" applyBorder="1" applyAlignment="1">
      <alignment horizontal="left"/>
    </xf>
    <xf numFmtId="0" fontId="8" fillId="6" borderId="1" xfId="1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left" vertical="center"/>
    </xf>
    <xf numFmtId="0" fontId="8" fillId="5" borderId="1" xfId="1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left"/>
    </xf>
    <xf numFmtId="0" fontId="36" fillId="0" borderId="1" xfId="0" applyFont="1" applyBorder="1" applyAlignment="1">
      <alignment horizontal="center"/>
    </xf>
    <xf numFmtId="0" fontId="9" fillId="5" borderId="1" xfId="0" applyFont="1" applyFill="1" applyBorder="1" applyAlignment="1">
      <alignment horizontal="left" vertical="center"/>
    </xf>
    <xf numFmtId="166" fontId="8" fillId="5" borderId="1" xfId="1" applyNumberFormat="1" applyFont="1" applyFill="1" applyBorder="1" applyAlignment="1">
      <alignment horizontal="left"/>
    </xf>
    <xf numFmtId="0" fontId="11" fillId="8" borderId="1" xfId="0" applyFont="1" applyFill="1" applyBorder="1" applyAlignment="1">
      <alignment horizontal="center" vertical="center"/>
    </xf>
    <xf numFmtId="20" fontId="37" fillId="9" borderId="1" xfId="0" applyNumberFormat="1" applyFont="1" applyFill="1" applyBorder="1" applyAlignment="1">
      <alignment horizontal="center"/>
    </xf>
    <xf numFmtId="49" fontId="35" fillId="9" borderId="1" xfId="0" applyNumberFormat="1" applyFont="1" applyFill="1" applyBorder="1" applyAlignment="1">
      <alignment horizontal="center"/>
    </xf>
    <xf numFmtId="0" fontId="8" fillId="10" borderId="1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12" fillId="8" borderId="1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168" fontId="0" fillId="0" borderId="1" xfId="0" applyNumberFormat="1" applyBorder="1"/>
    <xf numFmtId="0" fontId="8" fillId="11" borderId="1" xfId="0" applyFont="1" applyFill="1" applyBorder="1" applyAlignment="1">
      <alignment horizontal="left"/>
    </xf>
    <xf numFmtId="0" fontId="8" fillId="11" borderId="7" xfId="0" applyFont="1" applyFill="1" applyBorder="1" applyAlignment="1">
      <alignment horizontal="left"/>
    </xf>
    <xf numFmtId="0" fontId="14" fillId="5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5" fillId="8" borderId="1" xfId="0" applyFont="1" applyFill="1" applyBorder="1" applyAlignment="1">
      <alignment horizontal="center" vertical="center"/>
    </xf>
    <xf numFmtId="0" fontId="38" fillId="0" borderId="1" xfId="0" applyFont="1" applyBorder="1" applyAlignment="1">
      <alignment horizontal="center"/>
    </xf>
    <xf numFmtId="0" fontId="39" fillId="0" borderId="0" xfId="0" applyFont="1" applyAlignment="1">
      <alignment horizontal="center"/>
    </xf>
    <xf numFmtId="0" fontId="5" fillId="5" borderId="7" xfId="1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8" fillId="6" borderId="7" xfId="0" applyFont="1" applyFill="1" applyBorder="1" applyAlignment="1">
      <alignment horizontal="left"/>
    </xf>
    <xf numFmtId="166" fontId="8" fillId="5" borderId="7" xfId="1" applyNumberFormat="1" applyFont="1" applyFill="1" applyBorder="1" applyAlignment="1">
      <alignment horizontal="left"/>
    </xf>
    <xf numFmtId="0" fontId="5" fillId="5" borderId="7" xfId="0" applyFont="1" applyFill="1" applyBorder="1" applyAlignment="1">
      <alignment horizontal="center"/>
    </xf>
    <xf numFmtId="0" fontId="8" fillId="10" borderId="7" xfId="0" applyFont="1" applyFill="1" applyBorder="1" applyAlignment="1">
      <alignment horizontal="left"/>
    </xf>
    <xf numFmtId="0" fontId="4" fillId="5" borderId="7" xfId="0" applyFont="1" applyFill="1" applyBorder="1" applyAlignment="1">
      <alignment horizontal="center"/>
    </xf>
    <xf numFmtId="0" fontId="5" fillId="5" borderId="8" xfId="1" applyFont="1" applyFill="1" applyBorder="1" applyAlignment="1">
      <alignment horizontal="center"/>
    </xf>
    <xf numFmtId="0" fontId="8" fillId="0" borderId="8" xfId="1" applyFont="1" applyBorder="1" applyAlignment="1">
      <alignment horizontal="left" vertical="center"/>
    </xf>
    <xf numFmtId="0" fontId="8" fillId="0" borderId="7" xfId="1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0" fillId="0" borderId="0" xfId="0" applyFont="1"/>
    <xf numFmtId="0" fontId="8" fillId="0" borderId="7" xfId="1" applyFont="1" applyBorder="1" applyAlignment="1">
      <alignment horizontal="left"/>
    </xf>
    <xf numFmtId="0" fontId="17" fillId="5" borderId="7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17" fillId="5" borderId="7" xfId="0" applyFont="1" applyFill="1" applyBorder="1" applyAlignment="1">
      <alignment horizontal="center" vertical="center"/>
    </xf>
    <xf numFmtId="0" fontId="14" fillId="5" borderId="7" xfId="0" applyFont="1" applyFill="1" applyBorder="1" applyAlignment="1">
      <alignment horizontal="left"/>
    </xf>
    <xf numFmtId="0" fontId="5" fillId="5" borderId="9" xfId="0" applyFont="1" applyFill="1" applyBorder="1" applyAlignment="1">
      <alignment horizontal="center"/>
    </xf>
    <xf numFmtId="0" fontId="14" fillId="6" borderId="7" xfId="0" applyFont="1" applyFill="1" applyBorder="1" applyAlignment="1">
      <alignment horizontal="left"/>
    </xf>
    <xf numFmtId="0" fontId="17" fillId="5" borderId="9" xfId="0" applyFont="1" applyFill="1" applyBorder="1" applyAlignment="1">
      <alignment horizontal="center"/>
    </xf>
    <xf numFmtId="0" fontId="8" fillId="0" borderId="7" xfId="0" applyFont="1" applyBorder="1" applyAlignment="1">
      <alignment horizontal="left"/>
    </xf>
    <xf numFmtId="0" fontId="5" fillId="5" borderId="10" xfId="0" applyFont="1" applyFill="1" applyBorder="1" applyAlignment="1">
      <alignment horizontal="center"/>
    </xf>
    <xf numFmtId="0" fontId="17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35" fillId="0" borderId="7" xfId="0" applyFont="1" applyBorder="1" applyAlignment="1">
      <alignment horizontal="center"/>
    </xf>
    <xf numFmtId="0" fontId="11" fillId="12" borderId="7" xfId="0" applyFont="1" applyFill="1" applyBorder="1" applyAlignment="1">
      <alignment horizontal="center" vertical="center"/>
    </xf>
    <xf numFmtId="0" fontId="8" fillId="5" borderId="1" xfId="1" applyFont="1" applyFill="1" applyBorder="1" applyAlignment="1">
      <alignment horizontal="left"/>
    </xf>
    <xf numFmtId="166" fontId="14" fillId="6" borderId="1" xfId="1" applyNumberFormat="1" applyFont="1" applyFill="1" applyBorder="1" applyAlignment="1">
      <alignment horizontal="left"/>
    </xf>
    <xf numFmtId="0" fontId="11" fillId="12" borderId="1" xfId="0" applyFont="1" applyFill="1" applyBorder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1" applyFont="1" applyBorder="1" applyAlignment="1">
      <alignment horizontal="left"/>
    </xf>
    <xf numFmtId="0" fontId="41" fillId="0" borderId="1" xfId="0" applyFont="1" applyBorder="1"/>
    <xf numFmtId="0" fontId="5" fillId="6" borderId="1" xfId="0" applyFont="1" applyFill="1" applyBorder="1" applyAlignment="1">
      <alignment horizontal="center"/>
    </xf>
    <xf numFmtId="0" fontId="14" fillId="11" borderId="1" xfId="0" applyFont="1" applyFill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14" fillId="5" borderId="1" xfId="0" applyFont="1" applyFill="1" applyBorder="1" applyAlignment="1">
      <alignment horizontal="left"/>
    </xf>
    <xf numFmtId="0" fontId="35" fillId="12" borderId="1" xfId="0" applyFont="1" applyFill="1" applyBorder="1" applyAlignment="1">
      <alignment horizontal="center"/>
    </xf>
    <xf numFmtId="0" fontId="14" fillId="6" borderId="1" xfId="0" applyFont="1" applyFill="1" applyBorder="1" applyAlignment="1">
      <alignment horizontal="left"/>
    </xf>
    <xf numFmtId="0" fontId="14" fillId="10" borderId="1" xfId="0" applyFont="1" applyFill="1" applyBorder="1" applyAlignment="1">
      <alignment horizontal="left"/>
    </xf>
    <xf numFmtId="166" fontId="14" fillId="5" borderId="1" xfId="1" applyNumberFormat="1" applyFont="1" applyFill="1" applyBorder="1" applyAlignment="1">
      <alignment horizontal="left"/>
    </xf>
    <xf numFmtId="166" fontId="14" fillId="6" borderId="1" xfId="0" applyNumberFormat="1" applyFont="1" applyFill="1" applyBorder="1" applyAlignment="1">
      <alignment horizontal="left"/>
    </xf>
    <xf numFmtId="0" fontId="17" fillId="6" borderId="1" xfId="0" applyFont="1" applyFill="1" applyBorder="1" applyAlignment="1">
      <alignment horizontal="left"/>
    </xf>
    <xf numFmtId="20" fontId="11" fillId="13" borderId="1" xfId="0" applyNumberFormat="1" applyFont="1" applyFill="1" applyBorder="1" applyAlignment="1">
      <alignment horizontal="center"/>
    </xf>
    <xf numFmtId="166" fontId="11" fillId="13" borderId="1" xfId="0" applyNumberFormat="1" applyFont="1" applyFill="1" applyBorder="1" applyAlignment="1">
      <alignment horizontal="center"/>
    </xf>
    <xf numFmtId="166" fontId="6" fillId="13" borderId="1" xfId="0" applyNumberFormat="1" applyFont="1" applyFill="1" applyBorder="1" applyAlignment="1">
      <alignment horizontal="center"/>
    </xf>
    <xf numFmtId="49" fontId="35" fillId="13" borderId="1" xfId="0" applyNumberFormat="1" applyFont="1" applyFill="1" applyBorder="1" applyAlignment="1">
      <alignment horizontal="center"/>
    </xf>
    <xf numFmtId="0" fontId="35" fillId="8" borderId="1" xfId="0" applyFont="1" applyFill="1" applyBorder="1" applyAlignment="1">
      <alignment horizontal="center"/>
    </xf>
    <xf numFmtId="166" fontId="14" fillId="5" borderId="1" xfId="0" applyNumberFormat="1" applyFont="1" applyFill="1" applyBorder="1" applyAlignment="1">
      <alignment horizontal="left"/>
    </xf>
    <xf numFmtId="0" fontId="8" fillId="5" borderId="1" xfId="0" applyFont="1" applyFill="1" applyBorder="1" applyAlignment="1">
      <alignment horizontal="left"/>
    </xf>
    <xf numFmtId="0" fontId="9" fillId="8" borderId="11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17" fillId="8" borderId="11" xfId="0" applyFont="1" applyFill="1" applyBorder="1" applyAlignment="1">
      <alignment horizontal="center"/>
    </xf>
    <xf numFmtId="0" fontId="12" fillId="8" borderId="11" xfId="0" applyFont="1" applyFill="1" applyBorder="1" applyAlignment="1">
      <alignment horizontal="center" vertical="center"/>
    </xf>
    <xf numFmtId="0" fontId="11" fillId="8" borderId="11" xfId="0" applyFont="1" applyFill="1" applyBorder="1" applyAlignment="1">
      <alignment horizontal="center" vertical="center"/>
    </xf>
    <xf numFmtId="0" fontId="15" fillId="8" borderId="1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5" fillId="5" borderId="2" xfId="0" applyFont="1" applyFill="1" applyBorder="1" applyAlignment="1">
      <alignment horizontal="center"/>
    </xf>
    <xf numFmtId="0" fontId="14" fillId="6" borderId="2" xfId="0" applyFont="1" applyFill="1" applyBorder="1" applyAlignment="1">
      <alignment horizontal="left"/>
    </xf>
    <xf numFmtId="0" fontId="14" fillId="5" borderId="2" xfId="0" applyFont="1" applyFill="1" applyBorder="1" applyAlignment="1">
      <alignment horizontal="center" vertical="center"/>
    </xf>
    <xf numFmtId="20" fontId="11" fillId="13" borderId="2" xfId="0" applyNumberFormat="1" applyFont="1" applyFill="1" applyBorder="1" applyAlignment="1">
      <alignment horizontal="center"/>
    </xf>
    <xf numFmtId="0" fontId="36" fillId="0" borderId="2" xfId="0" applyFont="1" applyBorder="1" applyAlignment="1">
      <alignment horizontal="center"/>
    </xf>
    <xf numFmtId="0" fontId="11" fillId="12" borderId="2" xfId="0" applyFont="1" applyFill="1" applyBorder="1" applyAlignment="1">
      <alignment horizontal="center" vertical="center"/>
    </xf>
    <xf numFmtId="0" fontId="38" fillId="0" borderId="2" xfId="0" applyFont="1" applyBorder="1" applyAlignment="1">
      <alignment horizontal="center"/>
    </xf>
    <xf numFmtId="0" fontId="34" fillId="0" borderId="12" xfId="0" applyFont="1" applyBorder="1" applyAlignment="1">
      <alignment horizontal="center"/>
    </xf>
    <xf numFmtId="0" fontId="8" fillId="5" borderId="13" xfId="1" applyFont="1" applyFill="1" applyBorder="1" applyAlignment="1">
      <alignment horizontal="left"/>
    </xf>
    <xf numFmtId="0" fontId="5" fillId="5" borderId="13" xfId="1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166" fontId="14" fillId="6" borderId="13" xfId="1" applyNumberFormat="1" applyFont="1" applyFill="1" applyBorder="1" applyAlignment="1">
      <alignment horizontal="left"/>
    </xf>
    <xf numFmtId="0" fontId="14" fillId="5" borderId="13" xfId="0" applyFont="1" applyFill="1" applyBorder="1" applyAlignment="1">
      <alignment horizontal="center" vertical="center"/>
    </xf>
    <xf numFmtId="20" fontId="11" fillId="13" borderId="13" xfId="0" applyNumberFormat="1" applyFont="1" applyFill="1" applyBorder="1" applyAlignment="1">
      <alignment horizontal="center"/>
    </xf>
    <xf numFmtId="0" fontId="36" fillId="0" borderId="13" xfId="0" applyFont="1" applyBorder="1" applyAlignment="1">
      <alignment horizontal="center"/>
    </xf>
    <xf numFmtId="0" fontId="11" fillId="12" borderId="13" xfId="0" applyFont="1" applyFill="1" applyBorder="1" applyAlignment="1">
      <alignment horizontal="center" vertical="center"/>
    </xf>
    <xf numFmtId="0" fontId="38" fillId="0" borderId="13" xfId="0" applyFont="1" applyBorder="1" applyAlignment="1">
      <alignment horizontal="center"/>
    </xf>
    <xf numFmtId="20" fontId="33" fillId="0" borderId="14" xfId="0" applyNumberFormat="1" applyFont="1" applyBorder="1" applyAlignment="1">
      <alignment horizontal="center"/>
    </xf>
    <xf numFmtId="20" fontId="33" fillId="0" borderId="15" xfId="0" applyNumberFormat="1" applyFont="1" applyBorder="1" applyAlignment="1">
      <alignment horizontal="center"/>
    </xf>
    <xf numFmtId="0" fontId="8" fillId="0" borderId="6" xfId="0" applyFont="1" applyBorder="1" applyAlignment="1">
      <alignment horizontal="left" vertical="center"/>
    </xf>
    <xf numFmtId="0" fontId="5" fillId="5" borderId="6" xfId="0" applyFont="1" applyFill="1" applyBorder="1" applyAlignment="1">
      <alignment horizontal="center"/>
    </xf>
    <xf numFmtId="0" fontId="14" fillId="11" borderId="6" xfId="0" applyFont="1" applyFill="1" applyBorder="1" applyAlignment="1">
      <alignment horizontal="left"/>
    </xf>
    <xf numFmtId="0" fontId="14" fillId="5" borderId="6" xfId="0" applyFont="1" applyFill="1" applyBorder="1" applyAlignment="1">
      <alignment horizontal="center" vertical="center"/>
    </xf>
    <xf numFmtId="20" fontId="11" fillId="13" borderId="6" xfId="0" applyNumberFormat="1" applyFont="1" applyFill="1" applyBorder="1" applyAlignment="1">
      <alignment horizontal="center"/>
    </xf>
    <xf numFmtId="0" fontId="36" fillId="0" borderId="6" xfId="0" applyFont="1" applyBorder="1" applyAlignment="1">
      <alignment horizontal="center"/>
    </xf>
    <xf numFmtId="0" fontId="11" fillId="12" borderId="6" xfId="0" applyFont="1" applyFill="1" applyBorder="1" applyAlignment="1">
      <alignment horizontal="center" vertical="center"/>
    </xf>
    <xf numFmtId="0" fontId="38" fillId="0" borderId="6" xfId="0" applyFont="1" applyBorder="1" applyAlignment="1">
      <alignment horizontal="center"/>
    </xf>
    <xf numFmtId="20" fontId="33" fillId="0" borderId="16" xfId="0" applyNumberFormat="1" applyFont="1" applyBorder="1" applyAlignment="1">
      <alignment horizontal="center"/>
    </xf>
    <xf numFmtId="0" fontId="9" fillId="0" borderId="11" xfId="0" applyFont="1" applyBorder="1" applyAlignment="1">
      <alignment horizontal="left" vertical="center"/>
    </xf>
    <xf numFmtId="0" fontId="5" fillId="5" borderId="11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4" fillId="10" borderId="11" xfId="0" applyFont="1" applyFill="1" applyBorder="1" applyAlignment="1">
      <alignment horizontal="left"/>
    </xf>
    <xf numFmtId="0" fontId="14" fillId="5" borderId="11" xfId="0" applyFont="1" applyFill="1" applyBorder="1" applyAlignment="1">
      <alignment horizontal="center" vertical="center"/>
    </xf>
    <xf numFmtId="20" fontId="11" fillId="13" borderId="11" xfId="0" applyNumberFormat="1" applyFont="1" applyFill="1" applyBorder="1" applyAlignment="1">
      <alignment horizontal="center"/>
    </xf>
    <xf numFmtId="0" fontId="36" fillId="0" borderId="11" xfId="0" applyFont="1" applyBorder="1" applyAlignment="1">
      <alignment horizontal="center"/>
    </xf>
    <xf numFmtId="0" fontId="38" fillId="0" borderId="11" xfId="0" applyFont="1" applyBorder="1" applyAlignment="1">
      <alignment horizontal="center"/>
    </xf>
    <xf numFmtId="49" fontId="35" fillId="13" borderId="2" xfId="0" applyNumberFormat="1" applyFont="1" applyFill="1" applyBorder="1" applyAlignment="1">
      <alignment horizontal="center"/>
    </xf>
    <xf numFmtId="0" fontId="35" fillId="8" borderId="2" xfId="0" applyFont="1" applyFill="1" applyBorder="1" applyAlignment="1">
      <alignment horizontal="center"/>
    </xf>
    <xf numFmtId="0" fontId="8" fillId="0" borderId="13" xfId="0" applyFont="1" applyBorder="1" applyAlignment="1">
      <alignment horizontal="left" vertical="center"/>
    </xf>
    <xf numFmtId="0" fontId="5" fillId="5" borderId="13" xfId="0" applyFont="1" applyFill="1" applyBorder="1" applyAlignment="1">
      <alignment horizontal="center"/>
    </xf>
    <xf numFmtId="0" fontId="14" fillId="10" borderId="13" xfId="0" applyFont="1" applyFill="1" applyBorder="1" applyAlignment="1">
      <alignment horizontal="left"/>
    </xf>
    <xf numFmtId="166" fontId="6" fillId="13" borderId="13" xfId="0" applyNumberFormat="1" applyFont="1" applyFill="1" applyBorder="1" applyAlignment="1">
      <alignment horizontal="center"/>
    </xf>
    <xf numFmtId="49" fontId="36" fillId="0" borderId="13" xfId="0" applyNumberFormat="1" applyFont="1" applyBorder="1" applyAlignment="1">
      <alignment horizontal="center"/>
    </xf>
    <xf numFmtId="0" fontId="11" fillId="8" borderId="1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4" fillId="5" borderId="6" xfId="0" applyFont="1" applyFill="1" applyBorder="1" applyAlignment="1">
      <alignment horizontal="center"/>
    </xf>
    <xf numFmtId="49" fontId="35" fillId="13" borderId="6" xfId="0" applyNumberFormat="1" applyFont="1" applyFill="1" applyBorder="1" applyAlignment="1">
      <alignment horizontal="center"/>
    </xf>
    <xf numFmtId="49" fontId="36" fillId="0" borderId="6" xfId="0" applyNumberFormat="1" applyFont="1" applyBorder="1" applyAlignment="1">
      <alignment horizontal="center"/>
    </xf>
    <xf numFmtId="0" fontId="11" fillId="8" borderId="6" xfId="0" applyFont="1" applyFill="1" applyBorder="1" applyAlignment="1">
      <alignment horizontal="center" vertical="center"/>
    </xf>
    <xf numFmtId="0" fontId="4" fillId="8" borderId="17" xfId="0" applyFont="1" applyFill="1" applyBorder="1" applyAlignment="1">
      <alignment horizontal="center" vertical="center"/>
    </xf>
    <xf numFmtId="0" fontId="10" fillId="8" borderId="18" xfId="0" applyFont="1" applyFill="1" applyBorder="1" applyAlignment="1">
      <alignment horizontal="center" vertical="center"/>
    </xf>
    <xf numFmtId="20" fontId="33" fillId="0" borderId="19" xfId="0" applyNumberFormat="1" applyFont="1" applyBorder="1" applyAlignment="1">
      <alignment horizontal="center"/>
    </xf>
    <xf numFmtId="0" fontId="34" fillId="0" borderId="17" xfId="0" applyFont="1" applyBorder="1" applyAlignment="1">
      <alignment horizontal="center"/>
    </xf>
    <xf numFmtId="20" fontId="33" fillId="0" borderId="18" xfId="0" applyNumberFormat="1" applyFont="1" applyBorder="1" applyAlignment="1">
      <alignment horizontal="center"/>
    </xf>
    <xf numFmtId="0" fontId="8" fillId="0" borderId="6" xfId="0" applyFont="1" applyBorder="1" applyAlignment="1">
      <alignment horizontal="left"/>
    </xf>
    <xf numFmtId="0" fontId="14" fillId="6" borderId="6" xfId="0" applyFont="1" applyFill="1" applyBorder="1" applyAlignment="1">
      <alignment horizontal="left"/>
    </xf>
    <xf numFmtId="0" fontId="7" fillId="13" borderId="20" xfId="0" applyFont="1" applyFill="1" applyBorder="1" applyAlignment="1">
      <alignment vertical="center"/>
    </xf>
    <xf numFmtId="0" fontId="17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7" fillId="5" borderId="2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left" vertical="center"/>
    </xf>
    <xf numFmtId="20" fontId="11" fillId="14" borderId="1" xfId="0" applyNumberFormat="1" applyFont="1" applyFill="1" applyBorder="1" applyAlignment="1">
      <alignment horizontal="center" vertical="center"/>
    </xf>
    <xf numFmtId="0" fontId="17" fillId="5" borderId="6" xfId="0" applyFont="1" applyFill="1" applyBorder="1" applyAlignment="1">
      <alignment horizontal="left" vertical="center"/>
    </xf>
    <xf numFmtId="20" fontId="11" fillId="14" borderId="6" xfId="0" applyNumberFormat="1" applyFont="1" applyFill="1" applyBorder="1" applyAlignment="1">
      <alignment horizontal="center" vertical="center"/>
    </xf>
    <xf numFmtId="0" fontId="17" fillId="5" borderId="6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horizontal="left" vertical="center"/>
    </xf>
    <xf numFmtId="20" fontId="11" fillId="14" borderId="2" xfId="0" applyNumberFormat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vertical="center"/>
    </xf>
    <xf numFmtId="0" fontId="14" fillId="5" borderId="1" xfId="0" applyFont="1" applyFill="1" applyBorder="1" applyAlignment="1">
      <alignment horizontal="left" vertical="center"/>
    </xf>
    <xf numFmtId="0" fontId="36" fillId="5" borderId="1" xfId="0" applyFont="1" applyFill="1" applyBorder="1" applyAlignment="1">
      <alignment vertical="center"/>
    </xf>
    <xf numFmtId="20" fontId="11" fillId="0" borderId="6" xfId="0" applyNumberFormat="1" applyFont="1" applyBorder="1" applyAlignment="1">
      <alignment horizontal="center" vertical="center"/>
    </xf>
    <xf numFmtId="0" fontId="17" fillId="5" borderId="22" xfId="0" applyFont="1" applyFill="1" applyBorder="1" applyAlignment="1">
      <alignment horizontal="center" vertical="center"/>
    </xf>
    <xf numFmtId="166" fontId="6" fillId="14" borderId="1" xfId="0" applyNumberFormat="1" applyFont="1" applyFill="1" applyBorder="1" applyAlignment="1">
      <alignment horizontal="center" vertical="center"/>
    </xf>
    <xf numFmtId="0" fontId="17" fillId="5" borderId="11" xfId="0" applyFont="1" applyFill="1" applyBorder="1" applyAlignment="1">
      <alignment horizontal="left" vertical="center"/>
    </xf>
    <xf numFmtId="0" fontId="17" fillId="5" borderId="11" xfId="0" applyFont="1" applyFill="1" applyBorder="1" applyAlignment="1">
      <alignment horizontal="center" vertical="center"/>
    </xf>
    <xf numFmtId="20" fontId="11" fillId="14" borderId="11" xfId="0" applyNumberFormat="1" applyFont="1" applyFill="1" applyBorder="1" applyAlignment="1">
      <alignment horizontal="center" vertical="center"/>
    </xf>
    <xf numFmtId="0" fontId="17" fillId="5" borderId="13" xfId="0" applyFont="1" applyFill="1" applyBorder="1" applyAlignment="1">
      <alignment horizontal="left" vertical="center"/>
    </xf>
    <xf numFmtId="20" fontId="11" fillId="14" borderId="13" xfId="0" applyNumberFormat="1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vertical="center"/>
    </xf>
    <xf numFmtId="166" fontId="11" fillId="14" borderId="1" xfId="0" applyNumberFormat="1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vertical="center"/>
    </xf>
    <xf numFmtId="20" fontId="11" fillId="5" borderId="23" xfId="0" applyNumberFormat="1" applyFont="1" applyFill="1" applyBorder="1" applyAlignment="1">
      <alignment horizontal="center" vertical="center"/>
    </xf>
    <xf numFmtId="167" fontId="35" fillId="14" borderId="1" xfId="0" applyNumberFormat="1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left" vertical="center"/>
    </xf>
    <xf numFmtId="0" fontId="36" fillId="5" borderId="11" xfId="0" applyFont="1" applyFill="1" applyBorder="1" applyAlignment="1">
      <alignment vertical="center"/>
    </xf>
    <xf numFmtId="167" fontId="35" fillId="14" borderId="11" xfId="0" applyNumberFormat="1" applyFont="1" applyFill="1" applyBorder="1" applyAlignment="1">
      <alignment horizontal="center" vertical="center"/>
    </xf>
    <xf numFmtId="0" fontId="36" fillId="5" borderId="13" xfId="0" applyFont="1" applyFill="1" applyBorder="1" applyAlignment="1">
      <alignment vertical="center"/>
    </xf>
    <xf numFmtId="167" fontId="35" fillId="14" borderId="13" xfId="0" applyNumberFormat="1" applyFont="1" applyFill="1" applyBorder="1" applyAlignment="1">
      <alignment horizontal="center" vertical="center"/>
    </xf>
    <xf numFmtId="0" fontId="14" fillId="5" borderId="13" xfId="0" applyFont="1" applyFill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36" fillId="6" borderId="1" xfId="0" applyFont="1" applyFill="1" applyBorder="1" applyAlignment="1">
      <alignment vertical="center"/>
    </xf>
    <xf numFmtId="0" fontId="17" fillId="5" borderId="21" xfId="0" applyFont="1" applyFill="1" applyBorder="1" applyAlignment="1">
      <alignment vertical="center"/>
    </xf>
    <xf numFmtId="167" fontId="35" fillId="15" borderId="1" xfId="0" applyNumberFormat="1" applyFont="1" applyFill="1" applyBorder="1" applyAlignment="1">
      <alignment horizontal="center" vertical="center"/>
    </xf>
    <xf numFmtId="0" fontId="36" fillId="6" borderId="11" xfId="0" applyFont="1" applyFill="1" applyBorder="1" applyAlignment="1">
      <alignment vertical="center"/>
    </xf>
    <xf numFmtId="49" fontId="35" fillId="14" borderId="1" xfId="0" applyNumberFormat="1" applyFont="1" applyFill="1" applyBorder="1" applyAlignment="1">
      <alignment horizontal="center" vertical="center"/>
    </xf>
    <xf numFmtId="49" fontId="17" fillId="5" borderId="21" xfId="0" applyNumberFormat="1" applyFont="1" applyFill="1" applyBorder="1" applyAlignment="1">
      <alignment horizontal="center" vertical="center"/>
    </xf>
    <xf numFmtId="0" fontId="36" fillId="5" borderId="6" xfId="0" applyFont="1" applyFill="1" applyBorder="1" applyAlignment="1">
      <alignment vertical="center"/>
    </xf>
    <xf numFmtId="20" fontId="11" fillId="5" borderId="24" xfId="0" applyNumberFormat="1" applyFont="1" applyFill="1" applyBorder="1" applyAlignment="1">
      <alignment horizontal="center" vertical="center"/>
    </xf>
    <xf numFmtId="0" fontId="17" fillId="5" borderId="25" xfId="0" applyFont="1" applyFill="1" applyBorder="1" applyAlignment="1">
      <alignment horizontal="center" vertical="center"/>
    </xf>
    <xf numFmtId="20" fontId="11" fillId="0" borderId="25" xfId="0" applyNumberFormat="1" applyFont="1" applyBorder="1" applyAlignment="1">
      <alignment horizontal="center" vertical="center"/>
    </xf>
    <xf numFmtId="0" fontId="36" fillId="5" borderId="0" xfId="0" applyFont="1" applyFill="1" applyAlignment="1">
      <alignment vertical="center"/>
    </xf>
    <xf numFmtId="0" fontId="36" fillId="0" borderId="0" xfId="0" applyFont="1" applyAlignment="1">
      <alignment vertical="center"/>
    </xf>
    <xf numFmtId="0" fontId="36" fillId="16" borderId="1" xfId="0" applyFont="1" applyFill="1" applyBorder="1" applyAlignment="1">
      <alignment vertical="center"/>
    </xf>
    <xf numFmtId="0" fontId="17" fillId="2" borderId="21" xfId="0" applyFont="1" applyFill="1" applyBorder="1" applyAlignment="1">
      <alignment horizontal="center" vertical="center"/>
    </xf>
    <xf numFmtId="0" fontId="36" fillId="5" borderId="2" xfId="0" applyFont="1" applyFill="1" applyBorder="1" applyAlignment="1">
      <alignment vertical="center"/>
    </xf>
    <xf numFmtId="167" fontId="35" fillId="14" borderId="2" xfId="0" applyNumberFormat="1" applyFont="1" applyFill="1" applyBorder="1" applyAlignment="1">
      <alignment horizontal="center" vertical="center"/>
    </xf>
    <xf numFmtId="0" fontId="17" fillId="0" borderId="13" xfId="0" applyFont="1" applyBorder="1" applyAlignment="1">
      <alignment horizontal="left" vertical="center"/>
    </xf>
    <xf numFmtId="0" fontId="17" fillId="17" borderId="21" xfId="0" applyFont="1" applyFill="1" applyBorder="1" applyAlignment="1">
      <alignment horizontal="center" vertical="center"/>
    </xf>
    <xf numFmtId="0" fontId="35" fillId="5" borderId="7" xfId="0" applyFont="1" applyFill="1" applyBorder="1" applyAlignment="1">
      <alignment horizontal="center"/>
    </xf>
    <xf numFmtId="0" fontId="8" fillId="5" borderId="7" xfId="0" applyFont="1" applyFill="1" applyBorder="1" applyAlignment="1">
      <alignment horizontal="left"/>
    </xf>
    <xf numFmtId="0" fontId="8" fillId="0" borderId="9" xfId="0" applyFont="1" applyBorder="1" applyAlignment="1">
      <alignment horizontal="left" vertical="center"/>
    </xf>
    <xf numFmtId="0" fontId="33" fillId="5" borderId="0" xfId="0" applyFont="1" applyFill="1"/>
    <xf numFmtId="166" fontId="32" fillId="0" borderId="0" xfId="0" applyNumberFormat="1" applyFont="1"/>
    <xf numFmtId="166" fontId="14" fillId="5" borderId="7" xfId="0" applyNumberFormat="1" applyFont="1" applyFill="1" applyBorder="1" applyAlignment="1">
      <alignment horizontal="left"/>
    </xf>
    <xf numFmtId="0" fontId="36" fillId="0" borderId="0" xfId="0" applyFont="1"/>
    <xf numFmtId="0" fontId="4" fillId="5" borderId="0" xfId="0" applyFont="1" applyFill="1" applyAlignment="1">
      <alignment horizontal="center"/>
    </xf>
    <xf numFmtId="0" fontId="11" fillId="4" borderId="1" xfId="0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0" fontId="36" fillId="18" borderId="1" xfId="0" applyFont="1" applyFill="1" applyBorder="1" applyAlignment="1">
      <alignment horizontal="center"/>
    </xf>
    <xf numFmtId="0" fontId="4" fillId="19" borderId="1" xfId="0" applyFont="1" applyFill="1" applyBorder="1" applyAlignment="1">
      <alignment horizontal="center" vertical="center"/>
    </xf>
    <xf numFmtId="0" fontId="4" fillId="20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36" fillId="5" borderId="1" xfId="0" applyFont="1" applyFill="1" applyBorder="1" applyAlignment="1">
      <alignment horizontal="center"/>
    </xf>
    <xf numFmtId="0" fontId="17" fillId="21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/>
    </xf>
    <xf numFmtId="0" fontId="4" fillId="6" borderId="0" xfId="0" applyFont="1" applyFill="1" applyAlignment="1">
      <alignment horizontal="center"/>
    </xf>
    <xf numFmtId="0" fontId="9" fillId="5" borderId="7" xfId="0" applyFont="1" applyFill="1" applyBorder="1" applyAlignment="1">
      <alignment horizontal="left"/>
    </xf>
    <xf numFmtId="166" fontId="14" fillId="0" borderId="7" xfId="1" applyNumberFormat="1" applyFont="1" applyBorder="1" applyAlignment="1">
      <alignment horizontal="left"/>
    </xf>
    <xf numFmtId="0" fontId="4" fillId="5" borderId="9" xfId="0" applyFont="1" applyFill="1" applyBorder="1" applyAlignment="1">
      <alignment horizontal="center"/>
    </xf>
    <xf numFmtId="0" fontId="8" fillId="0" borderId="9" xfId="1" applyFont="1" applyBorder="1" applyAlignment="1">
      <alignment horizontal="left"/>
    </xf>
    <xf numFmtId="0" fontId="5" fillId="5" borderId="9" xfId="1" applyFont="1" applyFill="1" applyBorder="1" applyAlignment="1">
      <alignment horizontal="center"/>
    </xf>
    <xf numFmtId="0" fontId="11" fillId="0" borderId="9" xfId="0" applyFont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20" fontId="11" fillId="13" borderId="7" xfId="0" applyNumberFormat="1" applyFont="1" applyFill="1" applyBorder="1" applyAlignment="1">
      <alignment horizontal="center"/>
    </xf>
    <xf numFmtId="49" fontId="35" fillId="13" borderId="7" xfId="0" applyNumberFormat="1" applyFont="1" applyFill="1" applyBorder="1" applyAlignment="1">
      <alignment horizontal="center"/>
    </xf>
    <xf numFmtId="166" fontId="11" fillId="13" borderId="8" xfId="0" applyNumberFormat="1" applyFont="1" applyFill="1" applyBorder="1" applyAlignment="1">
      <alignment horizontal="center"/>
    </xf>
    <xf numFmtId="166" fontId="11" fillId="13" borderId="7" xfId="0" applyNumberFormat="1" applyFont="1" applyFill="1" applyBorder="1" applyAlignment="1">
      <alignment horizontal="center"/>
    </xf>
    <xf numFmtId="166" fontId="6" fillId="13" borderId="7" xfId="0" applyNumberFormat="1" applyFont="1" applyFill="1" applyBorder="1" applyAlignment="1">
      <alignment horizontal="center"/>
    </xf>
    <xf numFmtId="0" fontId="8" fillId="10" borderId="8" xfId="0" applyFont="1" applyFill="1" applyBorder="1" applyAlignment="1">
      <alignment horizontal="left"/>
    </xf>
    <xf numFmtId="0" fontId="14" fillId="6" borderId="27" xfId="0" applyFont="1" applyFill="1" applyBorder="1" applyAlignment="1">
      <alignment horizontal="left"/>
    </xf>
    <xf numFmtId="0" fontId="5" fillId="6" borderId="8" xfId="0" applyFont="1" applyFill="1" applyBorder="1" applyAlignment="1">
      <alignment horizontal="center"/>
    </xf>
    <xf numFmtId="0" fontId="11" fillId="5" borderId="26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left"/>
    </xf>
    <xf numFmtId="0" fontId="11" fillId="5" borderId="28" xfId="0" applyFont="1" applyFill="1" applyBorder="1" applyAlignment="1">
      <alignment horizontal="center" vertical="center"/>
    </xf>
    <xf numFmtId="0" fontId="8" fillId="0" borderId="8" xfId="1" applyFont="1" applyBorder="1" applyAlignment="1">
      <alignment horizontal="left"/>
    </xf>
    <xf numFmtId="0" fontId="17" fillId="5" borderId="8" xfId="0" applyFont="1" applyFill="1" applyBorder="1" applyAlignment="1">
      <alignment horizontal="center"/>
    </xf>
    <xf numFmtId="0" fontId="14" fillId="11" borderId="8" xfId="0" applyFont="1" applyFill="1" applyBorder="1" applyAlignment="1">
      <alignment horizontal="left"/>
    </xf>
    <xf numFmtId="20" fontId="11" fillId="13" borderId="8" xfId="0" applyNumberFormat="1" applyFont="1" applyFill="1" applyBorder="1" applyAlignment="1">
      <alignment horizontal="center"/>
    </xf>
    <xf numFmtId="0" fontId="11" fillId="12" borderId="8" xfId="0" applyFont="1" applyFill="1" applyBorder="1" applyAlignment="1">
      <alignment horizontal="center" vertical="center"/>
    </xf>
    <xf numFmtId="0" fontId="4" fillId="8" borderId="29" xfId="0" applyFont="1" applyFill="1" applyBorder="1" applyAlignment="1">
      <alignment horizontal="center" vertical="center"/>
    </xf>
    <xf numFmtId="0" fontId="9" fillId="8" borderId="30" xfId="0" applyFont="1" applyFill="1" applyBorder="1" applyAlignment="1">
      <alignment horizontal="center"/>
    </xf>
    <xf numFmtId="0" fontId="4" fillId="8" borderId="30" xfId="0" applyFont="1" applyFill="1" applyBorder="1" applyAlignment="1">
      <alignment horizontal="center"/>
    </xf>
    <xf numFmtId="0" fontId="17" fillId="8" borderId="30" xfId="0" applyFont="1" applyFill="1" applyBorder="1" applyAlignment="1">
      <alignment horizontal="center"/>
    </xf>
    <xf numFmtId="0" fontId="12" fillId="8" borderId="30" xfId="0" applyFont="1" applyFill="1" applyBorder="1" applyAlignment="1">
      <alignment horizontal="center" vertical="center"/>
    </xf>
    <xf numFmtId="0" fontId="11" fillId="8" borderId="30" xfId="0" applyFont="1" applyFill="1" applyBorder="1" applyAlignment="1">
      <alignment horizontal="center" vertical="center"/>
    </xf>
    <xf numFmtId="0" fontId="15" fillId="8" borderId="30" xfId="0" applyFont="1" applyFill="1" applyBorder="1" applyAlignment="1">
      <alignment horizontal="center" vertical="center"/>
    </xf>
    <xf numFmtId="0" fontId="10" fillId="8" borderId="31" xfId="0" applyFont="1" applyFill="1" applyBorder="1" applyAlignment="1">
      <alignment horizontal="center" vertical="center"/>
    </xf>
    <xf numFmtId="166" fontId="14" fillId="7" borderId="7" xfId="1" applyNumberFormat="1" applyFont="1" applyFill="1" applyBorder="1" applyAlignment="1">
      <alignment horizontal="left"/>
    </xf>
    <xf numFmtId="0" fontId="14" fillId="0" borderId="9" xfId="0" applyFont="1" applyBorder="1" applyAlignment="1">
      <alignment horizontal="left"/>
    </xf>
    <xf numFmtId="0" fontId="5" fillId="6" borderId="32" xfId="0" applyFont="1" applyFill="1" applyBorder="1" applyAlignment="1">
      <alignment horizontal="center"/>
    </xf>
    <xf numFmtId="20" fontId="11" fillId="13" borderId="9" xfId="0" applyNumberFormat="1" applyFont="1" applyFill="1" applyBorder="1" applyAlignment="1">
      <alignment horizontal="center"/>
    </xf>
    <xf numFmtId="0" fontId="9" fillId="0" borderId="8" xfId="0" applyFont="1" applyBorder="1" applyAlignment="1">
      <alignment horizontal="left" vertical="center"/>
    </xf>
    <xf numFmtId="0" fontId="4" fillId="5" borderId="8" xfId="0" applyFont="1" applyFill="1" applyBorder="1" applyAlignment="1">
      <alignment horizontal="center"/>
    </xf>
    <xf numFmtId="0" fontId="9" fillId="6" borderId="8" xfId="0" applyFont="1" applyFill="1" applyBorder="1" applyAlignment="1">
      <alignment horizontal="left"/>
    </xf>
    <xf numFmtId="0" fontId="35" fillId="12" borderId="8" xfId="0" applyFont="1" applyFill="1" applyBorder="1" applyAlignment="1">
      <alignment horizontal="center"/>
    </xf>
    <xf numFmtId="0" fontId="8" fillId="0" borderId="26" xfId="1" applyFont="1" applyBorder="1" applyAlignment="1">
      <alignment horizontal="left" vertical="center"/>
    </xf>
    <xf numFmtId="0" fontId="5" fillId="5" borderId="26" xfId="1" applyFont="1" applyFill="1" applyBorder="1" applyAlignment="1">
      <alignment horizontal="center"/>
    </xf>
    <xf numFmtId="0" fontId="4" fillId="5" borderId="26" xfId="0" applyFont="1" applyFill="1" applyBorder="1" applyAlignment="1">
      <alignment horizontal="center"/>
    </xf>
    <xf numFmtId="0" fontId="8" fillId="11" borderId="26" xfId="0" applyFont="1" applyFill="1" applyBorder="1" applyAlignment="1">
      <alignment horizontal="left"/>
    </xf>
    <xf numFmtId="0" fontId="5" fillId="5" borderId="26" xfId="0" applyFont="1" applyFill="1" applyBorder="1" applyAlignment="1">
      <alignment horizontal="center" vertical="center"/>
    </xf>
    <xf numFmtId="166" fontId="11" fillId="13" borderId="26" xfId="0" applyNumberFormat="1" applyFont="1" applyFill="1" applyBorder="1" applyAlignment="1">
      <alignment horizontal="center"/>
    </xf>
    <xf numFmtId="0" fontId="8" fillId="0" borderId="10" xfId="1" applyFont="1" applyBorder="1" applyAlignment="1">
      <alignment horizontal="left" vertical="center"/>
    </xf>
    <xf numFmtId="0" fontId="5" fillId="5" borderId="10" xfId="1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8" fillId="11" borderId="10" xfId="0" applyFont="1" applyFill="1" applyBorder="1" applyAlignment="1">
      <alignment horizontal="left"/>
    </xf>
    <xf numFmtId="0" fontId="5" fillId="5" borderId="10" xfId="0" applyFont="1" applyFill="1" applyBorder="1" applyAlignment="1">
      <alignment horizontal="center" vertical="center"/>
    </xf>
    <xf numFmtId="166" fontId="11" fillId="13" borderId="10" xfId="0" applyNumberFormat="1" applyFont="1" applyFill="1" applyBorder="1" applyAlignment="1">
      <alignment horizontal="center"/>
    </xf>
    <xf numFmtId="0" fontId="17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center"/>
    </xf>
    <xf numFmtId="0" fontId="8" fillId="10" borderId="10" xfId="0" applyFont="1" applyFill="1" applyBorder="1" applyAlignment="1">
      <alignment horizontal="left"/>
    </xf>
    <xf numFmtId="49" fontId="35" fillId="13" borderId="10" xfId="0" applyNumberFormat="1" applyFont="1" applyFill="1" applyBorder="1" applyAlignment="1">
      <alignment horizontal="center"/>
    </xf>
    <xf numFmtId="0" fontId="35" fillId="12" borderId="10" xfId="0" applyFont="1" applyFill="1" applyBorder="1" applyAlignment="1">
      <alignment horizontal="center"/>
    </xf>
    <xf numFmtId="0" fontId="36" fillId="5" borderId="0" xfId="0" applyFont="1" applyFill="1"/>
    <xf numFmtId="0" fontId="17" fillId="22" borderId="1" xfId="0" applyFont="1" applyFill="1" applyBorder="1" applyAlignment="1">
      <alignment horizontal="center" vertical="center"/>
    </xf>
    <xf numFmtId="0" fontId="14" fillId="5" borderId="1" xfId="1" applyFont="1" applyFill="1" applyBorder="1" applyAlignment="1">
      <alignment horizontal="left"/>
    </xf>
    <xf numFmtId="0" fontId="35" fillId="0" borderId="0" xfId="0" applyFont="1"/>
    <xf numFmtId="0" fontId="14" fillId="0" borderId="1" xfId="1" applyFont="1" applyBorder="1" applyAlignment="1">
      <alignment horizontal="left" vertical="center"/>
    </xf>
    <xf numFmtId="0" fontId="5" fillId="5" borderId="1" xfId="0" applyFont="1" applyFill="1" applyBorder="1" applyAlignment="1">
      <alignment horizontal="center" vertical="center"/>
    </xf>
    <xf numFmtId="0" fontId="14" fillId="0" borderId="1" xfId="1" applyFont="1" applyBorder="1" applyAlignment="1">
      <alignment horizontal="left"/>
    </xf>
    <xf numFmtId="0" fontId="14" fillId="0" borderId="1" xfId="0" applyFont="1" applyBorder="1" applyAlignment="1">
      <alignment horizontal="left" vertical="center"/>
    </xf>
    <xf numFmtId="0" fontId="14" fillId="23" borderId="1" xfId="0" applyFont="1" applyFill="1" applyBorder="1" applyAlignment="1">
      <alignment horizontal="left"/>
    </xf>
    <xf numFmtId="0" fontId="17" fillId="5" borderId="1" xfId="0" applyFont="1" applyFill="1" applyBorder="1" applyAlignment="1">
      <alignment horizontal="left"/>
    </xf>
    <xf numFmtId="166" fontId="14" fillId="0" borderId="1" xfId="1" applyNumberFormat="1" applyFont="1" applyBorder="1" applyAlignment="1">
      <alignment horizontal="left"/>
    </xf>
    <xf numFmtId="0" fontId="17" fillId="0" borderId="1" xfId="0" applyFont="1" applyBorder="1" applyAlignment="1">
      <alignment horizontal="left" vertical="center"/>
    </xf>
    <xf numFmtId="166" fontId="14" fillId="24" borderId="1" xfId="1" applyNumberFormat="1" applyFont="1" applyFill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36" fillId="0" borderId="1" xfId="0" applyFont="1" applyBorder="1"/>
    <xf numFmtId="0" fontId="35" fillId="0" borderId="1" xfId="0" applyFont="1" applyBorder="1"/>
    <xf numFmtId="0" fontId="14" fillId="5" borderId="13" xfId="1" applyFont="1" applyFill="1" applyBorder="1" applyAlignment="1">
      <alignment horizontal="left"/>
    </xf>
    <xf numFmtId="0" fontId="14" fillId="23" borderId="13" xfId="0" applyFont="1" applyFill="1" applyBorder="1" applyAlignment="1">
      <alignment horizontal="left"/>
    </xf>
    <xf numFmtId="0" fontId="5" fillId="6" borderId="13" xfId="0" applyFont="1" applyFill="1" applyBorder="1" applyAlignment="1">
      <alignment horizontal="center"/>
    </xf>
    <xf numFmtId="0" fontId="14" fillId="5" borderId="6" xfId="0" applyFont="1" applyFill="1" applyBorder="1" applyAlignment="1">
      <alignment horizontal="left"/>
    </xf>
    <xf numFmtId="0" fontId="5" fillId="5" borderId="6" xfId="0" applyFont="1" applyFill="1" applyBorder="1" applyAlignment="1">
      <alignment horizontal="center" vertical="center"/>
    </xf>
    <xf numFmtId="166" fontId="11" fillId="13" borderId="6" xfId="0" applyNumberFormat="1" applyFont="1" applyFill="1" applyBorder="1" applyAlignment="1">
      <alignment horizontal="center"/>
    </xf>
    <xf numFmtId="0" fontId="14" fillId="5" borderId="2" xfId="0" applyFont="1" applyFill="1" applyBorder="1" applyAlignment="1">
      <alignment vertical="center"/>
    </xf>
    <xf numFmtId="0" fontId="5" fillId="5" borderId="2" xfId="0" applyFont="1" applyFill="1" applyBorder="1" applyAlignment="1">
      <alignment horizontal="center" vertical="center"/>
    </xf>
    <xf numFmtId="166" fontId="11" fillId="13" borderId="2" xfId="0" applyNumberFormat="1" applyFont="1" applyFill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2" fillId="0" borderId="0" xfId="0" applyFont="1" applyAlignment="1">
      <alignment horizontal="center"/>
    </xf>
    <xf numFmtId="166" fontId="6" fillId="25" borderId="1" xfId="0" applyNumberFormat="1" applyFont="1" applyFill="1" applyBorder="1" applyAlignment="1">
      <alignment horizontal="left"/>
    </xf>
    <xf numFmtId="0" fontId="35" fillId="25" borderId="1" xfId="0" applyFont="1" applyFill="1" applyBorder="1"/>
    <xf numFmtId="0" fontId="4" fillId="8" borderId="33" xfId="0" applyFont="1" applyFill="1" applyBorder="1" applyAlignment="1">
      <alignment horizontal="center" vertical="center"/>
    </xf>
    <xf numFmtId="0" fontId="9" fillId="8" borderId="34" xfId="0" applyFont="1" applyFill="1" applyBorder="1" applyAlignment="1">
      <alignment horizontal="center"/>
    </xf>
    <xf numFmtId="0" fontId="4" fillId="8" borderId="34" xfId="0" applyFont="1" applyFill="1" applyBorder="1" applyAlignment="1">
      <alignment horizontal="center"/>
    </xf>
    <xf numFmtId="0" fontId="17" fillId="8" borderId="34" xfId="0" applyFont="1" applyFill="1" applyBorder="1" applyAlignment="1">
      <alignment horizontal="center"/>
    </xf>
    <xf numFmtId="0" fontId="12" fillId="8" borderId="34" xfId="0" applyFont="1" applyFill="1" applyBorder="1" applyAlignment="1">
      <alignment horizontal="center" vertical="center"/>
    </xf>
    <xf numFmtId="0" fontId="11" fillId="8" borderId="34" xfId="0" applyFont="1" applyFill="1" applyBorder="1" applyAlignment="1">
      <alignment horizontal="center" vertical="center"/>
    </xf>
    <xf numFmtId="0" fontId="15" fillId="8" borderId="34" xfId="0" applyFont="1" applyFill="1" applyBorder="1" applyAlignment="1">
      <alignment horizontal="center" vertical="center"/>
    </xf>
    <xf numFmtId="0" fontId="10" fillId="8" borderId="35" xfId="0" applyFont="1" applyFill="1" applyBorder="1" applyAlignment="1">
      <alignment horizontal="center" vertical="center"/>
    </xf>
    <xf numFmtId="0" fontId="17" fillId="16" borderId="1" xfId="0" applyFont="1" applyFill="1" applyBorder="1" applyAlignment="1">
      <alignment horizontal="left" vertical="center"/>
    </xf>
    <xf numFmtId="166" fontId="6" fillId="15" borderId="1" xfId="0" applyNumberFormat="1" applyFont="1" applyFill="1" applyBorder="1" applyAlignment="1">
      <alignment horizontal="center" vertical="center"/>
    </xf>
    <xf numFmtId="20" fontId="11" fillId="15" borderId="1" xfId="0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center"/>
    </xf>
    <xf numFmtId="0" fontId="33" fillId="0" borderId="1" xfId="0" applyFont="1" applyBorder="1"/>
    <xf numFmtId="0" fontId="36" fillId="0" borderId="1" xfId="0" applyFont="1" applyBorder="1" applyAlignment="1">
      <alignment horizontal="center"/>
    </xf>
    <xf numFmtId="0" fontId="17" fillId="8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left"/>
    </xf>
    <xf numFmtId="0" fontId="35" fillId="5" borderId="1" xfId="0" applyFont="1" applyFill="1" applyBorder="1" applyAlignment="1">
      <alignment horizontal="center"/>
    </xf>
    <xf numFmtId="0" fontId="0" fillId="5" borderId="0" xfId="0" applyFill="1" applyAlignment="1">
      <alignment horizontal="center"/>
    </xf>
    <xf numFmtId="0" fontId="14" fillId="11" borderId="11" xfId="0" applyFont="1" applyFill="1" applyBorder="1" applyAlignment="1">
      <alignment horizontal="left"/>
    </xf>
    <xf numFmtId="0" fontId="6" fillId="26" borderId="1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/>
    </xf>
    <xf numFmtId="0" fontId="12" fillId="27" borderId="1" xfId="0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/>
    </xf>
    <xf numFmtId="0" fontId="14" fillId="23" borderId="1" xfId="0" applyFont="1" applyFill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14" fillId="11" borderId="1" xfId="0" applyFont="1" applyFill="1" applyBorder="1" applyAlignment="1">
      <alignment horizontal="center"/>
    </xf>
    <xf numFmtId="0" fontId="14" fillId="10" borderId="1" xfId="0" applyFont="1" applyFill="1" applyBorder="1" applyAlignment="1">
      <alignment horizontal="center"/>
    </xf>
    <xf numFmtId="0" fontId="36" fillId="0" borderId="1" xfId="0" applyFont="1" applyBorder="1" applyAlignment="1">
      <alignment horizontal="center"/>
    </xf>
    <xf numFmtId="20" fontId="35" fillId="12" borderId="36" xfId="0" applyNumberFormat="1" applyFont="1" applyFill="1" applyBorder="1" applyAlignment="1">
      <alignment horizontal="center"/>
    </xf>
    <xf numFmtId="20" fontId="11" fillId="12" borderId="36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0" fontId="35" fillId="0" borderId="0" xfId="0" applyFont="1" applyAlignment="1">
      <alignment horizontal="center"/>
    </xf>
    <xf numFmtId="0" fontId="14" fillId="28" borderId="1" xfId="0" applyFont="1" applyFill="1" applyBorder="1" applyAlignment="1">
      <alignment horizontal="left"/>
    </xf>
    <xf numFmtId="0" fontId="38" fillId="12" borderId="1" xfId="0" applyFont="1" applyFill="1" applyBorder="1" applyAlignment="1">
      <alignment horizontal="center"/>
    </xf>
    <xf numFmtId="167" fontId="35" fillId="29" borderId="1" xfId="0" applyNumberFormat="1" applyFont="1" applyFill="1" applyBorder="1" applyAlignment="1">
      <alignment horizontal="center" vertical="center"/>
    </xf>
    <xf numFmtId="166" fontId="6" fillId="29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3" fillId="0" borderId="1" xfId="0" applyFont="1" applyBorder="1" applyAlignment="1">
      <alignment vertical="center"/>
    </xf>
    <xf numFmtId="0" fontId="18" fillId="5" borderId="6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1" fontId="5" fillId="0" borderId="13" xfId="0" applyNumberFormat="1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5" borderId="0" xfId="0" applyFont="1" applyFill="1" applyAlignment="1">
      <alignment vertical="center"/>
    </xf>
    <xf numFmtId="0" fontId="33" fillId="0" borderId="0" xfId="0" applyFont="1" applyAlignment="1">
      <alignment vertical="center"/>
    </xf>
    <xf numFmtId="0" fontId="4" fillId="0" borderId="13" xfId="0" applyFont="1" applyBorder="1" applyAlignment="1">
      <alignment horizontal="center" vertical="center"/>
    </xf>
    <xf numFmtId="0" fontId="4" fillId="16" borderId="1" xfId="0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42" fillId="5" borderId="1" xfId="0" applyFont="1" applyFill="1" applyBorder="1" applyAlignment="1">
      <alignment horizontal="center" vertical="center"/>
    </xf>
    <xf numFmtId="1" fontId="12" fillId="5" borderId="1" xfId="0" applyNumberFormat="1" applyFont="1" applyFill="1" applyBorder="1" applyAlignment="1">
      <alignment horizontal="center" vertical="center"/>
    </xf>
    <xf numFmtId="1" fontId="12" fillId="5" borderId="2" xfId="0" applyNumberFormat="1" applyFont="1" applyFill="1" applyBorder="1" applyAlignment="1">
      <alignment horizontal="center" vertical="center"/>
    </xf>
    <xf numFmtId="0" fontId="18" fillId="5" borderId="11" xfId="0" applyFont="1" applyFill="1" applyBorder="1" applyAlignment="1">
      <alignment horizontal="center" vertical="center"/>
    </xf>
    <xf numFmtId="1" fontId="12" fillId="5" borderId="13" xfId="0" applyNumberFormat="1" applyFont="1" applyFill="1" applyBorder="1" applyAlignment="1">
      <alignment horizontal="center" vertical="center"/>
    </xf>
    <xf numFmtId="1" fontId="12" fillId="5" borderId="11" xfId="0" applyNumberFormat="1" applyFont="1" applyFill="1" applyBorder="1" applyAlignment="1">
      <alignment horizontal="center" vertical="center"/>
    </xf>
    <xf numFmtId="0" fontId="33" fillId="5" borderId="0" xfId="0" applyFont="1" applyFill="1" applyAlignment="1">
      <alignment horizontal="center" vertical="center"/>
    </xf>
    <xf numFmtId="0" fontId="42" fillId="5" borderId="0" xfId="0" applyFont="1" applyFill="1" applyAlignment="1">
      <alignment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4" fillId="12" borderId="15" xfId="0" applyFont="1" applyFill="1" applyBorder="1" applyAlignment="1">
      <alignment horizontal="center" vertical="center"/>
    </xf>
    <xf numFmtId="0" fontId="33" fillId="12" borderId="15" xfId="0" applyFont="1" applyFill="1" applyBorder="1" applyAlignment="1">
      <alignment horizontal="center" vertical="center"/>
    </xf>
    <xf numFmtId="20" fontId="18" fillId="5" borderId="16" xfId="0" applyNumberFormat="1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20" fontId="18" fillId="5" borderId="6" xfId="0" applyNumberFormat="1" applyFont="1" applyFill="1" applyBorder="1" applyAlignment="1">
      <alignment horizontal="center" vertical="center"/>
    </xf>
    <xf numFmtId="0" fontId="4" fillId="17" borderId="15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17" borderId="14" xfId="0" applyFont="1" applyFill="1" applyBorder="1" applyAlignment="1">
      <alignment horizontal="center" vertical="center"/>
    </xf>
    <xf numFmtId="0" fontId="4" fillId="17" borderId="15" xfId="0" applyFont="1" applyFill="1" applyBorder="1" applyAlignment="1">
      <alignment vertical="center"/>
    </xf>
    <xf numFmtId="0" fontId="4" fillId="17" borderId="18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16" borderId="15" xfId="0" applyFont="1" applyFill="1" applyBorder="1" applyAlignment="1">
      <alignment horizontal="center" vertical="center"/>
    </xf>
    <xf numFmtId="49" fontId="4" fillId="17" borderId="15" xfId="0" applyNumberFormat="1" applyFont="1" applyFill="1" applyBorder="1" applyAlignment="1">
      <alignment horizontal="center" vertical="center"/>
    </xf>
    <xf numFmtId="0" fontId="18" fillId="5" borderId="13" xfId="0" applyFont="1" applyFill="1" applyBorder="1" applyAlignment="1">
      <alignment horizontal="center" vertical="center"/>
    </xf>
    <xf numFmtId="49" fontId="5" fillId="16" borderId="15" xfId="0" applyNumberFormat="1" applyFont="1" applyFill="1" applyBorder="1" applyAlignment="1">
      <alignment horizontal="center" vertical="center"/>
    </xf>
    <xf numFmtId="49" fontId="5" fillId="5" borderId="15" xfId="0" applyNumberFormat="1" applyFont="1" applyFill="1" applyBorder="1" applyAlignment="1">
      <alignment horizontal="center" vertical="center"/>
    </xf>
    <xf numFmtId="0" fontId="18" fillId="1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5" fillId="16" borderId="1" xfId="0" applyFont="1" applyFill="1" applyBorder="1" applyAlignment="1">
      <alignment horizontal="center" vertical="center"/>
    </xf>
    <xf numFmtId="0" fontId="4" fillId="17" borderId="19" xfId="0" applyFont="1" applyFill="1" applyBorder="1" applyAlignment="1">
      <alignment horizontal="center" vertical="center"/>
    </xf>
    <xf numFmtId="1" fontId="12" fillId="5" borderId="6" xfId="0" applyNumberFormat="1" applyFont="1" applyFill="1" applyBorder="1" applyAlignment="1">
      <alignment horizontal="center" vertical="center"/>
    </xf>
    <xf numFmtId="0" fontId="4" fillId="17" borderId="16" xfId="0" applyFont="1" applyFill="1" applyBorder="1" applyAlignment="1">
      <alignment horizontal="center" vertical="center"/>
    </xf>
    <xf numFmtId="20" fontId="18" fillId="5" borderId="37" xfId="0" applyNumberFormat="1" applyFont="1" applyFill="1" applyBorder="1" applyAlignment="1">
      <alignment horizontal="center" vertical="center"/>
    </xf>
    <xf numFmtId="0" fontId="4" fillId="25" borderId="4" xfId="0" applyFont="1" applyFill="1" applyBorder="1" applyAlignment="1">
      <alignment horizontal="center" vertical="center"/>
    </xf>
    <xf numFmtId="0" fontId="4" fillId="25" borderId="5" xfId="0" applyFont="1" applyFill="1" applyBorder="1" applyAlignment="1">
      <alignment horizontal="center" vertical="center"/>
    </xf>
    <xf numFmtId="0" fontId="4" fillId="25" borderId="3" xfId="0" applyFont="1" applyFill="1" applyBorder="1" applyAlignment="1">
      <alignment horizontal="center" vertical="center"/>
    </xf>
    <xf numFmtId="0" fontId="33" fillId="25" borderId="4" xfId="0" applyFont="1" applyFill="1" applyBorder="1" applyAlignment="1">
      <alignment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38" xfId="0" applyFont="1" applyFill="1" applyBorder="1" applyAlignment="1">
      <alignment horizontal="center" vertical="center"/>
    </xf>
    <xf numFmtId="0" fontId="4" fillId="25" borderId="12" xfId="0" applyFont="1" applyFill="1" applyBorder="1" applyAlignment="1">
      <alignment horizontal="center" vertical="center"/>
    </xf>
    <xf numFmtId="0" fontId="11" fillId="30" borderId="13" xfId="0" applyFont="1" applyFill="1" applyBorder="1" applyAlignment="1">
      <alignment horizontal="left" vertical="center"/>
    </xf>
    <xf numFmtId="20" fontId="11" fillId="31" borderId="13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32" borderId="3" xfId="0" applyFont="1" applyFill="1" applyBorder="1" applyAlignment="1">
      <alignment horizontal="center" vertical="center"/>
    </xf>
    <xf numFmtId="0" fontId="4" fillId="32" borderId="4" xfId="0" applyFont="1" applyFill="1" applyBorder="1" applyAlignment="1">
      <alignment horizontal="center" vertical="center"/>
    </xf>
    <xf numFmtId="0" fontId="4" fillId="32" borderId="17" xfId="0" applyFont="1" applyFill="1" applyBorder="1" applyAlignment="1">
      <alignment horizontal="center" vertical="center"/>
    </xf>
    <xf numFmtId="0" fontId="4" fillId="32" borderId="12" xfId="0" applyFont="1" applyFill="1" applyBorder="1" applyAlignment="1">
      <alignment horizontal="center" vertical="center"/>
    </xf>
    <xf numFmtId="0" fontId="4" fillId="32" borderId="5" xfId="0" applyFont="1" applyFill="1" applyBorder="1" applyAlignment="1">
      <alignment horizontal="center" vertical="center"/>
    </xf>
    <xf numFmtId="0" fontId="33" fillId="32" borderId="4" xfId="0" applyFont="1" applyFill="1" applyBorder="1" applyAlignment="1">
      <alignment vertical="center"/>
    </xf>
    <xf numFmtId="0" fontId="33" fillId="32" borderId="4" xfId="0" applyFont="1" applyFill="1" applyBorder="1" applyAlignment="1">
      <alignment horizontal="center" vertical="center"/>
    </xf>
    <xf numFmtId="49" fontId="4" fillId="32" borderId="4" xfId="0" applyNumberFormat="1" applyFont="1" applyFill="1" applyBorder="1" applyAlignment="1">
      <alignment horizontal="center" vertical="center"/>
    </xf>
    <xf numFmtId="0" fontId="33" fillId="32" borderId="5" xfId="0" applyFont="1" applyFill="1" applyBorder="1" applyAlignment="1">
      <alignment horizontal="center" vertical="center"/>
    </xf>
    <xf numFmtId="20" fontId="11" fillId="0" borderId="11" xfId="0" applyNumberFormat="1" applyFont="1" applyBorder="1" applyAlignment="1">
      <alignment horizontal="center" vertical="center"/>
    </xf>
    <xf numFmtId="20" fontId="18" fillId="5" borderId="18" xfId="0" applyNumberFormat="1" applyFont="1" applyFill="1" applyBorder="1" applyAlignment="1">
      <alignment horizontal="center" vertical="center"/>
    </xf>
    <xf numFmtId="20" fontId="11" fillId="5" borderId="39" xfId="0" applyNumberFormat="1" applyFont="1" applyFill="1" applyBorder="1" applyAlignment="1">
      <alignment horizontal="center" vertical="center"/>
    </xf>
    <xf numFmtId="0" fontId="17" fillId="5" borderId="40" xfId="0" applyFont="1" applyFill="1" applyBorder="1" applyAlignment="1">
      <alignment horizontal="center" vertical="center"/>
    </xf>
    <xf numFmtId="0" fontId="36" fillId="16" borderId="2" xfId="0" applyFont="1" applyFill="1" applyBorder="1" applyAlignment="1">
      <alignment vertical="center"/>
    </xf>
    <xf numFmtId="167" fontId="35" fillId="15" borderId="2" xfId="0" applyNumberFormat="1" applyFont="1" applyFill="1" applyBorder="1" applyAlignment="1">
      <alignment horizontal="center" vertical="center"/>
    </xf>
    <xf numFmtId="0" fontId="4" fillId="16" borderId="2" xfId="0" applyFont="1" applyFill="1" applyBorder="1" applyAlignment="1">
      <alignment horizontal="center" vertical="center"/>
    </xf>
    <xf numFmtId="0" fontId="4" fillId="16" borderId="19" xfId="0" applyFont="1" applyFill="1" applyBorder="1" applyAlignment="1">
      <alignment horizontal="center" vertical="center"/>
    </xf>
    <xf numFmtId="0" fontId="13" fillId="7" borderId="20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17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17" fillId="6" borderId="24" xfId="0" applyFont="1" applyFill="1" applyBorder="1" applyAlignment="1">
      <alignment horizontal="center" vertical="center"/>
    </xf>
    <xf numFmtId="0" fontId="35" fillId="30" borderId="2" xfId="0" applyFont="1" applyFill="1" applyBorder="1" applyAlignment="1">
      <alignment vertical="center"/>
    </xf>
    <xf numFmtId="0" fontId="13" fillId="5" borderId="20" xfId="0" applyFont="1" applyFill="1" applyBorder="1" applyAlignment="1">
      <alignment horizontal="center" vertical="center"/>
    </xf>
    <xf numFmtId="0" fontId="4" fillId="5" borderId="41" xfId="0" applyFont="1" applyFill="1" applyBorder="1" applyAlignment="1">
      <alignment horizontal="center" vertical="center"/>
    </xf>
    <xf numFmtId="0" fontId="17" fillId="5" borderId="42" xfId="0" applyFont="1" applyFill="1" applyBorder="1" applyAlignment="1">
      <alignment horizontal="center" vertical="center"/>
    </xf>
    <xf numFmtId="0" fontId="18" fillId="5" borderId="42" xfId="0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20" fontId="11" fillId="0" borderId="42" xfId="0" applyNumberFormat="1" applyFont="1" applyBorder="1" applyAlignment="1">
      <alignment horizontal="center" vertical="center"/>
    </xf>
    <xf numFmtId="20" fontId="18" fillId="5" borderId="43" xfId="0" applyNumberFormat="1" applyFont="1" applyFill="1" applyBorder="1" applyAlignment="1">
      <alignment horizontal="center" vertical="center"/>
    </xf>
    <xf numFmtId="0" fontId="17" fillId="5" borderId="44" xfId="0" applyFont="1" applyFill="1" applyBorder="1" applyAlignment="1">
      <alignment horizontal="center" vertical="center"/>
    </xf>
    <xf numFmtId="0" fontId="13" fillId="13" borderId="45" xfId="0" applyFont="1" applyFill="1" applyBorder="1" applyAlignment="1">
      <alignment horizontal="center" vertical="center"/>
    </xf>
    <xf numFmtId="0" fontId="17" fillId="2" borderId="23" xfId="0" applyFont="1" applyFill="1" applyBorder="1" applyAlignment="1">
      <alignment horizontal="center" vertical="center"/>
    </xf>
    <xf numFmtId="0" fontId="17" fillId="5" borderId="45" xfId="0" applyFont="1" applyFill="1" applyBorder="1" applyAlignment="1">
      <alignment horizontal="center" vertical="center"/>
    </xf>
    <xf numFmtId="0" fontId="17" fillId="5" borderId="23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166" fontId="11" fillId="0" borderId="1" xfId="0" applyNumberFormat="1" applyFont="1" applyBorder="1" applyAlignment="1">
      <alignment horizontal="center"/>
    </xf>
    <xf numFmtId="166" fontId="11" fillId="5" borderId="1" xfId="0" applyNumberFormat="1" applyFont="1" applyFill="1" applyBorder="1" applyAlignment="1">
      <alignment horizontal="center"/>
    </xf>
    <xf numFmtId="49" fontId="35" fillId="0" borderId="1" xfId="0" applyNumberFormat="1" applyFont="1" applyBorder="1" applyAlignment="1">
      <alignment horizontal="center"/>
    </xf>
    <xf numFmtId="20" fontId="11" fillId="5" borderId="1" xfId="0" applyNumberFormat="1" applyFont="1" applyFill="1" applyBorder="1" applyAlignment="1">
      <alignment horizontal="center"/>
    </xf>
    <xf numFmtId="166" fontId="19" fillId="5" borderId="1" xfId="0" applyNumberFormat="1" applyFont="1" applyFill="1" applyBorder="1" applyAlignment="1">
      <alignment horizontal="center"/>
    </xf>
    <xf numFmtId="0" fontId="20" fillId="5" borderId="1" xfId="0" applyFont="1" applyFill="1" applyBorder="1" applyAlignment="1">
      <alignment horizontal="center" vertical="center"/>
    </xf>
    <xf numFmtId="49" fontId="35" fillId="5" borderId="1" xfId="0" applyNumberFormat="1" applyFont="1" applyFill="1" applyBorder="1" applyAlignment="1">
      <alignment horizontal="center"/>
    </xf>
    <xf numFmtId="20" fontId="11" fillId="33" borderId="1" xfId="0" applyNumberFormat="1" applyFont="1" applyFill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/>
    </xf>
    <xf numFmtId="166" fontId="11" fillId="33" borderId="1" xfId="0" applyNumberFormat="1" applyFont="1" applyFill="1" applyBorder="1" applyAlignment="1">
      <alignment horizontal="center"/>
    </xf>
    <xf numFmtId="0" fontId="36" fillId="0" borderId="1" xfId="0" applyFont="1" applyBorder="1" applyAlignment="1">
      <alignment horizontal="center" vertical="center"/>
    </xf>
    <xf numFmtId="49" fontId="11" fillId="5" borderId="1" xfId="0" applyNumberFormat="1" applyFont="1" applyFill="1" applyBorder="1" applyAlignment="1">
      <alignment horizontal="center"/>
    </xf>
    <xf numFmtId="49" fontId="35" fillId="33" borderId="1" xfId="0" applyNumberFormat="1" applyFont="1" applyFill="1" applyBorder="1" applyAlignment="1">
      <alignment horizontal="center"/>
    </xf>
    <xf numFmtId="49" fontId="43" fillId="5" borderId="1" xfId="0" applyNumberFormat="1" applyFont="1" applyFill="1" applyBorder="1" applyAlignment="1">
      <alignment horizontal="center"/>
    </xf>
    <xf numFmtId="49" fontId="19" fillId="5" borderId="1" xfId="0" applyNumberFormat="1" applyFont="1" applyFill="1" applyBorder="1" applyAlignment="1">
      <alignment horizontal="center"/>
    </xf>
    <xf numFmtId="20" fontId="11" fillId="7" borderId="1" xfId="0" applyNumberFormat="1" applyFont="1" applyFill="1" applyBorder="1" applyAlignment="1">
      <alignment horizontal="center"/>
    </xf>
    <xf numFmtId="166" fontId="11" fillId="7" borderId="1" xfId="0" applyNumberFormat="1" applyFont="1" applyFill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1" fontId="5" fillId="5" borderId="1" xfId="0" applyNumberFormat="1" applyFont="1" applyFill="1" applyBorder="1" applyAlignment="1">
      <alignment horizontal="center"/>
    </xf>
    <xf numFmtId="0" fontId="11" fillId="17" borderId="46" xfId="0" applyFont="1" applyFill="1" applyBorder="1" applyAlignment="1">
      <alignment horizontal="center" vertical="center"/>
    </xf>
    <xf numFmtId="166" fontId="6" fillId="13" borderId="47" xfId="0" applyNumberFormat="1" applyFont="1" applyFill="1" applyBorder="1" applyAlignment="1">
      <alignment horizontal="center"/>
    </xf>
    <xf numFmtId="49" fontId="35" fillId="13" borderId="47" xfId="0" applyNumberFormat="1" applyFont="1" applyFill="1" applyBorder="1" applyAlignment="1">
      <alignment horizontal="center"/>
    </xf>
    <xf numFmtId="166" fontId="11" fillId="5" borderId="47" xfId="0" applyNumberFormat="1" applyFont="1" applyFill="1" applyBorder="1" applyAlignment="1">
      <alignment horizontal="center"/>
    </xf>
    <xf numFmtId="49" fontId="35" fillId="5" borderId="47" xfId="0" applyNumberFormat="1" applyFont="1" applyFill="1" applyBorder="1" applyAlignment="1">
      <alignment horizontal="center"/>
    </xf>
    <xf numFmtId="49" fontId="6" fillId="5" borderId="48" xfId="0" applyNumberFormat="1" applyFont="1" applyFill="1" applyBorder="1" applyAlignment="1">
      <alignment horizontal="center"/>
    </xf>
    <xf numFmtId="0" fontId="4" fillId="17" borderId="12" xfId="0" applyFont="1" applyFill="1" applyBorder="1" applyAlignment="1">
      <alignment horizontal="center" vertical="center"/>
    </xf>
    <xf numFmtId="0" fontId="4" fillId="17" borderId="13" xfId="0" applyFont="1" applyFill="1" applyBorder="1" applyAlignment="1">
      <alignment horizontal="center" vertical="center"/>
    </xf>
    <xf numFmtId="0" fontId="17" fillId="17" borderId="13" xfId="0" applyFont="1" applyFill="1" applyBorder="1" applyAlignment="1">
      <alignment horizontal="center" vertical="center"/>
    </xf>
    <xf numFmtId="0" fontId="11" fillId="17" borderId="13" xfId="0" applyFont="1" applyFill="1" applyBorder="1" applyAlignment="1">
      <alignment horizontal="center" vertical="center"/>
    </xf>
    <xf numFmtId="0" fontId="18" fillId="17" borderId="1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/>
    </xf>
    <xf numFmtId="166" fontId="11" fillId="5" borderId="15" xfId="0" applyNumberFormat="1" applyFont="1" applyFill="1" applyBorder="1" applyAlignment="1">
      <alignment horizontal="center"/>
    </xf>
    <xf numFmtId="20" fontId="11" fillId="5" borderId="15" xfId="0" applyNumberFormat="1" applyFont="1" applyFill="1" applyBorder="1" applyAlignment="1">
      <alignment horizontal="center"/>
    </xf>
    <xf numFmtId="49" fontId="35" fillId="5" borderId="15" xfId="0" applyNumberFormat="1" applyFont="1" applyFill="1" applyBorder="1" applyAlignment="1">
      <alignment horizontal="center"/>
    </xf>
    <xf numFmtId="49" fontId="11" fillId="5" borderId="15" xfId="0" applyNumberFormat="1" applyFont="1" applyFill="1" applyBorder="1" applyAlignment="1">
      <alignment horizontal="center"/>
    </xf>
    <xf numFmtId="0" fontId="5" fillId="25" borderId="5" xfId="0" applyFont="1" applyFill="1" applyBorder="1" applyAlignment="1">
      <alignment horizontal="center"/>
    </xf>
    <xf numFmtId="0" fontId="12" fillId="5" borderId="6" xfId="0" applyFont="1" applyFill="1" applyBorder="1" applyAlignment="1">
      <alignment horizontal="center"/>
    </xf>
    <xf numFmtId="0" fontId="6" fillId="34" borderId="6" xfId="0" applyFont="1" applyFill="1" applyBorder="1" applyAlignment="1">
      <alignment horizontal="center"/>
    </xf>
    <xf numFmtId="0" fontId="6" fillId="33" borderId="6" xfId="0" applyFont="1" applyFill="1" applyBorder="1" applyAlignment="1">
      <alignment horizontal="center" vertical="center"/>
    </xf>
    <xf numFmtId="0" fontId="14" fillId="33" borderId="6" xfId="0" applyFont="1" applyFill="1" applyBorder="1" applyAlignment="1">
      <alignment horizontal="center" vertical="center"/>
    </xf>
    <xf numFmtId="0" fontId="17" fillId="17" borderId="45" xfId="0" applyFont="1" applyFill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36" fillId="0" borderId="22" xfId="0" applyFont="1" applyBorder="1"/>
    <xf numFmtId="0" fontId="14" fillId="33" borderId="23" xfId="0" applyFont="1" applyFill="1" applyBorder="1" applyAlignment="1">
      <alignment horizontal="center" vertical="center"/>
    </xf>
    <xf numFmtId="20" fontId="35" fillId="5" borderId="4" xfId="0" applyNumberFormat="1" applyFont="1" applyFill="1" applyBorder="1" applyAlignment="1">
      <alignment horizontal="center"/>
    </xf>
    <xf numFmtId="166" fontId="6" fillId="5" borderId="4" xfId="0" applyNumberFormat="1" applyFont="1" applyFill="1" applyBorder="1" applyAlignment="1">
      <alignment horizontal="center"/>
    </xf>
    <xf numFmtId="20" fontId="35" fillId="0" borderId="4" xfId="0" applyNumberFormat="1" applyFont="1" applyBorder="1" applyAlignment="1">
      <alignment horizontal="center"/>
    </xf>
    <xf numFmtId="49" fontId="35" fillId="0" borderId="4" xfId="0" applyNumberFormat="1" applyFont="1" applyBorder="1" applyAlignment="1">
      <alignment horizontal="center"/>
    </xf>
    <xf numFmtId="49" fontId="35" fillId="5" borderId="4" xfId="0" applyNumberFormat="1" applyFont="1" applyFill="1" applyBorder="1" applyAlignment="1">
      <alignment horizontal="center"/>
    </xf>
    <xf numFmtId="0" fontId="36" fillId="0" borderId="4" xfId="0" applyFont="1" applyBorder="1"/>
    <xf numFmtId="20" fontId="35" fillId="7" borderId="4" xfId="0" applyNumberFormat="1" applyFont="1" applyFill="1" applyBorder="1" applyAlignment="1">
      <alignment horizontal="center"/>
    </xf>
    <xf numFmtId="0" fontId="6" fillId="23" borderId="6" xfId="0" applyFont="1" applyFill="1" applyBorder="1" applyAlignment="1">
      <alignment horizontal="center"/>
    </xf>
    <xf numFmtId="0" fontId="5" fillId="25" borderId="17" xfId="0" applyFont="1" applyFill="1" applyBorder="1" applyAlignment="1">
      <alignment horizontal="center"/>
    </xf>
    <xf numFmtId="0" fontId="6" fillId="23" borderId="11" xfId="0" applyFont="1" applyFill="1" applyBorder="1" applyAlignment="1">
      <alignment horizontal="center"/>
    </xf>
    <xf numFmtId="0" fontId="12" fillId="5" borderId="11" xfId="0" applyFont="1" applyFill="1" applyBorder="1" applyAlignment="1">
      <alignment horizontal="center"/>
    </xf>
    <xf numFmtId="0" fontId="6" fillId="34" borderId="11" xfId="0" applyFont="1" applyFill="1" applyBorder="1" applyAlignment="1">
      <alignment horizontal="center"/>
    </xf>
    <xf numFmtId="1" fontId="5" fillId="5" borderId="11" xfId="0" applyNumberFormat="1" applyFont="1" applyFill="1" applyBorder="1" applyAlignment="1">
      <alignment horizontal="center"/>
    </xf>
    <xf numFmtId="49" fontId="6" fillId="5" borderId="49" xfId="0" applyNumberFormat="1" applyFont="1" applyFill="1" applyBorder="1" applyAlignment="1">
      <alignment horizontal="center"/>
    </xf>
    <xf numFmtId="0" fontId="6" fillId="33" borderId="11" xfId="0" applyFont="1" applyFill="1" applyBorder="1" applyAlignment="1">
      <alignment horizontal="center" vertical="center"/>
    </xf>
    <xf numFmtId="0" fontId="14" fillId="33" borderId="11" xfId="0" applyFont="1" applyFill="1" applyBorder="1" applyAlignment="1">
      <alignment horizontal="center" vertical="center"/>
    </xf>
    <xf numFmtId="0" fontId="14" fillId="33" borderId="50" xfId="0" applyFont="1" applyFill="1" applyBorder="1" applyAlignment="1">
      <alignment horizontal="center" vertical="center"/>
    </xf>
    <xf numFmtId="49" fontId="11" fillId="5" borderId="51" xfId="0" applyNumberFormat="1" applyFont="1" applyFill="1" applyBorder="1" applyAlignment="1">
      <alignment horizontal="center"/>
    </xf>
    <xf numFmtId="49" fontId="35" fillId="5" borderId="51" xfId="0" applyNumberFormat="1" applyFont="1" applyFill="1" applyBorder="1" applyAlignment="1">
      <alignment horizontal="center"/>
    </xf>
    <xf numFmtId="0" fontId="6" fillId="13" borderId="11" xfId="0" applyFont="1" applyFill="1" applyBorder="1" applyAlignment="1">
      <alignment horizontal="center"/>
    </xf>
    <xf numFmtId="0" fontId="12" fillId="5" borderId="6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14" fillId="33" borderId="11" xfId="0" applyFont="1" applyFill="1" applyBorder="1" applyAlignment="1">
      <alignment horizontal="center"/>
    </xf>
    <xf numFmtId="0" fontId="14" fillId="33" borderId="50" xfId="0" applyFont="1" applyFill="1" applyBorder="1" applyAlignment="1">
      <alignment horizontal="center"/>
    </xf>
    <xf numFmtId="0" fontId="6" fillId="13" borderId="6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166" fontId="6" fillId="35" borderId="17" xfId="0" applyNumberFormat="1" applyFont="1" applyFill="1" applyBorder="1" applyAlignment="1">
      <alignment horizontal="center"/>
    </xf>
    <xf numFmtId="20" fontId="11" fillId="35" borderId="11" xfId="0" applyNumberFormat="1" applyFont="1" applyFill="1" applyBorder="1" applyAlignment="1">
      <alignment horizontal="center"/>
    </xf>
    <xf numFmtId="0" fontId="11" fillId="35" borderId="11" xfId="0" applyFont="1" applyFill="1" applyBorder="1" applyAlignment="1">
      <alignment horizontal="center"/>
    </xf>
    <xf numFmtId="0" fontId="11" fillId="35" borderId="18" xfId="0" applyFont="1" applyFill="1" applyBorder="1" applyAlignment="1">
      <alignment horizontal="center"/>
    </xf>
    <xf numFmtId="0" fontId="14" fillId="33" borderId="6" xfId="0" applyFont="1" applyFill="1" applyBorder="1" applyAlignment="1">
      <alignment horizontal="center"/>
    </xf>
    <xf numFmtId="0" fontId="14" fillId="33" borderId="23" xfId="0" applyFont="1" applyFill="1" applyBorder="1" applyAlignment="1">
      <alignment horizontal="center"/>
    </xf>
    <xf numFmtId="0" fontId="11" fillId="17" borderId="33" xfId="0" applyFont="1" applyFill="1" applyBorder="1" applyAlignment="1">
      <alignment horizontal="center" vertical="center"/>
    </xf>
    <xf numFmtId="20" fontId="35" fillId="5" borderId="3" xfId="0" applyNumberFormat="1" applyFont="1" applyFill="1" applyBorder="1" applyAlignment="1">
      <alignment horizontal="center"/>
    </xf>
    <xf numFmtId="166" fontId="11" fillId="0" borderId="21" xfId="0" applyNumberFormat="1" applyFont="1" applyBorder="1" applyAlignment="1">
      <alignment horizontal="center"/>
    </xf>
    <xf numFmtId="166" fontId="11" fillId="5" borderId="52" xfId="0" applyNumberFormat="1" applyFont="1" applyFill="1" applyBorder="1" applyAlignment="1">
      <alignment horizontal="center"/>
    </xf>
    <xf numFmtId="0" fontId="11" fillId="17" borderId="34" xfId="0" applyFont="1" applyFill="1" applyBorder="1" applyAlignment="1">
      <alignment horizontal="center" vertical="center"/>
    </xf>
    <xf numFmtId="20" fontId="11" fillId="5" borderId="22" xfId="0" applyNumberFormat="1" applyFont="1" applyFill="1" applyBorder="1" applyAlignment="1">
      <alignment horizontal="center"/>
    </xf>
    <xf numFmtId="166" fontId="11" fillId="5" borderId="11" xfId="0" applyNumberFormat="1" applyFont="1" applyFill="1" applyBorder="1" applyAlignment="1">
      <alignment horizontal="center"/>
    </xf>
    <xf numFmtId="20" fontId="11" fillId="5" borderId="2" xfId="0" applyNumberFormat="1" applyFont="1" applyFill="1" applyBorder="1" applyAlignment="1">
      <alignment horizontal="center"/>
    </xf>
    <xf numFmtId="20" fontId="11" fillId="5" borderId="11" xfId="0" applyNumberFormat="1" applyFont="1" applyFill="1" applyBorder="1" applyAlignment="1">
      <alignment horizontal="center"/>
    </xf>
    <xf numFmtId="166" fontId="11" fillId="5" borderId="2" xfId="0" applyNumberFormat="1" applyFont="1" applyFill="1" applyBorder="1" applyAlignment="1">
      <alignment horizontal="center"/>
    </xf>
    <xf numFmtId="0" fontId="11" fillId="0" borderId="52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30" borderId="36" xfId="0" applyFont="1" applyFill="1" applyBorder="1" applyAlignment="1">
      <alignment horizontal="center" vertical="center"/>
    </xf>
    <xf numFmtId="0" fontId="11" fillId="5" borderId="52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20" fontId="35" fillId="0" borderId="53" xfId="0" applyNumberFormat="1" applyFont="1" applyBorder="1" applyAlignment="1">
      <alignment horizontal="center"/>
    </xf>
    <xf numFmtId="20" fontId="11" fillId="0" borderId="2" xfId="0" applyNumberFormat="1" applyFont="1" applyBorder="1" applyAlignment="1">
      <alignment horizontal="center"/>
    </xf>
    <xf numFmtId="166" fontId="11" fillId="12" borderId="36" xfId="0" applyNumberFormat="1" applyFont="1" applyFill="1" applyBorder="1" applyAlignment="1">
      <alignment horizontal="center"/>
    </xf>
    <xf numFmtId="0" fontId="11" fillId="0" borderId="11" xfId="0" applyFont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/>
    </xf>
    <xf numFmtId="0" fontId="11" fillId="17" borderId="54" xfId="0" applyFont="1" applyFill="1" applyBorder="1" applyAlignment="1">
      <alignment horizontal="center" vertical="center"/>
    </xf>
    <xf numFmtId="0" fontId="35" fillId="30" borderId="55" xfId="0" applyFont="1" applyFill="1" applyBorder="1" applyAlignment="1">
      <alignment horizontal="center"/>
    </xf>
    <xf numFmtId="0" fontId="11" fillId="5" borderId="56" xfId="0" applyFont="1" applyFill="1" applyBorder="1" applyAlignment="1">
      <alignment horizontal="center" vertical="center"/>
    </xf>
    <xf numFmtId="0" fontId="6" fillId="33" borderId="57" xfId="0" applyFont="1" applyFill="1" applyBorder="1" applyAlignment="1">
      <alignment horizontal="center" vertical="center"/>
    </xf>
    <xf numFmtId="0" fontId="35" fillId="0" borderId="52" xfId="0" applyFont="1" applyBorder="1" applyAlignment="1">
      <alignment horizontal="center"/>
    </xf>
    <xf numFmtId="0" fontId="35" fillId="12" borderId="21" xfId="0" applyFont="1" applyFill="1" applyBorder="1" applyAlignment="1">
      <alignment horizontal="center"/>
    </xf>
    <xf numFmtId="0" fontId="6" fillId="33" borderId="58" xfId="0" applyFont="1" applyFill="1" applyBorder="1" applyAlignment="1">
      <alignment horizontal="center" vertical="center"/>
    </xf>
    <xf numFmtId="0" fontId="35" fillId="12" borderId="52" xfId="0" applyFont="1" applyFill="1" applyBorder="1" applyAlignment="1">
      <alignment horizontal="center"/>
    </xf>
    <xf numFmtId="0" fontId="35" fillId="0" borderId="52" xfId="0" applyFont="1" applyBorder="1"/>
    <xf numFmtId="0" fontId="35" fillId="5" borderId="52" xfId="0" applyFont="1" applyFill="1" applyBorder="1" applyAlignment="1">
      <alignment horizontal="center"/>
    </xf>
    <xf numFmtId="0" fontId="17" fillId="17" borderId="14" xfId="0" applyFont="1" applyFill="1" applyBorder="1" applyAlignment="1">
      <alignment horizontal="center" vertical="center"/>
    </xf>
    <xf numFmtId="0" fontId="23" fillId="5" borderId="15" xfId="0" applyFont="1" applyFill="1" applyBorder="1" applyAlignment="1">
      <alignment horizontal="center"/>
    </xf>
    <xf numFmtId="1" fontId="17" fillId="5" borderId="18" xfId="0" applyNumberFormat="1" applyFont="1" applyFill="1" applyBorder="1" applyAlignment="1">
      <alignment horizontal="center"/>
    </xf>
    <xf numFmtId="1" fontId="17" fillId="5" borderId="16" xfId="0" applyNumberFormat="1" applyFont="1" applyFill="1" applyBorder="1" applyAlignment="1">
      <alignment horizontal="center"/>
    </xf>
    <xf numFmtId="166" fontId="6" fillId="5" borderId="47" xfId="0" applyNumberFormat="1" applyFont="1" applyFill="1" applyBorder="1" applyAlignment="1">
      <alignment horizontal="center"/>
    </xf>
    <xf numFmtId="0" fontId="17" fillId="5" borderId="13" xfId="0" applyFont="1" applyFill="1" applyBorder="1" applyAlignment="1">
      <alignment horizontal="center" vertical="center"/>
    </xf>
    <xf numFmtId="0" fontId="14" fillId="5" borderId="13" xfId="0" applyFont="1" applyFill="1" applyBorder="1" applyAlignment="1">
      <alignment horizontal="center"/>
    </xf>
    <xf numFmtId="0" fontId="18" fillId="5" borderId="14" xfId="0" applyFont="1" applyFill="1" applyBorder="1" applyAlignment="1">
      <alignment horizontal="center" vertical="center"/>
    </xf>
    <xf numFmtId="1" fontId="4" fillId="5" borderId="13" xfId="0" applyNumberFormat="1" applyFont="1" applyFill="1" applyBorder="1" applyAlignment="1">
      <alignment horizontal="center" vertical="center"/>
    </xf>
    <xf numFmtId="1" fontId="5" fillId="17" borderId="45" xfId="0" applyNumberFormat="1" applyFont="1" applyFill="1" applyBorder="1" applyAlignment="1">
      <alignment horizontal="center" vertical="center"/>
    </xf>
    <xf numFmtId="1" fontId="5" fillId="5" borderId="50" xfId="0" applyNumberFormat="1" applyFont="1" applyFill="1" applyBorder="1" applyAlignment="1">
      <alignment horizontal="center" vertical="center"/>
    </xf>
    <xf numFmtId="1" fontId="5" fillId="5" borderId="22" xfId="0" applyNumberFormat="1" applyFont="1" applyFill="1" applyBorder="1" applyAlignment="1">
      <alignment horizontal="center"/>
    </xf>
    <xf numFmtId="1" fontId="12" fillId="16" borderId="36" xfId="0" applyNumberFormat="1" applyFont="1" applyFill="1" applyBorder="1" applyAlignment="1">
      <alignment horizontal="center"/>
    </xf>
    <xf numFmtId="1" fontId="5" fillId="5" borderId="44" xfId="0" applyNumberFormat="1" applyFont="1" applyFill="1" applyBorder="1" applyAlignment="1">
      <alignment horizontal="center"/>
    </xf>
    <xf numFmtId="1" fontId="5" fillId="5" borderId="22" xfId="0" applyNumberFormat="1" applyFont="1" applyFill="1" applyBorder="1" applyAlignment="1">
      <alignment horizontal="center" vertical="center"/>
    </xf>
    <xf numFmtId="1" fontId="5" fillId="5" borderId="50" xfId="0" applyNumberFormat="1" applyFont="1" applyFill="1" applyBorder="1" applyAlignment="1">
      <alignment horizontal="center"/>
    </xf>
    <xf numFmtId="1" fontId="5" fillId="5" borderId="6" xfId="0" applyNumberFormat="1" applyFont="1" applyFill="1" applyBorder="1" applyAlignment="1">
      <alignment horizontal="center"/>
    </xf>
    <xf numFmtId="1" fontId="5" fillId="5" borderId="23" xfId="0" applyNumberFormat="1" applyFont="1" applyFill="1" applyBorder="1" applyAlignment="1">
      <alignment horizontal="center"/>
    </xf>
    <xf numFmtId="1" fontId="5" fillId="5" borderId="22" xfId="1" applyNumberFormat="1" applyFont="1" applyFill="1" applyBorder="1" applyAlignment="1">
      <alignment horizontal="center"/>
    </xf>
    <xf numFmtId="1" fontId="5" fillId="17" borderId="59" xfId="0" applyNumberFormat="1" applyFont="1" applyFill="1" applyBorder="1" applyAlignment="1">
      <alignment horizontal="center" vertical="center"/>
    </xf>
    <xf numFmtId="0" fontId="33" fillId="5" borderId="1" xfId="0" applyFont="1" applyFill="1" applyBorder="1"/>
    <xf numFmtId="0" fontId="33" fillId="5" borderId="50" xfId="0" applyFont="1" applyFill="1" applyBorder="1" applyAlignment="1">
      <alignment horizontal="center"/>
    </xf>
    <xf numFmtId="0" fontId="33" fillId="5" borderId="22" xfId="0" applyFont="1" applyFill="1" applyBorder="1"/>
    <xf numFmtId="1" fontId="5" fillId="5" borderId="60" xfId="0" applyNumberFormat="1" applyFont="1" applyFill="1" applyBorder="1" applyAlignment="1">
      <alignment horizontal="center"/>
    </xf>
    <xf numFmtId="1" fontId="5" fillId="5" borderId="22" xfId="1" applyNumberFormat="1" applyFont="1" applyFill="1" applyBorder="1" applyAlignment="1">
      <alignment horizontal="center" vertical="center"/>
    </xf>
    <xf numFmtId="1" fontId="4" fillId="5" borderId="0" xfId="0" applyNumberFormat="1" applyFont="1" applyFill="1" applyAlignment="1">
      <alignment horizontal="center"/>
    </xf>
    <xf numFmtId="0" fontId="14" fillId="36" borderId="1" xfId="0" applyFont="1" applyFill="1" applyBorder="1" applyAlignment="1">
      <alignment horizontal="center"/>
    </xf>
    <xf numFmtId="0" fontId="36" fillId="5" borderId="1" xfId="0" applyFont="1" applyFill="1" applyBorder="1" applyAlignment="1">
      <alignment horizontal="center" vertical="center"/>
    </xf>
    <xf numFmtId="0" fontId="36" fillId="18" borderId="1" xfId="0" applyFont="1" applyFill="1" applyBorder="1" applyAlignment="1">
      <alignment horizontal="center" vertical="center"/>
    </xf>
    <xf numFmtId="0" fontId="5" fillId="20" borderId="1" xfId="0" applyFont="1" applyFill="1" applyBorder="1" applyAlignment="1">
      <alignment horizontal="center" vertical="center"/>
    </xf>
    <xf numFmtId="0" fontId="33" fillId="7" borderId="1" xfId="0" applyFont="1" applyFill="1" applyBorder="1" applyAlignment="1">
      <alignment horizontal="center" vertical="center"/>
    </xf>
    <xf numFmtId="1" fontId="27" fillId="18" borderId="1" xfId="0" applyNumberFormat="1" applyFont="1" applyFill="1" applyBorder="1" applyAlignment="1">
      <alignment horizontal="center"/>
    </xf>
    <xf numFmtId="0" fontId="44" fillId="0" borderId="1" xfId="0" applyFont="1" applyBorder="1" applyAlignment="1">
      <alignment horizontal="center"/>
    </xf>
    <xf numFmtId="166" fontId="11" fillId="5" borderId="22" xfId="0" applyNumberFormat="1" applyFont="1" applyFill="1" applyBorder="1" applyAlignment="1">
      <alignment horizontal="center"/>
    </xf>
    <xf numFmtId="0" fontId="18" fillId="5" borderId="34" xfId="0" applyFont="1" applyFill="1" applyBorder="1" applyAlignment="1">
      <alignment horizontal="center" vertical="center"/>
    </xf>
    <xf numFmtId="1" fontId="27" fillId="18" borderId="22" xfId="0" applyNumberFormat="1" applyFont="1" applyFill="1" applyBorder="1" applyAlignment="1">
      <alignment horizontal="center"/>
    </xf>
    <xf numFmtId="1" fontId="5" fillId="5" borderId="36" xfId="0" applyNumberFormat="1" applyFont="1" applyFill="1" applyBorder="1" applyAlignment="1">
      <alignment horizontal="center" vertical="center"/>
    </xf>
    <xf numFmtId="0" fontId="11" fillId="5" borderId="36" xfId="0" applyFont="1" applyFill="1" applyBorder="1" applyAlignment="1">
      <alignment horizontal="center" vertical="center"/>
    </xf>
    <xf numFmtId="0" fontId="11" fillId="30" borderId="2" xfId="0" applyFont="1" applyFill="1" applyBorder="1" applyAlignment="1">
      <alignment horizontal="center" vertical="center"/>
    </xf>
    <xf numFmtId="20" fontId="11" fillId="5" borderId="36" xfId="0" applyNumberFormat="1" applyFont="1" applyFill="1" applyBorder="1" applyAlignment="1">
      <alignment horizontal="center"/>
    </xf>
    <xf numFmtId="20" fontId="11" fillId="12" borderId="2" xfId="0" applyNumberFormat="1" applyFont="1" applyFill="1" applyBorder="1" applyAlignment="1">
      <alignment horizontal="center"/>
    </xf>
    <xf numFmtId="1" fontId="5" fillId="5" borderId="36" xfId="0" applyNumberFormat="1" applyFont="1" applyFill="1" applyBorder="1" applyAlignment="1">
      <alignment horizontal="center"/>
    </xf>
    <xf numFmtId="1" fontId="5" fillId="5" borderId="44" xfId="1" applyNumberFormat="1" applyFont="1" applyFill="1" applyBorder="1" applyAlignment="1">
      <alignment horizontal="center" vertical="center"/>
    </xf>
    <xf numFmtId="49" fontId="45" fillId="5" borderId="1" xfId="0" applyNumberFormat="1" applyFont="1" applyFill="1" applyBorder="1" applyAlignment="1">
      <alignment horizontal="center"/>
    </xf>
    <xf numFmtId="0" fontId="5" fillId="6" borderId="22" xfId="0" applyFont="1" applyFill="1" applyBorder="1" applyAlignment="1">
      <alignment horizontal="center"/>
    </xf>
    <xf numFmtId="0" fontId="44" fillId="0" borderId="52" xfId="0" applyFont="1" applyBorder="1" applyAlignment="1">
      <alignment horizontal="center"/>
    </xf>
    <xf numFmtId="0" fontId="11" fillId="30" borderId="1" xfId="0" applyFont="1" applyFill="1" applyBorder="1" applyAlignment="1">
      <alignment horizontal="center" vertical="center"/>
    </xf>
    <xf numFmtId="0" fontId="4" fillId="8" borderId="22" xfId="0" applyFont="1" applyFill="1" applyBorder="1" applyAlignment="1">
      <alignment horizontal="center"/>
    </xf>
    <xf numFmtId="0" fontId="5" fillId="5" borderId="22" xfId="0" applyFont="1" applyFill="1" applyBorder="1" applyAlignment="1">
      <alignment horizontal="center" vertical="center"/>
    </xf>
    <xf numFmtId="0" fontId="11" fillId="8" borderId="57" xfId="0" applyFont="1" applyFill="1" applyBorder="1" applyAlignment="1">
      <alignment horizontal="center" vertical="center"/>
    </xf>
    <xf numFmtId="0" fontId="36" fillId="0" borderId="52" xfId="0" applyFont="1" applyBorder="1" applyAlignment="1">
      <alignment horizontal="center"/>
    </xf>
    <xf numFmtId="0" fontId="36" fillId="0" borderId="56" xfId="0" applyFont="1" applyBorder="1" applyAlignment="1">
      <alignment horizontal="center"/>
    </xf>
    <xf numFmtId="49" fontId="36" fillId="0" borderId="52" xfId="0" applyNumberFormat="1" applyFont="1" applyBorder="1" applyAlignment="1">
      <alignment horizontal="center"/>
    </xf>
    <xf numFmtId="0" fontId="12" fillId="8" borderId="61" xfId="0" applyFont="1" applyFill="1" applyBorder="1" applyAlignment="1">
      <alignment horizontal="center" vertical="center"/>
    </xf>
    <xf numFmtId="166" fontId="11" fillId="13" borderId="47" xfId="0" applyNumberFormat="1" applyFont="1" applyFill="1" applyBorder="1" applyAlignment="1">
      <alignment horizontal="center"/>
    </xf>
    <xf numFmtId="166" fontId="11" fillId="13" borderId="62" xfId="0" applyNumberFormat="1" applyFont="1" applyFill="1" applyBorder="1" applyAlignment="1">
      <alignment horizontal="center"/>
    </xf>
    <xf numFmtId="20" fontId="11" fillId="13" borderId="47" xfId="0" applyNumberFormat="1" applyFont="1" applyFill="1" applyBorder="1" applyAlignment="1">
      <alignment horizontal="center"/>
    </xf>
    <xf numFmtId="49" fontId="43" fillId="13" borderId="47" xfId="0" applyNumberFormat="1" applyFont="1" applyFill="1" applyBorder="1" applyAlignment="1">
      <alignment horizontal="center"/>
    </xf>
    <xf numFmtId="49" fontId="35" fillId="13" borderId="48" xfId="0" applyNumberFormat="1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 vertical="center"/>
    </xf>
    <xf numFmtId="0" fontId="10" fillId="8" borderId="15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14" fillId="10" borderId="6" xfId="0" applyFont="1" applyFill="1" applyBorder="1" applyAlignment="1">
      <alignment horizontal="left"/>
    </xf>
    <xf numFmtId="0" fontId="5" fillId="5" borderId="23" xfId="0" applyFont="1" applyFill="1" applyBorder="1" applyAlignment="1">
      <alignment horizontal="center" vertical="center"/>
    </xf>
    <xf numFmtId="0" fontId="36" fillId="0" borderId="58" xfId="0" applyFont="1" applyBorder="1" applyAlignment="1">
      <alignment horizontal="center"/>
    </xf>
    <xf numFmtId="0" fontId="35" fillId="12" borderId="6" xfId="0" applyFont="1" applyFill="1" applyBorder="1" applyAlignment="1">
      <alignment horizontal="center"/>
    </xf>
    <xf numFmtId="0" fontId="6" fillId="17" borderId="63" xfId="0" applyFont="1" applyFill="1" applyBorder="1" applyAlignment="1">
      <alignment horizontal="center" vertical="center"/>
    </xf>
    <xf numFmtId="0" fontId="6" fillId="5" borderId="52" xfId="0" applyFont="1" applyFill="1" applyBorder="1" applyAlignment="1">
      <alignment horizontal="center"/>
    </xf>
    <xf numFmtId="1" fontId="6" fillId="5" borderId="57" xfId="0" applyNumberFormat="1" applyFont="1" applyFill="1" applyBorder="1" applyAlignment="1">
      <alignment horizontal="center"/>
    </xf>
    <xf numFmtId="0" fontId="6" fillId="16" borderId="52" xfId="0" applyFont="1" applyFill="1" applyBorder="1" applyAlignment="1">
      <alignment horizontal="center"/>
    </xf>
    <xf numFmtId="1" fontId="6" fillId="5" borderId="58" xfId="0" applyNumberFormat="1" applyFont="1" applyFill="1" applyBorder="1" applyAlignment="1">
      <alignment horizontal="center"/>
    </xf>
    <xf numFmtId="0" fontId="46" fillId="17" borderId="46" xfId="0" applyFont="1" applyFill="1" applyBorder="1" applyAlignment="1">
      <alignment horizontal="center" vertical="center"/>
    </xf>
    <xf numFmtId="1" fontId="47" fillId="0" borderId="47" xfId="0" applyNumberFormat="1" applyFont="1" applyBorder="1" applyAlignment="1" applyProtection="1">
      <alignment horizontal="center"/>
      <protection hidden="1"/>
    </xf>
    <xf numFmtId="1" fontId="47" fillId="5" borderId="47" xfId="0" applyNumberFormat="1" applyFont="1" applyFill="1" applyBorder="1" applyAlignment="1" applyProtection="1">
      <alignment horizontal="center"/>
      <protection hidden="1"/>
    </xf>
    <xf numFmtId="0" fontId="47" fillId="0" borderId="49" xfId="0" applyFont="1" applyBorder="1" applyAlignment="1">
      <alignment horizontal="center" vertical="center"/>
    </xf>
    <xf numFmtId="0" fontId="47" fillId="0" borderId="48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1" fontId="12" fillId="16" borderId="22" xfId="0" applyNumberFormat="1" applyFont="1" applyFill="1" applyBorder="1" applyAlignment="1">
      <alignment horizontal="center"/>
    </xf>
    <xf numFmtId="166" fontId="11" fillId="12" borderId="1" xfId="0" applyNumberFormat="1" applyFont="1" applyFill="1" applyBorder="1" applyAlignment="1">
      <alignment horizontal="center"/>
    </xf>
    <xf numFmtId="166" fontId="11" fillId="0" borderId="36" xfId="0" applyNumberFormat="1" applyFont="1" applyBorder="1" applyAlignment="1">
      <alignment horizontal="center"/>
    </xf>
    <xf numFmtId="166" fontId="11" fillId="0" borderId="42" xfId="0" applyNumberFormat="1" applyFont="1" applyBorder="1" applyAlignment="1">
      <alignment horizontal="center"/>
    </xf>
    <xf numFmtId="20" fontId="11" fillId="17" borderId="1" xfId="0" applyNumberFormat="1" applyFont="1" applyFill="1" applyBorder="1" applyAlignment="1">
      <alignment horizontal="center"/>
    </xf>
    <xf numFmtId="20" fontId="11" fillId="5" borderId="52" xfId="0" applyNumberFormat="1" applyFont="1" applyFill="1" applyBorder="1" applyAlignment="1">
      <alignment horizontal="center"/>
    </xf>
    <xf numFmtId="0" fontId="6" fillId="25" borderId="1" xfId="0" applyFont="1" applyFill="1" applyBorder="1" applyAlignment="1">
      <alignment horizontal="center" vertical="center"/>
    </xf>
    <xf numFmtId="0" fontId="28" fillId="17" borderId="1" xfId="0" applyFont="1" applyFill="1" applyBorder="1" applyAlignment="1">
      <alignment horizontal="center" vertical="center"/>
    </xf>
    <xf numFmtId="0" fontId="29" fillId="17" borderId="1" xfId="0" applyFont="1" applyFill="1" applyBorder="1" applyAlignment="1">
      <alignment horizontal="center"/>
    </xf>
    <xf numFmtId="0" fontId="28" fillId="17" borderId="1" xfId="0" applyFont="1" applyFill="1" applyBorder="1" applyAlignment="1">
      <alignment horizontal="center"/>
    </xf>
    <xf numFmtId="0" fontId="17" fillId="5" borderId="36" xfId="0" applyFont="1" applyFill="1" applyBorder="1" applyAlignment="1">
      <alignment horizontal="center" vertical="center"/>
    </xf>
    <xf numFmtId="20" fontId="11" fillId="12" borderId="1" xfId="0" applyNumberFormat="1" applyFont="1" applyFill="1" applyBorder="1" applyAlignment="1">
      <alignment horizontal="center"/>
    </xf>
    <xf numFmtId="1" fontId="12" fillId="16" borderId="50" xfId="0" applyNumberFormat="1" applyFont="1" applyFill="1" applyBorder="1" applyAlignment="1">
      <alignment horizontal="center"/>
    </xf>
    <xf numFmtId="49" fontId="35" fillId="0" borderId="2" xfId="0" applyNumberFormat="1" applyFont="1" applyBorder="1" applyAlignment="1">
      <alignment horizontal="center"/>
    </xf>
    <xf numFmtId="1" fontId="5" fillId="16" borderId="44" xfId="0" applyNumberFormat="1" applyFont="1" applyFill="1" applyBorder="1" applyAlignment="1">
      <alignment horizontal="center"/>
    </xf>
    <xf numFmtId="20" fontId="11" fillId="13" borderId="52" xfId="0" applyNumberFormat="1" applyFont="1" applyFill="1" applyBorder="1" applyAlignment="1">
      <alignment horizontal="center"/>
    </xf>
    <xf numFmtId="0" fontId="12" fillId="5" borderId="11" xfId="0" applyFont="1" applyFill="1" applyBorder="1" applyAlignment="1">
      <alignment horizontal="center" vertical="center"/>
    </xf>
    <xf numFmtId="0" fontId="12" fillId="5" borderId="4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18" fillId="5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1" fontId="6" fillId="38" borderId="1" xfId="0" applyNumberFormat="1" applyFont="1" applyFill="1" applyBorder="1" applyAlignment="1">
      <alignment horizontal="center" vertical="center"/>
    </xf>
    <xf numFmtId="1" fontId="6" fillId="39" borderId="1" xfId="0" applyNumberFormat="1" applyFont="1" applyFill="1" applyBorder="1" applyAlignment="1">
      <alignment horizontal="center" vertical="center"/>
    </xf>
    <xf numFmtId="0" fontId="35" fillId="30" borderId="1" xfId="0" applyFont="1" applyFill="1" applyBorder="1" applyAlignment="1">
      <alignment horizontal="center"/>
    </xf>
    <xf numFmtId="0" fontId="48" fillId="40" borderId="64" xfId="0" applyFont="1" applyFill="1" applyBorder="1" applyAlignment="1">
      <alignment horizontal="center" vertical="center"/>
    </xf>
    <xf numFmtId="0" fontId="48" fillId="40" borderId="65" xfId="0" applyFont="1" applyFill="1" applyBorder="1" applyAlignment="1">
      <alignment horizontal="center" vertical="center"/>
    </xf>
    <xf numFmtId="0" fontId="48" fillId="40" borderId="66" xfId="0" applyFont="1" applyFill="1" applyBorder="1" applyAlignment="1">
      <alignment horizontal="center" vertical="center"/>
    </xf>
    <xf numFmtId="0" fontId="48" fillId="40" borderId="67" xfId="0" applyFont="1" applyFill="1" applyBorder="1" applyAlignment="1">
      <alignment horizontal="center" vertical="center"/>
    </xf>
    <xf numFmtId="0" fontId="48" fillId="40" borderId="68" xfId="0" applyFont="1" applyFill="1" applyBorder="1" applyAlignment="1">
      <alignment horizontal="center" vertical="center"/>
    </xf>
    <xf numFmtId="0" fontId="48" fillId="40" borderId="69" xfId="0" applyFont="1" applyFill="1" applyBorder="1" applyAlignment="1">
      <alignment horizontal="center" vertical="center"/>
    </xf>
    <xf numFmtId="0" fontId="11" fillId="37" borderId="1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 vertical="center"/>
    </xf>
    <xf numFmtId="0" fontId="26" fillId="0" borderId="64" xfId="0" applyFont="1" applyBorder="1" applyAlignment="1">
      <alignment horizontal="center" vertical="center"/>
    </xf>
    <xf numFmtId="0" fontId="26" fillId="0" borderId="65" xfId="0" applyFont="1" applyBorder="1" applyAlignment="1">
      <alignment horizontal="center" vertical="center"/>
    </xf>
    <xf numFmtId="0" fontId="26" fillId="0" borderId="66" xfId="0" applyFont="1" applyBorder="1" applyAlignment="1">
      <alignment horizontal="center" vertical="center"/>
    </xf>
    <xf numFmtId="0" fontId="26" fillId="0" borderId="67" xfId="0" applyFont="1" applyBorder="1" applyAlignment="1">
      <alignment horizontal="center" vertical="center"/>
    </xf>
    <xf numFmtId="0" fontId="26" fillId="0" borderId="68" xfId="0" applyFont="1" applyBorder="1" applyAlignment="1">
      <alignment horizontal="center" vertical="center"/>
    </xf>
    <xf numFmtId="0" fontId="26" fillId="0" borderId="69" xfId="0" applyFont="1" applyBorder="1" applyAlignment="1">
      <alignment horizontal="center" vertical="center"/>
    </xf>
    <xf numFmtId="0" fontId="13" fillId="13" borderId="1" xfId="0" applyFont="1" applyFill="1" applyBorder="1" applyAlignment="1">
      <alignment horizontal="center" vertical="center"/>
    </xf>
    <xf numFmtId="0" fontId="13" fillId="13" borderId="12" xfId="0" applyFont="1" applyFill="1" applyBorder="1" applyAlignment="1">
      <alignment horizontal="center" vertical="center"/>
    </xf>
    <xf numFmtId="0" fontId="13" fillId="13" borderId="13" xfId="0" applyFont="1" applyFill="1" applyBorder="1" applyAlignment="1">
      <alignment horizontal="center" vertical="center"/>
    </xf>
    <xf numFmtId="0" fontId="13" fillId="13" borderId="14" xfId="0" applyFont="1" applyFill="1" applyBorder="1" applyAlignment="1">
      <alignment horizontal="center" vertical="center"/>
    </xf>
    <xf numFmtId="0" fontId="13" fillId="13" borderId="33" xfId="0" applyFont="1" applyFill="1" applyBorder="1" applyAlignment="1">
      <alignment horizontal="center" vertical="center"/>
    </xf>
    <xf numFmtId="0" fontId="13" fillId="13" borderId="34" xfId="0" applyFont="1" applyFill="1" applyBorder="1" applyAlignment="1">
      <alignment horizontal="center" vertical="center"/>
    </xf>
    <xf numFmtId="0" fontId="13" fillId="13" borderId="35" xfId="0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24" fillId="13" borderId="12" xfId="0" applyFont="1" applyFill="1" applyBorder="1" applyAlignment="1">
      <alignment horizontal="center" vertical="center"/>
    </xf>
    <xf numFmtId="0" fontId="24" fillId="13" borderId="13" xfId="0" applyFont="1" applyFill="1" applyBorder="1" applyAlignment="1">
      <alignment horizontal="center" vertical="center"/>
    </xf>
    <xf numFmtId="0" fontId="24" fillId="13" borderId="34" xfId="0" applyFont="1" applyFill="1" applyBorder="1" applyAlignment="1">
      <alignment horizontal="center" vertical="center"/>
    </xf>
    <xf numFmtId="0" fontId="24" fillId="13" borderId="14" xfId="0" applyFont="1" applyFill="1" applyBorder="1" applyAlignment="1">
      <alignment horizontal="center" vertical="center"/>
    </xf>
    <xf numFmtId="0" fontId="18" fillId="5" borderId="11" xfId="0" applyFont="1" applyFill="1" applyBorder="1" applyAlignment="1">
      <alignment horizontal="center" vertical="center"/>
    </xf>
    <xf numFmtId="0" fontId="13" fillId="7" borderId="12" xfId="0" applyFont="1" applyFill="1" applyBorder="1" applyAlignment="1">
      <alignment horizontal="center" vertical="center"/>
    </xf>
    <xf numFmtId="0" fontId="13" fillId="7" borderId="13" xfId="0" applyFont="1" applyFill="1" applyBorder="1" applyAlignment="1">
      <alignment horizontal="center" vertical="center"/>
    </xf>
    <xf numFmtId="0" fontId="13" fillId="7" borderId="14" xfId="0" applyFont="1" applyFill="1" applyBorder="1" applyAlignment="1">
      <alignment horizontal="center" vertical="center"/>
    </xf>
    <xf numFmtId="0" fontId="18" fillId="5" borderId="6" xfId="0" applyFont="1" applyFill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47" fillId="16" borderId="73" xfId="0" applyFont="1" applyFill="1" applyBorder="1" applyAlignment="1">
      <alignment horizontal="center" vertical="center"/>
    </xf>
    <xf numFmtId="0" fontId="47" fillId="16" borderId="74" xfId="0" applyFont="1" applyFill="1" applyBorder="1" applyAlignment="1">
      <alignment horizontal="center" vertical="center"/>
    </xf>
    <xf numFmtId="0" fontId="47" fillId="16" borderId="55" xfId="0" applyFont="1" applyFill="1" applyBorder="1" applyAlignment="1">
      <alignment horizontal="center" vertical="center"/>
    </xf>
    <xf numFmtId="0" fontId="21" fillId="41" borderId="70" xfId="0" applyFont="1" applyFill="1" applyBorder="1" applyAlignment="1">
      <alignment horizontal="center" vertical="center"/>
    </xf>
    <xf numFmtId="0" fontId="21" fillId="41" borderId="71" xfId="0" applyFont="1" applyFill="1" applyBorder="1" applyAlignment="1">
      <alignment horizontal="center" vertical="center"/>
    </xf>
    <xf numFmtId="0" fontId="21" fillId="41" borderId="72" xfId="0" applyFont="1" applyFill="1" applyBorder="1" applyAlignment="1">
      <alignment horizontal="center" vertical="center"/>
    </xf>
    <xf numFmtId="0" fontId="7" fillId="13" borderId="13" xfId="0" applyFont="1" applyFill="1" applyBorder="1" applyAlignment="1">
      <alignment vertical="center"/>
    </xf>
    <xf numFmtId="0" fontId="7" fillId="13" borderId="14" xfId="0" applyFont="1" applyFill="1" applyBorder="1" applyAlignment="1">
      <alignment vertical="center"/>
    </xf>
    <xf numFmtId="0" fontId="18" fillId="5" borderId="42" xfId="0" applyFont="1" applyFill="1" applyBorder="1" applyAlignment="1">
      <alignment horizontal="center" vertical="center"/>
    </xf>
  </cellXfs>
  <cellStyles count="2">
    <cellStyle name="Normální" xfId="0" builtinId="0"/>
    <cellStyle name="normální_List1_1" xfId="1" xr:uid="{09DAD732-3D63-439A-9FAF-8095BA01B19A}"/>
  </cellStyles>
  <dxfs count="0"/>
  <tableStyles count="1" defaultTableStyle="TableStyleMedium2" defaultPivotStyle="PivotStyleLight16">
    <tableStyle name="Invisible" pivot="0" table="0" count="0" xr9:uid="{9F0A4890-115A-4B80-AB8D-12493FA0389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0D2E5-982A-43E1-9FA0-13CC6C075A47}">
  <dimension ref="A1:AS123"/>
  <sheetViews>
    <sheetView workbookViewId="0">
      <selection activeCell="C14" sqref="C14"/>
    </sheetView>
  </sheetViews>
  <sheetFormatPr defaultColWidth="9.109375" defaultRowHeight="13.8" x14ac:dyDescent="0.25"/>
  <cols>
    <col min="1" max="1" width="4.44140625" style="8" bestFit="1" customWidth="1"/>
    <col min="2" max="2" width="3.6640625" style="13" bestFit="1" customWidth="1"/>
    <col min="3" max="3" width="18.6640625" style="227" bestFit="1" customWidth="1"/>
    <col min="4" max="4" width="4.33203125" style="339" customWidth="1"/>
    <col min="5" max="5" width="3.88671875" style="13" customWidth="1"/>
    <col min="6" max="6" width="19.109375" style="227" bestFit="1" customWidth="1"/>
    <col min="7" max="7" width="3.33203125" style="13" bestFit="1" customWidth="1"/>
    <col min="8" max="8" width="3.6640625" style="224" customWidth="1"/>
    <col min="9" max="9" width="3" style="224" bestFit="1" customWidth="1"/>
    <col min="10" max="10" width="5.88671875" style="227" bestFit="1" customWidth="1"/>
    <col min="11" max="11" width="4.44140625" style="7" customWidth="1"/>
    <col min="12" max="12" width="3.33203125" style="299" bestFit="1" customWidth="1"/>
    <col min="13" max="13" width="4.44140625" style="299" bestFit="1" customWidth="1"/>
    <col min="14" max="17" width="2.6640625" style="302" customWidth="1"/>
    <col min="18" max="18" width="2.6640625" style="359" customWidth="1"/>
    <col min="19" max="19" width="2.6640625" style="302" customWidth="1"/>
    <col min="20" max="28" width="2.6640625" style="227" customWidth="1"/>
    <col min="29" max="32" width="5.33203125" style="227" customWidth="1"/>
    <col min="33" max="34" width="5.33203125" style="7" customWidth="1"/>
    <col min="35" max="35" width="5.44140625" style="7" customWidth="1"/>
    <col min="36" max="36" width="5.33203125" style="7" customWidth="1"/>
    <col min="37" max="43" width="3.6640625" style="7" customWidth="1"/>
    <col min="44" max="44" width="8" style="7" customWidth="1"/>
    <col min="45" max="46" width="5.33203125" style="7" customWidth="1"/>
    <col min="47" max="16384" width="9.109375" style="7"/>
  </cols>
  <sheetData>
    <row r="1" spans="1:45" ht="12.75" customHeight="1" thickBot="1" x14ac:dyDescent="0.3">
      <c r="A1" s="510" t="s">
        <v>0</v>
      </c>
      <c r="B1" s="511" t="s">
        <v>1</v>
      </c>
      <c r="C1" s="512" t="s">
        <v>2</v>
      </c>
      <c r="D1" s="511" t="s">
        <v>3</v>
      </c>
      <c r="E1" s="511" t="s">
        <v>375</v>
      </c>
      <c r="F1" s="512" t="s">
        <v>4</v>
      </c>
      <c r="G1" s="511" t="s">
        <v>1</v>
      </c>
      <c r="H1" s="600" t="s">
        <v>331</v>
      </c>
      <c r="I1" s="601" t="s">
        <v>5</v>
      </c>
      <c r="J1" s="504" t="s">
        <v>6</v>
      </c>
      <c r="K1" s="663" t="s">
        <v>326</v>
      </c>
      <c r="L1" s="658" t="s">
        <v>7</v>
      </c>
      <c r="M1" s="592" t="s">
        <v>8</v>
      </c>
      <c r="N1" s="582">
        <v>1</v>
      </c>
      <c r="O1" s="513">
        <v>2</v>
      </c>
      <c r="P1" s="565">
        <v>3</v>
      </c>
      <c r="Q1" s="513">
        <v>4</v>
      </c>
      <c r="R1" s="513">
        <v>5</v>
      </c>
      <c r="S1" s="513">
        <v>6</v>
      </c>
      <c r="T1" s="597">
        <v>7</v>
      </c>
      <c r="U1" s="597">
        <v>8</v>
      </c>
      <c r="V1" s="597">
        <v>9</v>
      </c>
      <c r="W1" s="597">
        <v>10</v>
      </c>
      <c r="X1" s="598">
        <v>11</v>
      </c>
      <c r="Y1" s="597">
        <v>12</v>
      </c>
      <c r="Z1" s="597">
        <v>13</v>
      </c>
      <c r="AA1" s="597">
        <v>14</v>
      </c>
      <c r="AB1" s="525">
        <v>15</v>
      </c>
      <c r="AC1" s="561" t="s">
        <v>10</v>
      </c>
      <c r="AD1" s="513" t="s">
        <v>11</v>
      </c>
      <c r="AE1" s="565" t="s">
        <v>12</v>
      </c>
      <c r="AF1" s="513" t="s">
        <v>13</v>
      </c>
      <c r="AG1" s="514" t="s">
        <v>14</v>
      </c>
      <c r="AH1" s="514" t="s">
        <v>316</v>
      </c>
      <c r="AI1" s="626" t="s">
        <v>301</v>
      </c>
      <c r="AJ1" s="416" t="s">
        <v>302</v>
      </c>
      <c r="AK1" s="416" t="s">
        <v>303</v>
      </c>
      <c r="AL1" s="416" t="s">
        <v>304</v>
      </c>
      <c r="AM1" s="416" t="s">
        <v>305</v>
      </c>
      <c r="AN1" s="416" t="s">
        <v>306</v>
      </c>
      <c r="AO1" s="416" t="s">
        <v>327</v>
      </c>
      <c r="AP1" s="416" t="s">
        <v>328</v>
      </c>
      <c r="AQ1" s="599" t="s">
        <v>329</v>
      </c>
      <c r="AR1" s="224"/>
      <c r="AS1" s="224"/>
    </row>
    <row r="2" spans="1:45" ht="14.4" thickBot="1" x14ac:dyDescent="0.3">
      <c r="A2" s="515">
        <v>1</v>
      </c>
      <c r="B2" s="701" t="s">
        <v>381</v>
      </c>
      <c r="C2" s="305" t="s">
        <v>349</v>
      </c>
      <c r="D2" s="9">
        <v>2008</v>
      </c>
      <c r="E2" s="11">
        <f t="shared" ref="E2:E15" si="0">SUM(2025-D2)</f>
        <v>17</v>
      </c>
      <c r="F2" s="88" t="s">
        <v>24</v>
      </c>
      <c r="G2" s="87" t="s">
        <v>381</v>
      </c>
      <c r="H2" s="503"/>
      <c r="I2" s="602">
        <v>3</v>
      </c>
      <c r="J2" s="505">
        <f t="shared" ref="J2:J10" si="1">MIN(AC2:AQ2)</f>
        <v>0.69722222222222219</v>
      </c>
      <c r="K2" s="664">
        <f t="shared" ref="K2:K15" si="2">IF(COUNTIF(N2:AB2,"&gt;=0")&lt;11,SUM(N2:AB2),SUM(LARGE(N2:AB2,1),LARGE(N2:AB2,2),LARGE(N2:AB2,3),LARGE(N2:AB2,4),LARGE(N2:AB2,5),LARGE(N2:AB2,6),LARGE(N2:AB2,7),LARGE(N2:AB2,8),LARGE(N2:AB2,9),LARGE(N2:AB2,10)))</f>
        <v>67</v>
      </c>
      <c r="L2" s="659">
        <f t="shared" ref="L2:L15" si="3">SUM(COUNTIF(N2:AB2,"&gt;-1"))</f>
        <v>7</v>
      </c>
      <c r="M2" s="593">
        <f t="shared" ref="M2:M15" si="4">SUM(N2:AB2)</f>
        <v>67</v>
      </c>
      <c r="N2" s="583">
        <v>10</v>
      </c>
      <c r="O2" s="572">
        <v>9</v>
      </c>
      <c r="P2" s="574">
        <v>10</v>
      </c>
      <c r="Q2" s="571">
        <v>9</v>
      </c>
      <c r="R2" s="580"/>
      <c r="S2" s="82">
        <v>10</v>
      </c>
      <c r="T2" s="574">
        <v>10</v>
      </c>
      <c r="U2" s="202">
        <v>9</v>
      </c>
      <c r="V2" s="481"/>
      <c r="W2" s="481"/>
      <c r="X2" s="482"/>
      <c r="Y2" s="481"/>
      <c r="Z2" s="481"/>
      <c r="AA2" s="481"/>
      <c r="AB2" s="526"/>
      <c r="AC2" s="356">
        <v>0.72013888888888888</v>
      </c>
      <c r="AD2" s="563">
        <v>0.72777777777777775</v>
      </c>
      <c r="AE2" s="357">
        <v>0.70763888888888893</v>
      </c>
      <c r="AF2" s="564">
        <v>0.70902777777777781</v>
      </c>
      <c r="AG2" s="567"/>
      <c r="AH2" s="625">
        <v>0.69722222222222219</v>
      </c>
      <c r="AI2" s="579">
        <v>0.71388888888888891</v>
      </c>
      <c r="AJ2" s="564">
        <v>0.71250000000000002</v>
      </c>
      <c r="AK2" s="484"/>
      <c r="AL2" s="484"/>
      <c r="AM2" s="484"/>
      <c r="AN2" s="484"/>
      <c r="AO2" s="484"/>
      <c r="AP2" s="484"/>
      <c r="AQ2" s="516"/>
      <c r="AR2" s="225"/>
    </row>
    <row r="3" spans="1:45" ht="14.4" thickBot="1" x14ac:dyDescent="0.3">
      <c r="A3" s="515">
        <v>2</v>
      </c>
      <c r="B3" s="701"/>
      <c r="C3" s="305" t="s">
        <v>403</v>
      </c>
      <c r="D3" s="9">
        <v>2008</v>
      </c>
      <c r="E3" s="11">
        <f t="shared" si="0"/>
        <v>17</v>
      </c>
      <c r="F3" s="312" t="s">
        <v>22</v>
      </c>
      <c r="G3" s="87" t="s">
        <v>381</v>
      </c>
      <c r="H3" s="627" t="s">
        <v>298</v>
      </c>
      <c r="I3" s="628">
        <v>12</v>
      </c>
      <c r="J3" s="505">
        <f t="shared" si="1"/>
        <v>0.86597222222222225</v>
      </c>
      <c r="K3" s="664">
        <f t="shared" si="2"/>
        <v>29</v>
      </c>
      <c r="L3" s="659">
        <f t="shared" si="3"/>
        <v>4</v>
      </c>
      <c r="M3" s="593">
        <f t="shared" si="4"/>
        <v>29</v>
      </c>
      <c r="N3" s="584"/>
      <c r="O3" s="169"/>
      <c r="P3" s="573">
        <v>8</v>
      </c>
      <c r="Q3" s="581">
        <v>4</v>
      </c>
      <c r="R3" s="629"/>
      <c r="S3" s="575"/>
      <c r="T3" s="169">
        <v>9</v>
      </c>
      <c r="U3" s="169">
        <v>8</v>
      </c>
      <c r="V3" s="168"/>
      <c r="W3" s="168"/>
      <c r="X3" s="168"/>
      <c r="Y3" s="168"/>
      <c r="Z3" s="488"/>
      <c r="AA3" s="168"/>
      <c r="AB3" s="184"/>
      <c r="AC3" s="562"/>
      <c r="AD3" s="484"/>
      <c r="AE3" s="568">
        <v>0.86597222222222225</v>
      </c>
      <c r="AF3" s="566">
        <v>0.86875000000000002</v>
      </c>
      <c r="AG3" s="631"/>
      <c r="AH3" s="564"/>
      <c r="AI3" s="570">
        <v>0.87569444444444444</v>
      </c>
      <c r="AJ3" s="484">
        <v>0.86805555555555558</v>
      </c>
      <c r="AK3" s="484"/>
      <c r="AL3" s="484"/>
      <c r="AM3" s="484"/>
      <c r="AN3" s="484"/>
      <c r="AO3" s="484"/>
      <c r="AP3" s="484"/>
      <c r="AQ3" s="516"/>
      <c r="AR3" s="225"/>
    </row>
    <row r="4" spans="1:45" x14ac:dyDescent="0.25">
      <c r="A4" s="515">
        <v>3</v>
      </c>
      <c r="B4" s="701"/>
      <c r="C4" s="92" t="s">
        <v>15</v>
      </c>
      <c r="D4" s="12">
        <v>1998</v>
      </c>
      <c r="E4" s="11">
        <f t="shared" si="0"/>
        <v>27</v>
      </c>
      <c r="F4" s="343" t="s">
        <v>374</v>
      </c>
      <c r="G4" s="87" t="s">
        <v>381</v>
      </c>
      <c r="H4" s="503"/>
      <c r="I4" s="605">
        <v>4</v>
      </c>
      <c r="J4" s="505">
        <f t="shared" si="1"/>
        <v>0.70625000000000004</v>
      </c>
      <c r="K4" s="664">
        <f t="shared" si="2"/>
        <v>19</v>
      </c>
      <c r="L4" s="659">
        <f t="shared" si="3"/>
        <v>2</v>
      </c>
      <c r="M4" s="593">
        <f t="shared" si="4"/>
        <v>19</v>
      </c>
      <c r="N4" s="575"/>
      <c r="O4" s="169"/>
      <c r="P4" s="202"/>
      <c r="Q4" s="169"/>
      <c r="R4" s="179">
        <v>9</v>
      </c>
      <c r="S4" s="169"/>
      <c r="T4" s="168"/>
      <c r="U4" s="638">
        <v>10</v>
      </c>
      <c r="V4" s="168"/>
      <c r="W4" s="168"/>
      <c r="X4" s="47"/>
      <c r="Y4" s="168"/>
      <c r="Z4" s="168"/>
      <c r="AA4" s="168"/>
      <c r="AB4" s="184"/>
      <c r="AC4" s="529"/>
      <c r="AD4" s="484"/>
      <c r="AE4" s="485"/>
      <c r="AF4" s="486"/>
      <c r="AG4" s="568">
        <v>0.71319444444444446</v>
      </c>
      <c r="AH4" s="484"/>
      <c r="AI4" s="484"/>
      <c r="AJ4" s="484">
        <v>0.70625000000000004</v>
      </c>
      <c r="AK4" s="484"/>
      <c r="AL4" s="484"/>
      <c r="AM4" s="484"/>
      <c r="AN4" s="484"/>
      <c r="AO4" s="484"/>
      <c r="AP4" s="484"/>
      <c r="AQ4" s="516"/>
      <c r="AR4" s="225"/>
    </row>
    <row r="5" spans="1:45" x14ac:dyDescent="0.25">
      <c r="A5" s="515">
        <v>4</v>
      </c>
      <c r="B5" s="701"/>
      <c r="C5" s="92" t="s">
        <v>296</v>
      </c>
      <c r="D5" s="12">
        <v>1990</v>
      </c>
      <c r="E5" s="11">
        <f t="shared" si="0"/>
        <v>35</v>
      </c>
      <c r="F5" s="311" t="s">
        <v>52</v>
      </c>
      <c r="G5" s="87" t="s">
        <v>381</v>
      </c>
      <c r="H5" s="503"/>
      <c r="I5" s="669">
        <v>1</v>
      </c>
      <c r="J5" s="505">
        <f t="shared" si="1"/>
        <v>0.67499999999999993</v>
      </c>
      <c r="K5" s="664">
        <f t="shared" si="2"/>
        <v>17</v>
      </c>
      <c r="L5" s="659">
        <f t="shared" si="3"/>
        <v>2</v>
      </c>
      <c r="M5" s="593">
        <f t="shared" si="4"/>
        <v>17</v>
      </c>
      <c r="N5" s="575"/>
      <c r="O5" s="169"/>
      <c r="P5" s="202"/>
      <c r="Q5" s="169">
        <v>7</v>
      </c>
      <c r="R5" s="638">
        <v>10</v>
      </c>
      <c r="S5" s="169"/>
      <c r="T5" s="168"/>
      <c r="U5" s="168"/>
      <c r="V5" s="168"/>
      <c r="W5" s="168"/>
      <c r="X5" s="47"/>
      <c r="Y5" s="168"/>
      <c r="Z5" s="168"/>
      <c r="AA5" s="168"/>
      <c r="AB5" s="184"/>
      <c r="AC5" s="529"/>
      <c r="AD5" s="484"/>
      <c r="AE5" s="485"/>
      <c r="AF5" s="486">
        <v>0.83263888888888893</v>
      </c>
      <c r="AG5" s="680">
        <v>0.67499999999999993</v>
      </c>
      <c r="AH5" s="484"/>
      <c r="AI5" s="484"/>
      <c r="AJ5" s="484"/>
      <c r="AK5" s="484"/>
      <c r="AL5" s="484"/>
      <c r="AM5" s="484"/>
      <c r="AN5" s="484"/>
      <c r="AO5" s="484"/>
      <c r="AP5" s="484"/>
      <c r="AQ5" s="516"/>
      <c r="AR5" s="225"/>
    </row>
    <row r="6" spans="1:45" ht="14.4" thickBot="1" x14ac:dyDescent="0.3">
      <c r="A6" s="515">
        <v>5</v>
      </c>
      <c r="B6" s="701"/>
      <c r="C6" s="301" t="s">
        <v>254</v>
      </c>
      <c r="D6" s="9">
        <v>1993</v>
      </c>
      <c r="E6" s="11">
        <f t="shared" si="0"/>
        <v>32</v>
      </c>
      <c r="F6" s="90" t="s">
        <v>22</v>
      </c>
      <c r="G6" s="87" t="s">
        <v>381</v>
      </c>
      <c r="H6" s="503"/>
      <c r="I6" s="603">
        <v>6</v>
      </c>
      <c r="J6" s="505">
        <f t="shared" si="1"/>
        <v>0.77083333333333337</v>
      </c>
      <c r="K6" s="664">
        <f t="shared" si="2"/>
        <v>16</v>
      </c>
      <c r="L6" s="659">
        <f t="shared" si="3"/>
        <v>2</v>
      </c>
      <c r="M6" s="593">
        <f t="shared" si="4"/>
        <v>16</v>
      </c>
      <c r="N6" s="575"/>
      <c r="O6" s="169"/>
      <c r="P6" s="202"/>
      <c r="Q6" s="576">
        <v>8</v>
      </c>
      <c r="R6" s="169">
        <v>8</v>
      </c>
      <c r="S6" s="169"/>
      <c r="T6" s="168"/>
      <c r="U6" s="168"/>
      <c r="V6" s="168"/>
      <c r="W6" s="168"/>
      <c r="X6" s="47"/>
      <c r="Y6" s="168"/>
      <c r="Z6" s="168"/>
      <c r="AA6" s="168"/>
      <c r="AB6" s="184"/>
      <c r="AC6" s="529"/>
      <c r="AD6" s="484"/>
      <c r="AE6" s="485"/>
      <c r="AF6" s="569">
        <v>0.77569444444444446</v>
      </c>
      <c r="AG6" s="486">
        <v>0.77083333333333337</v>
      </c>
      <c r="AH6" s="484"/>
      <c r="AI6" s="487"/>
      <c r="AJ6" s="484"/>
      <c r="AK6" s="484"/>
      <c r="AL6" s="484"/>
      <c r="AM6" s="484"/>
      <c r="AN6" s="484"/>
      <c r="AO6" s="484"/>
      <c r="AP6" s="484"/>
      <c r="AQ6" s="516"/>
      <c r="AR6" s="225"/>
    </row>
    <row r="7" spans="1:45" ht="14.4" thickBot="1" x14ac:dyDescent="0.3">
      <c r="A7" s="515">
        <v>6</v>
      </c>
      <c r="B7" s="701"/>
      <c r="C7" s="305" t="s">
        <v>355</v>
      </c>
      <c r="D7" s="9">
        <v>1995</v>
      </c>
      <c r="E7" s="11">
        <f t="shared" si="0"/>
        <v>30</v>
      </c>
      <c r="F7" s="90" t="s">
        <v>356</v>
      </c>
      <c r="G7" s="87" t="s">
        <v>381</v>
      </c>
      <c r="H7" s="503"/>
      <c r="I7" s="606">
        <v>10</v>
      </c>
      <c r="J7" s="505">
        <f t="shared" si="1"/>
        <v>0.85</v>
      </c>
      <c r="K7" s="664">
        <f t="shared" si="2"/>
        <v>11</v>
      </c>
      <c r="L7" s="659">
        <f t="shared" si="3"/>
        <v>2</v>
      </c>
      <c r="M7" s="593">
        <f t="shared" si="4"/>
        <v>11</v>
      </c>
      <c r="N7" s="575"/>
      <c r="O7" s="169">
        <v>8</v>
      </c>
      <c r="P7" s="581"/>
      <c r="Q7" s="629">
        <v>3</v>
      </c>
      <c r="R7" s="575"/>
      <c r="S7" s="169"/>
      <c r="T7" s="168"/>
      <c r="U7" s="168"/>
      <c r="V7" s="168"/>
      <c r="W7" s="168"/>
      <c r="X7" s="47"/>
      <c r="Y7" s="168"/>
      <c r="Z7" s="168"/>
      <c r="AA7" s="168"/>
      <c r="AB7" s="184"/>
      <c r="AC7" s="529"/>
      <c r="AD7" s="484">
        <v>0.85</v>
      </c>
      <c r="AE7" s="566"/>
      <c r="AF7" s="631">
        <v>0.93125000000000002</v>
      </c>
      <c r="AG7" s="564"/>
      <c r="AH7" s="484"/>
      <c r="AI7" s="484"/>
      <c r="AJ7" s="484"/>
      <c r="AK7" s="484"/>
      <c r="AL7" s="484"/>
      <c r="AM7" s="489"/>
      <c r="AN7" s="484"/>
      <c r="AO7" s="484"/>
      <c r="AP7" s="484"/>
      <c r="AQ7" s="516"/>
      <c r="AR7" s="225"/>
    </row>
    <row r="8" spans="1:45" ht="14.4" thickBot="1" x14ac:dyDescent="0.3">
      <c r="A8" s="515">
        <v>7</v>
      </c>
      <c r="B8" s="701"/>
      <c r="C8" s="301" t="s">
        <v>353</v>
      </c>
      <c r="D8" s="9">
        <v>2009</v>
      </c>
      <c r="E8" s="11">
        <f t="shared" si="0"/>
        <v>16</v>
      </c>
      <c r="F8" s="307" t="s">
        <v>354</v>
      </c>
      <c r="G8" s="87" t="s">
        <v>381</v>
      </c>
      <c r="H8" s="503"/>
      <c r="I8" s="603">
        <v>2</v>
      </c>
      <c r="J8" s="505">
        <f t="shared" si="1"/>
        <v>0.69236111111111109</v>
      </c>
      <c r="K8" s="664">
        <f t="shared" si="2"/>
        <v>10</v>
      </c>
      <c r="L8" s="659">
        <f t="shared" si="3"/>
        <v>1</v>
      </c>
      <c r="M8" s="593">
        <f t="shared" si="4"/>
        <v>10</v>
      </c>
      <c r="N8" s="575"/>
      <c r="O8" s="169"/>
      <c r="P8" s="202"/>
      <c r="Q8" s="630">
        <v>10</v>
      </c>
      <c r="R8" s="169"/>
      <c r="S8" s="169"/>
      <c r="T8" s="168"/>
      <c r="U8" s="168"/>
      <c r="V8" s="168"/>
      <c r="W8" s="168"/>
      <c r="X8" s="47"/>
      <c r="Y8" s="168"/>
      <c r="Z8" s="168"/>
      <c r="AA8" s="168"/>
      <c r="AB8" s="184"/>
      <c r="AC8" s="529"/>
      <c r="AD8" s="484"/>
      <c r="AE8" s="485"/>
      <c r="AF8" s="632">
        <v>0.69236111111111109</v>
      </c>
      <c r="AG8" s="484"/>
      <c r="AH8" s="484"/>
      <c r="AI8" s="484"/>
      <c r="AJ8" s="484"/>
      <c r="AK8" s="484"/>
      <c r="AL8" s="484"/>
      <c r="AM8" s="489"/>
      <c r="AN8" s="484"/>
      <c r="AO8" s="484"/>
      <c r="AP8" s="484"/>
      <c r="AQ8" s="516"/>
      <c r="AR8" s="225"/>
    </row>
    <row r="9" spans="1:45" ht="14.4" thickBot="1" x14ac:dyDescent="0.3">
      <c r="A9" s="515">
        <v>8</v>
      </c>
      <c r="B9" s="701"/>
      <c r="C9" s="305" t="s">
        <v>18</v>
      </c>
      <c r="D9" s="9">
        <v>1986</v>
      </c>
      <c r="E9" s="11">
        <f t="shared" si="0"/>
        <v>39</v>
      </c>
      <c r="F9" s="86" t="s">
        <v>340</v>
      </c>
      <c r="G9" s="87" t="s">
        <v>381</v>
      </c>
      <c r="H9" s="503"/>
      <c r="I9" s="606">
        <v>5</v>
      </c>
      <c r="J9" s="505">
        <f t="shared" si="1"/>
        <v>0.72638888888888886</v>
      </c>
      <c r="K9" s="664">
        <f t="shared" si="2"/>
        <v>10</v>
      </c>
      <c r="L9" s="659">
        <f t="shared" si="3"/>
        <v>1</v>
      </c>
      <c r="M9" s="593">
        <f t="shared" si="4"/>
        <v>10</v>
      </c>
      <c r="N9" s="575"/>
      <c r="O9" s="82">
        <v>10</v>
      </c>
      <c r="P9" s="169"/>
      <c r="Q9" s="169"/>
      <c r="R9" s="169"/>
      <c r="S9" s="169"/>
      <c r="T9" s="168"/>
      <c r="U9" s="679"/>
      <c r="V9" s="168"/>
      <c r="W9" s="168"/>
      <c r="X9" s="47"/>
      <c r="Y9" s="168"/>
      <c r="Z9" s="168"/>
      <c r="AA9" s="168"/>
      <c r="AB9" s="184"/>
      <c r="AC9" s="529"/>
      <c r="AD9" s="484">
        <v>0.72638888888888886</v>
      </c>
      <c r="AE9" s="486"/>
      <c r="AF9" s="484"/>
      <c r="AG9" s="484"/>
      <c r="AH9" s="484"/>
      <c r="AI9" s="484"/>
      <c r="AJ9" s="484"/>
      <c r="AK9" s="484"/>
      <c r="AL9" s="484"/>
      <c r="AM9" s="489"/>
      <c r="AN9" s="484"/>
      <c r="AO9" s="484"/>
      <c r="AP9" s="484"/>
      <c r="AQ9" s="516"/>
      <c r="AR9" s="225"/>
    </row>
    <row r="10" spans="1:45" x14ac:dyDescent="0.25">
      <c r="A10" s="515">
        <v>9</v>
      </c>
      <c r="B10" s="701"/>
      <c r="C10" s="305" t="s">
        <v>402</v>
      </c>
      <c r="D10" s="9">
        <v>2003</v>
      </c>
      <c r="E10" s="11">
        <f t="shared" si="0"/>
        <v>22</v>
      </c>
      <c r="F10" s="90" t="s">
        <v>404</v>
      </c>
      <c r="G10" s="87" t="s">
        <v>381</v>
      </c>
      <c r="H10" s="623" t="s">
        <v>298</v>
      </c>
      <c r="I10" s="603">
        <v>8</v>
      </c>
      <c r="J10" s="505">
        <f t="shared" si="1"/>
        <v>0.81736111111111109</v>
      </c>
      <c r="K10" s="664">
        <f t="shared" si="2"/>
        <v>9</v>
      </c>
      <c r="L10" s="659">
        <f t="shared" si="3"/>
        <v>1</v>
      </c>
      <c r="M10" s="593">
        <f t="shared" si="4"/>
        <v>9</v>
      </c>
      <c r="N10" s="575"/>
      <c r="O10" s="169"/>
      <c r="P10" s="202">
        <v>9</v>
      </c>
      <c r="Q10" s="169"/>
      <c r="R10" s="169"/>
      <c r="S10" s="169"/>
      <c r="T10" s="168"/>
      <c r="U10" s="168"/>
      <c r="V10" s="168"/>
      <c r="W10" s="168"/>
      <c r="X10" s="47"/>
      <c r="Y10" s="168"/>
      <c r="Z10" s="168"/>
      <c r="AA10" s="168"/>
      <c r="AB10" s="184"/>
      <c r="AC10" s="529"/>
      <c r="AD10" s="484"/>
      <c r="AE10" s="486">
        <v>0.81736111111111109</v>
      </c>
      <c r="AF10" s="484"/>
      <c r="AG10" s="486"/>
      <c r="AH10" s="484"/>
      <c r="AI10" s="484"/>
      <c r="AJ10" s="484"/>
      <c r="AK10" s="484"/>
      <c r="AL10" s="484"/>
      <c r="AM10" s="489"/>
      <c r="AN10" s="484"/>
      <c r="AO10" s="484"/>
      <c r="AP10" s="484"/>
      <c r="AQ10" s="516"/>
      <c r="AR10" s="225"/>
    </row>
    <row r="11" spans="1:45" x14ac:dyDescent="0.25">
      <c r="A11" s="515">
        <v>10</v>
      </c>
      <c r="B11" s="701"/>
      <c r="C11" s="305" t="s">
        <v>401</v>
      </c>
      <c r="D11" s="9">
        <v>1989</v>
      </c>
      <c r="E11" s="11">
        <f t="shared" si="0"/>
        <v>36</v>
      </c>
      <c r="F11" s="90" t="s">
        <v>22</v>
      </c>
      <c r="G11" s="87" t="s">
        <v>381</v>
      </c>
      <c r="H11" s="623" t="s">
        <v>298</v>
      </c>
      <c r="I11" s="603">
        <v>13</v>
      </c>
      <c r="J11" s="506" t="s">
        <v>249</v>
      </c>
      <c r="K11" s="664">
        <f t="shared" si="2"/>
        <v>9</v>
      </c>
      <c r="L11" s="659">
        <f t="shared" si="3"/>
        <v>2</v>
      </c>
      <c r="M11" s="593">
        <f t="shared" si="4"/>
        <v>9</v>
      </c>
      <c r="N11" s="575"/>
      <c r="O11" s="169"/>
      <c r="P11" s="202">
        <v>7</v>
      </c>
      <c r="Q11" s="169">
        <v>2</v>
      </c>
      <c r="R11" s="169"/>
      <c r="S11" s="169"/>
      <c r="T11" s="168"/>
      <c r="U11" s="168"/>
      <c r="V11" s="168"/>
      <c r="W11" s="168"/>
      <c r="X11" s="47"/>
      <c r="Y11" s="168"/>
      <c r="Z11" s="168"/>
      <c r="AA11" s="168"/>
      <c r="AB11" s="184"/>
      <c r="AC11" s="529"/>
      <c r="AD11" s="484"/>
      <c r="AE11" s="485" t="s">
        <v>249</v>
      </c>
      <c r="AF11" s="490" t="s">
        <v>411</v>
      </c>
      <c r="AG11" s="486"/>
      <c r="AH11" s="484"/>
      <c r="AI11" s="484"/>
      <c r="AJ11" s="484"/>
      <c r="AK11" s="484"/>
      <c r="AL11" s="484"/>
      <c r="AM11" s="489"/>
      <c r="AN11" s="484"/>
      <c r="AO11" s="484"/>
      <c r="AP11" s="484"/>
      <c r="AQ11" s="516"/>
      <c r="AR11" s="225"/>
    </row>
    <row r="12" spans="1:45" x14ac:dyDescent="0.25">
      <c r="A12" s="515">
        <v>11</v>
      </c>
      <c r="B12" s="701"/>
      <c r="C12" s="92" t="s">
        <v>447</v>
      </c>
      <c r="D12" s="12">
        <v>2000</v>
      </c>
      <c r="E12" s="11">
        <f t="shared" si="0"/>
        <v>25</v>
      </c>
      <c r="F12" s="102" t="s">
        <v>448</v>
      </c>
      <c r="G12" s="87" t="s">
        <v>381</v>
      </c>
      <c r="H12" s="623" t="s">
        <v>332</v>
      </c>
      <c r="I12" s="603">
        <v>7</v>
      </c>
      <c r="J12" s="505">
        <f>MIN(AC12:AQ12)</f>
        <v>0.78194444444444444</v>
      </c>
      <c r="K12" s="664">
        <f t="shared" si="2"/>
        <v>7</v>
      </c>
      <c r="L12" s="659">
        <f t="shared" si="3"/>
        <v>1</v>
      </c>
      <c r="M12" s="593">
        <f t="shared" si="4"/>
        <v>7</v>
      </c>
      <c r="N12" s="575"/>
      <c r="O12" s="169"/>
      <c r="P12" s="202"/>
      <c r="Q12" s="169"/>
      <c r="R12" s="169">
        <v>7</v>
      </c>
      <c r="S12" s="169"/>
      <c r="T12" s="168"/>
      <c r="U12" s="168"/>
      <c r="V12" s="168"/>
      <c r="W12" s="168"/>
      <c r="X12" s="47"/>
      <c r="Y12" s="168"/>
      <c r="Z12" s="168"/>
      <c r="AA12" s="168"/>
      <c r="AB12" s="184"/>
      <c r="AC12" s="529"/>
      <c r="AD12" s="484"/>
      <c r="AE12" s="485"/>
      <c r="AF12" s="486"/>
      <c r="AG12" s="486">
        <v>0.78194444444444444</v>
      </c>
      <c r="AH12" s="484"/>
      <c r="AI12" s="484"/>
      <c r="AJ12" s="484"/>
      <c r="AK12" s="484"/>
      <c r="AL12" s="484"/>
      <c r="AM12" s="489"/>
      <c r="AN12" s="484"/>
      <c r="AO12" s="484"/>
      <c r="AP12" s="484"/>
      <c r="AQ12" s="516"/>
      <c r="AR12" s="225"/>
    </row>
    <row r="13" spans="1:45" x14ac:dyDescent="0.25">
      <c r="A13" s="515">
        <v>12</v>
      </c>
      <c r="B13" s="701"/>
      <c r="C13" s="92" t="s">
        <v>449</v>
      </c>
      <c r="D13" s="12">
        <v>2009</v>
      </c>
      <c r="E13" s="11">
        <f t="shared" si="0"/>
        <v>16</v>
      </c>
      <c r="F13" s="102"/>
      <c r="G13" s="87" t="s">
        <v>381</v>
      </c>
      <c r="H13" s="623" t="s">
        <v>314</v>
      </c>
      <c r="I13" s="603">
        <v>14</v>
      </c>
      <c r="J13" s="506" t="s">
        <v>275</v>
      </c>
      <c r="K13" s="664">
        <f t="shared" si="2"/>
        <v>7</v>
      </c>
      <c r="L13" s="659">
        <f t="shared" si="3"/>
        <v>2</v>
      </c>
      <c r="M13" s="593">
        <f t="shared" si="4"/>
        <v>7</v>
      </c>
      <c r="N13" s="575"/>
      <c r="O13" s="169"/>
      <c r="P13" s="202"/>
      <c r="Q13" s="169">
        <v>1</v>
      </c>
      <c r="R13" s="169">
        <v>6</v>
      </c>
      <c r="S13" s="169"/>
      <c r="T13" s="168"/>
      <c r="U13" s="168"/>
      <c r="V13" s="168"/>
      <c r="W13" s="168"/>
      <c r="X13" s="47"/>
      <c r="Y13" s="168"/>
      <c r="Z13" s="168"/>
      <c r="AA13" s="168"/>
      <c r="AB13" s="184"/>
      <c r="AC13" s="529"/>
      <c r="AD13" s="484"/>
      <c r="AE13" s="485"/>
      <c r="AF13" s="490" t="s">
        <v>411</v>
      </c>
      <c r="AG13" s="485" t="s">
        <v>275</v>
      </c>
      <c r="AH13" s="484"/>
      <c r="AI13" s="484"/>
      <c r="AJ13" s="484"/>
      <c r="AK13" s="484"/>
      <c r="AL13" s="484"/>
      <c r="AM13" s="489"/>
      <c r="AN13" s="484"/>
      <c r="AO13" s="484"/>
      <c r="AP13" s="484"/>
      <c r="AQ13" s="516"/>
      <c r="AR13" s="225"/>
    </row>
    <row r="14" spans="1:45" x14ac:dyDescent="0.25">
      <c r="A14" s="515">
        <v>13</v>
      </c>
      <c r="B14" s="701"/>
      <c r="C14" s="92" t="s">
        <v>368</v>
      </c>
      <c r="D14" s="12">
        <v>1987</v>
      </c>
      <c r="E14" s="11">
        <f t="shared" si="0"/>
        <v>38</v>
      </c>
      <c r="F14" s="102" t="s">
        <v>319</v>
      </c>
      <c r="G14" s="87" t="s">
        <v>381</v>
      </c>
      <c r="H14" s="503"/>
      <c r="I14" s="603">
        <v>9</v>
      </c>
      <c r="J14" s="505">
        <f>MIN(AC14:AQ14)</f>
        <v>0.83333333333333337</v>
      </c>
      <c r="K14" s="664">
        <f t="shared" si="2"/>
        <v>6</v>
      </c>
      <c r="L14" s="659">
        <f t="shared" si="3"/>
        <v>1</v>
      </c>
      <c r="M14" s="593">
        <f t="shared" si="4"/>
        <v>6</v>
      </c>
      <c r="N14" s="575"/>
      <c r="O14" s="169"/>
      <c r="P14" s="202"/>
      <c r="Q14" s="169">
        <v>6</v>
      </c>
      <c r="R14" s="169"/>
      <c r="S14" s="169"/>
      <c r="T14" s="168"/>
      <c r="U14" s="168"/>
      <c r="V14" s="168"/>
      <c r="W14" s="168"/>
      <c r="X14" s="47"/>
      <c r="Y14" s="168"/>
      <c r="Z14" s="168"/>
      <c r="AA14" s="168"/>
      <c r="AB14" s="184"/>
      <c r="AC14" s="529"/>
      <c r="AD14" s="484"/>
      <c r="AE14" s="485"/>
      <c r="AF14" s="486">
        <v>0.83333333333333337</v>
      </c>
      <c r="AG14" s="486"/>
      <c r="AH14" s="484"/>
      <c r="AI14" s="484"/>
      <c r="AJ14" s="484"/>
      <c r="AK14" s="484"/>
      <c r="AL14" s="484"/>
      <c r="AM14" s="489"/>
      <c r="AN14" s="484"/>
      <c r="AO14" s="484"/>
      <c r="AP14" s="484"/>
      <c r="AQ14" s="516"/>
      <c r="AR14" s="225"/>
    </row>
    <row r="15" spans="1:45" x14ac:dyDescent="0.25">
      <c r="A15" s="515">
        <v>14</v>
      </c>
      <c r="B15" s="701"/>
      <c r="C15" s="92" t="s">
        <v>409</v>
      </c>
      <c r="D15" s="12">
        <v>2009</v>
      </c>
      <c r="E15" s="11">
        <f t="shared" si="0"/>
        <v>16</v>
      </c>
      <c r="F15" s="102" t="s">
        <v>467</v>
      </c>
      <c r="G15" s="87" t="s">
        <v>381</v>
      </c>
      <c r="H15" s="623" t="s">
        <v>314</v>
      </c>
      <c r="I15" s="603">
        <v>11</v>
      </c>
      <c r="J15" s="505">
        <f>MIN(AC15:AQ15)</f>
        <v>0.85138888888888886</v>
      </c>
      <c r="K15" s="664">
        <f t="shared" si="2"/>
        <v>5</v>
      </c>
      <c r="L15" s="659">
        <f t="shared" si="3"/>
        <v>1</v>
      </c>
      <c r="M15" s="593">
        <f t="shared" si="4"/>
        <v>5</v>
      </c>
      <c r="N15" s="575"/>
      <c r="O15" s="169"/>
      <c r="P15" s="202"/>
      <c r="Q15" s="169">
        <v>5</v>
      </c>
      <c r="R15" s="169"/>
      <c r="S15" s="169"/>
      <c r="T15" s="168"/>
      <c r="U15" s="168"/>
      <c r="V15" s="168"/>
      <c r="W15" s="168"/>
      <c r="X15" s="47"/>
      <c r="Y15" s="168"/>
      <c r="Z15" s="168"/>
      <c r="AA15" s="168"/>
      <c r="AB15" s="184"/>
      <c r="AC15" s="529"/>
      <c r="AD15" s="484"/>
      <c r="AE15" s="485"/>
      <c r="AF15" s="486">
        <v>0.85138888888888886</v>
      </c>
      <c r="AG15" s="486"/>
      <c r="AH15" s="484"/>
      <c r="AI15" s="484"/>
      <c r="AJ15" s="484"/>
      <c r="AK15" s="484"/>
      <c r="AL15" s="484"/>
      <c r="AM15" s="489"/>
      <c r="AN15" s="484"/>
      <c r="AO15" s="484"/>
      <c r="AP15" s="484"/>
      <c r="AQ15" s="516"/>
      <c r="AR15" s="225"/>
    </row>
    <row r="16" spans="1:45" x14ac:dyDescent="0.25">
      <c r="A16" s="515">
        <v>15</v>
      </c>
      <c r="B16" s="701"/>
      <c r="C16" s="92"/>
      <c r="D16" s="12"/>
      <c r="E16" s="11"/>
      <c r="F16" s="102"/>
      <c r="G16" s="87" t="s">
        <v>381</v>
      </c>
      <c r="H16" s="503"/>
      <c r="I16" s="603"/>
      <c r="J16" s="596"/>
      <c r="K16" s="665"/>
      <c r="L16" s="659"/>
      <c r="M16" s="593"/>
      <c r="N16" s="575"/>
      <c r="O16" s="169"/>
      <c r="P16" s="202"/>
      <c r="Q16" s="169"/>
      <c r="R16" s="169"/>
      <c r="S16" s="169"/>
      <c r="T16" s="168"/>
      <c r="U16" s="168"/>
      <c r="V16" s="168"/>
      <c r="W16" s="168"/>
      <c r="X16" s="47"/>
      <c r="Y16" s="168"/>
      <c r="Z16" s="168"/>
      <c r="AA16" s="168"/>
      <c r="AB16" s="184"/>
      <c r="AC16" s="529"/>
      <c r="AD16" s="484"/>
      <c r="AE16" s="485"/>
      <c r="AF16" s="486"/>
      <c r="AG16" s="486"/>
      <c r="AH16" s="484"/>
      <c r="AI16" s="484"/>
      <c r="AJ16" s="484"/>
      <c r="AK16" s="484"/>
      <c r="AL16" s="484"/>
      <c r="AM16" s="489"/>
      <c r="AN16" s="484"/>
      <c r="AO16" s="484"/>
      <c r="AP16" s="484"/>
      <c r="AQ16" s="516"/>
      <c r="AR16" s="225"/>
    </row>
    <row r="17" spans="1:45" ht="14.4" thickBot="1" x14ac:dyDescent="0.3">
      <c r="A17" s="537">
        <v>15</v>
      </c>
      <c r="B17" s="397" t="s">
        <v>381</v>
      </c>
      <c r="C17" s="548" t="s">
        <v>387</v>
      </c>
      <c r="D17" s="539"/>
      <c r="E17" s="539"/>
      <c r="F17" s="540"/>
      <c r="G17" s="554" t="s">
        <v>381</v>
      </c>
      <c r="H17" s="541"/>
      <c r="I17" s="607"/>
      <c r="J17" s="542"/>
      <c r="K17" s="666" t="s">
        <v>19</v>
      </c>
      <c r="L17" s="660"/>
      <c r="M17" s="594"/>
      <c r="N17" s="585">
        <f t="shared" ref="N17:U17" si="5">COUNTIF(N2:N16,"&gt;-1")</f>
        <v>1</v>
      </c>
      <c r="O17" s="543">
        <f t="shared" si="5"/>
        <v>3</v>
      </c>
      <c r="P17" s="543">
        <f t="shared" si="5"/>
        <v>4</v>
      </c>
      <c r="Q17" s="543">
        <f t="shared" si="5"/>
        <v>10</v>
      </c>
      <c r="R17" s="543">
        <f t="shared" si="5"/>
        <v>5</v>
      </c>
      <c r="S17" s="543">
        <f t="shared" si="5"/>
        <v>1</v>
      </c>
      <c r="T17" s="543">
        <f t="shared" si="5"/>
        <v>2</v>
      </c>
      <c r="U17" s="543">
        <f t="shared" si="5"/>
        <v>3</v>
      </c>
      <c r="V17" s="544">
        <f t="shared" ref="V17:AB17" si="6">COUNTIF(V2:V7,"&gt;-1")</f>
        <v>0</v>
      </c>
      <c r="W17" s="544">
        <f t="shared" si="6"/>
        <v>0</v>
      </c>
      <c r="X17" s="544">
        <f t="shared" si="6"/>
        <v>0</v>
      </c>
      <c r="Y17" s="544">
        <f t="shared" si="6"/>
        <v>0</v>
      </c>
      <c r="Z17" s="544">
        <f t="shared" si="6"/>
        <v>0</v>
      </c>
      <c r="AA17" s="544">
        <f t="shared" si="6"/>
        <v>0</v>
      </c>
      <c r="AB17" s="545">
        <f t="shared" si="6"/>
        <v>0</v>
      </c>
      <c r="AC17" s="555"/>
      <c r="AD17" s="556"/>
      <c r="AE17" s="557"/>
      <c r="AF17" s="557"/>
      <c r="AG17" s="557"/>
      <c r="AH17" s="557"/>
      <c r="AI17" s="557"/>
      <c r="AJ17" s="557"/>
      <c r="AK17" s="557"/>
      <c r="AL17" s="557"/>
      <c r="AM17" s="557"/>
      <c r="AN17" s="557"/>
      <c r="AO17" s="557"/>
      <c r="AP17" s="557"/>
      <c r="AQ17" s="558"/>
      <c r="AR17" s="225"/>
    </row>
    <row r="18" spans="1:45" ht="14.4" thickBot="1" x14ac:dyDescent="0.3">
      <c r="A18" s="510" t="s">
        <v>0</v>
      </c>
      <c r="B18" s="511" t="s">
        <v>1</v>
      </c>
      <c r="C18" s="512" t="s">
        <v>2</v>
      </c>
      <c r="D18" s="511" t="s">
        <v>3</v>
      </c>
      <c r="E18" s="511" t="s">
        <v>375</v>
      </c>
      <c r="F18" s="512" t="s">
        <v>4</v>
      </c>
      <c r="G18" s="511" t="s">
        <v>1</v>
      </c>
      <c r="H18" s="600" t="s">
        <v>331</v>
      </c>
      <c r="I18" s="601" t="s">
        <v>5</v>
      </c>
      <c r="J18" s="504" t="s">
        <v>6</v>
      </c>
      <c r="K18" s="663" t="s">
        <v>326</v>
      </c>
      <c r="L18" s="658" t="s">
        <v>7</v>
      </c>
      <c r="M18" s="592" t="s">
        <v>8</v>
      </c>
      <c r="N18" s="582">
        <v>1</v>
      </c>
      <c r="O18" s="513">
        <v>2</v>
      </c>
      <c r="P18" s="565">
        <v>3</v>
      </c>
      <c r="Q18" s="513">
        <v>4</v>
      </c>
      <c r="R18" s="513">
        <v>5</v>
      </c>
      <c r="S18" s="513">
        <v>6</v>
      </c>
      <c r="T18" s="597">
        <v>7</v>
      </c>
      <c r="U18" s="597">
        <v>8</v>
      </c>
      <c r="V18" s="597">
        <v>9</v>
      </c>
      <c r="W18" s="597">
        <v>10</v>
      </c>
      <c r="X18" s="598">
        <v>11</v>
      </c>
      <c r="Y18" s="597">
        <v>12</v>
      </c>
      <c r="Z18" s="597">
        <v>13</v>
      </c>
      <c r="AA18" s="597">
        <v>14</v>
      </c>
      <c r="AB18" s="525">
        <v>15</v>
      </c>
      <c r="AC18" s="561" t="s">
        <v>10</v>
      </c>
      <c r="AD18" s="565" t="s">
        <v>11</v>
      </c>
      <c r="AE18" s="565" t="s">
        <v>12</v>
      </c>
      <c r="AF18" s="513" t="s">
        <v>13</v>
      </c>
      <c r="AG18" s="514" t="s">
        <v>14</v>
      </c>
      <c r="AH18" s="514" t="s">
        <v>316</v>
      </c>
      <c r="AI18" s="416" t="s">
        <v>301</v>
      </c>
      <c r="AJ18" s="416" t="s">
        <v>302</v>
      </c>
      <c r="AK18" s="416" t="s">
        <v>303</v>
      </c>
      <c r="AL18" s="416" t="s">
        <v>304</v>
      </c>
      <c r="AM18" s="416" t="s">
        <v>305</v>
      </c>
      <c r="AN18" s="416" t="s">
        <v>306</v>
      </c>
      <c r="AO18" s="416" t="s">
        <v>327</v>
      </c>
      <c r="AP18" s="416" t="s">
        <v>328</v>
      </c>
      <c r="AQ18" s="599" t="s">
        <v>329</v>
      </c>
      <c r="AR18" s="225"/>
      <c r="AS18" s="13"/>
    </row>
    <row r="19" spans="1:45" ht="14.4" thickBot="1" x14ac:dyDescent="0.3">
      <c r="A19" s="515">
        <v>1</v>
      </c>
      <c r="B19" s="701" t="s">
        <v>28</v>
      </c>
      <c r="C19" s="306" t="s">
        <v>31</v>
      </c>
      <c r="D19" s="12">
        <v>1980</v>
      </c>
      <c r="E19" s="11">
        <f t="shared" ref="E19:E44" si="7">SUM(2025-D19)</f>
        <v>45</v>
      </c>
      <c r="F19" s="93" t="s">
        <v>16</v>
      </c>
      <c r="G19" s="304" t="s">
        <v>28</v>
      </c>
      <c r="H19" s="503"/>
      <c r="I19" s="603">
        <v>2</v>
      </c>
      <c r="J19" s="505">
        <f t="shared" ref="J19:J38" si="8">MIN(AC19:AQ19)</f>
        <v>0.71527777777777779</v>
      </c>
      <c r="K19" s="664">
        <f t="shared" ref="K19:K44" si="9">IF(COUNTIF(N19:AB19,"&gt;=0")&lt;11,SUM(N19:AB19),SUM(LARGE(N19:AB19,1),LARGE(N19:AB19,2),LARGE(N19:AB19,3),LARGE(N19:AB19,4),LARGE(N19:AB19,5),LARGE(N19:AB19,6),LARGE(N19:AB19,7),LARGE(N19:AB19,8),LARGE(N19:AB19,9),LARGE(N19:AB19,10)))</f>
        <v>73</v>
      </c>
      <c r="L19" s="661">
        <f t="shared" ref="L19:L44" si="10">SUM(COUNTIF(N19:AB19,"&gt;-1"))</f>
        <v>8</v>
      </c>
      <c r="M19" s="593">
        <f t="shared" ref="M19:M44" si="11">SUM(N19:AB19)</f>
        <v>73</v>
      </c>
      <c r="N19" s="586">
        <v>8</v>
      </c>
      <c r="O19" s="202">
        <v>9</v>
      </c>
      <c r="P19" s="202">
        <v>9</v>
      </c>
      <c r="Q19" s="202">
        <v>9</v>
      </c>
      <c r="R19" s="82">
        <v>10</v>
      </c>
      <c r="S19" s="202">
        <v>9</v>
      </c>
      <c r="T19" s="82">
        <v>10</v>
      </c>
      <c r="U19" s="481">
        <v>9</v>
      </c>
      <c r="V19" s="481"/>
      <c r="W19" s="481"/>
      <c r="X19" s="492"/>
      <c r="Y19" s="481"/>
      <c r="Z19" s="481"/>
      <c r="AA19" s="481"/>
      <c r="AB19" s="526"/>
      <c r="AC19" s="577">
        <v>0.73888888888888893</v>
      </c>
      <c r="AD19" s="671">
        <v>0.72291666666666665</v>
      </c>
      <c r="AE19" s="564">
        <v>0.72430555555555554</v>
      </c>
      <c r="AF19" s="486">
        <v>0.71666666666666667</v>
      </c>
      <c r="AG19" s="484">
        <v>0.72013888888888899</v>
      </c>
      <c r="AH19" s="486">
        <v>0.71527777777777779</v>
      </c>
      <c r="AI19" s="484">
        <v>0.75138888888888888</v>
      </c>
      <c r="AJ19" s="484">
        <v>0.72430555555555554</v>
      </c>
      <c r="AK19" s="484"/>
      <c r="AL19" s="484"/>
      <c r="AM19" s="486"/>
      <c r="AN19" s="484"/>
      <c r="AO19" s="484"/>
      <c r="AP19" s="484"/>
      <c r="AQ19" s="516"/>
      <c r="AR19" s="225"/>
    </row>
    <row r="20" spans="1:45" ht="14.4" thickBot="1" x14ac:dyDescent="0.3">
      <c r="A20" s="515">
        <v>2</v>
      </c>
      <c r="B20" s="701"/>
      <c r="C20" s="303" t="s">
        <v>41</v>
      </c>
      <c r="D20" s="9">
        <v>1978</v>
      </c>
      <c r="E20" s="11">
        <f t="shared" si="7"/>
        <v>47</v>
      </c>
      <c r="F20" s="94" t="s">
        <v>308</v>
      </c>
      <c r="G20" s="304" t="s">
        <v>28</v>
      </c>
      <c r="H20" s="503"/>
      <c r="I20" s="607">
        <v>3</v>
      </c>
      <c r="J20" s="505">
        <f t="shared" si="8"/>
        <v>0.71666666666666667</v>
      </c>
      <c r="K20" s="664">
        <f t="shared" si="9"/>
        <v>52</v>
      </c>
      <c r="L20" s="659">
        <f t="shared" si="10"/>
        <v>6</v>
      </c>
      <c r="M20" s="593">
        <f t="shared" si="11"/>
        <v>52</v>
      </c>
      <c r="N20" s="586">
        <v>9</v>
      </c>
      <c r="O20" s="580">
        <v>8</v>
      </c>
      <c r="P20" s="82">
        <v>10</v>
      </c>
      <c r="Q20" s="202"/>
      <c r="R20" s="202">
        <v>9</v>
      </c>
      <c r="S20" s="202">
        <v>8</v>
      </c>
      <c r="T20" s="481"/>
      <c r="U20" s="481">
        <v>8</v>
      </c>
      <c r="V20" s="481"/>
      <c r="W20" s="481"/>
      <c r="X20" s="482"/>
      <c r="Y20" s="481"/>
      <c r="Z20" s="481"/>
      <c r="AA20" s="481"/>
      <c r="AB20" s="526"/>
      <c r="AC20" s="531">
        <v>0.73541666666666672</v>
      </c>
      <c r="AD20" s="672">
        <v>0.7319444444444444</v>
      </c>
      <c r="AE20" s="484">
        <v>0.71666666666666667</v>
      </c>
      <c r="AF20" s="484"/>
      <c r="AG20" s="484">
        <v>0.74861111111111101</v>
      </c>
      <c r="AH20" s="484">
        <v>0.71805555555555556</v>
      </c>
      <c r="AI20" s="484"/>
      <c r="AJ20" s="484">
        <v>0.73541666666666672</v>
      </c>
      <c r="AK20" s="484"/>
      <c r="AL20" s="484"/>
      <c r="AM20" s="484"/>
      <c r="AN20" s="484"/>
      <c r="AO20" s="484"/>
      <c r="AP20" s="486"/>
      <c r="AQ20" s="516"/>
      <c r="AR20" s="225"/>
    </row>
    <row r="21" spans="1:45" ht="14.4" thickBot="1" x14ac:dyDescent="0.3">
      <c r="A21" s="515">
        <v>3</v>
      </c>
      <c r="B21" s="701"/>
      <c r="C21" s="303" t="s">
        <v>339</v>
      </c>
      <c r="D21" s="9">
        <v>1983</v>
      </c>
      <c r="E21" s="11">
        <f t="shared" si="7"/>
        <v>42</v>
      </c>
      <c r="F21" s="92" t="s">
        <v>362</v>
      </c>
      <c r="G21" s="304" t="s">
        <v>28</v>
      </c>
      <c r="H21" s="603"/>
      <c r="I21" s="604">
        <v>1</v>
      </c>
      <c r="J21" s="505">
        <f t="shared" si="8"/>
        <v>0.70972222222222225</v>
      </c>
      <c r="K21" s="664">
        <f t="shared" si="9"/>
        <v>50</v>
      </c>
      <c r="L21" s="659">
        <f t="shared" si="10"/>
        <v>5</v>
      </c>
      <c r="M21" s="593">
        <f t="shared" si="11"/>
        <v>50</v>
      </c>
      <c r="N21" s="587">
        <v>10</v>
      </c>
      <c r="O21" s="574">
        <v>10</v>
      </c>
      <c r="P21" s="571"/>
      <c r="Q21" s="82">
        <v>10</v>
      </c>
      <c r="R21" s="202"/>
      <c r="S21" s="82">
        <v>10</v>
      </c>
      <c r="T21" s="481"/>
      <c r="U21" s="82">
        <v>10</v>
      </c>
      <c r="V21" s="481"/>
      <c r="W21" s="481"/>
      <c r="X21" s="492"/>
      <c r="Y21" s="481"/>
      <c r="Z21" s="481"/>
      <c r="AA21" s="481"/>
      <c r="AB21" s="526"/>
      <c r="AC21" s="577">
        <v>0.72638888888888886</v>
      </c>
      <c r="AD21" s="670">
        <v>0.70972222222222225</v>
      </c>
      <c r="AE21" s="564"/>
      <c r="AF21" s="484">
        <v>0.71319444444444446</v>
      </c>
      <c r="AG21" s="484"/>
      <c r="AH21" s="484">
        <v>0.71458333333333335</v>
      </c>
      <c r="AI21" s="484"/>
      <c r="AJ21" s="484">
        <v>0.71666666666666667</v>
      </c>
      <c r="AK21" s="484"/>
      <c r="AL21" s="484"/>
      <c r="AM21" s="484"/>
      <c r="AN21" s="484"/>
      <c r="AO21" s="484"/>
      <c r="AP21" s="484"/>
      <c r="AQ21" s="516"/>
      <c r="AR21" s="225"/>
    </row>
    <row r="22" spans="1:45" x14ac:dyDescent="0.25">
      <c r="A22" s="515">
        <v>4</v>
      </c>
      <c r="B22" s="701"/>
      <c r="C22" s="303" t="s">
        <v>44</v>
      </c>
      <c r="D22" s="9">
        <v>1978</v>
      </c>
      <c r="E22" s="11">
        <f t="shared" si="7"/>
        <v>47</v>
      </c>
      <c r="F22" s="94" t="s">
        <v>309</v>
      </c>
      <c r="G22" s="304" t="s">
        <v>28</v>
      </c>
      <c r="H22" s="503"/>
      <c r="I22" s="605">
        <v>6</v>
      </c>
      <c r="J22" s="505">
        <f t="shared" si="8"/>
        <v>0.76527777777777772</v>
      </c>
      <c r="K22" s="664">
        <f t="shared" si="9"/>
        <v>39</v>
      </c>
      <c r="L22" s="659">
        <f t="shared" si="10"/>
        <v>6</v>
      </c>
      <c r="M22" s="593">
        <f t="shared" si="11"/>
        <v>39</v>
      </c>
      <c r="N22" s="586">
        <v>7</v>
      </c>
      <c r="O22" s="573">
        <v>7</v>
      </c>
      <c r="P22" s="202">
        <v>8</v>
      </c>
      <c r="Q22" s="202">
        <v>1</v>
      </c>
      <c r="R22" s="202"/>
      <c r="S22" s="202"/>
      <c r="T22" s="202">
        <v>9</v>
      </c>
      <c r="U22" s="481">
        <v>7</v>
      </c>
      <c r="V22" s="481"/>
      <c r="W22" s="481"/>
      <c r="X22" s="482"/>
      <c r="Y22" s="481"/>
      <c r="Z22" s="481"/>
      <c r="AA22" s="481"/>
      <c r="AB22" s="526"/>
      <c r="AC22" s="531">
        <v>0.76597222222222228</v>
      </c>
      <c r="AD22" s="578">
        <v>0.77847222222222223</v>
      </c>
      <c r="AE22" s="484">
        <v>0.76527777777777772</v>
      </c>
      <c r="AF22" s="494" t="s">
        <v>411</v>
      </c>
      <c r="AG22" s="484"/>
      <c r="AH22" s="484"/>
      <c r="AI22" s="484">
        <v>0.7895833333333333</v>
      </c>
      <c r="AJ22" s="484">
        <v>0.77777777777777779</v>
      </c>
      <c r="AK22" s="484"/>
      <c r="AL22" s="484"/>
      <c r="AM22" s="484"/>
      <c r="AN22" s="486"/>
      <c r="AO22" s="484"/>
      <c r="AP22" s="486"/>
      <c r="AQ22" s="516"/>
      <c r="AR22" s="225"/>
    </row>
    <row r="23" spans="1:45" x14ac:dyDescent="0.25">
      <c r="A23" s="515">
        <v>5</v>
      </c>
      <c r="B23" s="701"/>
      <c r="C23" s="310" t="s">
        <v>42</v>
      </c>
      <c r="D23" s="12">
        <v>1977</v>
      </c>
      <c r="E23" s="11">
        <f t="shared" si="7"/>
        <v>48</v>
      </c>
      <c r="F23" s="93" t="s">
        <v>16</v>
      </c>
      <c r="G23" s="304" t="s">
        <v>28</v>
      </c>
      <c r="H23" s="503"/>
      <c r="I23" s="603">
        <v>16</v>
      </c>
      <c r="J23" s="505">
        <f t="shared" si="8"/>
        <v>0.87777777777777777</v>
      </c>
      <c r="K23" s="664">
        <f t="shared" si="9"/>
        <v>27</v>
      </c>
      <c r="L23" s="659">
        <f t="shared" si="10"/>
        <v>6</v>
      </c>
      <c r="M23" s="593">
        <f t="shared" si="11"/>
        <v>27</v>
      </c>
      <c r="N23" s="586">
        <v>5</v>
      </c>
      <c r="O23" s="202">
        <v>4</v>
      </c>
      <c r="P23" s="202">
        <v>7</v>
      </c>
      <c r="Q23" s="202">
        <v>1</v>
      </c>
      <c r="R23" s="202">
        <v>5</v>
      </c>
      <c r="S23" s="202"/>
      <c r="T23" s="481"/>
      <c r="U23" s="481">
        <v>5</v>
      </c>
      <c r="V23" s="481"/>
      <c r="W23" s="481"/>
      <c r="X23" s="482"/>
      <c r="Y23" s="481"/>
      <c r="Z23" s="481"/>
      <c r="AA23" s="481"/>
      <c r="AB23" s="526"/>
      <c r="AC23" s="531">
        <v>0.90625</v>
      </c>
      <c r="AD23" s="493">
        <v>0.90138888888888891</v>
      </c>
      <c r="AE23" s="484">
        <v>0.87777777777777777</v>
      </c>
      <c r="AF23" s="494" t="s">
        <v>411</v>
      </c>
      <c r="AG23" s="484">
        <v>0.89513888888888893</v>
      </c>
      <c r="AH23" s="484"/>
      <c r="AI23" s="484"/>
      <c r="AJ23" s="484">
        <v>0.95347222222222228</v>
      </c>
      <c r="AK23" s="484"/>
      <c r="AL23" s="484"/>
      <c r="AM23" s="484"/>
      <c r="AN23" s="486"/>
      <c r="AO23" s="486"/>
      <c r="AP23" s="486"/>
      <c r="AQ23" s="516"/>
      <c r="AR23" s="225"/>
    </row>
    <row r="24" spans="1:45" x14ac:dyDescent="0.25">
      <c r="A24" s="515">
        <v>6</v>
      </c>
      <c r="B24" s="701"/>
      <c r="C24" s="303" t="s">
        <v>23</v>
      </c>
      <c r="D24" s="9">
        <v>1981</v>
      </c>
      <c r="E24" s="11">
        <f t="shared" si="7"/>
        <v>44</v>
      </c>
      <c r="F24" s="88" t="s">
        <v>24</v>
      </c>
      <c r="G24" s="304" t="s">
        <v>28</v>
      </c>
      <c r="H24" s="503"/>
      <c r="I24" s="603">
        <v>14</v>
      </c>
      <c r="J24" s="505">
        <f t="shared" si="8"/>
        <v>0.87569444444444444</v>
      </c>
      <c r="K24" s="664">
        <f t="shared" si="9"/>
        <v>19</v>
      </c>
      <c r="L24" s="659">
        <f t="shared" si="10"/>
        <v>4</v>
      </c>
      <c r="M24" s="593">
        <f t="shared" si="11"/>
        <v>19</v>
      </c>
      <c r="N24" s="586">
        <v>6</v>
      </c>
      <c r="O24" s="202">
        <v>6</v>
      </c>
      <c r="P24" s="202"/>
      <c r="Q24" s="202">
        <v>1</v>
      </c>
      <c r="R24" s="202"/>
      <c r="S24" s="202"/>
      <c r="T24" s="481"/>
      <c r="U24" s="481">
        <v>6</v>
      </c>
      <c r="V24" s="481"/>
      <c r="W24" s="481"/>
      <c r="X24" s="482"/>
      <c r="Y24" s="481"/>
      <c r="Z24" s="481"/>
      <c r="AA24" s="481"/>
      <c r="AB24" s="526"/>
      <c r="AC24" s="531">
        <v>0.87569444444444444</v>
      </c>
      <c r="AD24" s="493">
        <v>0.89027777777777772</v>
      </c>
      <c r="AE24" s="484"/>
      <c r="AF24" s="484">
        <v>0.87708333333333333</v>
      </c>
      <c r="AG24" s="484"/>
      <c r="AH24" s="484"/>
      <c r="AI24" s="484"/>
      <c r="AJ24" s="484">
        <v>0.88124999999999998</v>
      </c>
      <c r="AK24" s="484"/>
      <c r="AL24" s="484"/>
      <c r="AM24" s="484"/>
      <c r="AN24" s="484"/>
      <c r="AO24" s="484"/>
      <c r="AP24" s="486"/>
      <c r="AQ24" s="516"/>
      <c r="AR24" s="225"/>
    </row>
    <row r="25" spans="1:45" x14ac:dyDescent="0.25">
      <c r="A25" s="515">
        <v>7</v>
      </c>
      <c r="B25" s="701"/>
      <c r="C25" s="308" t="s">
        <v>251</v>
      </c>
      <c r="D25" s="12">
        <v>1977</v>
      </c>
      <c r="E25" s="11">
        <f t="shared" si="7"/>
        <v>48</v>
      </c>
      <c r="F25" s="309" t="s">
        <v>22</v>
      </c>
      <c r="G25" s="304" t="s">
        <v>28</v>
      </c>
      <c r="H25" s="503"/>
      <c r="I25" s="603">
        <v>18</v>
      </c>
      <c r="J25" s="505">
        <f t="shared" si="8"/>
        <v>0.91041666666666665</v>
      </c>
      <c r="K25" s="664">
        <f t="shared" si="9"/>
        <v>14</v>
      </c>
      <c r="L25" s="659">
        <f t="shared" si="10"/>
        <v>3</v>
      </c>
      <c r="M25" s="593">
        <f t="shared" si="11"/>
        <v>14</v>
      </c>
      <c r="N25" s="575"/>
      <c r="O25" s="169"/>
      <c r="P25" s="202">
        <v>6</v>
      </c>
      <c r="Q25" s="169">
        <v>1</v>
      </c>
      <c r="R25" s="169"/>
      <c r="S25" s="169"/>
      <c r="T25" s="169">
        <v>7</v>
      </c>
      <c r="U25" s="168"/>
      <c r="V25" s="168"/>
      <c r="W25" s="168"/>
      <c r="X25" s="237"/>
      <c r="Y25" s="168"/>
      <c r="Z25" s="168"/>
      <c r="AA25" s="168"/>
      <c r="AB25" s="184"/>
      <c r="AC25" s="530"/>
      <c r="AD25" s="486"/>
      <c r="AE25" s="484">
        <v>0.91041666666666665</v>
      </c>
      <c r="AF25" s="484">
        <v>0.9145833333333333</v>
      </c>
      <c r="AG25" s="484"/>
      <c r="AH25" s="484"/>
      <c r="AI25" s="484">
        <v>0.91527777777777775</v>
      </c>
      <c r="AJ25" s="484"/>
      <c r="AK25" s="484"/>
      <c r="AL25" s="484"/>
      <c r="AM25" s="486"/>
      <c r="AN25" s="486"/>
      <c r="AO25" s="484"/>
      <c r="AP25" s="484"/>
      <c r="AQ25" s="516"/>
      <c r="AR25" s="225"/>
    </row>
    <row r="26" spans="1:45" x14ac:dyDescent="0.25">
      <c r="A26" s="515">
        <v>8</v>
      </c>
      <c r="B26" s="701"/>
      <c r="C26" s="308" t="s">
        <v>21</v>
      </c>
      <c r="D26" s="12">
        <v>1983</v>
      </c>
      <c r="E26" s="11">
        <f t="shared" si="7"/>
        <v>42</v>
      </c>
      <c r="F26" s="309" t="s">
        <v>22</v>
      </c>
      <c r="G26" s="304" t="s">
        <v>28</v>
      </c>
      <c r="H26" s="503"/>
      <c r="I26" s="603">
        <v>9</v>
      </c>
      <c r="J26" s="505">
        <f t="shared" si="8"/>
        <v>0.83402777777777781</v>
      </c>
      <c r="K26" s="664">
        <f t="shared" si="9"/>
        <v>12</v>
      </c>
      <c r="L26" s="659">
        <f t="shared" si="10"/>
        <v>2</v>
      </c>
      <c r="M26" s="593">
        <f t="shared" si="11"/>
        <v>12</v>
      </c>
      <c r="N26" s="575"/>
      <c r="O26" s="169"/>
      <c r="P26" s="202"/>
      <c r="Q26" s="169">
        <v>4</v>
      </c>
      <c r="R26" s="169"/>
      <c r="S26" s="169"/>
      <c r="T26" s="169">
        <v>8</v>
      </c>
      <c r="U26" s="168"/>
      <c r="V26" s="168"/>
      <c r="W26" s="168"/>
      <c r="X26" s="237"/>
      <c r="Y26" s="168"/>
      <c r="Z26" s="168"/>
      <c r="AA26" s="168"/>
      <c r="AB26" s="184"/>
      <c r="AC26" s="530"/>
      <c r="AD26" s="486"/>
      <c r="AE26" s="484"/>
      <c r="AF26" s="484">
        <v>0.85486111111111107</v>
      </c>
      <c r="AG26" s="484"/>
      <c r="AH26" s="484"/>
      <c r="AI26" s="484">
        <v>0.83402777777777781</v>
      </c>
      <c r="AJ26" s="484"/>
      <c r="AK26" s="484"/>
      <c r="AL26" s="484"/>
      <c r="AM26" s="484"/>
      <c r="AN26" s="484"/>
      <c r="AO26" s="486"/>
      <c r="AP26" s="484"/>
      <c r="AQ26" s="516"/>
      <c r="AR26" s="225"/>
    </row>
    <row r="27" spans="1:45" x14ac:dyDescent="0.25">
      <c r="A27" s="515">
        <v>9</v>
      </c>
      <c r="B27" s="701"/>
      <c r="C27" s="301" t="s">
        <v>34</v>
      </c>
      <c r="D27" s="9">
        <v>1980</v>
      </c>
      <c r="E27" s="11">
        <f t="shared" si="7"/>
        <v>45</v>
      </c>
      <c r="F27" s="88" t="s">
        <v>24</v>
      </c>
      <c r="G27" s="304" t="s">
        <v>28</v>
      </c>
      <c r="H27" s="503"/>
      <c r="I27" s="603">
        <v>17</v>
      </c>
      <c r="J27" s="505">
        <f t="shared" si="8"/>
        <v>0.87986111111111109</v>
      </c>
      <c r="K27" s="664">
        <f t="shared" si="9"/>
        <v>12</v>
      </c>
      <c r="L27" s="659">
        <f t="shared" si="10"/>
        <v>3</v>
      </c>
      <c r="M27" s="593">
        <f t="shared" si="11"/>
        <v>12</v>
      </c>
      <c r="N27" s="575"/>
      <c r="O27" s="202">
        <v>5</v>
      </c>
      <c r="P27" s="169"/>
      <c r="Q27" s="169">
        <v>1</v>
      </c>
      <c r="R27" s="169">
        <v>6</v>
      </c>
      <c r="S27" s="169"/>
      <c r="T27" s="168"/>
      <c r="U27" s="168"/>
      <c r="V27" s="168"/>
      <c r="W27" s="168"/>
      <c r="X27" s="237"/>
      <c r="Y27" s="168"/>
      <c r="Z27" s="168"/>
      <c r="AA27" s="168"/>
      <c r="AB27" s="184"/>
      <c r="AC27" s="530"/>
      <c r="AD27" s="484">
        <v>0.89236111111111116</v>
      </c>
      <c r="AE27" s="484"/>
      <c r="AF27" s="484">
        <v>0.94652777777777775</v>
      </c>
      <c r="AG27" s="484">
        <v>0.87986111111111109</v>
      </c>
      <c r="AH27" s="486"/>
      <c r="AI27" s="484"/>
      <c r="AJ27" s="484"/>
      <c r="AK27" s="484"/>
      <c r="AL27" s="484"/>
      <c r="AM27" s="486"/>
      <c r="AN27" s="484"/>
      <c r="AO27" s="486"/>
      <c r="AP27" s="484"/>
      <c r="AQ27" s="516"/>
      <c r="AR27" s="225"/>
    </row>
    <row r="28" spans="1:45" x14ac:dyDescent="0.25">
      <c r="A28" s="515">
        <v>10</v>
      </c>
      <c r="B28" s="701"/>
      <c r="C28" s="96" t="s">
        <v>32</v>
      </c>
      <c r="D28" s="11">
        <v>1977</v>
      </c>
      <c r="E28" s="11">
        <f t="shared" si="7"/>
        <v>48</v>
      </c>
      <c r="F28" s="88" t="s">
        <v>24</v>
      </c>
      <c r="G28" s="304" t="s">
        <v>28</v>
      </c>
      <c r="H28" s="503"/>
      <c r="I28" s="603">
        <v>4</v>
      </c>
      <c r="J28" s="505">
        <f t="shared" si="8"/>
        <v>0.71736111111111112</v>
      </c>
      <c r="K28" s="664">
        <f t="shared" si="9"/>
        <v>8</v>
      </c>
      <c r="L28" s="659">
        <f t="shared" si="10"/>
        <v>1</v>
      </c>
      <c r="M28" s="593">
        <f t="shared" si="11"/>
        <v>8</v>
      </c>
      <c r="N28" s="575"/>
      <c r="O28" s="169"/>
      <c r="P28" s="202"/>
      <c r="Q28" s="169">
        <v>8</v>
      </c>
      <c r="R28" s="169"/>
      <c r="S28" s="169"/>
      <c r="T28" s="168"/>
      <c r="U28" s="168"/>
      <c r="V28" s="168"/>
      <c r="W28" s="168"/>
      <c r="X28" s="237"/>
      <c r="Y28" s="168"/>
      <c r="Z28" s="168"/>
      <c r="AA28" s="168"/>
      <c r="AB28" s="184"/>
      <c r="AC28" s="530"/>
      <c r="AD28" s="486"/>
      <c r="AE28" s="484"/>
      <c r="AF28" s="484">
        <v>0.71736111111111112</v>
      </c>
      <c r="AG28" s="484"/>
      <c r="AH28" s="484"/>
      <c r="AI28" s="484"/>
      <c r="AJ28" s="484"/>
      <c r="AK28" s="484"/>
      <c r="AL28" s="484"/>
      <c r="AM28" s="486"/>
      <c r="AN28" s="484"/>
      <c r="AO28" s="486"/>
      <c r="AP28" s="484"/>
      <c r="AQ28" s="516"/>
      <c r="AR28" s="225"/>
    </row>
    <row r="29" spans="1:45" ht="15" x14ac:dyDescent="0.35">
      <c r="A29" s="515">
        <v>11</v>
      </c>
      <c r="B29" s="701"/>
      <c r="C29" s="4" t="s">
        <v>369</v>
      </c>
      <c r="D29" s="3">
        <v>1985</v>
      </c>
      <c r="E29" s="11">
        <f t="shared" si="7"/>
        <v>40</v>
      </c>
      <c r="F29" s="309"/>
      <c r="G29" s="304" t="s">
        <v>28</v>
      </c>
      <c r="H29" s="503"/>
      <c r="I29" s="603">
        <v>10</v>
      </c>
      <c r="J29" s="505">
        <f t="shared" si="8"/>
        <v>0.84027777777777779</v>
      </c>
      <c r="K29" s="664">
        <f t="shared" si="9"/>
        <v>8</v>
      </c>
      <c r="L29" s="659">
        <f t="shared" si="10"/>
        <v>1</v>
      </c>
      <c r="M29" s="593">
        <f t="shared" si="11"/>
        <v>8</v>
      </c>
      <c r="N29" s="575"/>
      <c r="O29" s="169"/>
      <c r="P29" s="169"/>
      <c r="Q29" s="169"/>
      <c r="R29" s="169">
        <v>8</v>
      </c>
      <c r="S29" s="169"/>
      <c r="T29" s="168"/>
      <c r="U29" s="168"/>
      <c r="V29" s="168"/>
      <c r="W29" s="168"/>
      <c r="X29" s="237"/>
      <c r="Y29" s="168"/>
      <c r="Z29" s="168"/>
      <c r="AA29" s="168"/>
      <c r="AB29" s="184"/>
      <c r="AC29" s="530"/>
      <c r="AD29" s="486"/>
      <c r="AE29" s="484"/>
      <c r="AF29" s="484"/>
      <c r="AG29" s="484">
        <v>0.84027777777777779</v>
      </c>
      <c r="AH29" s="486"/>
      <c r="AI29" s="484"/>
      <c r="AJ29" s="484"/>
      <c r="AK29" s="484"/>
      <c r="AL29" s="484"/>
      <c r="AM29" s="486"/>
      <c r="AN29" s="484"/>
      <c r="AO29" s="486"/>
      <c r="AP29" s="484"/>
      <c r="AQ29" s="516"/>
      <c r="AR29" s="225"/>
    </row>
    <row r="30" spans="1:45" x14ac:dyDescent="0.25">
      <c r="A30" s="515">
        <v>12</v>
      </c>
      <c r="B30" s="701"/>
      <c r="C30" s="191" t="s">
        <v>417</v>
      </c>
      <c r="D30" s="9">
        <v>1979</v>
      </c>
      <c r="E30" s="11">
        <f t="shared" si="7"/>
        <v>46</v>
      </c>
      <c r="F30" s="309"/>
      <c r="G30" s="304" t="s">
        <v>28</v>
      </c>
      <c r="H30" s="503"/>
      <c r="I30" s="603">
        <v>13</v>
      </c>
      <c r="J30" s="505">
        <f t="shared" si="8"/>
        <v>0.875</v>
      </c>
      <c r="K30" s="664">
        <f t="shared" si="9"/>
        <v>8</v>
      </c>
      <c r="L30" s="659">
        <f t="shared" si="10"/>
        <v>2</v>
      </c>
      <c r="M30" s="593">
        <f t="shared" si="11"/>
        <v>8</v>
      </c>
      <c r="N30" s="575"/>
      <c r="O30" s="169"/>
      <c r="P30" s="202"/>
      <c r="Q30" s="169">
        <v>1</v>
      </c>
      <c r="R30" s="169">
        <v>7</v>
      </c>
      <c r="S30" s="169"/>
      <c r="T30" s="168"/>
      <c r="U30" s="168"/>
      <c r="V30" s="168"/>
      <c r="W30" s="168"/>
      <c r="X30" s="237"/>
      <c r="Y30" s="168"/>
      <c r="Z30" s="168"/>
      <c r="AA30" s="168"/>
      <c r="AB30" s="184"/>
      <c r="AC30" s="530"/>
      <c r="AD30" s="486"/>
      <c r="AE30" s="484"/>
      <c r="AF30" s="484">
        <v>0.89375000000000004</v>
      </c>
      <c r="AG30" s="484">
        <v>0.875</v>
      </c>
      <c r="AH30" s="484"/>
      <c r="AI30" s="484"/>
      <c r="AJ30" s="484"/>
      <c r="AK30" s="484"/>
      <c r="AL30" s="484"/>
      <c r="AM30" s="486"/>
      <c r="AN30" s="484"/>
      <c r="AO30" s="486"/>
      <c r="AP30" s="484"/>
      <c r="AQ30" s="516"/>
      <c r="AR30" s="225"/>
    </row>
    <row r="31" spans="1:45" x14ac:dyDescent="0.25">
      <c r="A31" s="515">
        <v>13</v>
      </c>
      <c r="B31" s="701"/>
      <c r="C31" s="301" t="s">
        <v>295</v>
      </c>
      <c r="D31" s="9">
        <v>1982</v>
      </c>
      <c r="E31" s="11">
        <f t="shared" si="7"/>
        <v>43</v>
      </c>
      <c r="F31" s="307" t="s">
        <v>354</v>
      </c>
      <c r="G31" s="304" t="s">
        <v>28</v>
      </c>
      <c r="H31" s="503"/>
      <c r="I31" s="603">
        <v>5</v>
      </c>
      <c r="J31" s="505">
        <f t="shared" si="8"/>
        <v>0.7368055555555556</v>
      </c>
      <c r="K31" s="664">
        <f t="shared" si="9"/>
        <v>7</v>
      </c>
      <c r="L31" s="659">
        <f t="shared" si="10"/>
        <v>1</v>
      </c>
      <c r="M31" s="593">
        <f t="shared" si="11"/>
        <v>7</v>
      </c>
      <c r="N31" s="575"/>
      <c r="O31" s="169"/>
      <c r="P31" s="202"/>
      <c r="Q31" s="169">
        <v>7</v>
      </c>
      <c r="R31" s="169"/>
      <c r="S31" s="169"/>
      <c r="T31" s="168"/>
      <c r="U31" s="168"/>
      <c r="V31" s="168"/>
      <c r="W31" s="168"/>
      <c r="X31" s="237"/>
      <c r="Y31" s="168"/>
      <c r="Z31" s="168"/>
      <c r="AA31" s="168"/>
      <c r="AB31" s="184"/>
      <c r="AC31" s="530"/>
      <c r="AD31" s="486"/>
      <c r="AE31" s="484"/>
      <c r="AF31" s="484">
        <v>0.7368055555555556</v>
      </c>
      <c r="AG31" s="486"/>
      <c r="AH31" s="484"/>
      <c r="AI31" s="484"/>
      <c r="AJ31" s="484"/>
      <c r="AK31" s="484"/>
      <c r="AL31" s="484"/>
      <c r="AM31" s="486"/>
      <c r="AN31" s="484"/>
      <c r="AO31" s="486"/>
      <c r="AP31" s="484"/>
      <c r="AQ31" s="516"/>
      <c r="AR31" s="225"/>
    </row>
    <row r="32" spans="1:45" x14ac:dyDescent="0.25">
      <c r="A32" s="515">
        <v>14</v>
      </c>
      <c r="B32" s="701"/>
      <c r="C32" s="301" t="s">
        <v>357</v>
      </c>
      <c r="D32" s="9">
        <v>1977</v>
      </c>
      <c r="E32" s="11">
        <f t="shared" si="7"/>
        <v>48</v>
      </c>
      <c r="F32" s="309" t="s">
        <v>358</v>
      </c>
      <c r="G32" s="304" t="s">
        <v>28</v>
      </c>
      <c r="H32" s="503"/>
      <c r="I32" s="603">
        <v>7</v>
      </c>
      <c r="J32" s="505">
        <f t="shared" si="8"/>
        <v>0.80555555555555558</v>
      </c>
      <c r="K32" s="664">
        <f t="shared" si="9"/>
        <v>6</v>
      </c>
      <c r="L32" s="659">
        <f t="shared" si="10"/>
        <v>1</v>
      </c>
      <c r="M32" s="593">
        <f t="shared" si="11"/>
        <v>6</v>
      </c>
      <c r="N32" s="575"/>
      <c r="O32" s="169"/>
      <c r="P32" s="202"/>
      <c r="Q32" s="169">
        <v>6</v>
      </c>
      <c r="R32" s="169"/>
      <c r="S32" s="169"/>
      <c r="T32" s="168"/>
      <c r="U32" s="168"/>
      <c r="V32" s="168"/>
      <c r="W32" s="168"/>
      <c r="X32" s="237"/>
      <c r="Y32" s="168"/>
      <c r="Z32" s="168"/>
      <c r="AA32" s="168"/>
      <c r="AB32" s="184"/>
      <c r="AC32" s="530"/>
      <c r="AD32" s="486"/>
      <c r="AE32" s="484"/>
      <c r="AF32" s="484">
        <v>0.80555555555555558</v>
      </c>
      <c r="AG32" s="484"/>
      <c r="AH32" s="484"/>
      <c r="AI32" s="484"/>
      <c r="AJ32" s="484"/>
      <c r="AK32" s="484"/>
      <c r="AL32" s="484"/>
      <c r="AM32" s="486"/>
      <c r="AN32" s="484"/>
      <c r="AO32" s="486"/>
      <c r="AP32" s="484"/>
      <c r="AQ32" s="516"/>
      <c r="AR32" s="225"/>
    </row>
    <row r="33" spans="1:45" x14ac:dyDescent="0.25">
      <c r="A33" s="515">
        <v>15</v>
      </c>
      <c r="B33" s="701"/>
      <c r="C33" s="301" t="s">
        <v>363</v>
      </c>
      <c r="D33" s="9">
        <v>1978</v>
      </c>
      <c r="E33" s="11">
        <f t="shared" si="7"/>
        <v>47</v>
      </c>
      <c r="F33" s="309" t="s">
        <v>307</v>
      </c>
      <c r="G33" s="304" t="s">
        <v>28</v>
      </c>
      <c r="H33" s="503"/>
      <c r="I33" s="603">
        <v>8</v>
      </c>
      <c r="J33" s="505">
        <f t="shared" si="8"/>
        <v>0.8256944444444444</v>
      </c>
      <c r="K33" s="664">
        <f t="shared" si="9"/>
        <v>5</v>
      </c>
      <c r="L33" s="659">
        <f t="shared" si="10"/>
        <v>1</v>
      </c>
      <c r="M33" s="593">
        <f t="shared" si="11"/>
        <v>5</v>
      </c>
      <c r="N33" s="575"/>
      <c r="O33" s="169"/>
      <c r="P33" s="202"/>
      <c r="Q33" s="169">
        <v>5</v>
      </c>
      <c r="R33" s="169"/>
      <c r="S33" s="169"/>
      <c r="T33" s="168"/>
      <c r="U33" s="168"/>
      <c r="V33" s="168"/>
      <c r="W33" s="168"/>
      <c r="X33" s="237"/>
      <c r="Y33" s="168"/>
      <c r="Z33" s="168"/>
      <c r="AA33" s="168"/>
      <c r="AB33" s="184"/>
      <c r="AC33" s="530"/>
      <c r="AD33" s="486"/>
      <c r="AE33" s="484"/>
      <c r="AF33" s="484">
        <v>0.8256944444444444</v>
      </c>
      <c r="AG33" s="484"/>
      <c r="AH33" s="484"/>
      <c r="AI33" s="484"/>
      <c r="AJ33" s="484"/>
      <c r="AK33" s="484"/>
      <c r="AL33" s="484"/>
      <c r="AM33" s="486"/>
      <c r="AN33" s="484"/>
      <c r="AO33" s="486"/>
      <c r="AP33" s="484"/>
      <c r="AQ33" s="516"/>
      <c r="AR33" s="225"/>
    </row>
    <row r="34" spans="1:45" x14ac:dyDescent="0.25">
      <c r="A34" s="515">
        <v>16</v>
      </c>
      <c r="B34" s="701"/>
      <c r="C34" s="310" t="s">
        <v>39</v>
      </c>
      <c r="D34" s="12">
        <v>1976</v>
      </c>
      <c r="E34" s="11">
        <f t="shared" si="7"/>
        <v>49</v>
      </c>
      <c r="F34" s="92" t="s">
        <v>380</v>
      </c>
      <c r="G34" s="304" t="s">
        <v>28</v>
      </c>
      <c r="H34" s="503"/>
      <c r="I34" s="603">
        <v>19</v>
      </c>
      <c r="J34" s="505">
        <f t="shared" si="8"/>
        <v>0.91319444444444442</v>
      </c>
      <c r="K34" s="664">
        <f t="shared" si="9"/>
        <v>4</v>
      </c>
      <c r="L34" s="659">
        <f t="shared" si="10"/>
        <v>1</v>
      </c>
      <c r="M34" s="593">
        <f t="shared" si="11"/>
        <v>4</v>
      </c>
      <c r="N34" s="586">
        <v>4</v>
      </c>
      <c r="O34" s="202"/>
      <c r="P34" s="202"/>
      <c r="Q34" s="202"/>
      <c r="R34" s="202"/>
      <c r="S34" s="202"/>
      <c r="T34" s="481"/>
      <c r="U34" s="481"/>
      <c r="V34" s="481"/>
      <c r="W34" s="481"/>
      <c r="X34" s="482"/>
      <c r="Y34" s="481"/>
      <c r="Z34" s="481"/>
      <c r="AA34" s="481"/>
      <c r="AB34" s="526"/>
      <c r="AC34" s="531">
        <v>0.91319444444444442</v>
      </c>
      <c r="AD34" s="483"/>
      <c r="AE34" s="484"/>
      <c r="AF34" s="484"/>
      <c r="AG34" s="484"/>
      <c r="AH34" s="484"/>
      <c r="AI34" s="484"/>
      <c r="AJ34" s="484"/>
      <c r="AK34" s="484"/>
      <c r="AL34" s="484"/>
      <c r="AM34" s="486"/>
      <c r="AN34" s="484"/>
      <c r="AO34" s="486"/>
      <c r="AP34" s="484"/>
      <c r="AQ34" s="516"/>
      <c r="AR34" s="225"/>
    </row>
    <row r="35" spans="1:45" x14ac:dyDescent="0.25">
      <c r="A35" s="515">
        <v>17</v>
      </c>
      <c r="B35" s="701"/>
      <c r="C35" s="191" t="s">
        <v>43</v>
      </c>
      <c r="D35" s="9">
        <v>1978</v>
      </c>
      <c r="E35" s="11">
        <f t="shared" si="7"/>
        <v>47</v>
      </c>
      <c r="F35" s="309" t="s">
        <v>26</v>
      </c>
      <c r="G35" s="304" t="s">
        <v>28</v>
      </c>
      <c r="H35" s="503"/>
      <c r="I35" s="603">
        <v>11</v>
      </c>
      <c r="J35" s="505">
        <f t="shared" si="8"/>
        <v>0.85972222222222228</v>
      </c>
      <c r="K35" s="664">
        <f t="shared" si="9"/>
        <v>3</v>
      </c>
      <c r="L35" s="659">
        <f t="shared" si="10"/>
        <v>1</v>
      </c>
      <c r="M35" s="593">
        <f t="shared" si="11"/>
        <v>3</v>
      </c>
      <c r="N35" s="575"/>
      <c r="O35" s="169"/>
      <c r="P35" s="202"/>
      <c r="Q35" s="169">
        <v>3</v>
      </c>
      <c r="R35" s="169"/>
      <c r="S35" s="169"/>
      <c r="T35" s="168"/>
      <c r="U35" s="168"/>
      <c r="V35" s="168"/>
      <c r="W35" s="168"/>
      <c r="X35" s="237"/>
      <c r="Y35" s="168"/>
      <c r="Z35" s="168"/>
      <c r="AA35" s="168"/>
      <c r="AB35" s="184"/>
      <c r="AC35" s="530"/>
      <c r="AD35" s="486"/>
      <c r="AE35" s="484"/>
      <c r="AF35" s="484">
        <v>0.85972222222222228</v>
      </c>
      <c r="AG35" s="484"/>
      <c r="AH35" s="484"/>
      <c r="AI35" s="484"/>
      <c r="AJ35" s="484"/>
      <c r="AK35" s="484"/>
      <c r="AL35" s="484"/>
      <c r="AM35" s="486"/>
      <c r="AN35" s="484"/>
      <c r="AO35" s="486"/>
      <c r="AP35" s="484"/>
      <c r="AQ35" s="516"/>
      <c r="AR35" s="225"/>
    </row>
    <row r="36" spans="1:45" x14ac:dyDescent="0.25">
      <c r="A36" s="515">
        <v>18</v>
      </c>
      <c r="B36" s="701"/>
      <c r="C36" s="301" t="s">
        <v>346</v>
      </c>
      <c r="D36" s="9">
        <v>1982</v>
      </c>
      <c r="E36" s="11">
        <f t="shared" si="7"/>
        <v>43</v>
      </c>
      <c r="F36" s="309" t="s">
        <v>341</v>
      </c>
      <c r="G36" s="304" t="s">
        <v>28</v>
      </c>
      <c r="H36" s="503"/>
      <c r="I36" s="603">
        <v>12</v>
      </c>
      <c r="J36" s="505">
        <f t="shared" si="8"/>
        <v>0.87152777777777779</v>
      </c>
      <c r="K36" s="664">
        <f t="shared" si="9"/>
        <v>2</v>
      </c>
      <c r="L36" s="659">
        <f t="shared" si="10"/>
        <v>1</v>
      </c>
      <c r="M36" s="593">
        <f t="shared" si="11"/>
        <v>2</v>
      </c>
      <c r="N36" s="575"/>
      <c r="O36" s="169"/>
      <c r="P36" s="202"/>
      <c r="Q36" s="169">
        <v>2</v>
      </c>
      <c r="R36" s="169"/>
      <c r="S36" s="169"/>
      <c r="T36" s="168"/>
      <c r="U36" s="168"/>
      <c r="V36" s="168"/>
      <c r="W36" s="168"/>
      <c r="X36" s="237"/>
      <c r="Y36" s="168"/>
      <c r="Z36" s="168"/>
      <c r="AA36" s="168"/>
      <c r="AB36" s="184"/>
      <c r="AC36" s="530"/>
      <c r="AD36" s="486"/>
      <c r="AE36" s="484"/>
      <c r="AF36" s="484">
        <v>0.87152777777777779</v>
      </c>
      <c r="AG36" s="484"/>
      <c r="AH36" s="484"/>
      <c r="AI36" s="484"/>
      <c r="AJ36" s="484"/>
      <c r="AK36" s="484"/>
      <c r="AL36" s="484"/>
      <c r="AM36" s="486"/>
      <c r="AN36" s="484"/>
      <c r="AO36" s="486"/>
      <c r="AP36" s="484"/>
      <c r="AQ36" s="516"/>
      <c r="AR36" s="225"/>
    </row>
    <row r="37" spans="1:45" x14ac:dyDescent="0.25">
      <c r="A37" s="515">
        <v>19</v>
      </c>
      <c r="B37" s="701"/>
      <c r="C37" s="191" t="s">
        <v>412</v>
      </c>
      <c r="D37" s="9">
        <v>1979</v>
      </c>
      <c r="E37" s="11">
        <f t="shared" si="7"/>
        <v>46</v>
      </c>
      <c r="F37" s="309"/>
      <c r="G37" s="304" t="s">
        <v>28</v>
      </c>
      <c r="H37" s="503"/>
      <c r="I37" s="603">
        <v>15</v>
      </c>
      <c r="J37" s="505">
        <f t="shared" si="8"/>
        <v>0.87708333333333333</v>
      </c>
      <c r="K37" s="664">
        <f t="shared" si="9"/>
        <v>1</v>
      </c>
      <c r="L37" s="659">
        <f t="shared" si="10"/>
        <v>1</v>
      </c>
      <c r="M37" s="593">
        <f t="shared" si="11"/>
        <v>1</v>
      </c>
      <c r="N37" s="575"/>
      <c r="O37" s="169"/>
      <c r="P37" s="202"/>
      <c r="Q37" s="169">
        <v>1</v>
      </c>
      <c r="R37" s="169"/>
      <c r="S37" s="169"/>
      <c r="T37" s="168"/>
      <c r="U37" s="168"/>
      <c r="V37" s="168"/>
      <c r="W37" s="168"/>
      <c r="X37" s="237"/>
      <c r="Y37" s="168"/>
      <c r="Z37" s="168"/>
      <c r="AA37" s="168"/>
      <c r="AB37" s="184"/>
      <c r="AC37" s="530"/>
      <c r="AD37" s="486"/>
      <c r="AE37" s="484"/>
      <c r="AF37" s="484">
        <v>0.87708333333333333</v>
      </c>
      <c r="AG37" s="484"/>
      <c r="AH37" s="484"/>
      <c r="AI37" s="484"/>
      <c r="AJ37" s="484"/>
      <c r="AK37" s="484"/>
      <c r="AL37" s="484"/>
      <c r="AM37" s="486"/>
      <c r="AN37" s="484"/>
      <c r="AO37" s="486"/>
      <c r="AP37" s="484"/>
      <c r="AQ37" s="516"/>
      <c r="AR37" s="225"/>
    </row>
    <row r="38" spans="1:45" x14ac:dyDescent="0.25">
      <c r="A38" s="515">
        <v>20</v>
      </c>
      <c r="B38" s="701"/>
      <c r="C38" s="191" t="s">
        <v>27</v>
      </c>
      <c r="D38" s="9">
        <v>1983</v>
      </c>
      <c r="E38" s="11">
        <f t="shared" si="7"/>
        <v>42</v>
      </c>
      <c r="F38" s="309"/>
      <c r="G38" s="304" t="s">
        <v>28</v>
      </c>
      <c r="H38" s="503"/>
      <c r="I38" s="603">
        <v>20</v>
      </c>
      <c r="J38" s="505">
        <f t="shared" si="8"/>
        <v>0.93333333333333335</v>
      </c>
      <c r="K38" s="664">
        <f t="shared" si="9"/>
        <v>1</v>
      </c>
      <c r="L38" s="659">
        <f t="shared" si="10"/>
        <v>1</v>
      </c>
      <c r="M38" s="593">
        <f t="shared" si="11"/>
        <v>1</v>
      </c>
      <c r="N38" s="575"/>
      <c r="O38" s="169"/>
      <c r="P38" s="202"/>
      <c r="Q38" s="169">
        <v>1</v>
      </c>
      <c r="R38" s="169"/>
      <c r="S38" s="169"/>
      <c r="T38" s="168"/>
      <c r="U38" s="168"/>
      <c r="V38" s="168"/>
      <c r="W38" s="168"/>
      <c r="X38" s="237"/>
      <c r="Y38" s="168"/>
      <c r="Z38" s="168"/>
      <c r="AA38" s="168"/>
      <c r="AB38" s="184"/>
      <c r="AC38" s="530"/>
      <c r="AD38" s="486"/>
      <c r="AE38" s="484"/>
      <c r="AF38" s="484">
        <v>0.93333333333333335</v>
      </c>
      <c r="AG38" s="484"/>
      <c r="AH38" s="484"/>
      <c r="AI38" s="484"/>
      <c r="AJ38" s="484"/>
      <c r="AK38" s="484"/>
      <c r="AL38" s="484"/>
      <c r="AM38" s="486"/>
      <c r="AN38" s="484"/>
      <c r="AO38" s="486"/>
      <c r="AP38" s="484"/>
      <c r="AQ38" s="516"/>
      <c r="AR38" s="225"/>
    </row>
    <row r="39" spans="1:45" x14ac:dyDescent="0.25">
      <c r="A39" s="515">
        <v>21</v>
      </c>
      <c r="B39" s="701"/>
      <c r="C39" s="191" t="s">
        <v>413</v>
      </c>
      <c r="D39" s="9">
        <v>1976</v>
      </c>
      <c r="E39" s="11">
        <f t="shared" si="7"/>
        <v>49</v>
      </c>
      <c r="F39" s="307" t="s">
        <v>354</v>
      </c>
      <c r="G39" s="304" t="s">
        <v>28</v>
      </c>
      <c r="H39" s="503"/>
      <c r="I39" s="603"/>
      <c r="J39" s="505" t="s">
        <v>19</v>
      </c>
      <c r="K39" s="664">
        <f t="shared" si="9"/>
        <v>1</v>
      </c>
      <c r="L39" s="659">
        <f t="shared" si="10"/>
        <v>1</v>
      </c>
      <c r="M39" s="593">
        <f t="shared" si="11"/>
        <v>1</v>
      </c>
      <c r="N39" s="575"/>
      <c r="O39" s="169"/>
      <c r="P39" s="202"/>
      <c r="Q39" s="169">
        <v>1</v>
      </c>
      <c r="R39" s="169"/>
      <c r="S39" s="169"/>
      <c r="T39" s="168"/>
      <c r="U39" s="168"/>
      <c r="V39" s="168"/>
      <c r="W39" s="168"/>
      <c r="X39" s="237"/>
      <c r="Y39" s="168"/>
      <c r="Z39" s="168"/>
      <c r="AA39" s="168"/>
      <c r="AB39" s="184"/>
      <c r="AC39" s="530"/>
      <c r="AD39" s="486"/>
      <c r="AE39" s="484"/>
      <c r="AF39" s="494" t="s">
        <v>411</v>
      </c>
      <c r="AG39" s="484"/>
      <c r="AH39" s="484"/>
      <c r="AI39" s="484"/>
      <c r="AJ39" s="484"/>
      <c r="AK39" s="484"/>
      <c r="AL39" s="484"/>
      <c r="AM39" s="486"/>
      <c r="AN39" s="484"/>
      <c r="AO39" s="486"/>
      <c r="AP39" s="484"/>
      <c r="AQ39" s="516"/>
      <c r="AR39" s="225"/>
    </row>
    <row r="40" spans="1:45" x14ac:dyDescent="0.25">
      <c r="A40" s="515">
        <v>22</v>
      </c>
      <c r="B40" s="701"/>
      <c r="C40" s="301" t="s">
        <v>47</v>
      </c>
      <c r="D40" s="9">
        <v>1977</v>
      </c>
      <c r="E40" s="11">
        <f t="shared" si="7"/>
        <v>48</v>
      </c>
      <c r="F40" s="88" t="s">
        <v>24</v>
      </c>
      <c r="G40" s="304" t="s">
        <v>28</v>
      </c>
      <c r="H40" s="503"/>
      <c r="I40" s="603"/>
      <c r="J40" s="505" t="s">
        <v>19</v>
      </c>
      <c r="K40" s="664">
        <f t="shared" si="9"/>
        <v>1</v>
      </c>
      <c r="L40" s="659">
        <f t="shared" si="10"/>
        <v>1</v>
      </c>
      <c r="M40" s="593">
        <f t="shared" si="11"/>
        <v>1</v>
      </c>
      <c r="N40" s="575"/>
      <c r="O40" s="169"/>
      <c r="P40" s="202"/>
      <c r="Q40" s="169">
        <v>1</v>
      </c>
      <c r="R40" s="169"/>
      <c r="S40" s="169"/>
      <c r="T40" s="168"/>
      <c r="U40" s="168"/>
      <c r="V40" s="168"/>
      <c r="W40" s="168"/>
      <c r="X40" s="237"/>
      <c r="Y40" s="168"/>
      <c r="Z40" s="168"/>
      <c r="AA40" s="168"/>
      <c r="AB40" s="184"/>
      <c r="AC40" s="530"/>
      <c r="AD40" s="486"/>
      <c r="AE40" s="484"/>
      <c r="AF40" s="494" t="s">
        <v>411</v>
      </c>
      <c r="AG40" s="484"/>
      <c r="AH40" s="484"/>
      <c r="AI40" s="484"/>
      <c r="AJ40" s="484"/>
      <c r="AK40" s="484"/>
      <c r="AL40" s="484"/>
      <c r="AM40" s="486"/>
      <c r="AN40" s="484"/>
      <c r="AO40" s="486"/>
      <c r="AP40" s="484"/>
      <c r="AQ40" s="516"/>
      <c r="AR40" s="225"/>
    </row>
    <row r="41" spans="1:45" x14ac:dyDescent="0.25">
      <c r="A41" s="515">
        <v>23</v>
      </c>
      <c r="B41" s="701"/>
      <c r="C41" s="301" t="s">
        <v>310</v>
      </c>
      <c r="D41" s="9">
        <v>1977</v>
      </c>
      <c r="E41" s="11">
        <f t="shared" si="7"/>
        <v>48</v>
      </c>
      <c r="F41" s="92" t="s">
        <v>307</v>
      </c>
      <c r="G41" s="304" t="s">
        <v>28</v>
      </c>
      <c r="H41" s="503"/>
      <c r="I41" s="603"/>
      <c r="J41" s="505" t="s">
        <v>19</v>
      </c>
      <c r="K41" s="664">
        <f t="shared" si="9"/>
        <v>1</v>
      </c>
      <c r="L41" s="659">
        <f t="shared" si="10"/>
        <v>1</v>
      </c>
      <c r="M41" s="593">
        <f t="shared" si="11"/>
        <v>1</v>
      </c>
      <c r="N41" s="575"/>
      <c r="O41" s="169"/>
      <c r="P41" s="202"/>
      <c r="Q41" s="169">
        <v>1</v>
      </c>
      <c r="R41" s="169"/>
      <c r="S41" s="169"/>
      <c r="T41" s="168"/>
      <c r="U41" s="168"/>
      <c r="V41" s="168"/>
      <c r="W41" s="168"/>
      <c r="X41" s="237"/>
      <c r="Y41" s="168"/>
      <c r="Z41" s="168"/>
      <c r="AA41" s="168"/>
      <c r="AB41" s="184"/>
      <c r="AC41" s="530"/>
      <c r="AD41" s="486"/>
      <c r="AE41" s="484"/>
      <c r="AF41" s="494" t="s">
        <v>411</v>
      </c>
      <c r="AG41" s="484"/>
      <c r="AH41" s="484"/>
      <c r="AI41" s="484"/>
      <c r="AJ41" s="484"/>
      <c r="AK41" s="484"/>
      <c r="AL41" s="484"/>
      <c r="AM41" s="486"/>
      <c r="AN41" s="484"/>
      <c r="AO41" s="486"/>
      <c r="AP41" s="484"/>
      <c r="AQ41" s="516"/>
      <c r="AR41" s="225"/>
    </row>
    <row r="42" spans="1:45" x14ac:dyDescent="0.25">
      <c r="A42" s="515">
        <v>24</v>
      </c>
      <c r="B42" s="701"/>
      <c r="C42" s="301" t="s">
        <v>258</v>
      </c>
      <c r="D42" s="9">
        <v>1978</v>
      </c>
      <c r="E42" s="11">
        <f t="shared" si="7"/>
        <v>47</v>
      </c>
      <c r="F42" s="618" t="s">
        <v>422</v>
      </c>
      <c r="G42" s="304" t="s">
        <v>28</v>
      </c>
      <c r="H42" s="503"/>
      <c r="I42" s="603"/>
      <c r="J42" s="505" t="s">
        <v>19</v>
      </c>
      <c r="K42" s="664">
        <f t="shared" si="9"/>
        <v>1</v>
      </c>
      <c r="L42" s="659">
        <f t="shared" si="10"/>
        <v>1</v>
      </c>
      <c r="M42" s="593">
        <f t="shared" si="11"/>
        <v>1</v>
      </c>
      <c r="N42" s="575"/>
      <c r="O42" s="169"/>
      <c r="P42" s="202"/>
      <c r="Q42" s="169">
        <v>1</v>
      </c>
      <c r="R42" s="169"/>
      <c r="S42" s="169"/>
      <c r="T42" s="168"/>
      <c r="U42" s="168"/>
      <c r="V42" s="168"/>
      <c r="W42" s="168"/>
      <c r="X42" s="237"/>
      <c r="Y42" s="168"/>
      <c r="Z42" s="168"/>
      <c r="AA42" s="168"/>
      <c r="AB42" s="184"/>
      <c r="AC42" s="530"/>
      <c r="AD42" s="486"/>
      <c r="AE42" s="484"/>
      <c r="AF42" s="494" t="s">
        <v>411</v>
      </c>
      <c r="AG42" s="484"/>
      <c r="AH42" s="484"/>
      <c r="AI42" s="484"/>
      <c r="AJ42" s="484"/>
      <c r="AK42" s="484"/>
      <c r="AL42" s="484"/>
      <c r="AM42" s="486"/>
      <c r="AN42" s="484"/>
      <c r="AO42" s="486"/>
      <c r="AP42" s="484"/>
      <c r="AQ42" s="516"/>
      <c r="AR42" s="225"/>
    </row>
    <row r="43" spans="1:45" x14ac:dyDescent="0.25">
      <c r="A43" s="515">
        <v>25</v>
      </c>
      <c r="B43" s="701"/>
      <c r="C43" s="301" t="s">
        <v>435</v>
      </c>
      <c r="D43" s="9">
        <v>1977</v>
      </c>
      <c r="E43" s="11">
        <f t="shared" si="7"/>
        <v>48</v>
      </c>
      <c r="F43" s="92" t="s">
        <v>425</v>
      </c>
      <c r="G43" s="304" t="s">
        <v>28</v>
      </c>
      <c r="H43" s="623" t="s">
        <v>314</v>
      </c>
      <c r="I43" s="603"/>
      <c r="J43" s="505" t="s">
        <v>19</v>
      </c>
      <c r="K43" s="664">
        <f t="shared" si="9"/>
        <v>1</v>
      </c>
      <c r="L43" s="659">
        <f t="shared" si="10"/>
        <v>1</v>
      </c>
      <c r="M43" s="593">
        <f t="shared" si="11"/>
        <v>1</v>
      </c>
      <c r="N43" s="575"/>
      <c r="O43" s="169"/>
      <c r="P43" s="202"/>
      <c r="Q43" s="169">
        <v>1</v>
      </c>
      <c r="R43" s="169"/>
      <c r="S43" s="169"/>
      <c r="T43" s="168"/>
      <c r="U43" s="168"/>
      <c r="V43" s="168"/>
      <c r="W43" s="168"/>
      <c r="X43" s="237"/>
      <c r="Y43" s="168"/>
      <c r="Z43" s="168"/>
      <c r="AA43" s="168"/>
      <c r="AB43" s="184"/>
      <c r="AC43" s="530"/>
      <c r="AD43" s="486"/>
      <c r="AE43" s="484"/>
      <c r="AF43" s="494" t="s">
        <v>411</v>
      </c>
      <c r="AG43" s="484"/>
      <c r="AH43" s="484"/>
      <c r="AI43" s="484"/>
      <c r="AJ43" s="484"/>
      <c r="AK43" s="484"/>
      <c r="AL43" s="484"/>
      <c r="AM43" s="486"/>
      <c r="AN43" s="484"/>
      <c r="AO43" s="486"/>
      <c r="AP43" s="484"/>
      <c r="AQ43" s="516"/>
      <c r="AR43" s="225"/>
    </row>
    <row r="44" spans="1:45" x14ac:dyDescent="0.25">
      <c r="A44" s="515">
        <v>26</v>
      </c>
      <c r="B44" s="701"/>
      <c r="C44" s="301" t="s">
        <v>466</v>
      </c>
      <c r="D44" s="9">
        <v>1980</v>
      </c>
      <c r="E44" s="11">
        <f t="shared" si="7"/>
        <v>45</v>
      </c>
      <c r="F44" s="92" t="s">
        <v>26</v>
      </c>
      <c r="G44" s="304" t="s">
        <v>28</v>
      </c>
      <c r="H44" s="503"/>
      <c r="I44" s="603"/>
      <c r="J44" s="505" t="s">
        <v>19</v>
      </c>
      <c r="K44" s="664">
        <f t="shared" si="9"/>
        <v>1</v>
      </c>
      <c r="L44" s="659">
        <f t="shared" si="10"/>
        <v>1</v>
      </c>
      <c r="M44" s="593">
        <f t="shared" si="11"/>
        <v>1</v>
      </c>
      <c r="N44" s="575"/>
      <c r="O44" s="169"/>
      <c r="P44" s="202"/>
      <c r="Q44" s="169">
        <v>1</v>
      </c>
      <c r="R44" s="169"/>
      <c r="S44" s="169"/>
      <c r="T44" s="168"/>
      <c r="U44" s="168"/>
      <c r="V44" s="168"/>
      <c r="W44" s="168"/>
      <c r="X44" s="237"/>
      <c r="Y44" s="168"/>
      <c r="Z44" s="168"/>
      <c r="AA44" s="168"/>
      <c r="AB44" s="184"/>
      <c r="AC44" s="530"/>
      <c r="AD44" s="486"/>
      <c r="AE44" s="484"/>
      <c r="AF44" s="494" t="s">
        <v>411</v>
      </c>
      <c r="AG44" s="484"/>
      <c r="AH44" s="484"/>
      <c r="AI44" s="484"/>
      <c r="AJ44" s="484"/>
      <c r="AK44" s="484"/>
      <c r="AL44" s="484"/>
      <c r="AM44" s="486"/>
      <c r="AN44" s="484"/>
      <c r="AO44" s="486"/>
      <c r="AP44" s="484"/>
      <c r="AQ44" s="516"/>
      <c r="AR44" s="225"/>
    </row>
    <row r="45" spans="1:45" x14ac:dyDescent="0.25">
      <c r="A45" s="515">
        <v>27</v>
      </c>
      <c r="B45" s="701"/>
      <c r="C45" s="301"/>
      <c r="D45" s="9"/>
      <c r="E45" s="11"/>
      <c r="F45" s="92"/>
      <c r="G45" s="304"/>
      <c r="H45" s="503"/>
      <c r="I45" s="603"/>
      <c r="J45" s="596"/>
      <c r="K45" s="664"/>
      <c r="L45" s="659"/>
      <c r="M45" s="593"/>
      <c r="N45" s="575"/>
      <c r="O45" s="169"/>
      <c r="P45" s="202"/>
      <c r="Q45" s="169"/>
      <c r="R45" s="169"/>
      <c r="S45" s="169"/>
      <c r="T45" s="168"/>
      <c r="U45" s="168"/>
      <c r="V45" s="168"/>
      <c r="W45" s="168"/>
      <c r="X45" s="237"/>
      <c r="Y45" s="168"/>
      <c r="Z45" s="168"/>
      <c r="AA45" s="168"/>
      <c r="AB45" s="184"/>
      <c r="AC45" s="530"/>
      <c r="AD45" s="486"/>
      <c r="AE45" s="484"/>
      <c r="AF45" s="484"/>
      <c r="AG45" s="484"/>
      <c r="AH45" s="484"/>
      <c r="AI45" s="484"/>
      <c r="AJ45" s="484"/>
      <c r="AK45" s="484"/>
      <c r="AL45" s="484"/>
      <c r="AM45" s="486"/>
      <c r="AN45" s="484"/>
      <c r="AO45" s="486"/>
      <c r="AP45" s="484"/>
      <c r="AQ45" s="516"/>
      <c r="AR45" s="225"/>
    </row>
    <row r="46" spans="1:45" ht="14.4" thickBot="1" x14ac:dyDescent="0.3">
      <c r="A46" s="520">
        <v>26</v>
      </c>
      <c r="B46" s="549" t="s">
        <v>28</v>
      </c>
      <c r="C46" s="553" t="s">
        <v>48</v>
      </c>
      <c r="D46" s="521"/>
      <c r="E46" s="521"/>
      <c r="F46" s="522"/>
      <c r="G46" s="319" t="s">
        <v>28</v>
      </c>
      <c r="H46" s="608"/>
      <c r="I46" s="609"/>
      <c r="J46" s="509"/>
      <c r="K46" s="667" t="s">
        <v>19</v>
      </c>
      <c r="L46" s="662"/>
      <c r="M46" s="595"/>
      <c r="N46" s="588">
        <f t="shared" ref="N46:AB46" si="12">COUNTIF(N19:N45,"&gt;-1")</f>
        <v>7</v>
      </c>
      <c r="O46" s="523">
        <f t="shared" si="12"/>
        <v>7</v>
      </c>
      <c r="P46" s="523">
        <f t="shared" si="12"/>
        <v>5</v>
      </c>
      <c r="Q46" s="523">
        <f t="shared" si="12"/>
        <v>23</v>
      </c>
      <c r="R46" s="523">
        <f t="shared" si="12"/>
        <v>6</v>
      </c>
      <c r="S46" s="523">
        <f t="shared" si="12"/>
        <v>3</v>
      </c>
      <c r="T46" s="524">
        <f t="shared" si="12"/>
        <v>4</v>
      </c>
      <c r="U46" s="524">
        <f t="shared" si="12"/>
        <v>6</v>
      </c>
      <c r="V46" s="524">
        <f t="shared" si="12"/>
        <v>0</v>
      </c>
      <c r="W46" s="524">
        <f t="shared" si="12"/>
        <v>0</v>
      </c>
      <c r="X46" s="559">
        <f t="shared" si="12"/>
        <v>0</v>
      </c>
      <c r="Y46" s="559">
        <f t="shared" si="12"/>
        <v>0</v>
      </c>
      <c r="Z46" s="559">
        <f t="shared" si="12"/>
        <v>0</v>
      </c>
      <c r="AA46" s="559">
        <f t="shared" si="12"/>
        <v>0</v>
      </c>
      <c r="AB46" s="560">
        <f t="shared" si="12"/>
        <v>0</v>
      </c>
      <c r="AC46" s="555"/>
      <c r="AD46" s="556"/>
      <c r="AE46" s="557"/>
      <c r="AF46" s="557"/>
      <c r="AG46" s="557"/>
      <c r="AH46" s="557"/>
      <c r="AI46" s="557"/>
      <c r="AJ46" s="557"/>
      <c r="AK46" s="557"/>
      <c r="AL46" s="557"/>
      <c r="AM46" s="557"/>
      <c r="AN46" s="557"/>
      <c r="AO46" s="557"/>
      <c r="AP46" s="557"/>
      <c r="AQ46" s="558"/>
      <c r="AR46" s="225"/>
    </row>
    <row r="47" spans="1:45" x14ac:dyDescent="0.25">
      <c r="A47" s="510" t="s">
        <v>0</v>
      </c>
      <c r="B47" s="511" t="s">
        <v>1</v>
      </c>
      <c r="C47" s="512" t="s">
        <v>2</v>
      </c>
      <c r="D47" s="511" t="s">
        <v>3</v>
      </c>
      <c r="E47" s="511" t="s">
        <v>375</v>
      </c>
      <c r="F47" s="512" t="s">
        <v>4</v>
      </c>
      <c r="G47" s="511" t="s">
        <v>1</v>
      </c>
      <c r="H47" s="600" t="s">
        <v>331</v>
      </c>
      <c r="I47" s="601" t="s">
        <v>5</v>
      </c>
      <c r="J47" s="504" t="s">
        <v>6</v>
      </c>
      <c r="K47" s="663" t="s">
        <v>326</v>
      </c>
      <c r="L47" s="658" t="s">
        <v>7</v>
      </c>
      <c r="M47" s="592" t="s">
        <v>8</v>
      </c>
      <c r="N47" s="582">
        <v>1</v>
      </c>
      <c r="O47" s="513">
        <v>2</v>
      </c>
      <c r="P47" s="565">
        <v>3</v>
      </c>
      <c r="Q47" s="513">
        <v>4</v>
      </c>
      <c r="R47" s="513">
        <v>5</v>
      </c>
      <c r="S47" s="513">
        <v>6</v>
      </c>
      <c r="T47" s="597">
        <v>7</v>
      </c>
      <c r="U47" s="597">
        <v>8</v>
      </c>
      <c r="V47" s="597">
        <v>9</v>
      </c>
      <c r="W47" s="597">
        <v>10</v>
      </c>
      <c r="X47" s="598">
        <v>11</v>
      </c>
      <c r="Y47" s="597">
        <v>12</v>
      </c>
      <c r="Z47" s="597">
        <v>13</v>
      </c>
      <c r="AA47" s="597">
        <v>14</v>
      </c>
      <c r="AB47" s="525">
        <v>15</v>
      </c>
      <c r="AC47" s="561" t="s">
        <v>10</v>
      </c>
      <c r="AD47" s="513" t="s">
        <v>11</v>
      </c>
      <c r="AE47" s="565" t="s">
        <v>12</v>
      </c>
      <c r="AF47" s="513" t="s">
        <v>13</v>
      </c>
      <c r="AG47" s="514" t="s">
        <v>14</v>
      </c>
      <c r="AH47" s="514" t="s">
        <v>316</v>
      </c>
      <c r="AI47" s="416" t="s">
        <v>301</v>
      </c>
      <c r="AJ47" s="416" t="s">
        <v>302</v>
      </c>
      <c r="AK47" s="416" t="s">
        <v>303</v>
      </c>
      <c r="AL47" s="416" t="s">
        <v>304</v>
      </c>
      <c r="AM47" s="416" t="s">
        <v>305</v>
      </c>
      <c r="AN47" s="416" t="s">
        <v>306</v>
      </c>
      <c r="AO47" s="416" t="s">
        <v>327</v>
      </c>
      <c r="AP47" s="416" t="s">
        <v>328</v>
      </c>
      <c r="AQ47" s="599" t="s">
        <v>329</v>
      </c>
      <c r="AR47" s="225"/>
      <c r="AS47" s="13"/>
    </row>
    <row r="48" spans="1:45" x14ac:dyDescent="0.25">
      <c r="A48" s="515">
        <v>1</v>
      </c>
      <c r="B48" s="701" t="s">
        <v>49</v>
      </c>
      <c r="C48" s="303" t="s">
        <v>50</v>
      </c>
      <c r="D48" s="9">
        <v>1966</v>
      </c>
      <c r="E48" s="11">
        <f t="shared" ref="E48:E65" si="13">SUM(2025-D48)</f>
        <v>59</v>
      </c>
      <c r="F48" s="93" t="s">
        <v>16</v>
      </c>
      <c r="G48" s="304" t="s">
        <v>49</v>
      </c>
      <c r="H48" s="503"/>
      <c r="I48" s="603">
        <v>5</v>
      </c>
      <c r="J48" s="505">
        <f t="shared" ref="J48:J53" si="14">MIN(AC48:AQ48)</f>
        <v>0.78194444444444444</v>
      </c>
      <c r="K48" s="664">
        <f t="shared" ref="K48:K65" si="15">IF(COUNTIF(N48:AB48,"&gt;=0")&lt;11,SUM(N48:AB48),SUM(LARGE(N48:AB48,1),LARGE(N48:AB48,2),LARGE(N48:AB48,3),LARGE(N48:AB48,4),LARGE(N48:AB48,5),LARGE(N48:AB48,6),LARGE(N48:AB48,7),LARGE(N48:AB48,8),LARGE(N48:AB48,9),LARGE(N48:AB48,10)))</f>
        <v>51</v>
      </c>
      <c r="L48" s="659">
        <f t="shared" ref="L48:L65" si="16">SUM(COUNTIF(N48:AB48,"&gt;-1"))</f>
        <v>6</v>
      </c>
      <c r="M48" s="593">
        <f t="shared" ref="M48:M65" si="17">SUM(N48:AB48)</f>
        <v>51</v>
      </c>
      <c r="N48" s="586">
        <v>9</v>
      </c>
      <c r="O48" s="202">
        <v>8</v>
      </c>
      <c r="P48" s="82">
        <v>10</v>
      </c>
      <c r="Q48" s="202">
        <v>7</v>
      </c>
      <c r="R48" s="202">
        <v>8</v>
      </c>
      <c r="S48" s="202"/>
      <c r="T48" s="481"/>
      <c r="U48" s="202">
        <v>9</v>
      </c>
      <c r="V48" s="481"/>
      <c r="W48" s="481"/>
      <c r="X48" s="482"/>
      <c r="Y48" s="481"/>
      <c r="Z48" s="481"/>
      <c r="AA48" s="481"/>
      <c r="AB48" s="526"/>
      <c r="AC48" s="531">
        <v>0.78472222222222221</v>
      </c>
      <c r="AD48" s="493">
        <v>0.78194444444444444</v>
      </c>
      <c r="AE48" s="484">
        <v>0.79513888888888884</v>
      </c>
      <c r="AF48" s="486">
        <v>0.78680555555555554</v>
      </c>
      <c r="AG48" s="486">
        <v>0.79166666666666663</v>
      </c>
      <c r="AH48" s="484"/>
      <c r="AI48" s="486"/>
      <c r="AJ48" s="486">
        <v>0.78541666666666665</v>
      </c>
      <c r="AK48" s="486"/>
      <c r="AL48" s="486"/>
      <c r="AM48" s="486"/>
      <c r="AN48" s="486"/>
      <c r="AO48" s="486"/>
      <c r="AP48" s="486"/>
      <c r="AQ48" s="517"/>
      <c r="AR48" s="225"/>
    </row>
    <row r="49" spans="1:44" x14ac:dyDescent="0.25">
      <c r="A49" s="515">
        <v>2</v>
      </c>
      <c r="B49" s="701"/>
      <c r="C49" s="303" t="s">
        <v>53</v>
      </c>
      <c r="D49" s="9">
        <v>1970</v>
      </c>
      <c r="E49" s="11">
        <f t="shared" si="13"/>
        <v>55</v>
      </c>
      <c r="F49" s="94" t="s">
        <v>54</v>
      </c>
      <c r="G49" s="304" t="s">
        <v>49</v>
      </c>
      <c r="H49" s="503"/>
      <c r="I49" s="603">
        <v>9</v>
      </c>
      <c r="J49" s="505">
        <f t="shared" si="14"/>
        <v>0.88472222222222219</v>
      </c>
      <c r="K49" s="664">
        <f t="shared" si="15"/>
        <v>49</v>
      </c>
      <c r="L49" s="661">
        <f t="shared" si="16"/>
        <v>8</v>
      </c>
      <c r="M49" s="593">
        <f t="shared" si="17"/>
        <v>49</v>
      </c>
      <c r="N49" s="586">
        <v>6</v>
      </c>
      <c r="O49" s="202">
        <v>5</v>
      </c>
      <c r="P49" s="202">
        <v>8</v>
      </c>
      <c r="Q49" s="202">
        <v>4</v>
      </c>
      <c r="R49" s="202">
        <v>5</v>
      </c>
      <c r="S49" s="202">
        <v>6</v>
      </c>
      <c r="T49" s="202">
        <v>8</v>
      </c>
      <c r="U49" s="202">
        <v>7</v>
      </c>
      <c r="V49" s="481"/>
      <c r="W49" s="481"/>
      <c r="X49" s="482"/>
      <c r="Y49" s="481"/>
      <c r="Z49" s="481"/>
      <c r="AA49" s="481"/>
      <c r="AB49" s="526"/>
      <c r="AC49" s="531">
        <v>0.89027777777777772</v>
      </c>
      <c r="AD49" s="493">
        <v>0.90486111111111112</v>
      </c>
      <c r="AE49" s="484">
        <v>0.89375000000000004</v>
      </c>
      <c r="AF49" s="486">
        <v>0.90138888888888891</v>
      </c>
      <c r="AG49" s="486">
        <v>0.90138888888888891</v>
      </c>
      <c r="AH49" s="484">
        <v>0.89513888888888893</v>
      </c>
      <c r="AI49" s="486">
        <v>0.90833333333333333</v>
      </c>
      <c r="AJ49" s="486">
        <v>0.88472222222222219</v>
      </c>
      <c r="AK49" s="486"/>
      <c r="AL49" s="486"/>
      <c r="AM49" s="484"/>
      <c r="AN49" s="484"/>
      <c r="AO49" s="484"/>
      <c r="AP49" s="484"/>
      <c r="AQ49" s="516"/>
      <c r="AR49" s="225"/>
    </row>
    <row r="50" spans="1:44" x14ac:dyDescent="0.25">
      <c r="A50" s="515">
        <v>3</v>
      </c>
      <c r="B50" s="701"/>
      <c r="C50" s="306" t="s">
        <v>33</v>
      </c>
      <c r="D50" s="12">
        <v>1974</v>
      </c>
      <c r="E50" s="11">
        <f t="shared" si="13"/>
        <v>51</v>
      </c>
      <c r="F50" s="92" t="s">
        <v>22</v>
      </c>
      <c r="G50" s="304" t="s">
        <v>49</v>
      </c>
      <c r="H50" s="503"/>
      <c r="I50" s="603">
        <v>4</v>
      </c>
      <c r="J50" s="505">
        <f t="shared" si="14"/>
        <v>0.7583333333333333</v>
      </c>
      <c r="K50" s="664">
        <f t="shared" si="15"/>
        <v>42</v>
      </c>
      <c r="L50" s="659">
        <f t="shared" si="16"/>
        <v>6</v>
      </c>
      <c r="M50" s="593">
        <f t="shared" si="17"/>
        <v>42</v>
      </c>
      <c r="N50" s="586">
        <v>5</v>
      </c>
      <c r="O50" s="202">
        <v>6</v>
      </c>
      <c r="P50" s="202">
        <v>7</v>
      </c>
      <c r="Q50" s="202">
        <v>8</v>
      </c>
      <c r="R50" s="202">
        <v>9</v>
      </c>
      <c r="S50" s="202">
        <v>7</v>
      </c>
      <c r="T50" s="481"/>
      <c r="U50" s="481"/>
      <c r="V50" s="481"/>
      <c r="W50" s="481"/>
      <c r="X50" s="482"/>
      <c r="Y50" s="481"/>
      <c r="Z50" s="481"/>
      <c r="AA50" s="481"/>
      <c r="AB50" s="526"/>
      <c r="AC50" s="531">
        <v>0.94861111111111107</v>
      </c>
      <c r="AD50" s="483">
        <v>0.86388888888888893</v>
      </c>
      <c r="AE50" s="484">
        <v>0.94374999999999998</v>
      </c>
      <c r="AF50" s="486">
        <v>0.78194444444444444</v>
      </c>
      <c r="AG50" s="486">
        <v>0.7583333333333333</v>
      </c>
      <c r="AH50" s="484">
        <v>0.88472222222222219</v>
      </c>
      <c r="AI50" s="486"/>
      <c r="AJ50" s="486"/>
      <c r="AK50" s="486"/>
      <c r="AL50" s="486"/>
      <c r="AM50" s="486"/>
      <c r="AN50" s="484"/>
      <c r="AO50" s="486"/>
      <c r="AP50" s="484"/>
      <c r="AQ50" s="516"/>
      <c r="AR50" s="225"/>
    </row>
    <row r="51" spans="1:44" ht="14.4" thickBot="1" x14ac:dyDescent="0.3">
      <c r="A51" s="515">
        <v>4</v>
      </c>
      <c r="B51" s="701"/>
      <c r="C51" s="301" t="s">
        <v>45</v>
      </c>
      <c r="D51" s="9">
        <v>1973</v>
      </c>
      <c r="E51" s="11">
        <f t="shared" si="13"/>
        <v>52</v>
      </c>
      <c r="F51" s="81" t="s">
        <v>348</v>
      </c>
      <c r="G51" s="304" t="s">
        <v>49</v>
      </c>
      <c r="H51" s="503"/>
      <c r="I51" s="681">
        <v>1</v>
      </c>
      <c r="J51" s="505">
        <f t="shared" si="14"/>
        <v>0.69444444444444442</v>
      </c>
      <c r="K51" s="664">
        <f t="shared" si="15"/>
        <v>40</v>
      </c>
      <c r="L51" s="659">
        <f t="shared" si="16"/>
        <v>4</v>
      </c>
      <c r="M51" s="593">
        <f t="shared" si="17"/>
        <v>40</v>
      </c>
      <c r="N51" s="575"/>
      <c r="O51" s="82">
        <v>10</v>
      </c>
      <c r="P51" s="169"/>
      <c r="Q51" s="82">
        <v>10</v>
      </c>
      <c r="R51" s="169"/>
      <c r="S51" s="82">
        <v>10</v>
      </c>
      <c r="T51" s="168"/>
      <c r="U51" s="82">
        <v>10</v>
      </c>
      <c r="V51" s="168"/>
      <c r="W51" s="168"/>
      <c r="X51" s="237"/>
      <c r="Y51" s="168"/>
      <c r="Z51" s="168"/>
      <c r="AA51" s="168"/>
      <c r="AB51" s="184"/>
      <c r="AC51" s="530"/>
      <c r="AD51" s="486">
        <v>0.69930555555555551</v>
      </c>
      <c r="AE51" s="486"/>
      <c r="AF51" s="484">
        <v>0.69513888888888886</v>
      </c>
      <c r="AG51" s="486"/>
      <c r="AH51" s="486">
        <v>0.69444444444444442</v>
      </c>
      <c r="AI51" s="486"/>
      <c r="AJ51" s="673">
        <v>0.70277777777777772</v>
      </c>
      <c r="AK51" s="486"/>
      <c r="AL51" s="486"/>
      <c r="AM51" s="486"/>
      <c r="AN51" s="484"/>
      <c r="AO51" s="486"/>
      <c r="AP51" s="484"/>
      <c r="AQ51" s="516"/>
      <c r="AR51" s="225"/>
    </row>
    <row r="52" spans="1:44" ht="14.4" thickBot="1" x14ac:dyDescent="0.3">
      <c r="A52" s="515">
        <v>5</v>
      </c>
      <c r="B52" s="701"/>
      <c r="C52" s="310" t="s">
        <v>30</v>
      </c>
      <c r="D52" s="11">
        <v>1972</v>
      </c>
      <c r="E52" s="11">
        <f t="shared" si="13"/>
        <v>53</v>
      </c>
      <c r="F52" s="88" t="s">
        <v>24</v>
      </c>
      <c r="G52" s="304" t="s">
        <v>49</v>
      </c>
      <c r="H52" s="603"/>
      <c r="I52" s="633">
        <v>3</v>
      </c>
      <c r="J52" s="505">
        <f t="shared" si="14"/>
        <v>0.75763888888888886</v>
      </c>
      <c r="K52" s="664">
        <f t="shared" si="15"/>
        <v>39</v>
      </c>
      <c r="L52" s="659">
        <f t="shared" si="16"/>
        <v>4</v>
      </c>
      <c r="M52" s="593">
        <f t="shared" si="17"/>
        <v>39</v>
      </c>
      <c r="N52" s="589">
        <v>10</v>
      </c>
      <c r="O52" s="202">
        <v>9</v>
      </c>
      <c r="P52" s="202"/>
      <c r="Q52" s="202"/>
      <c r="R52" s="82">
        <v>10</v>
      </c>
      <c r="S52" s="202"/>
      <c r="T52" s="82">
        <v>10</v>
      </c>
      <c r="U52" s="481"/>
      <c r="V52" s="481"/>
      <c r="W52" s="481"/>
      <c r="X52" s="492"/>
      <c r="Y52" s="481"/>
      <c r="Z52" s="481"/>
      <c r="AA52" s="481"/>
      <c r="AB52" s="526"/>
      <c r="AC52" s="531">
        <v>0.76388888888888884</v>
      </c>
      <c r="AD52" s="493">
        <v>0.7729166666666667</v>
      </c>
      <c r="AE52" s="486"/>
      <c r="AF52" s="486"/>
      <c r="AG52" s="486">
        <v>0.75763888888888886</v>
      </c>
      <c r="AH52" s="489"/>
      <c r="AI52" s="486">
        <v>0.77361111111111114</v>
      </c>
      <c r="AJ52" s="569"/>
      <c r="AK52" s="486"/>
      <c r="AL52" s="486"/>
      <c r="AM52" s="486"/>
      <c r="AN52" s="484"/>
      <c r="AO52" s="484"/>
      <c r="AP52" s="484"/>
      <c r="AQ52" s="516"/>
      <c r="AR52" s="225"/>
    </row>
    <row r="53" spans="1:44" x14ac:dyDescent="0.25">
      <c r="A53" s="515">
        <v>6</v>
      </c>
      <c r="B53" s="701"/>
      <c r="C53" s="303" t="s">
        <v>35</v>
      </c>
      <c r="D53" s="9">
        <v>1973</v>
      </c>
      <c r="E53" s="11">
        <f t="shared" si="13"/>
        <v>52</v>
      </c>
      <c r="F53" s="88" t="s">
        <v>24</v>
      </c>
      <c r="G53" s="304" t="s">
        <v>49</v>
      </c>
      <c r="H53" s="503"/>
      <c r="I53" s="605">
        <v>8</v>
      </c>
      <c r="J53" s="505">
        <f t="shared" si="14"/>
        <v>0.85416666666666663</v>
      </c>
      <c r="K53" s="664">
        <f t="shared" si="15"/>
        <v>37</v>
      </c>
      <c r="L53" s="659">
        <f t="shared" si="16"/>
        <v>5</v>
      </c>
      <c r="M53" s="593">
        <f t="shared" si="17"/>
        <v>37</v>
      </c>
      <c r="N53" s="586">
        <v>7</v>
      </c>
      <c r="O53" s="202">
        <v>7</v>
      </c>
      <c r="P53" s="202">
        <v>9</v>
      </c>
      <c r="Q53" s="202"/>
      <c r="R53" s="202">
        <v>6</v>
      </c>
      <c r="S53" s="202">
        <v>8</v>
      </c>
      <c r="T53" s="481"/>
      <c r="U53" s="481"/>
      <c r="V53" s="481"/>
      <c r="W53" s="481"/>
      <c r="X53" s="482"/>
      <c r="Y53" s="481"/>
      <c r="Z53" s="481"/>
      <c r="AA53" s="481"/>
      <c r="AB53" s="526"/>
      <c r="AC53" s="531">
        <v>0.87916666666666665</v>
      </c>
      <c r="AD53" s="483">
        <v>0.85416666666666663</v>
      </c>
      <c r="AE53" s="484">
        <v>0.86597222222222225</v>
      </c>
      <c r="AF53" s="484"/>
      <c r="AG53" s="486">
        <v>0.87152777777777779</v>
      </c>
      <c r="AH53" s="484">
        <v>0.88263888888888886</v>
      </c>
      <c r="AI53" s="566"/>
      <c r="AJ53" s="486"/>
      <c r="AK53" s="674"/>
      <c r="AL53" s="486"/>
      <c r="AM53" s="486"/>
      <c r="AN53" s="489"/>
      <c r="AO53" s="484"/>
      <c r="AP53" s="484"/>
      <c r="AQ53" s="516"/>
      <c r="AR53" s="225"/>
    </row>
    <row r="54" spans="1:44" x14ac:dyDescent="0.25">
      <c r="A54" s="515">
        <v>7</v>
      </c>
      <c r="B54" s="701"/>
      <c r="C54" s="303" t="s">
        <v>311</v>
      </c>
      <c r="D54" s="9">
        <v>1967</v>
      </c>
      <c r="E54" s="11">
        <f t="shared" si="13"/>
        <v>58</v>
      </c>
      <c r="F54" s="88" t="s">
        <v>24</v>
      </c>
      <c r="G54" s="304" t="s">
        <v>49</v>
      </c>
      <c r="H54" s="503"/>
      <c r="I54" s="603">
        <v>12</v>
      </c>
      <c r="J54" s="506" t="s">
        <v>268</v>
      </c>
      <c r="K54" s="664">
        <f t="shared" si="15"/>
        <v>34</v>
      </c>
      <c r="L54" s="661">
        <f t="shared" si="16"/>
        <v>8</v>
      </c>
      <c r="M54" s="593">
        <f t="shared" si="17"/>
        <v>34</v>
      </c>
      <c r="N54" s="586">
        <v>4</v>
      </c>
      <c r="O54" s="202">
        <v>3</v>
      </c>
      <c r="P54" s="202">
        <v>5</v>
      </c>
      <c r="Q54" s="202">
        <v>1</v>
      </c>
      <c r="R54" s="202">
        <v>4</v>
      </c>
      <c r="S54" s="202">
        <v>5</v>
      </c>
      <c r="T54" s="202">
        <v>7</v>
      </c>
      <c r="U54" s="202">
        <v>5</v>
      </c>
      <c r="V54" s="481"/>
      <c r="W54" s="481"/>
      <c r="X54" s="482"/>
      <c r="Y54" s="481"/>
      <c r="Z54" s="481"/>
      <c r="AA54" s="481"/>
      <c r="AB54" s="526"/>
      <c r="AC54" s="532" t="s">
        <v>252</v>
      </c>
      <c r="AD54" s="485" t="s">
        <v>274</v>
      </c>
      <c r="AE54" s="485" t="s">
        <v>246</v>
      </c>
      <c r="AF54" s="494" t="s">
        <v>411</v>
      </c>
      <c r="AG54" s="485" t="s">
        <v>450</v>
      </c>
      <c r="AH54" s="485" t="s">
        <v>268</v>
      </c>
      <c r="AI54" s="485" t="s">
        <v>282</v>
      </c>
      <c r="AJ54" s="682" t="s">
        <v>334</v>
      </c>
      <c r="AK54" s="489"/>
      <c r="AL54" s="486"/>
      <c r="AM54" s="486"/>
      <c r="AN54" s="496"/>
      <c r="AO54" s="489"/>
      <c r="AP54" s="484"/>
      <c r="AQ54" s="516"/>
      <c r="AR54" s="225"/>
    </row>
    <row r="55" spans="1:44" x14ac:dyDescent="0.25">
      <c r="A55" s="515">
        <v>8</v>
      </c>
      <c r="B55" s="701"/>
      <c r="C55" s="303" t="s">
        <v>290</v>
      </c>
      <c r="D55" s="9">
        <v>1975</v>
      </c>
      <c r="E55" s="11">
        <f t="shared" si="13"/>
        <v>50</v>
      </c>
      <c r="F55" s="94" t="s">
        <v>322</v>
      </c>
      <c r="G55" s="304" t="s">
        <v>49</v>
      </c>
      <c r="H55" s="503"/>
      <c r="I55" s="603">
        <v>6</v>
      </c>
      <c r="J55" s="505">
        <f>MIN(AC55:AQ55)</f>
        <v>0.82291666666666663</v>
      </c>
      <c r="K55" s="664">
        <f t="shared" si="15"/>
        <v>31</v>
      </c>
      <c r="L55" s="659">
        <f t="shared" si="16"/>
        <v>4</v>
      </c>
      <c r="M55" s="593">
        <f t="shared" si="17"/>
        <v>31</v>
      </c>
      <c r="N55" s="586">
        <v>8</v>
      </c>
      <c r="O55" s="202"/>
      <c r="P55" s="202"/>
      <c r="Q55" s="202">
        <v>6</v>
      </c>
      <c r="R55" s="202"/>
      <c r="S55" s="202"/>
      <c r="T55" s="202">
        <v>9</v>
      </c>
      <c r="U55" s="202">
        <v>8</v>
      </c>
      <c r="V55" s="481"/>
      <c r="W55" s="668"/>
      <c r="X55" s="492"/>
      <c r="Y55" s="313"/>
      <c r="Z55" s="481"/>
      <c r="AA55" s="481"/>
      <c r="AB55" s="526"/>
      <c r="AC55" s="531">
        <v>0.82499999999999996</v>
      </c>
      <c r="AD55" s="483"/>
      <c r="AE55" s="484"/>
      <c r="AF55" s="484">
        <v>0.82291666666666663</v>
      </c>
      <c r="AG55" s="489"/>
      <c r="AH55" s="489"/>
      <c r="AI55" s="486">
        <v>0.86458333333333337</v>
      </c>
      <c r="AJ55" s="486">
        <v>0.84097222222222223</v>
      </c>
      <c r="AK55" s="489"/>
      <c r="AL55" s="486"/>
      <c r="AM55" s="486"/>
      <c r="AN55" s="496"/>
      <c r="AO55" s="489"/>
      <c r="AP55" s="484"/>
      <c r="AQ55" s="516"/>
      <c r="AR55" s="225"/>
    </row>
    <row r="56" spans="1:44" x14ac:dyDescent="0.25">
      <c r="A56" s="515">
        <v>9</v>
      </c>
      <c r="B56" s="701"/>
      <c r="C56" s="301" t="s">
        <v>59</v>
      </c>
      <c r="D56" s="9">
        <v>1970</v>
      </c>
      <c r="E56" s="11">
        <f t="shared" si="13"/>
        <v>55</v>
      </c>
      <c r="F56" s="311" t="s">
        <v>52</v>
      </c>
      <c r="G56" s="304" t="s">
        <v>49</v>
      </c>
      <c r="H56" s="503"/>
      <c r="I56" s="603">
        <v>7</v>
      </c>
      <c r="J56" s="505">
        <f>MIN(AC56:AQ56)</f>
        <v>0.84166666666666667</v>
      </c>
      <c r="K56" s="664">
        <f t="shared" si="15"/>
        <v>22</v>
      </c>
      <c r="L56" s="659">
        <f t="shared" si="16"/>
        <v>3</v>
      </c>
      <c r="M56" s="593">
        <f t="shared" si="17"/>
        <v>22</v>
      </c>
      <c r="N56" s="586"/>
      <c r="O56" s="202"/>
      <c r="P56" s="202"/>
      <c r="Q56" s="202">
        <v>6</v>
      </c>
      <c r="R56" s="202">
        <v>7</v>
      </c>
      <c r="S56" s="202">
        <v>9</v>
      </c>
      <c r="T56" s="481"/>
      <c r="U56" s="481"/>
      <c r="V56" s="481"/>
      <c r="W56" s="668"/>
      <c r="X56" s="492"/>
      <c r="Y56" s="313"/>
      <c r="Z56" s="481"/>
      <c r="AA56" s="481"/>
      <c r="AB56" s="526"/>
      <c r="AC56" s="531"/>
      <c r="AD56" s="483"/>
      <c r="AE56" s="484"/>
      <c r="AF56" s="484">
        <v>0.84166666666666667</v>
      </c>
      <c r="AG56" s="486">
        <v>0.85833333333333339</v>
      </c>
      <c r="AH56" s="486">
        <v>0.86875000000000002</v>
      </c>
      <c r="AI56" s="486"/>
      <c r="AJ56" s="486"/>
      <c r="AK56" s="486"/>
      <c r="AL56" s="486"/>
      <c r="AM56" s="486"/>
      <c r="AN56" s="484"/>
      <c r="AO56" s="486"/>
      <c r="AP56" s="484"/>
      <c r="AQ56" s="516"/>
      <c r="AR56" s="225"/>
    </row>
    <row r="57" spans="1:44" x14ac:dyDescent="0.25">
      <c r="A57" s="515">
        <v>10</v>
      </c>
      <c r="B57" s="701"/>
      <c r="C57" s="305" t="s">
        <v>37</v>
      </c>
      <c r="D57" s="9">
        <v>1972</v>
      </c>
      <c r="E57" s="11">
        <f t="shared" si="13"/>
        <v>53</v>
      </c>
      <c r="F57" s="307" t="s">
        <v>354</v>
      </c>
      <c r="G57" s="304" t="s">
        <v>49</v>
      </c>
      <c r="H57" s="503"/>
      <c r="I57" s="603">
        <v>11</v>
      </c>
      <c r="J57" s="505">
        <f>MIN(AC57:AQ57)</f>
        <v>0.97499999999999998</v>
      </c>
      <c r="K57" s="664">
        <f t="shared" si="15"/>
        <v>16</v>
      </c>
      <c r="L57" s="659">
        <f t="shared" si="16"/>
        <v>3</v>
      </c>
      <c r="M57" s="593">
        <f t="shared" si="17"/>
        <v>16</v>
      </c>
      <c r="N57" s="575"/>
      <c r="O57" s="202">
        <v>4</v>
      </c>
      <c r="P57" s="169">
        <v>6</v>
      </c>
      <c r="Q57" s="169"/>
      <c r="R57" s="169"/>
      <c r="S57" s="169"/>
      <c r="T57" s="168"/>
      <c r="U57" s="169">
        <v>6</v>
      </c>
      <c r="V57" s="168"/>
      <c r="W57" s="168"/>
      <c r="X57" s="237"/>
      <c r="Y57" s="168"/>
      <c r="Z57" s="168"/>
      <c r="AA57" s="168"/>
      <c r="AB57" s="184"/>
      <c r="AC57" s="530"/>
      <c r="AD57" s="486">
        <v>0.97499999999999998</v>
      </c>
      <c r="AE57" s="486">
        <v>0.97986111111111107</v>
      </c>
      <c r="AF57" s="484"/>
      <c r="AG57" s="486"/>
      <c r="AH57" s="486"/>
      <c r="AI57" s="486"/>
      <c r="AJ57" s="486">
        <v>0.97986111111111107</v>
      </c>
      <c r="AK57" s="486"/>
      <c r="AL57" s="486"/>
      <c r="AM57" s="486"/>
      <c r="AN57" s="484"/>
      <c r="AO57" s="486"/>
      <c r="AP57" s="484"/>
      <c r="AQ57" s="516"/>
      <c r="AR57" s="225"/>
    </row>
    <row r="58" spans="1:44" x14ac:dyDescent="0.25">
      <c r="A58" s="515">
        <v>11</v>
      </c>
      <c r="B58" s="701"/>
      <c r="C58" s="308" t="s">
        <v>288</v>
      </c>
      <c r="D58" s="11">
        <v>1975</v>
      </c>
      <c r="E58" s="11">
        <f t="shared" si="13"/>
        <v>50</v>
      </c>
      <c r="F58" s="307" t="s">
        <v>354</v>
      </c>
      <c r="G58" s="304" t="s">
        <v>49</v>
      </c>
      <c r="H58" s="503"/>
      <c r="I58" s="603">
        <v>2</v>
      </c>
      <c r="J58" s="505">
        <f>MIN(AC58:AQ58)</f>
        <v>0.74583333333333335</v>
      </c>
      <c r="K58" s="664">
        <f t="shared" si="15"/>
        <v>9</v>
      </c>
      <c r="L58" s="659">
        <f t="shared" si="16"/>
        <v>1</v>
      </c>
      <c r="M58" s="593">
        <f t="shared" si="17"/>
        <v>9</v>
      </c>
      <c r="N58" s="586"/>
      <c r="O58" s="202"/>
      <c r="P58" s="202"/>
      <c r="Q58" s="202">
        <v>9</v>
      </c>
      <c r="R58" s="202"/>
      <c r="S58" s="202"/>
      <c r="T58" s="481"/>
      <c r="U58" s="481"/>
      <c r="V58" s="481"/>
      <c r="W58" s="495"/>
      <c r="X58" s="492"/>
      <c r="Y58" s="313"/>
      <c r="Z58" s="481"/>
      <c r="AA58" s="481"/>
      <c r="AB58" s="526"/>
      <c r="AC58" s="531"/>
      <c r="AD58" s="483"/>
      <c r="AE58" s="484"/>
      <c r="AF58" s="484">
        <v>0.74583333333333335</v>
      </c>
      <c r="AG58" s="486"/>
      <c r="AH58" s="486"/>
      <c r="AI58" s="486"/>
      <c r="AJ58" s="486"/>
      <c r="AK58" s="486"/>
      <c r="AL58" s="486"/>
      <c r="AM58" s="486"/>
      <c r="AN58" s="484"/>
      <c r="AO58" s="486"/>
      <c r="AP58" s="484"/>
      <c r="AQ58" s="516"/>
      <c r="AR58" s="225"/>
    </row>
    <row r="59" spans="1:44" x14ac:dyDescent="0.25">
      <c r="A59" s="515">
        <v>12</v>
      </c>
      <c r="B59" s="701"/>
      <c r="C59" s="301" t="s">
        <v>119</v>
      </c>
      <c r="D59" s="9">
        <v>1971</v>
      </c>
      <c r="E59" s="11">
        <f t="shared" si="13"/>
        <v>54</v>
      </c>
      <c r="F59" s="94" t="s">
        <v>312</v>
      </c>
      <c r="G59" s="304" t="s">
        <v>49</v>
      </c>
      <c r="H59" s="503"/>
      <c r="I59" s="603">
        <v>10</v>
      </c>
      <c r="J59" s="505">
        <f>MIN(AC59:AQ59)</f>
        <v>0.93888888888888888</v>
      </c>
      <c r="K59" s="664">
        <f t="shared" si="15"/>
        <v>3</v>
      </c>
      <c r="L59" s="659">
        <f t="shared" si="16"/>
        <v>1</v>
      </c>
      <c r="M59" s="593">
        <f t="shared" si="17"/>
        <v>3</v>
      </c>
      <c r="N59" s="586"/>
      <c r="O59" s="202"/>
      <c r="P59" s="202"/>
      <c r="Q59" s="202">
        <v>3</v>
      </c>
      <c r="R59" s="202"/>
      <c r="S59" s="202"/>
      <c r="T59" s="481"/>
      <c r="U59" s="481"/>
      <c r="V59" s="481"/>
      <c r="W59" s="495"/>
      <c r="X59" s="492"/>
      <c r="Y59" s="313"/>
      <c r="Z59" s="481"/>
      <c r="AA59" s="481"/>
      <c r="AB59" s="526"/>
      <c r="AC59" s="531"/>
      <c r="AD59" s="483"/>
      <c r="AE59" s="484"/>
      <c r="AF59" s="484">
        <v>0.93888888888888888</v>
      </c>
      <c r="AG59" s="486"/>
      <c r="AH59" s="486"/>
      <c r="AI59" s="486"/>
      <c r="AJ59" s="486"/>
      <c r="AK59" s="486"/>
      <c r="AL59" s="486"/>
      <c r="AM59" s="486"/>
      <c r="AN59" s="484"/>
      <c r="AO59" s="486"/>
      <c r="AP59" s="484"/>
      <c r="AQ59" s="516"/>
      <c r="AR59" s="225"/>
    </row>
    <row r="60" spans="1:44" x14ac:dyDescent="0.25">
      <c r="A60" s="515">
        <v>13</v>
      </c>
      <c r="B60" s="701"/>
      <c r="C60" s="301" t="s">
        <v>415</v>
      </c>
      <c r="D60" s="9">
        <v>1967</v>
      </c>
      <c r="E60" s="11">
        <f t="shared" si="13"/>
        <v>58</v>
      </c>
      <c r="F60" s="94"/>
      <c r="G60" s="304" t="s">
        <v>49</v>
      </c>
      <c r="H60" s="623" t="s">
        <v>314</v>
      </c>
      <c r="I60" s="603"/>
      <c r="J60" s="507" t="s">
        <v>19</v>
      </c>
      <c r="K60" s="664">
        <f t="shared" si="15"/>
        <v>2</v>
      </c>
      <c r="L60" s="659">
        <f t="shared" si="16"/>
        <v>1</v>
      </c>
      <c r="M60" s="593">
        <f t="shared" si="17"/>
        <v>2</v>
      </c>
      <c r="N60" s="586"/>
      <c r="O60" s="202"/>
      <c r="P60" s="202"/>
      <c r="Q60" s="202">
        <v>2</v>
      </c>
      <c r="R60" s="202"/>
      <c r="S60" s="202"/>
      <c r="T60" s="481"/>
      <c r="U60" s="481"/>
      <c r="V60" s="481"/>
      <c r="W60" s="495"/>
      <c r="X60" s="492"/>
      <c r="Y60" s="313"/>
      <c r="Z60" s="481"/>
      <c r="AA60" s="481"/>
      <c r="AB60" s="526"/>
      <c r="AC60" s="531"/>
      <c r="AD60" s="483"/>
      <c r="AE60" s="484"/>
      <c r="AF60" s="494" t="s">
        <v>411</v>
      </c>
      <c r="AG60" s="486"/>
      <c r="AH60" s="486"/>
      <c r="AI60" s="486"/>
      <c r="AJ60" s="486"/>
      <c r="AK60" s="486"/>
      <c r="AL60" s="486"/>
      <c r="AM60" s="486"/>
      <c r="AN60" s="484"/>
      <c r="AO60" s="486"/>
      <c r="AP60" s="484"/>
      <c r="AQ60" s="516"/>
      <c r="AR60" s="225"/>
    </row>
    <row r="61" spans="1:44" x14ac:dyDescent="0.25">
      <c r="A61" s="515">
        <v>14</v>
      </c>
      <c r="B61" s="701"/>
      <c r="C61" s="301" t="s">
        <v>56</v>
      </c>
      <c r="D61" s="9">
        <v>1968</v>
      </c>
      <c r="E61" s="11">
        <f t="shared" si="13"/>
        <v>57</v>
      </c>
      <c r="F61" s="360" t="s">
        <v>16</v>
      </c>
      <c r="G61" s="304" t="s">
        <v>49</v>
      </c>
      <c r="H61" s="503"/>
      <c r="I61" s="603">
        <v>13</v>
      </c>
      <c r="J61" s="506" t="s">
        <v>426</v>
      </c>
      <c r="K61" s="664">
        <f t="shared" si="15"/>
        <v>1</v>
      </c>
      <c r="L61" s="659">
        <f t="shared" si="16"/>
        <v>1</v>
      </c>
      <c r="M61" s="593">
        <f t="shared" si="17"/>
        <v>1</v>
      </c>
      <c r="N61" s="586"/>
      <c r="O61" s="202"/>
      <c r="P61" s="202"/>
      <c r="Q61" s="202">
        <v>1</v>
      </c>
      <c r="R61" s="202"/>
      <c r="S61" s="202"/>
      <c r="T61" s="481"/>
      <c r="U61" s="481"/>
      <c r="V61" s="481"/>
      <c r="W61" s="495"/>
      <c r="X61" s="492"/>
      <c r="Y61" s="313"/>
      <c r="Z61" s="481"/>
      <c r="AA61" s="481"/>
      <c r="AB61" s="526"/>
      <c r="AC61" s="531"/>
      <c r="AD61" s="483"/>
      <c r="AE61" s="484"/>
      <c r="AF61" s="485" t="s">
        <v>426</v>
      </c>
      <c r="AG61" s="486"/>
      <c r="AH61" s="486"/>
      <c r="AI61" s="486"/>
      <c r="AJ61" s="486"/>
      <c r="AK61" s="486"/>
      <c r="AL61" s="486"/>
      <c r="AM61" s="486"/>
      <c r="AN61" s="484"/>
      <c r="AO61" s="486"/>
      <c r="AP61" s="484"/>
      <c r="AQ61" s="516"/>
      <c r="AR61" s="225"/>
    </row>
    <row r="62" spans="1:44" x14ac:dyDescent="0.25">
      <c r="A62" s="515">
        <v>15</v>
      </c>
      <c r="B62" s="701"/>
      <c r="C62" s="301" t="s">
        <v>36</v>
      </c>
      <c r="D62" s="9">
        <v>1972</v>
      </c>
      <c r="E62" s="11">
        <f t="shared" si="13"/>
        <v>53</v>
      </c>
      <c r="F62" s="94" t="s">
        <v>22</v>
      </c>
      <c r="G62" s="304" t="s">
        <v>49</v>
      </c>
      <c r="H62" s="503"/>
      <c r="I62" s="603"/>
      <c r="J62" s="507" t="s">
        <v>19</v>
      </c>
      <c r="K62" s="664">
        <f t="shared" si="15"/>
        <v>1</v>
      </c>
      <c r="L62" s="659">
        <f t="shared" si="16"/>
        <v>1</v>
      </c>
      <c r="M62" s="593">
        <f t="shared" si="17"/>
        <v>1</v>
      </c>
      <c r="N62" s="586"/>
      <c r="O62" s="202"/>
      <c r="P62" s="202"/>
      <c r="Q62" s="202">
        <v>1</v>
      </c>
      <c r="R62" s="202"/>
      <c r="S62" s="202"/>
      <c r="T62" s="481"/>
      <c r="U62" s="481"/>
      <c r="V62" s="481"/>
      <c r="W62" s="495"/>
      <c r="X62" s="492"/>
      <c r="Y62" s="313"/>
      <c r="Z62" s="481"/>
      <c r="AA62" s="481"/>
      <c r="AB62" s="526"/>
      <c r="AC62" s="531"/>
      <c r="AD62" s="483"/>
      <c r="AE62" s="484"/>
      <c r="AF62" s="494" t="s">
        <v>411</v>
      </c>
      <c r="AG62" s="486"/>
      <c r="AH62" s="486"/>
      <c r="AI62" s="486"/>
      <c r="AJ62" s="486"/>
      <c r="AK62" s="486"/>
      <c r="AL62" s="486"/>
      <c r="AM62" s="486"/>
      <c r="AN62" s="484"/>
      <c r="AO62" s="486"/>
      <c r="AP62" s="484"/>
      <c r="AQ62" s="516"/>
      <c r="AR62" s="225"/>
    </row>
    <row r="63" spans="1:44" x14ac:dyDescent="0.25">
      <c r="A63" s="515">
        <v>16</v>
      </c>
      <c r="B63" s="701"/>
      <c r="C63" s="301" t="s">
        <v>318</v>
      </c>
      <c r="D63" s="9">
        <v>1973</v>
      </c>
      <c r="E63" s="11">
        <f t="shared" si="13"/>
        <v>52</v>
      </c>
      <c r="F63" s="311" t="s">
        <v>52</v>
      </c>
      <c r="G63" s="304" t="s">
        <v>49</v>
      </c>
      <c r="H63" s="503"/>
      <c r="I63" s="610"/>
      <c r="J63" s="507" t="s">
        <v>19</v>
      </c>
      <c r="K63" s="664">
        <f t="shared" si="15"/>
        <v>1</v>
      </c>
      <c r="L63" s="659">
        <f t="shared" si="16"/>
        <v>1</v>
      </c>
      <c r="M63" s="593">
        <f t="shared" si="17"/>
        <v>1</v>
      </c>
      <c r="N63" s="586"/>
      <c r="O63" s="202"/>
      <c r="P63" s="202"/>
      <c r="Q63" s="202">
        <v>1</v>
      </c>
      <c r="R63" s="202"/>
      <c r="S63" s="202"/>
      <c r="T63" s="481"/>
      <c r="U63" s="481"/>
      <c r="V63" s="481"/>
      <c r="W63" s="495"/>
      <c r="X63" s="492"/>
      <c r="Y63" s="313"/>
      <c r="Z63" s="481"/>
      <c r="AA63" s="481"/>
      <c r="AB63" s="526"/>
      <c r="AC63" s="531"/>
      <c r="AD63" s="483"/>
      <c r="AE63" s="484"/>
      <c r="AF63" s="494" t="s">
        <v>411</v>
      </c>
      <c r="AG63" s="486"/>
      <c r="AH63" s="486"/>
      <c r="AI63" s="486"/>
      <c r="AJ63" s="486"/>
      <c r="AK63" s="486"/>
      <c r="AL63" s="486"/>
      <c r="AM63" s="486"/>
      <c r="AN63" s="484"/>
      <c r="AO63" s="486"/>
      <c r="AP63" s="484"/>
      <c r="AQ63" s="516"/>
      <c r="AR63" s="225"/>
    </row>
    <row r="64" spans="1:44" x14ac:dyDescent="0.25">
      <c r="A64" s="515">
        <v>17</v>
      </c>
      <c r="B64" s="701"/>
      <c r="C64" s="301" t="s">
        <v>420</v>
      </c>
      <c r="D64" s="9">
        <v>1971</v>
      </c>
      <c r="E64" s="11">
        <f t="shared" si="13"/>
        <v>54</v>
      </c>
      <c r="F64" s="81"/>
      <c r="G64" s="304" t="s">
        <v>49</v>
      </c>
      <c r="H64" s="623" t="s">
        <v>314</v>
      </c>
      <c r="I64" s="610"/>
      <c r="J64" s="507" t="s">
        <v>19</v>
      </c>
      <c r="K64" s="664">
        <f t="shared" si="15"/>
        <v>1</v>
      </c>
      <c r="L64" s="659">
        <f t="shared" si="16"/>
        <v>1</v>
      </c>
      <c r="M64" s="593">
        <f t="shared" si="17"/>
        <v>1</v>
      </c>
      <c r="N64" s="586"/>
      <c r="O64" s="202"/>
      <c r="P64" s="202"/>
      <c r="Q64" s="202">
        <v>1</v>
      </c>
      <c r="R64" s="202"/>
      <c r="S64" s="202"/>
      <c r="T64" s="481"/>
      <c r="U64" s="481"/>
      <c r="V64" s="481"/>
      <c r="W64" s="495"/>
      <c r="X64" s="492"/>
      <c r="Y64" s="313"/>
      <c r="Z64" s="481"/>
      <c r="AA64" s="481"/>
      <c r="AB64" s="526"/>
      <c r="AC64" s="531"/>
      <c r="AD64" s="483"/>
      <c r="AE64" s="484"/>
      <c r="AF64" s="494" t="s">
        <v>411</v>
      </c>
      <c r="AG64" s="486"/>
      <c r="AH64" s="486"/>
      <c r="AI64" s="486"/>
      <c r="AJ64" s="486"/>
      <c r="AK64" s="486"/>
      <c r="AL64" s="486"/>
      <c r="AM64" s="486"/>
      <c r="AN64" s="484"/>
      <c r="AO64" s="486"/>
      <c r="AP64" s="484"/>
      <c r="AQ64" s="516"/>
      <c r="AR64" s="225"/>
    </row>
    <row r="65" spans="1:45" x14ac:dyDescent="0.25">
      <c r="A65" s="515">
        <v>18</v>
      </c>
      <c r="B65" s="701"/>
      <c r="C65" s="301" t="s">
        <v>40</v>
      </c>
      <c r="D65" s="9">
        <v>1973</v>
      </c>
      <c r="E65" s="11">
        <f t="shared" si="13"/>
        <v>52</v>
      </c>
      <c r="F65" s="81" t="s">
        <v>22</v>
      </c>
      <c r="G65" s="304" t="s">
        <v>49</v>
      </c>
      <c r="H65" s="503"/>
      <c r="I65" s="610"/>
      <c r="J65" s="507" t="s">
        <v>19</v>
      </c>
      <c r="K65" s="664">
        <f t="shared" si="15"/>
        <v>1</v>
      </c>
      <c r="L65" s="659">
        <f t="shared" si="16"/>
        <v>1</v>
      </c>
      <c r="M65" s="593">
        <f t="shared" si="17"/>
        <v>1</v>
      </c>
      <c r="N65" s="586"/>
      <c r="O65" s="202"/>
      <c r="P65" s="202"/>
      <c r="Q65" s="202">
        <v>1</v>
      </c>
      <c r="R65" s="202"/>
      <c r="S65" s="202"/>
      <c r="T65" s="481"/>
      <c r="U65" s="481"/>
      <c r="V65" s="481"/>
      <c r="W65" s="495"/>
      <c r="X65" s="492"/>
      <c r="Y65" s="313"/>
      <c r="Z65" s="481"/>
      <c r="AA65" s="481"/>
      <c r="AB65" s="526"/>
      <c r="AC65" s="531"/>
      <c r="AD65" s="483"/>
      <c r="AE65" s="484"/>
      <c r="AF65" s="494" t="s">
        <v>411</v>
      </c>
      <c r="AG65" s="486"/>
      <c r="AH65" s="486"/>
      <c r="AI65" s="486"/>
      <c r="AJ65" s="486"/>
      <c r="AK65" s="486"/>
      <c r="AL65" s="486"/>
      <c r="AM65" s="486"/>
      <c r="AN65" s="484"/>
      <c r="AO65" s="486"/>
      <c r="AP65" s="484"/>
      <c r="AQ65" s="516"/>
      <c r="AR65" s="225"/>
    </row>
    <row r="66" spans="1:45" x14ac:dyDescent="0.25">
      <c r="A66" s="515">
        <v>19</v>
      </c>
      <c r="B66" s="701"/>
      <c r="C66" s="301"/>
      <c r="D66" s="9"/>
      <c r="E66" s="11"/>
      <c r="F66" s="81"/>
      <c r="G66" s="304" t="s">
        <v>49</v>
      </c>
      <c r="H66" s="503"/>
      <c r="I66" s="610"/>
      <c r="J66" s="596"/>
      <c r="K66" s="665"/>
      <c r="L66" s="659"/>
      <c r="M66" s="593"/>
      <c r="N66" s="586"/>
      <c r="O66" s="202"/>
      <c r="P66" s="202"/>
      <c r="Q66" s="202"/>
      <c r="R66" s="202"/>
      <c r="S66" s="202"/>
      <c r="T66" s="481"/>
      <c r="U66" s="481"/>
      <c r="V66" s="481"/>
      <c r="W66" s="495"/>
      <c r="X66" s="492"/>
      <c r="Y66" s="313"/>
      <c r="Z66" s="481"/>
      <c r="AA66" s="481"/>
      <c r="AB66" s="526"/>
      <c r="AC66" s="531"/>
      <c r="AD66" s="483"/>
      <c r="AE66" s="484"/>
      <c r="AF66" s="484"/>
      <c r="AG66" s="486"/>
      <c r="AH66" s="486"/>
      <c r="AI66" s="486"/>
      <c r="AJ66" s="486"/>
      <c r="AK66" s="486"/>
      <c r="AL66" s="486"/>
      <c r="AM66" s="486"/>
      <c r="AN66" s="484"/>
      <c r="AO66" s="486"/>
      <c r="AP66" s="484"/>
      <c r="AQ66" s="516"/>
      <c r="AR66" s="225"/>
    </row>
    <row r="67" spans="1:45" ht="14.4" thickBot="1" x14ac:dyDescent="0.3">
      <c r="A67" s="537">
        <v>18</v>
      </c>
      <c r="B67" s="397" t="s">
        <v>49</v>
      </c>
      <c r="C67" s="548" t="s">
        <v>60</v>
      </c>
      <c r="D67" s="539"/>
      <c r="E67" s="539"/>
      <c r="F67" s="540"/>
      <c r="G67" s="550" t="s">
        <v>49</v>
      </c>
      <c r="H67" s="541"/>
      <c r="I67" s="607"/>
      <c r="J67" s="542"/>
      <c r="K67" s="666" t="s">
        <v>19</v>
      </c>
      <c r="L67" s="660"/>
      <c r="M67" s="594"/>
      <c r="N67" s="585">
        <f t="shared" ref="N67:AB67" si="18">COUNTIF(N48:N66,"&gt;-1")</f>
        <v>7</v>
      </c>
      <c r="O67" s="543">
        <f t="shared" si="18"/>
        <v>8</v>
      </c>
      <c r="P67" s="543">
        <f t="shared" si="18"/>
        <v>6</v>
      </c>
      <c r="Q67" s="543">
        <f t="shared" si="18"/>
        <v>15</v>
      </c>
      <c r="R67" s="543">
        <f t="shared" si="18"/>
        <v>7</v>
      </c>
      <c r="S67" s="543">
        <f t="shared" si="18"/>
        <v>6</v>
      </c>
      <c r="T67" s="544">
        <f t="shared" si="18"/>
        <v>4</v>
      </c>
      <c r="U67" s="544">
        <f t="shared" si="18"/>
        <v>6</v>
      </c>
      <c r="V67" s="544">
        <f t="shared" si="18"/>
        <v>0</v>
      </c>
      <c r="W67" s="544">
        <f t="shared" si="18"/>
        <v>0</v>
      </c>
      <c r="X67" s="551">
        <f t="shared" si="18"/>
        <v>0</v>
      </c>
      <c r="Y67" s="551">
        <f t="shared" si="18"/>
        <v>0</v>
      </c>
      <c r="Z67" s="551">
        <f t="shared" si="18"/>
        <v>0</v>
      </c>
      <c r="AA67" s="551">
        <f t="shared" si="18"/>
        <v>0</v>
      </c>
      <c r="AB67" s="552">
        <f t="shared" si="18"/>
        <v>0</v>
      </c>
      <c r="AC67" s="555"/>
      <c r="AD67" s="556"/>
      <c r="AE67" s="557"/>
      <c r="AF67" s="557"/>
      <c r="AG67" s="557"/>
      <c r="AH67" s="557"/>
      <c r="AI67" s="557"/>
      <c r="AJ67" s="557"/>
      <c r="AK67" s="557"/>
      <c r="AL67" s="557"/>
      <c r="AM67" s="557"/>
      <c r="AN67" s="557"/>
      <c r="AO67" s="557"/>
      <c r="AP67" s="557"/>
      <c r="AQ67" s="558"/>
      <c r="AR67" s="225"/>
    </row>
    <row r="68" spans="1:45" x14ac:dyDescent="0.25">
      <c r="A68" s="510" t="s">
        <v>0</v>
      </c>
      <c r="B68" s="511" t="s">
        <v>1</v>
      </c>
      <c r="C68" s="512" t="s">
        <v>2</v>
      </c>
      <c r="D68" s="511" t="s">
        <v>3</v>
      </c>
      <c r="E68" s="511" t="s">
        <v>375</v>
      </c>
      <c r="F68" s="512" t="s">
        <v>4</v>
      </c>
      <c r="G68" s="511" t="s">
        <v>1</v>
      </c>
      <c r="H68" s="600" t="s">
        <v>331</v>
      </c>
      <c r="I68" s="601" t="s">
        <v>5</v>
      </c>
      <c r="J68" s="504" t="s">
        <v>6</v>
      </c>
      <c r="K68" s="663" t="s">
        <v>326</v>
      </c>
      <c r="L68" s="658" t="s">
        <v>7</v>
      </c>
      <c r="M68" s="592" t="s">
        <v>8</v>
      </c>
      <c r="N68" s="582">
        <v>1</v>
      </c>
      <c r="O68" s="513">
        <v>2</v>
      </c>
      <c r="P68" s="565">
        <v>3</v>
      </c>
      <c r="Q68" s="513">
        <v>4</v>
      </c>
      <c r="R68" s="513">
        <v>5</v>
      </c>
      <c r="S68" s="513">
        <v>6</v>
      </c>
      <c r="T68" s="597">
        <v>7</v>
      </c>
      <c r="U68" s="597">
        <v>8</v>
      </c>
      <c r="V68" s="597">
        <v>9</v>
      </c>
      <c r="W68" s="597">
        <v>10</v>
      </c>
      <c r="X68" s="598">
        <v>11</v>
      </c>
      <c r="Y68" s="597">
        <v>12</v>
      </c>
      <c r="Z68" s="597">
        <v>13</v>
      </c>
      <c r="AA68" s="597">
        <v>14</v>
      </c>
      <c r="AB68" s="525">
        <v>15</v>
      </c>
      <c r="AC68" s="561" t="s">
        <v>10</v>
      </c>
      <c r="AD68" s="513" t="s">
        <v>11</v>
      </c>
      <c r="AE68" s="565" t="s">
        <v>12</v>
      </c>
      <c r="AF68" s="513" t="s">
        <v>13</v>
      </c>
      <c r="AG68" s="514" t="s">
        <v>14</v>
      </c>
      <c r="AH68" s="514" t="s">
        <v>316</v>
      </c>
      <c r="AI68" s="416" t="s">
        <v>301</v>
      </c>
      <c r="AJ68" s="416" t="s">
        <v>302</v>
      </c>
      <c r="AK68" s="416" t="s">
        <v>303</v>
      </c>
      <c r="AL68" s="416" t="s">
        <v>304</v>
      </c>
      <c r="AM68" s="416" t="s">
        <v>305</v>
      </c>
      <c r="AN68" s="416" t="s">
        <v>306</v>
      </c>
      <c r="AO68" s="416" t="s">
        <v>327</v>
      </c>
      <c r="AP68" s="416" t="s">
        <v>328</v>
      </c>
      <c r="AQ68" s="599" t="s">
        <v>329</v>
      </c>
      <c r="AR68" s="225"/>
      <c r="AS68" s="13"/>
    </row>
    <row r="69" spans="1:45" x14ac:dyDescent="0.25">
      <c r="A69" s="515">
        <v>1</v>
      </c>
      <c r="B69" s="701" t="s">
        <v>61</v>
      </c>
      <c r="C69" s="303" t="s">
        <v>168</v>
      </c>
      <c r="D69" s="9">
        <v>1964</v>
      </c>
      <c r="E69" s="11">
        <f t="shared" ref="E69:E74" si="19">SUM(2025-D69)</f>
        <v>61</v>
      </c>
      <c r="F69" s="93" t="s">
        <v>16</v>
      </c>
      <c r="G69" s="304" t="s">
        <v>61</v>
      </c>
      <c r="H69" s="503"/>
      <c r="I69" s="603">
        <v>4</v>
      </c>
      <c r="J69" s="505">
        <f>MIN(AC69:AQ69)</f>
        <v>0.88888888888888884</v>
      </c>
      <c r="K69" s="664">
        <f t="shared" ref="K69:K74" si="20">IF(COUNTIF(N69:AB69,"&gt;=0")&lt;11,SUM(N69:AB69),SUM(LARGE(N69:AB69,1),LARGE(N69:AB69,2),LARGE(N69:AB69,3),LARGE(N69:AB69,4),LARGE(N69:AB69,5),LARGE(N69:AB69,6),LARGE(N69:AB69,7),LARGE(N69:AB69,8),LARGE(N69:AB69,9),LARGE(N69:AB69,10)))</f>
        <v>73</v>
      </c>
      <c r="L69" s="661">
        <f t="shared" ref="L69:L74" si="21">SUM(COUNTIF(N69:AB69,"&gt;-1"))</f>
        <v>8</v>
      </c>
      <c r="M69" s="593">
        <f t="shared" ref="M69:M74" si="22">SUM(N69:AB69)</f>
        <v>73</v>
      </c>
      <c r="N69" s="586">
        <v>8</v>
      </c>
      <c r="O69" s="202">
        <v>8</v>
      </c>
      <c r="P69" s="82">
        <v>10</v>
      </c>
      <c r="Q69" s="202">
        <v>8</v>
      </c>
      <c r="R69" s="82">
        <v>10</v>
      </c>
      <c r="S69" s="82">
        <v>10</v>
      </c>
      <c r="T69" s="82">
        <v>10</v>
      </c>
      <c r="U69" s="202">
        <v>9</v>
      </c>
      <c r="V69" s="481"/>
      <c r="W69" s="481"/>
      <c r="X69" s="482"/>
      <c r="Y69" s="481"/>
      <c r="Z69" s="481"/>
      <c r="AA69" s="481"/>
      <c r="AB69" s="526"/>
      <c r="AC69" s="531">
        <v>0.90972222222222221</v>
      </c>
      <c r="AD69" s="483">
        <v>0.92500000000000004</v>
      </c>
      <c r="AE69" s="484">
        <v>0.90902777777777777</v>
      </c>
      <c r="AF69" s="484">
        <v>0.9458333333333333</v>
      </c>
      <c r="AG69" s="484">
        <v>0.91666666666666663</v>
      </c>
      <c r="AH69" s="484">
        <v>0.88888888888888884</v>
      </c>
      <c r="AI69" s="484">
        <v>0.91666666666666663</v>
      </c>
      <c r="AJ69" s="484">
        <v>0.89930555555555558</v>
      </c>
      <c r="AK69" s="486"/>
      <c r="AL69" s="489"/>
      <c r="AM69" s="489"/>
      <c r="AN69" s="489"/>
      <c r="AO69" s="489"/>
      <c r="AP69" s="486"/>
      <c r="AQ69" s="517"/>
      <c r="AR69" s="225"/>
    </row>
    <row r="70" spans="1:45" x14ac:dyDescent="0.25">
      <c r="A70" s="515">
        <v>2</v>
      </c>
      <c r="B70" s="701"/>
      <c r="C70" s="303" t="s">
        <v>55</v>
      </c>
      <c r="D70" s="9">
        <v>1962</v>
      </c>
      <c r="E70" s="11">
        <f t="shared" si="19"/>
        <v>63</v>
      </c>
      <c r="F70" s="88" t="s">
        <v>24</v>
      </c>
      <c r="G70" s="304" t="s">
        <v>61</v>
      </c>
      <c r="H70" s="503"/>
      <c r="I70" s="603">
        <v>5</v>
      </c>
      <c r="J70" s="505">
        <f>MIN(AC70:AQ70)</f>
        <v>0.95972222222222225</v>
      </c>
      <c r="K70" s="664">
        <f t="shared" si="20"/>
        <v>56</v>
      </c>
      <c r="L70" s="659">
        <f t="shared" si="21"/>
        <v>7</v>
      </c>
      <c r="M70" s="593">
        <f t="shared" si="22"/>
        <v>56</v>
      </c>
      <c r="N70" s="586">
        <v>7</v>
      </c>
      <c r="O70" s="202">
        <v>7</v>
      </c>
      <c r="P70" s="202">
        <v>9</v>
      </c>
      <c r="Q70" s="202">
        <v>7</v>
      </c>
      <c r="R70" s="202">
        <v>9</v>
      </c>
      <c r="S70" s="202">
        <v>9</v>
      </c>
      <c r="T70" s="481"/>
      <c r="U70" s="202">
        <v>8</v>
      </c>
      <c r="V70" s="481"/>
      <c r="W70" s="481"/>
      <c r="X70" s="492"/>
      <c r="Y70" s="481"/>
      <c r="Z70" s="481"/>
      <c r="AA70" s="481"/>
      <c r="AB70" s="526"/>
      <c r="AC70" s="532" t="s">
        <v>281</v>
      </c>
      <c r="AD70" s="485" t="s">
        <v>280</v>
      </c>
      <c r="AE70" s="484">
        <v>0.95972222222222225</v>
      </c>
      <c r="AF70" s="497" t="s">
        <v>411</v>
      </c>
      <c r="AG70" s="485" t="s">
        <v>451</v>
      </c>
      <c r="AH70" s="484">
        <v>0.99375000000000002</v>
      </c>
      <c r="AI70" s="486"/>
      <c r="AJ70" s="486">
        <v>0.99791666666666667</v>
      </c>
      <c r="AK70" s="486"/>
      <c r="AL70" s="486"/>
      <c r="AM70" s="496"/>
      <c r="AN70" s="486"/>
      <c r="AO70" s="486"/>
      <c r="AP70" s="486"/>
      <c r="AQ70" s="518"/>
      <c r="AR70" s="225"/>
    </row>
    <row r="71" spans="1:45" ht="14.4" thickBot="1" x14ac:dyDescent="0.3">
      <c r="A71" s="515">
        <v>3</v>
      </c>
      <c r="B71" s="701"/>
      <c r="C71" s="303" t="s">
        <v>370</v>
      </c>
      <c r="D71" s="9">
        <v>1964</v>
      </c>
      <c r="E71" s="11">
        <f t="shared" si="19"/>
        <v>61</v>
      </c>
      <c r="F71" s="95" t="s">
        <v>371</v>
      </c>
      <c r="G71" s="304" t="s">
        <v>61</v>
      </c>
      <c r="H71" s="503"/>
      <c r="I71" s="607">
        <v>3</v>
      </c>
      <c r="J71" s="505">
        <f>MIN(AC71:AQ71)</f>
        <v>0.86111111111111116</v>
      </c>
      <c r="K71" s="664">
        <f t="shared" si="20"/>
        <v>27</v>
      </c>
      <c r="L71" s="659">
        <f t="shared" si="21"/>
        <v>3</v>
      </c>
      <c r="M71" s="593">
        <f t="shared" si="22"/>
        <v>27</v>
      </c>
      <c r="N71" s="586">
        <v>9</v>
      </c>
      <c r="O71" s="202">
        <v>9</v>
      </c>
      <c r="P71" s="202"/>
      <c r="Q71" s="202">
        <v>9</v>
      </c>
      <c r="R71" s="202"/>
      <c r="S71" s="202"/>
      <c r="T71" s="481"/>
      <c r="U71" s="481"/>
      <c r="V71" s="481"/>
      <c r="W71" s="481"/>
      <c r="X71" s="482"/>
      <c r="Y71" s="481"/>
      <c r="Z71" s="481"/>
      <c r="AA71" s="481"/>
      <c r="AB71" s="526"/>
      <c r="AC71" s="531">
        <v>0.86111111111111116</v>
      </c>
      <c r="AD71" s="493">
        <v>0.88055555555555554</v>
      </c>
      <c r="AE71" s="489"/>
      <c r="AF71" s="484">
        <v>0.88888888888888884</v>
      </c>
      <c r="AG71" s="486"/>
      <c r="AH71" s="489"/>
      <c r="AI71" s="489"/>
      <c r="AJ71" s="486"/>
      <c r="AK71" s="486"/>
      <c r="AL71" s="486"/>
      <c r="AM71" s="486"/>
      <c r="AN71" s="486"/>
      <c r="AO71" s="486"/>
      <c r="AP71" s="486"/>
      <c r="AQ71" s="517"/>
      <c r="AR71" s="225"/>
    </row>
    <row r="72" spans="1:45" ht="14.4" thickBot="1" x14ac:dyDescent="0.3">
      <c r="A72" s="515">
        <v>4</v>
      </c>
      <c r="B72" s="701"/>
      <c r="C72" s="306" t="s">
        <v>58</v>
      </c>
      <c r="D72" s="12">
        <v>1962</v>
      </c>
      <c r="E72" s="11">
        <f t="shared" si="19"/>
        <v>63</v>
      </c>
      <c r="F72" s="92" t="s">
        <v>46</v>
      </c>
      <c r="G72" s="304" t="s">
        <v>61</v>
      </c>
      <c r="H72" s="603"/>
      <c r="I72" s="604">
        <v>1</v>
      </c>
      <c r="J72" s="505">
        <f>MIN(AC72:AQ72)</f>
        <v>0.77708333333333335</v>
      </c>
      <c r="K72" s="664">
        <f t="shared" si="20"/>
        <v>20</v>
      </c>
      <c r="L72" s="659">
        <f t="shared" si="21"/>
        <v>2</v>
      </c>
      <c r="M72" s="593">
        <f t="shared" si="22"/>
        <v>20</v>
      </c>
      <c r="N72" s="589">
        <v>10</v>
      </c>
      <c r="O72" s="82">
        <v>10</v>
      </c>
      <c r="P72" s="202"/>
      <c r="Q72" s="202"/>
      <c r="R72" s="202"/>
      <c r="S72" s="202"/>
      <c r="T72" s="481"/>
      <c r="U72" s="481"/>
      <c r="V72" s="481"/>
      <c r="W72" s="481"/>
      <c r="X72" s="482"/>
      <c r="Y72" s="481"/>
      <c r="Z72" s="481"/>
      <c r="AA72" s="481"/>
      <c r="AB72" s="526"/>
      <c r="AC72" s="531">
        <v>0.77708333333333335</v>
      </c>
      <c r="AD72" s="493">
        <v>0.79652777777777772</v>
      </c>
      <c r="AE72" s="489"/>
      <c r="AF72" s="486"/>
      <c r="AG72" s="489"/>
      <c r="AH72" s="489"/>
      <c r="AI72" s="486"/>
      <c r="AJ72" s="486"/>
      <c r="AK72" s="486"/>
      <c r="AL72" s="486"/>
      <c r="AM72" s="486"/>
      <c r="AN72" s="486"/>
      <c r="AO72" s="486"/>
      <c r="AP72" s="498"/>
      <c r="AQ72" s="517"/>
      <c r="AR72" s="225"/>
    </row>
    <row r="73" spans="1:45" x14ac:dyDescent="0.25">
      <c r="A73" s="515">
        <v>5</v>
      </c>
      <c r="B73" s="701"/>
      <c r="C73" s="303" t="s">
        <v>51</v>
      </c>
      <c r="D73" s="9">
        <v>1963</v>
      </c>
      <c r="E73" s="11">
        <f t="shared" si="19"/>
        <v>62</v>
      </c>
      <c r="F73" s="311" t="s">
        <v>52</v>
      </c>
      <c r="G73" s="304" t="s">
        <v>61</v>
      </c>
      <c r="H73" s="503"/>
      <c r="I73" s="605">
        <v>2</v>
      </c>
      <c r="J73" s="505">
        <f>MIN(AC73:AQ73)</f>
        <v>0.84583333333333333</v>
      </c>
      <c r="K73" s="664">
        <f t="shared" si="20"/>
        <v>20</v>
      </c>
      <c r="L73" s="659">
        <f t="shared" si="21"/>
        <v>2</v>
      </c>
      <c r="M73" s="593">
        <f t="shared" si="22"/>
        <v>20</v>
      </c>
      <c r="N73" s="586"/>
      <c r="O73" s="202"/>
      <c r="P73" s="202"/>
      <c r="Q73" s="82">
        <v>10</v>
      </c>
      <c r="R73" s="202"/>
      <c r="S73" s="202"/>
      <c r="T73" s="481"/>
      <c r="U73" s="82">
        <v>10</v>
      </c>
      <c r="V73" s="481"/>
      <c r="W73" s="481"/>
      <c r="X73" s="482"/>
      <c r="Y73" s="481"/>
      <c r="Z73" s="481"/>
      <c r="AA73" s="481"/>
      <c r="AB73" s="526"/>
      <c r="AC73" s="531"/>
      <c r="AD73" s="493"/>
      <c r="AE73" s="489"/>
      <c r="AF73" s="484">
        <v>0.86041666666666672</v>
      </c>
      <c r="AG73" s="489"/>
      <c r="AH73" s="489"/>
      <c r="AI73" s="486"/>
      <c r="AJ73" s="486">
        <v>0.84583333333333333</v>
      </c>
      <c r="AK73" s="486"/>
      <c r="AL73" s="486"/>
      <c r="AM73" s="486"/>
      <c r="AN73" s="486"/>
      <c r="AO73" s="486"/>
      <c r="AP73" s="498"/>
      <c r="AQ73" s="517"/>
      <c r="AR73" s="225"/>
    </row>
    <row r="74" spans="1:45" x14ac:dyDescent="0.25">
      <c r="A74" s="515">
        <v>6</v>
      </c>
      <c r="B74" s="701"/>
      <c r="C74" s="303" t="s">
        <v>117</v>
      </c>
      <c r="D74" s="9">
        <v>1959</v>
      </c>
      <c r="E74" s="11">
        <f t="shared" si="19"/>
        <v>66</v>
      </c>
      <c r="F74" s="95" t="s">
        <v>22</v>
      </c>
      <c r="G74" s="304" t="s">
        <v>61</v>
      </c>
      <c r="H74" s="503"/>
      <c r="I74" s="603"/>
      <c r="J74" s="508" t="s">
        <v>19</v>
      </c>
      <c r="K74" s="664">
        <f t="shared" si="20"/>
        <v>6</v>
      </c>
      <c r="L74" s="659">
        <f t="shared" si="21"/>
        <v>1</v>
      </c>
      <c r="M74" s="593">
        <f t="shared" si="22"/>
        <v>6</v>
      </c>
      <c r="N74" s="586"/>
      <c r="O74" s="202"/>
      <c r="P74" s="202"/>
      <c r="Q74" s="202">
        <v>6</v>
      </c>
      <c r="R74" s="202"/>
      <c r="S74" s="202"/>
      <c r="T74" s="481"/>
      <c r="U74" s="481"/>
      <c r="V74" s="481"/>
      <c r="W74" s="481"/>
      <c r="X74" s="482"/>
      <c r="Y74" s="481"/>
      <c r="Z74" s="481"/>
      <c r="AA74" s="481"/>
      <c r="AB74" s="526"/>
      <c r="AC74" s="531"/>
      <c r="AD74" s="493"/>
      <c r="AE74" s="489"/>
      <c r="AF74" s="497" t="s">
        <v>411</v>
      </c>
      <c r="AG74" s="489"/>
      <c r="AH74" s="489"/>
      <c r="AI74" s="486"/>
      <c r="AJ74" s="486"/>
      <c r="AK74" s="486"/>
      <c r="AL74" s="486"/>
      <c r="AM74" s="486"/>
      <c r="AN74" s="486"/>
      <c r="AO74" s="486"/>
      <c r="AP74" s="498"/>
      <c r="AQ74" s="517"/>
      <c r="AR74" s="225"/>
    </row>
    <row r="75" spans="1:45" x14ac:dyDescent="0.25">
      <c r="A75" s="515">
        <v>7</v>
      </c>
      <c r="B75" s="701"/>
      <c r="C75" s="305"/>
      <c r="D75" s="9"/>
      <c r="E75" s="11"/>
      <c r="F75" s="96"/>
      <c r="G75" s="12"/>
      <c r="H75" s="503"/>
      <c r="I75" s="603"/>
      <c r="J75" s="596"/>
      <c r="K75" s="665"/>
      <c r="L75" s="659"/>
      <c r="M75" s="593"/>
      <c r="N75" s="575"/>
      <c r="O75" s="169"/>
      <c r="P75" s="169"/>
      <c r="Q75" s="169"/>
      <c r="R75" s="169"/>
      <c r="S75" s="169"/>
      <c r="T75" s="168"/>
      <c r="U75" s="168"/>
      <c r="V75" s="168"/>
      <c r="W75" s="168"/>
      <c r="X75" s="237"/>
      <c r="Y75" s="168"/>
      <c r="Z75" s="168"/>
      <c r="AA75" s="168"/>
      <c r="AB75" s="184"/>
      <c r="AC75" s="530"/>
      <c r="AD75" s="489"/>
      <c r="AE75" s="489"/>
      <c r="AF75" s="489"/>
      <c r="AG75" s="489"/>
      <c r="AH75" s="489"/>
      <c r="AI75" s="486"/>
      <c r="AJ75" s="486"/>
      <c r="AK75" s="486"/>
      <c r="AL75" s="486"/>
      <c r="AM75" s="496"/>
      <c r="AN75" s="486"/>
      <c r="AO75" s="486"/>
      <c r="AP75" s="486"/>
      <c r="AQ75" s="517"/>
      <c r="AR75" s="225"/>
    </row>
    <row r="76" spans="1:45" ht="14.4" thickBot="1" x14ac:dyDescent="0.3">
      <c r="A76" s="520">
        <v>6</v>
      </c>
      <c r="B76" s="549" t="s">
        <v>61</v>
      </c>
      <c r="C76" s="553" t="s">
        <v>66</v>
      </c>
      <c r="D76" s="521"/>
      <c r="E76" s="156"/>
      <c r="F76" s="522"/>
      <c r="G76" s="131" t="s">
        <v>61</v>
      </c>
      <c r="H76" s="608"/>
      <c r="I76" s="609"/>
      <c r="J76" s="509"/>
      <c r="K76" s="667" t="s">
        <v>19</v>
      </c>
      <c r="L76" s="662"/>
      <c r="M76" s="595"/>
      <c r="N76" s="588">
        <f t="shared" ref="N76:AB76" si="23">COUNTIF(N69:N75,"&gt;-1")</f>
        <v>4</v>
      </c>
      <c r="O76" s="523">
        <f t="shared" si="23"/>
        <v>4</v>
      </c>
      <c r="P76" s="523">
        <f t="shared" si="23"/>
        <v>2</v>
      </c>
      <c r="Q76" s="523">
        <f t="shared" si="23"/>
        <v>5</v>
      </c>
      <c r="R76" s="523">
        <f t="shared" si="23"/>
        <v>2</v>
      </c>
      <c r="S76" s="523">
        <f>COUNTIF(S69:S75,"&gt;-1")</f>
        <v>2</v>
      </c>
      <c r="T76" s="524">
        <f t="shared" si="23"/>
        <v>1</v>
      </c>
      <c r="U76" s="524">
        <f t="shared" si="23"/>
        <v>3</v>
      </c>
      <c r="V76" s="524">
        <f t="shared" si="23"/>
        <v>0</v>
      </c>
      <c r="W76" s="524">
        <f t="shared" si="23"/>
        <v>0</v>
      </c>
      <c r="X76" s="524">
        <f t="shared" si="23"/>
        <v>0</v>
      </c>
      <c r="Y76" s="524">
        <f t="shared" si="23"/>
        <v>0</v>
      </c>
      <c r="Z76" s="524">
        <f t="shared" si="23"/>
        <v>0</v>
      </c>
      <c r="AA76" s="524">
        <f t="shared" si="23"/>
        <v>0</v>
      </c>
      <c r="AB76" s="528">
        <f t="shared" si="23"/>
        <v>0</v>
      </c>
      <c r="AC76" s="555"/>
      <c r="AD76" s="556"/>
      <c r="AE76" s="557"/>
      <c r="AF76" s="557"/>
      <c r="AG76" s="557"/>
      <c r="AH76" s="557"/>
      <c r="AI76" s="557"/>
      <c r="AJ76" s="557"/>
      <c r="AK76" s="557"/>
      <c r="AL76" s="557"/>
      <c r="AM76" s="557"/>
      <c r="AN76" s="557"/>
      <c r="AO76" s="557"/>
      <c r="AP76" s="557"/>
      <c r="AQ76" s="558"/>
      <c r="AR76" s="225"/>
    </row>
    <row r="77" spans="1:45" ht="14.4" thickBot="1" x14ac:dyDescent="0.3">
      <c r="A77" s="510" t="s">
        <v>0</v>
      </c>
      <c r="B77" s="511" t="s">
        <v>1</v>
      </c>
      <c r="C77" s="512" t="s">
        <v>2</v>
      </c>
      <c r="D77" s="511" t="s">
        <v>3</v>
      </c>
      <c r="E77" s="511" t="s">
        <v>375</v>
      </c>
      <c r="F77" s="512" t="s">
        <v>4</v>
      </c>
      <c r="G77" s="511" t="s">
        <v>1</v>
      </c>
      <c r="H77" s="600" t="s">
        <v>331</v>
      </c>
      <c r="I77" s="611" t="s">
        <v>5</v>
      </c>
      <c r="J77" s="504" t="s">
        <v>6</v>
      </c>
      <c r="K77" s="663" t="s">
        <v>326</v>
      </c>
      <c r="L77" s="658" t="s">
        <v>7</v>
      </c>
      <c r="M77" s="592" t="s">
        <v>8</v>
      </c>
      <c r="N77" s="582">
        <v>1</v>
      </c>
      <c r="O77" s="513">
        <v>2</v>
      </c>
      <c r="P77" s="565">
        <v>3</v>
      </c>
      <c r="Q77" s="513">
        <v>4</v>
      </c>
      <c r="R77" s="513">
        <v>5</v>
      </c>
      <c r="S77" s="513">
        <v>6</v>
      </c>
      <c r="T77" s="597">
        <v>7</v>
      </c>
      <c r="U77" s="597">
        <v>8</v>
      </c>
      <c r="V77" s="597">
        <v>9</v>
      </c>
      <c r="W77" s="597">
        <v>10</v>
      </c>
      <c r="X77" s="598">
        <v>11</v>
      </c>
      <c r="Y77" s="597">
        <v>12</v>
      </c>
      <c r="Z77" s="597">
        <v>13</v>
      </c>
      <c r="AA77" s="597">
        <v>14</v>
      </c>
      <c r="AB77" s="525">
        <v>15</v>
      </c>
      <c r="AC77" s="561" t="s">
        <v>10</v>
      </c>
      <c r="AD77" s="513" t="s">
        <v>11</v>
      </c>
      <c r="AE77" s="565" t="s">
        <v>12</v>
      </c>
      <c r="AF77" s="513" t="s">
        <v>13</v>
      </c>
      <c r="AG77" s="514" t="s">
        <v>14</v>
      </c>
      <c r="AH77" s="514" t="s">
        <v>316</v>
      </c>
      <c r="AI77" s="416" t="s">
        <v>301</v>
      </c>
      <c r="AJ77" s="416" t="s">
        <v>302</v>
      </c>
      <c r="AK77" s="416" t="s">
        <v>303</v>
      </c>
      <c r="AL77" s="416" t="s">
        <v>304</v>
      </c>
      <c r="AM77" s="416" t="s">
        <v>305</v>
      </c>
      <c r="AN77" s="416" t="s">
        <v>306</v>
      </c>
      <c r="AO77" s="416" t="s">
        <v>327</v>
      </c>
      <c r="AP77" s="416" t="s">
        <v>328</v>
      </c>
      <c r="AQ77" s="599" t="s">
        <v>329</v>
      </c>
      <c r="AR77" s="225"/>
      <c r="AS77" s="13"/>
    </row>
    <row r="78" spans="1:45" ht="14.4" thickBot="1" x14ac:dyDescent="0.3">
      <c r="A78" s="515">
        <v>1</v>
      </c>
      <c r="B78" s="701" t="s">
        <v>67</v>
      </c>
      <c r="C78" s="310" t="s">
        <v>292</v>
      </c>
      <c r="D78" s="11">
        <v>1950</v>
      </c>
      <c r="E78" s="11">
        <f>SUM(2025-D78)</f>
        <v>75</v>
      </c>
      <c r="F78" s="96" t="s">
        <v>68</v>
      </c>
      <c r="G78" s="304" t="s">
        <v>67</v>
      </c>
      <c r="H78" s="603"/>
      <c r="I78" s="604">
        <v>1</v>
      </c>
      <c r="J78" s="505">
        <f>MIN(AC78:AQ78)</f>
        <v>0.95347222222222217</v>
      </c>
      <c r="K78" s="664">
        <f>IF(COUNTIF(N78:AB78,"&gt;=0")&lt;11,SUM(N78:AB78),SUM(LARGE(N78:AB78,1),LARGE(N78:AB78,2),LARGE(N78:AB78,3),LARGE(N78:AB78,4),LARGE(N78:AB78,5),LARGE(N78:AB78,6),LARGE(N78:AB78,7),LARGE(N78:AB78,8),LARGE(N78:AB78,9),LARGE(N78:AB78,10)))</f>
        <v>80</v>
      </c>
      <c r="L78" s="661">
        <f>SUM(COUNTIF(N78:AB78,"&gt;-1"))</f>
        <v>8</v>
      </c>
      <c r="M78" s="593">
        <f>SUM(N78:AB78)</f>
        <v>80</v>
      </c>
      <c r="N78" s="589">
        <v>10</v>
      </c>
      <c r="O78" s="91">
        <v>10</v>
      </c>
      <c r="P78" s="91">
        <v>10</v>
      </c>
      <c r="Q78" s="91">
        <v>10</v>
      </c>
      <c r="R78" s="91">
        <v>10</v>
      </c>
      <c r="S78" s="91">
        <v>10</v>
      </c>
      <c r="T78" s="91">
        <v>10</v>
      </c>
      <c r="U78" s="91">
        <v>10</v>
      </c>
      <c r="V78" s="481"/>
      <c r="W78" s="481"/>
      <c r="X78" s="492"/>
      <c r="Y78" s="481"/>
      <c r="Z78" s="481"/>
      <c r="AA78" s="481"/>
      <c r="AB78" s="526"/>
      <c r="AC78" s="532" t="s">
        <v>247</v>
      </c>
      <c r="AD78" s="483">
        <v>0.99444444444444446</v>
      </c>
      <c r="AE78" s="483">
        <v>0.97152777777777777</v>
      </c>
      <c r="AF78" s="497" t="s">
        <v>411</v>
      </c>
      <c r="AG78" s="484">
        <v>0.95347222222222217</v>
      </c>
      <c r="AH78" s="484">
        <v>0.95833333333333337</v>
      </c>
      <c r="AI78" s="485" t="s">
        <v>323</v>
      </c>
      <c r="AJ78" s="484">
        <v>0.99444444444444446</v>
      </c>
      <c r="AK78" s="489"/>
      <c r="AL78" s="496"/>
      <c r="AM78" s="486"/>
      <c r="AN78" s="489"/>
      <c r="AO78" s="489"/>
      <c r="AP78" s="489"/>
      <c r="AQ78" s="518"/>
      <c r="AR78" s="225"/>
    </row>
    <row r="79" spans="1:45" x14ac:dyDescent="0.25">
      <c r="A79" s="515">
        <v>2</v>
      </c>
      <c r="B79" s="701"/>
      <c r="C79" s="306" t="s">
        <v>70</v>
      </c>
      <c r="D79" s="12">
        <v>1949</v>
      </c>
      <c r="E79" s="11">
        <f>SUM(2025-D79)</f>
        <v>76</v>
      </c>
      <c r="F79" s="92" t="s">
        <v>46</v>
      </c>
      <c r="G79" s="304" t="s">
        <v>67</v>
      </c>
      <c r="H79" s="503"/>
      <c r="I79" s="605">
        <v>2</v>
      </c>
      <c r="J79" s="506" t="s">
        <v>262</v>
      </c>
      <c r="K79" s="664">
        <f>IF(COUNTIF(N79:AB79,"&gt;=0")&lt;11,SUM(N79:AB79),SUM(LARGE(N79:AB79,1),LARGE(N79:AB79,2),LARGE(N79:AB79,3),LARGE(N79:AB79,4),LARGE(N79:AB79,5),LARGE(N79:AB79,6),LARGE(N79:AB79,7),LARGE(N79:AB79,8),LARGE(N79:AB79,9),LARGE(N79:AB79,10)))</f>
        <v>72</v>
      </c>
      <c r="L79" s="661">
        <f>SUM(COUNTIF(N79:AB79,"&gt;-1"))</f>
        <v>8</v>
      </c>
      <c r="M79" s="593">
        <f>SUM(N79:AB79)</f>
        <v>72</v>
      </c>
      <c r="N79" s="586">
        <v>9</v>
      </c>
      <c r="O79" s="491">
        <v>9</v>
      </c>
      <c r="P79" s="491">
        <v>9</v>
      </c>
      <c r="Q79" s="202">
        <v>9</v>
      </c>
      <c r="R79" s="202">
        <v>9</v>
      </c>
      <c r="S79" s="202">
        <v>9</v>
      </c>
      <c r="T79" s="202">
        <v>9</v>
      </c>
      <c r="U79" s="202">
        <v>9</v>
      </c>
      <c r="V79" s="481"/>
      <c r="W79" s="481"/>
      <c r="X79" s="492"/>
      <c r="Y79" s="482"/>
      <c r="Z79" s="482"/>
      <c r="AA79" s="481"/>
      <c r="AB79" s="526"/>
      <c r="AC79" s="532" t="s">
        <v>264</v>
      </c>
      <c r="AD79" s="485" t="s">
        <v>242</v>
      </c>
      <c r="AE79" s="485" t="s">
        <v>262</v>
      </c>
      <c r="AF79" s="490" t="s">
        <v>411</v>
      </c>
      <c r="AG79" s="485" t="s">
        <v>259</v>
      </c>
      <c r="AH79" s="485" t="s">
        <v>241</v>
      </c>
      <c r="AI79" s="485" t="s">
        <v>223</v>
      </c>
      <c r="AJ79" s="485" t="s">
        <v>243</v>
      </c>
      <c r="AK79" s="489"/>
      <c r="AL79" s="489"/>
      <c r="AM79" s="489"/>
      <c r="AN79" s="486"/>
      <c r="AO79" s="489"/>
      <c r="AP79" s="496"/>
      <c r="AQ79" s="518"/>
      <c r="AR79" s="225"/>
    </row>
    <row r="80" spans="1:45" x14ac:dyDescent="0.25">
      <c r="A80" s="515">
        <v>3</v>
      </c>
      <c r="B80" s="701"/>
      <c r="C80" s="306" t="s">
        <v>63</v>
      </c>
      <c r="D80" s="12">
        <v>1955</v>
      </c>
      <c r="E80" s="11">
        <f>SUM(2025-D80)</f>
        <v>70</v>
      </c>
      <c r="F80" s="92" t="s">
        <v>46</v>
      </c>
      <c r="G80" s="304" t="s">
        <v>67</v>
      </c>
      <c r="H80" s="503"/>
      <c r="I80" s="603">
        <v>4</v>
      </c>
      <c r="J80" s="506" t="s">
        <v>291</v>
      </c>
      <c r="K80" s="664">
        <f>IF(COUNTIF(N80:AB80,"&gt;=0")&lt;11,SUM(N80:AB80),SUM(LARGE(N80:AB80,1),LARGE(N80:AB80,2),LARGE(N80:AB80,3),LARGE(N80:AB80,4),LARGE(N80:AB80,5),LARGE(N80:AB80,6),LARGE(N80:AB80,7),LARGE(N80:AB80,8),LARGE(N80:AB80,9),LARGE(N80:AB80,10)))</f>
        <v>47</v>
      </c>
      <c r="L80" s="659">
        <f>SUM(COUNTIF(N80:AB80,"&gt;-1"))</f>
        <v>6</v>
      </c>
      <c r="M80" s="593">
        <f>SUM(N80:AB80)</f>
        <v>47</v>
      </c>
      <c r="N80" s="586">
        <v>8</v>
      </c>
      <c r="O80" s="491">
        <v>8</v>
      </c>
      <c r="P80" s="202">
        <v>7</v>
      </c>
      <c r="Q80" s="202">
        <v>8</v>
      </c>
      <c r="R80" s="202">
        <v>8</v>
      </c>
      <c r="S80" s="202">
        <v>8</v>
      </c>
      <c r="T80" s="481"/>
      <c r="U80" s="481"/>
      <c r="V80" s="481"/>
      <c r="W80" s="481"/>
      <c r="X80" s="482"/>
      <c r="Y80" s="481"/>
      <c r="Z80" s="481"/>
      <c r="AA80" s="481"/>
      <c r="AB80" s="526"/>
      <c r="AC80" s="532" t="s">
        <v>359</v>
      </c>
      <c r="AD80" s="485" t="s">
        <v>291</v>
      </c>
      <c r="AE80" s="485" t="s">
        <v>250</v>
      </c>
      <c r="AF80" s="497" t="s">
        <v>411</v>
      </c>
      <c r="AG80" s="485" t="s">
        <v>272</v>
      </c>
      <c r="AH80" s="485" t="s">
        <v>248</v>
      </c>
      <c r="AI80" s="489"/>
      <c r="AJ80" s="499"/>
      <c r="AK80" s="489"/>
      <c r="AL80" s="496"/>
      <c r="AM80" s="489"/>
      <c r="AN80" s="496"/>
      <c r="AO80" s="496"/>
      <c r="AP80" s="489"/>
      <c r="AQ80" s="518"/>
      <c r="AR80" s="225"/>
    </row>
    <row r="81" spans="1:45" x14ac:dyDescent="0.25">
      <c r="A81" s="515">
        <v>4</v>
      </c>
      <c r="B81" s="701"/>
      <c r="C81" s="312" t="s">
        <v>72</v>
      </c>
      <c r="D81" s="12">
        <v>1945</v>
      </c>
      <c r="E81" s="11">
        <f>SUM(2025-D81)</f>
        <v>80</v>
      </c>
      <c r="F81" s="360" t="s">
        <v>16</v>
      </c>
      <c r="G81" s="12" t="s">
        <v>67</v>
      </c>
      <c r="H81" s="503"/>
      <c r="I81" s="603">
        <v>5</v>
      </c>
      <c r="J81" s="506" t="s">
        <v>255</v>
      </c>
      <c r="K81" s="664">
        <f>IF(COUNTIF(N81:AB81,"&gt;=0")&lt;11,SUM(N81:AB81),SUM(LARGE(N81:AB81,1),LARGE(N81:AB81,2),LARGE(N81:AB81,3),LARGE(N81:AB81,4),LARGE(N81:AB81,5),LARGE(N81:AB81,6),LARGE(N81:AB81,7),LARGE(N81:AB81,8),LARGE(N81:AB81,9),LARGE(N81:AB81,10)))</f>
        <v>15</v>
      </c>
      <c r="L81" s="659">
        <f>SUM(COUNTIF(N81:AB81,"&gt;-1"))</f>
        <v>2</v>
      </c>
      <c r="M81" s="593">
        <f>SUM(N81:AB81)</f>
        <v>15</v>
      </c>
      <c r="N81" s="575"/>
      <c r="O81" s="169"/>
      <c r="P81" s="169"/>
      <c r="Q81" s="169"/>
      <c r="R81" s="169"/>
      <c r="S81" s="169">
        <v>7</v>
      </c>
      <c r="T81" s="168"/>
      <c r="U81" s="169">
        <v>8</v>
      </c>
      <c r="V81" s="168"/>
      <c r="W81" s="168"/>
      <c r="X81" s="237"/>
      <c r="Y81" s="168"/>
      <c r="Z81" s="168"/>
      <c r="AA81" s="168"/>
      <c r="AB81" s="184"/>
      <c r="AC81" s="533"/>
      <c r="AD81" s="489"/>
      <c r="AE81" s="485"/>
      <c r="AF81" s="489"/>
      <c r="AG81" s="489"/>
      <c r="AH81" s="485" t="s">
        <v>457</v>
      </c>
      <c r="AI81" s="489"/>
      <c r="AJ81" s="485" t="s">
        <v>255</v>
      </c>
      <c r="AK81" s="489"/>
      <c r="AL81" s="496"/>
      <c r="AM81" s="489"/>
      <c r="AN81" s="496"/>
      <c r="AO81" s="496"/>
      <c r="AP81" s="489"/>
      <c r="AQ81" s="518"/>
      <c r="AR81" s="225"/>
    </row>
    <row r="82" spans="1:45" ht="15" customHeight="1" x14ac:dyDescent="0.25">
      <c r="A82" s="515">
        <v>5</v>
      </c>
      <c r="B82" s="701"/>
      <c r="C82" s="312" t="s">
        <v>186</v>
      </c>
      <c r="D82" s="12">
        <v>1949</v>
      </c>
      <c r="E82" s="11">
        <f>SUM(2025-D82)</f>
        <v>76</v>
      </c>
      <c r="F82" s="92" t="s">
        <v>405</v>
      </c>
      <c r="G82" s="12" t="s">
        <v>67</v>
      </c>
      <c r="H82" s="503"/>
      <c r="I82" s="603">
        <v>2</v>
      </c>
      <c r="J82" s="506" t="s">
        <v>273</v>
      </c>
      <c r="K82" s="664">
        <f>IF(COUNTIF(N82:AB82,"&gt;=0")&lt;11,SUM(N82:AB82),SUM(LARGE(N82:AB82,1),LARGE(N82:AB82,2),LARGE(N82:AB82,3),LARGE(N82:AB82,4),LARGE(N82:AB82,5),LARGE(N82:AB82,6),LARGE(N82:AB82,7),LARGE(N82:AB82,8),LARGE(N82:AB82,9),LARGE(N82:AB82,10)))</f>
        <v>8</v>
      </c>
      <c r="L82" s="659">
        <f>SUM(COUNTIF(N82:AB82,"&gt;-1"))</f>
        <v>1</v>
      </c>
      <c r="M82" s="593">
        <f>SUM(N82:AB82)</f>
        <v>8</v>
      </c>
      <c r="N82" s="575"/>
      <c r="O82" s="169"/>
      <c r="P82" s="169">
        <v>8</v>
      </c>
      <c r="Q82" s="169"/>
      <c r="R82" s="169"/>
      <c r="S82" s="169"/>
      <c r="T82" s="168"/>
      <c r="U82" s="168"/>
      <c r="V82" s="168"/>
      <c r="W82" s="168"/>
      <c r="X82" s="237"/>
      <c r="Y82" s="168"/>
      <c r="Z82" s="168"/>
      <c r="AA82" s="168"/>
      <c r="AB82" s="184"/>
      <c r="AC82" s="533"/>
      <c r="AD82" s="489"/>
      <c r="AE82" s="485" t="s">
        <v>273</v>
      </c>
      <c r="AF82" s="489"/>
      <c r="AG82" s="489"/>
      <c r="AH82" s="489"/>
      <c r="AI82" s="489"/>
      <c r="AJ82" s="499"/>
      <c r="AK82" s="489"/>
      <c r="AL82" s="496"/>
      <c r="AM82" s="489"/>
      <c r="AN82" s="496"/>
      <c r="AO82" s="496"/>
      <c r="AP82" s="489"/>
      <c r="AQ82" s="518"/>
      <c r="AR82" s="225"/>
    </row>
    <row r="83" spans="1:45" ht="14.4" thickBot="1" x14ac:dyDescent="0.3">
      <c r="A83" s="537">
        <v>5</v>
      </c>
      <c r="B83" s="685"/>
      <c r="C83" s="548" t="s">
        <v>74</v>
      </c>
      <c r="D83" s="539"/>
      <c r="E83" s="539"/>
      <c r="F83" s="540"/>
      <c r="G83" s="140" t="s">
        <v>67</v>
      </c>
      <c r="H83" s="541"/>
      <c r="I83" s="607"/>
      <c r="J83" s="542"/>
      <c r="K83" s="666" t="s">
        <v>19</v>
      </c>
      <c r="L83" s="660"/>
      <c r="M83" s="594"/>
      <c r="N83" s="585">
        <f t="shared" ref="N83:AB83" si="24">COUNTIF(N78:N82,"&gt;-1")</f>
        <v>3</v>
      </c>
      <c r="O83" s="543">
        <f t="shared" si="24"/>
        <v>3</v>
      </c>
      <c r="P83" s="543">
        <f t="shared" si="24"/>
        <v>4</v>
      </c>
      <c r="Q83" s="543">
        <f t="shared" si="24"/>
        <v>3</v>
      </c>
      <c r="R83" s="543">
        <f t="shared" si="24"/>
        <v>3</v>
      </c>
      <c r="S83" s="543">
        <f t="shared" si="24"/>
        <v>4</v>
      </c>
      <c r="T83" s="543">
        <f t="shared" si="24"/>
        <v>2</v>
      </c>
      <c r="U83" s="543">
        <f t="shared" si="24"/>
        <v>3</v>
      </c>
      <c r="V83" s="543">
        <f t="shared" si="24"/>
        <v>0</v>
      </c>
      <c r="W83" s="543">
        <f t="shared" si="24"/>
        <v>0</v>
      </c>
      <c r="X83" s="543">
        <f t="shared" si="24"/>
        <v>0</v>
      </c>
      <c r="Y83" s="543">
        <f t="shared" si="24"/>
        <v>0</v>
      </c>
      <c r="Z83" s="543">
        <f t="shared" si="24"/>
        <v>0</v>
      </c>
      <c r="AA83" s="543">
        <f t="shared" si="24"/>
        <v>0</v>
      </c>
      <c r="AB83" s="543">
        <f t="shared" si="24"/>
        <v>0</v>
      </c>
      <c r="AC83" s="555"/>
      <c r="AD83" s="556"/>
      <c r="AE83" s="557"/>
      <c r="AF83" s="557"/>
      <c r="AG83" s="557"/>
      <c r="AH83" s="557"/>
      <c r="AI83" s="557"/>
      <c r="AJ83" s="557"/>
      <c r="AK83" s="557"/>
      <c r="AL83" s="557"/>
      <c r="AM83" s="557"/>
      <c r="AN83" s="557"/>
      <c r="AO83" s="557"/>
      <c r="AP83" s="557"/>
      <c r="AQ83" s="558"/>
      <c r="AR83" s="225"/>
    </row>
    <row r="84" spans="1:45" x14ac:dyDescent="0.25">
      <c r="A84" s="510" t="s">
        <v>0</v>
      </c>
      <c r="B84" s="511" t="s">
        <v>1</v>
      </c>
      <c r="C84" s="512" t="s">
        <v>2</v>
      </c>
      <c r="D84" s="511" t="s">
        <v>3</v>
      </c>
      <c r="E84" s="511" t="s">
        <v>375</v>
      </c>
      <c r="F84" s="512" t="s">
        <v>4</v>
      </c>
      <c r="G84" s="511" t="s">
        <v>1</v>
      </c>
      <c r="H84" s="600" t="s">
        <v>331</v>
      </c>
      <c r="I84" s="601" t="s">
        <v>5</v>
      </c>
      <c r="J84" s="504" t="s">
        <v>6</v>
      </c>
      <c r="K84" s="663" t="s">
        <v>326</v>
      </c>
      <c r="L84" s="658" t="s">
        <v>7</v>
      </c>
      <c r="M84" s="592" t="s">
        <v>8</v>
      </c>
      <c r="N84" s="582">
        <v>1</v>
      </c>
      <c r="O84" s="513">
        <v>2</v>
      </c>
      <c r="P84" s="565">
        <v>3</v>
      </c>
      <c r="Q84" s="513">
        <v>4</v>
      </c>
      <c r="R84" s="513">
        <v>5</v>
      </c>
      <c r="S84" s="513">
        <v>6</v>
      </c>
      <c r="T84" s="597">
        <v>7</v>
      </c>
      <c r="U84" s="597">
        <v>8</v>
      </c>
      <c r="V84" s="597">
        <v>9</v>
      </c>
      <c r="W84" s="597">
        <v>10</v>
      </c>
      <c r="X84" s="598">
        <v>11</v>
      </c>
      <c r="Y84" s="597">
        <v>12</v>
      </c>
      <c r="Z84" s="597">
        <v>13</v>
      </c>
      <c r="AA84" s="597">
        <v>14</v>
      </c>
      <c r="AB84" s="525">
        <v>15</v>
      </c>
      <c r="AC84" s="561" t="s">
        <v>10</v>
      </c>
      <c r="AD84" s="513" t="s">
        <v>11</v>
      </c>
      <c r="AE84" s="565" t="s">
        <v>12</v>
      </c>
      <c r="AF84" s="513" t="s">
        <v>13</v>
      </c>
      <c r="AG84" s="514" t="s">
        <v>14</v>
      </c>
      <c r="AH84" s="514" t="s">
        <v>316</v>
      </c>
      <c r="AI84" s="416" t="s">
        <v>301</v>
      </c>
      <c r="AJ84" s="416" t="s">
        <v>302</v>
      </c>
      <c r="AK84" s="416" t="s">
        <v>303</v>
      </c>
      <c r="AL84" s="416" t="s">
        <v>304</v>
      </c>
      <c r="AM84" s="416" t="s">
        <v>305</v>
      </c>
      <c r="AN84" s="416" t="s">
        <v>306</v>
      </c>
      <c r="AO84" s="416" t="s">
        <v>327</v>
      </c>
      <c r="AP84" s="416" t="s">
        <v>328</v>
      </c>
      <c r="AQ84" s="599" t="s">
        <v>329</v>
      </c>
      <c r="AR84" s="225"/>
    </row>
    <row r="85" spans="1:45" x14ac:dyDescent="0.25">
      <c r="A85" s="515">
        <v>1</v>
      </c>
      <c r="B85" s="701" t="s">
        <v>75</v>
      </c>
      <c r="C85" s="306" t="s">
        <v>77</v>
      </c>
      <c r="D85" s="12">
        <v>2001</v>
      </c>
      <c r="E85" s="10">
        <f>SUM(2025-D85)</f>
        <v>24</v>
      </c>
      <c r="F85" s="93" t="s">
        <v>16</v>
      </c>
      <c r="G85" s="304" t="s">
        <v>75</v>
      </c>
      <c r="H85" s="503"/>
      <c r="I85" s="603">
        <v>3</v>
      </c>
      <c r="J85" s="506" t="s">
        <v>350</v>
      </c>
      <c r="K85" s="664">
        <f>IF(COUNTIF(N85:AB85,"&gt;=0")&lt;11,SUM(N85:AB85),SUM(LARGE(N85:AB85,1),LARGE(N85:AB85,2),LARGE(N85:AB85,3),LARGE(N85:AB85,4),LARGE(N85:AB85,5),LARGE(N85:AB85,6),LARGE(N85:AB85,7),LARGE(N85:AB85,8),LARGE(N85:AB85,9),LARGE(N85:AB85,10)))</f>
        <v>77</v>
      </c>
      <c r="L85" s="661">
        <f>SUM(COUNTIF(N85:AB85,"&gt;-1"))</f>
        <v>8</v>
      </c>
      <c r="M85" s="593">
        <f>SUM(N85:AB85)</f>
        <v>77</v>
      </c>
      <c r="N85" s="589">
        <v>10</v>
      </c>
      <c r="O85" s="91">
        <v>10</v>
      </c>
      <c r="P85" s="91">
        <v>10</v>
      </c>
      <c r="Q85" s="202">
        <v>9</v>
      </c>
      <c r="R85" s="202">
        <v>8</v>
      </c>
      <c r="S85" s="91">
        <v>10</v>
      </c>
      <c r="T85" s="91">
        <v>10</v>
      </c>
      <c r="U85" s="91">
        <v>10</v>
      </c>
      <c r="V85" s="481"/>
      <c r="W85" s="481"/>
      <c r="X85" s="482"/>
      <c r="Y85" s="481"/>
      <c r="Z85" s="481"/>
      <c r="AA85" s="481"/>
      <c r="AB85" s="526"/>
      <c r="AC85" s="532" t="s">
        <v>350</v>
      </c>
      <c r="AD85" s="485" t="s">
        <v>373</v>
      </c>
      <c r="AE85" s="485" t="s">
        <v>286</v>
      </c>
      <c r="AF85" s="497" t="s">
        <v>411</v>
      </c>
      <c r="AG85" s="485" t="s">
        <v>453</v>
      </c>
      <c r="AH85" s="485" t="s">
        <v>279</v>
      </c>
      <c r="AI85" s="485" t="s">
        <v>468</v>
      </c>
      <c r="AJ85" s="485" t="s">
        <v>255</v>
      </c>
      <c r="AK85" s="489"/>
      <c r="AL85" s="489"/>
      <c r="AM85" s="489"/>
      <c r="AN85" s="496"/>
      <c r="AO85" s="496"/>
      <c r="AP85" s="496"/>
      <c r="AQ85" s="546"/>
      <c r="AR85" s="225"/>
    </row>
    <row r="86" spans="1:45" ht="14.4" thickBot="1" x14ac:dyDescent="0.3">
      <c r="A86" s="515">
        <v>2</v>
      </c>
      <c r="B86" s="701"/>
      <c r="C86" s="313" t="s">
        <v>414</v>
      </c>
      <c r="D86" s="340">
        <v>2009</v>
      </c>
      <c r="E86" s="10">
        <f>SUM(2025-D86)</f>
        <v>16</v>
      </c>
      <c r="F86" s="313"/>
      <c r="G86" s="304" t="s">
        <v>75</v>
      </c>
      <c r="H86" s="612"/>
      <c r="I86" s="613">
        <v>2</v>
      </c>
      <c r="J86" s="505">
        <f>MIN(AC86:AQ86)</f>
        <v>0.91180555555555554</v>
      </c>
      <c r="K86" s="664">
        <f>IF(COUNTIF(N86:AB86,"&gt;=0")&lt;11,SUM(N86:AB86),SUM(LARGE(N86:AB86,1),LARGE(N86:AB86,2),LARGE(N86:AB86,3),LARGE(N86:AB86,4),LARGE(N86:AB86,5),LARGE(N86:AB86,6),LARGE(N86:AB86,7),LARGE(N86:AB86,8),LARGE(N86:AB86,9),LARGE(N86:AB86,10)))</f>
        <v>19</v>
      </c>
      <c r="L86" s="659">
        <f>SUM(COUNTIF(N86:AB86,"&gt;-1"))</f>
        <v>2</v>
      </c>
      <c r="M86" s="593">
        <f>SUM(N86:AB86)</f>
        <v>19</v>
      </c>
      <c r="N86" s="590"/>
      <c r="O86" s="314"/>
      <c r="P86" s="314"/>
      <c r="Q86" s="82">
        <v>10</v>
      </c>
      <c r="R86" s="491">
        <v>9</v>
      </c>
      <c r="S86" s="314"/>
      <c r="T86" s="313"/>
      <c r="U86" s="313"/>
      <c r="V86" s="313"/>
      <c r="W86" s="313"/>
      <c r="X86" s="313"/>
      <c r="Y86" s="313"/>
      <c r="Z86" s="313"/>
      <c r="AA86" s="313"/>
      <c r="AB86" s="527"/>
      <c r="AC86" s="534"/>
      <c r="AD86" s="313"/>
      <c r="AE86" s="484"/>
      <c r="AF86" s="484">
        <v>0.91180555555555554</v>
      </c>
      <c r="AG86" s="489" t="s">
        <v>452</v>
      </c>
      <c r="AH86" s="489"/>
      <c r="AI86" s="489"/>
      <c r="AJ86" s="489"/>
      <c r="AK86" s="496"/>
      <c r="AL86" s="489"/>
      <c r="AM86" s="489"/>
      <c r="AN86" s="489"/>
      <c r="AO86" s="489"/>
      <c r="AP86" s="489"/>
      <c r="AQ86" s="547"/>
      <c r="AR86" s="225"/>
    </row>
    <row r="87" spans="1:45" ht="14.4" thickBot="1" x14ac:dyDescent="0.3">
      <c r="A87" s="515">
        <v>3</v>
      </c>
      <c r="B87" s="701"/>
      <c r="C87" s="313" t="s">
        <v>325</v>
      </c>
      <c r="D87" s="340">
        <v>2003</v>
      </c>
      <c r="E87" s="10">
        <f>SUM(2025-D87)</f>
        <v>22</v>
      </c>
      <c r="F87" s="313" t="s">
        <v>22</v>
      </c>
      <c r="G87" s="304" t="s">
        <v>75</v>
      </c>
      <c r="H87" s="614"/>
      <c r="I87" s="604">
        <v>1</v>
      </c>
      <c r="J87" s="505">
        <f>MIN(AC87:AQ87)</f>
        <v>0.85555555555555562</v>
      </c>
      <c r="K87" s="664">
        <f>IF(COUNTIF(N87:AB87,"&gt;=0")&lt;11,SUM(N87:AB87),SUM(LARGE(N87:AB87,1),LARGE(N87:AB87,2),LARGE(N87:AB87,3),LARGE(N87:AB87,4),LARGE(N87:AB87,5),LARGE(N87:AB87,6),LARGE(N87:AB87,7),LARGE(N87:AB87,8),LARGE(N87:AB87,9),LARGE(N87:AB87,10)))</f>
        <v>10</v>
      </c>
      <c r="L87" s="659">
        <f>SUM(COUNTIF(N87:AB87,"&gt;-1"))</f>
        <v>1</v>
      </c>
      <c r="M87" s="593">
        <f>SUM(N87:AB87)</f>
        <v>10</v>
      </c>
      <c r="N87" s="590"/>
      <c r="O87" s="314"/>
      <c r="P87" s="314"/>
      <c r="Q87" s="314"/>
      <c r="R87" s="91">
        <v>10</v>
      </c>
      <c r="S87" s="314"/>
      <c r="T87" s="313"/>
      <c r="U87" s="313"/>
      <c r="V87" s="313"/>
      <c r="W87" s="313"/>
      <c r="X87" s="313"/>
      <c r="Y87" s="313"/>
      <c r="Z87" s="313"/>
      <c r="AA87" s="313"/>
      <c r="AB87" s="527"/>
      <c r="AC87" s="534"/>
      <c r="AD87" s="313"/>
      <c r="AE87" s="484"/>
      <c r="AF87" s="484"/>
      <c r="AG87" s="486">
        <v>0.85555555555555562</v>
      </c>
      <c r="AH87" s="489"/>
      <c r="AI87" s="489"/>
      <c r="AJ87" s="489"/>
      <c r="AK87" s="496"/>
      <c r="AL87" s="489"/>
      <c r="AM87" s="489"/>
      <c r="AN87" s="489"/>
      <c r="AO87" s="489"/>
      <c r="AP87" s="489"/>
      <c r="AQ87" s="547"/>
      <c r="AR87" s="225"/>
    </row>
    <row r="88" spans="1:45" ht="14.4" thickBot="1" x14ac:dyDescent="0.3">
      <c r="A88" s="520">
        <v>3</v>
      </c>
      <c r="B88" s="549" t="s">
        <v>75</v>
      </c>
      <c r="C88" s="536" t="s">
        <v>79</v>
      </c>
      <c r="D88" s="521"/>
      <c r="E88" s="521"/>
      <c r="F88" s="522" t="s">
        <v>9</v>
      </c>
      <c r="G88" s="131" t="s">
        <v>75</v>
      </c>
      <c r="H88" s="608"/>
      <c r="I88" s="615"/>
      <c r="J88" s="509"/>
      <c r="K88" s="667" t="s">
        <v>19</v>
      </c>
      <c r="L88" s="662"/>
      <c r="M88" s="595"/>
      <c r="N88" s="588">
        <f t="shared" ref="N88:AB88" si="25">COUNTIF(N85:N87,"&gt;-1")</f>
        <v>1</v>
      </c>
      <c r="O88" s="523">
        <f t="shared" si="25"/>
        <v>1</v>
      </c>
      <c r="P88" s="523">
        <f t="shared" si="25"/>
        <v>1</v>
      </c>
      <c r="Q88" s="523">
        <f t="shared" si="25"/>
        <v>2</v>
      </c>
      <c r="R88" s="523">
        <f t="shared" si="25"/>
        <v>3</v>
      </c>
      <c r="S88" s="523">
        <f t="shared" si="25"/>
        <v>1</v>
      </c>
      <c r="T88" s="524">
        <f t="shared" si="25"/>
        <v>1</v>
      </c>
      <c r="U88" s="524">
        <f t="shared" si="25"/>
        <v>1</v>
      </c>
      <c r="V88" s="524">
        <f t="shared" si="25"/>
        <v>0</v>
      </c>
      <c r="W88" s="524">
        <f t="shared" si="25"/>
        <v>0</v>
      </c>
      <c r="X88" s="524">
        <f t="shared" si="25"/>
        <v>0</v>
      </c>
      <c r="Y88" s="524">
        <f t="shared" si="25"/>
        <v>0</v>
      </c>
      <c r="Z88" s="524">
        <f t="shared" si="25"/>
        <v>0</v>
      </c>
      <c r="AA88" s="524">
        <f t="shared" si="25"/>
        <v>0</v>
      </c>
      <c r="AB88" s="528">
        <f t="shared" si="25"/>
        <v>0</v>
      </c>
      <c r="AC88" s="555"/>
      <c r="AD88" s="556"/>
      <c r="AE88" s="557"/>
      <c r="AF88" s="557"/>
      <c r="AG88" s="557"/>
      <c r="AH88" s="557"/>
      <c r="AI88" s="557"/>
      <c r="AJ88" s="557"/>
      <c r="AK88" s="557"/>
      <c r="AL88" s="557"/>
      <c r="AM88" s="557"/>
      <c r="AN88" s="557"/>
      <c r="AO88" s="557"/>
      <c r="AP88" s="557"/>
      <c r="AQ88" s="558"/>
      <c r="AR88" s="225"/>
    </row>
    <row r="89" spans="1:45" ht="14.4" thickBot="1" x14ac:dyDescent="0.3">
      <c r="A89" s="510" t="s">
        <v>0</v>
      </c>
      <c r="B89" s="511" t="s">
        <v>1</v>
      </c>
      <c r="C89" s="512" t="s">
        <v>2</v>
      </c>
      <c r="D89" s="511" t="s">
        <v>3</v>
      </c>
      <c r="E89" s="511" t="s">
        <v>375</v>
      </c>
      <c r="F89" s="512" t="s">
        <v>4</v>
      </c>
      <c r="G89" s="511" t="s">
        <v>1</v>
      </c>
      <c r="H89" s="600" t="s">
        <v>331</v>
      </c>
      <c r="I89" s="611" t="s">
        <v>5</v>
      </c>
      <c r="J89" s="504" t="s">
        <v>6</v>
      </c>
      <c r="K89" s="663" t="s">
        <v>326</v>
      </c>
      <c r="L89" s="658" t="s">
        <v>7</v>
      </c>
      <c r="M89" s="592" t="s">
        <v>8</v>
      </c>
      <c r="N89" s="582">
        <v>1</v>
      </c>
      <c r="O89" s="513">
        <v>2</v>
      </c>
      <c r="P89" s="565">
        <v>3</v>
      </c>
      <c r="Q89" s="513">
        <v>4</v>
      </c>
      <c r="R89" s="513">
        <v>5</v>
      </c>
      <c r="S89" s="513">
        <v>6</v>
      </c>
      <c r="T89" s="597">
        <v>7</v>
      </c>
      <c r="U89" s="597">
        <v>8</v>
      </c>
      <c r="V89" s="597">
        <v>9</v>
      </c>
      <c r="W89" s="597">
        <v>10</v>
      </c>
      <c r="X89" s="598">
        <v>11</v>
      </c>
      <c r="Y89" s="597">
        <v>12</v>
      </c>
      <c r="Z89" s="597">
        <v>13</v>
      </c>
      <c r="AA89" s="597">
        <v>14</v>
      </c>
      <c r="AB89" s="525">
        <v>15</v>
      </c>
      <c r="AC89" s="561" t="s">
        <v>10</v>
      </c>
      <c r="AD89" s="513" t="s">
        <v>11</v>
      </c>
      <c r="AE89" s="565" t="s">
        <v>12</v>
      </c>
      <c r="AF89" s="513" t="s">
        <v>13</v>
      </c>
      <c r="AG89" s="514" t="s">
        <v>14</v>
      </c>
      <c r="AH89" s="514" t="s">
        <v>316</v>
      </c>
      <c r="AI89" s="416" t="s">
        <v>301</v>
      </c>
      <c r="AJ89" s="416" t="s">
        <v>302</v>
      </c>
      <c r="AK89" s="416" t="s">
        <v>303</v>
      </c>
      <c r="AL89" s="416" t="s">
        <v>304</v>
      </c>
      <c r="AM89" s="416" t="s">
        <v>305</v>
      </c>
      <c r="AN89" s="416" t="s">
        <v>306</v>
      </c>
      <c r="AO89" s="416" t="s">
        <v>327</v>
      </c>
      <c r="AP89" s="416" t="s">
        <v>328</v>
      </c>
      <c r="AQ89" s="599" t="s">
        <v>329</v>
      </c>
      <c r="AR89" s="225"/>
      <c r="AS89" s="13"/>
    </row>
    <row r="90" spans="1:45" ht="14.4" thickBot="1" x14ac:dyDescent="0.3">
      <c r="A90" s="515">
        <v>1</v>
      </c>
      <c r="B90" s="685" t="s">
        <v>80</v>
      </c>
      <c r="C90" s="306" t="s">
        <v>81</v>
      </c>
      <c r="D90" s="12">
        <v>1979</v>
      </c>
      <c r="E90" s="11">
        <f t="shared" ref="E90:E105" si="26">SUM(2025-D90)</f>
        <v>46</v>
      </c>
      <c r="F90" s="88" t="s">
        <v>24</v>
      </c>
      <c r="G90" s="304" t="s">
        <v>80</v>
      </c>
      <c r="H90" s="603"/>
      <c r="I90" s="604">
        <v>1</v>
      </c>
      <c r="J90" s="505">
        <f>MIN(AC90:AQ90)</f>
        <v>0.78749999999999998</v>
      </c>
      <c r="K90" s="664">
        <f t="shared" ref="K90:K105" si="27">IF(COUNTIF(N90:AB90,"&gt;=0")&lt;11,SUM(N90:AB90),SUM(LARGE(N90:AB90,1),LARGE(N90:AB90,2),LARGE(N90:AB90,3),LARGE(N90:AB90,4),LARGE(N90:AB90,5),LARGE(N90:AB90,6),LARGE(N90:AB90,7),LARGE(N90:AB90,8),LARGE(N90:AB90,9),LARGE(N90:AB90,10)))</f>
        <v>80</v>
      </c>
      <c r="L90" s="661">
        <f t="shared" ref="L90:L105" si="28">SUM(COUNTIF(N90:AB90,"&gt;-1"))</f>
        <v>8</v>
      </c>
      <c r="M90" s="593">
        <f t="shared" ref="M90:M105" si="29">SUM(N90:AB90)</f>
        <v>80</v>
      </c>
      <c r="N90" s="589">
        <v>10</v>
      </c>
      <c r="O90" s="82">
        <v>10</v>
      </c>
      <c r="P90" s="82">
        <v>10</v>
      </c>
      <c r="Q90" s="82">
        <v>10</v>
      </c>
      <c r="R90" s="82">
        <v>10</v>
      </c>
      <c r="S90" s="82">
        <v>10</v>
      </c>
      <c r="T90" s="82">
        <v>10</v>
      </c>
      <c r="U90" s="82">
        <v>10</v>
      </c>
      <c r="V90" s="481"/>
      <c r="W90" s="481"/>
      <c r="X90" s="482"/>
      <c r="Y90" s="481"/>
      <c r="Z90" s="481"/>
      <c r="AA90" s="481"/>
      <c r="AB90" s="526"/>
      <c r="AC90" s="535">
        <v>0.80069444444444449</v>
      </c>
      <c r="AD90" s="500">
        <v>0.78749999999999998</v>
      </c>
      <c r="AE90" s="500">
        <v>0.79722222222222228</v>
      </c>
      <c r="AF90" s="500">
        <v>0.79374999999999996</v>
      </c>
      <c r="AG90" s="501">
        <v>0.79652777777777783</v>
      </c>
      <c r="AH90" s="501">
        <v>0.81527777777777777</v>
      </c>
      <c r="AI90" s="501">
        <v>0.82013888888888886</v>
      </c>
      <c r="AJ90" s="486">
        <v>0.80069444444444449</v>
      </c>
      <c r="AK90" s="486"/>
      <c r="AL90" s="486"/>
      <c r="AM90" s="489"/>
      <c r="AN90" s="484"/>
      <c r="AO90" s="484"/>
      <c r="AP90" s="484"/>
      <c r="AQ90" s="517"/>
      <c r="AR90" s="225"/>
    </row>
    <row r="91" spans="1:45" x14ac:dyDescent="0.25">
      <c r="A91" s="515">
        <v>2</v>
      </c>
      <c r="B91" s="686"/>
      <c r="C91" s="306" t="s">
        <v>269</v>
      </c>
      <c r="D91" s="12">
        <v>1980</v>
      </c>
      <c r="E91" s="11">
        <f t="shared" si="26"/>
        <v>45</v>
      </c>
      <c r="F91" s="92" t="s">
        <v>300</v>
      </c>
      <c r="G91" s="304" t="s">
        <v>80</v>
      </c>
      <c r="H91" s="503"/>
      <c r="I91" s="634">
        <v>6</v>
      </c>
      <c r="J91" s="505">
        <f>MIN(AC91:AQ91)</f>
        <v>0.96319444444444446</v>
      </c>
      <c r="K91" s="664">
        <f t="shared" si="27"/>
        <v>63</v>
      </c>
      <c r="L91" s="661">
        <f t="shared" si="28"/>
        <v>8</v>
      </c>
      <c r="M91" s="593">
        <f t="shared" si="29"/>
        <v>63</v>
      </c>
      <c r="N91" s="586">
        <v>8</v>
      </c>
      <c r="O91" s="169">
        <v>8</v>
      </c>
      <c r="P91" s="169">
        <v>6</v>
      </c>
      <c r="Q91" s="202">
        <v>6</v>
      </c>
      <c r="R91" s="202">
        <v>8</v>
      </c>
      <c r="S91" s="202">
        <v>9</v>
      </c>
      <c r="T91" s="202">
        <v>9</v>
      </c>
      <c r="U91" s="202">
        <v>9</v>
      </c>
      <c r="V91" s="481"/>
      <c r="W91" s="481"/>
      <c r="X91" s="492"/>
      <c r="Y91" s="481"/>
      <c r="Z91" s="481"/>
      <c r="AA91" s="481"/>
      <c r="AB91" s="526"/>
      <c r="AC91" s="532" t="s">
        <v>266</v>
      </c>
      <c r="AD91" s="493">
        <v>0.99027777777777781</v>
      </c>
      <c r="AE91" s="486">
        <v>0.99097222222222225</v>
      </c>
      <c r="AF91" s="490" t="s">
        <v>411</v>
      </c>
      <c r="AG91" s="484">
        <v>0.96319444444444446</v>
      </c>
      <c r="AH91" s="484">
        <v>0.97291666666666665</v>
      </c>
      <c r="AI91" s="486">
        <v>0.96458333333333335</v>
      </c>
      <c r="AJ91" s="484">
        <v>0.97152777777777777</v>
      </c>
      <c r="AK91" s="484"/>
      <c r="AL91" s="486"/>
      <c r="AM91" s="486"/>
      <c r="AN91" s="484"/>
      <c r="AO91" s="486"/>
      <c r="AP91" s="486"/>
      <c r="AQ91" s="516"/>
      <c r="AR91" s="225"/>
    </row>
    <row r="92" spans="1:45" x14ac:dyDescent="0.25">
      <c r="A92" s="515">
        <v>3</v>
      </c>
      <c r="B92" s="686"/>
      <c r="C92" s="310" t="s">
        <v>366</v>
      </c>
      <c r="D92" s="11">
        <v>1986</v>
      </c>
      <c r="E92" s="11">
        <f t="shared" si="26"/>
        <v>39</v>
      </c>
      <c r="F92" s="92" t="s">
        <v>317</v>
      </c>
      <c r="G92" s="304" t="s">
        <v>80</v>
      </c>
      <c r="H92" s="503"/>
      <c r="I92" s="603">
        <v>2</v>
      </c>
      <c r="J92" s="505">
        <f>MIN(AC92:AQ92)</f>
        <v>0.81597222222222221</v>
      </c>
      <c r="K92" s="664">
        <f t="shared" si="27"/>
        <v>45</v>
      </c>
      <c r="L92" s="659">
        <f t="shared" si="28"/>
        <v>5</v>
      </c>
      <c r="M92" s="593">
        <f t="shared" si="29"/>
        <v>45</v>
      </c>
      <c r="N92" s="586">
        <v>9</v>
      </c>
      <c r="O92" s="169">
        <v>9</v>
      </c>
      <c r="P92" s="202">
        <v>9</v>
      </c>
      <c r="Q92" s="202">
        <v>9</v>
      </c>
      <c r="R92" s="202">
        <v>9</v>
      </c>
      <c r="S92" s="202"/>
      <c r="T92" s="481"/>
      <c r="U92" s="481"/>
      <c r="V92" s="481"/>
      <c r="W92" s="481"/>
      <c r="X92" s="482"/>
      <c r="Y92" s="481"/>
      <c r="Z92" s="481"/>
      <c r="AA92" s="481"/>
      <c r="AB92" s="526"/>
      <c r="AC92" s="531">
        <v>0.85972222222222228</v>
      </c>
      <c r="AD92" s="502">
        <v>0.85763888888888884</v>
      </c>
      <c r="AE92" s="484">
        <v>0.85833333333333328</v>
      </c>
      <c r="AF92" s="484">
        <v>0.82777777777777772</v>
      </c>
      <c r="AG92" s="484">
        <v>0.81597222222222221</v>
      </c>
      <c r="AH92" s="484"/>
      <c r="AI92" s="484"/>
      <c r="AJ92" s="486"/>
      <c r="AK92" s="486"/>
      <c r="AL92" s="484"/>
      <c r="AM92" s="486"/>
      <c r="AN92" s="484"/>
      <c r="AO92" s="484"/>
      <c r="AP92" s="486"/>
      <c r="AQ92" s="516"/>
      <c r="AR92" s="225"/>
    </row>
    <row r="93" spans="1:45" x14ac:dyDescent="0.25">
      <c r="A93" s="515">
        <v>4</v>
      </c>
      <c r="B93" s="686"/>
      <c r="C93" s="90" t="s">
        <v>83</v>
      </c>
      <c r="D93" s="11">
        <v>1979</v>
      </c>
      <c r="E93" s="11">
        <f t="shared" si="26"/>
        <v>46</v>
      </c>
      <c r="F93" s="92" t="s">
        <v>84</v>
      </c>
      <c r="G93" s="304" t="s">
        <v>80</v>
      </c>
      <c r="H93" s="503"/>
      <c r="I93" s="603">
        <v>4</v>
      </c>
      <c r="J93" s="505">
        <f>MIN(AC93:AQ93)</f>
        <v>0.93888888888888888</v>
      </c>
      <c r="K93" s="664">
        <f t="shared" si="27"/>
        <v>25</v>
      </c>
      <c r="L93" s="659">
        <f t="shared" si="28"/>
        <v>4</v>
      </c>
      <c r="M93" s="593">
        <f t="shared" si="29"/>
        <v>25</v>
      </c>
      <c r="N93" s="591"/>
      <c r="O93" s="169">
        <v>3</v>
      </c>
      <c r="P93" s="169">
        <v>7</v>
      </c>
      <c r="Q93" s="169">
        <v>8</v>
      </c>
      <c r="R93" s="169">
        <v>7</v>
      </c>
      <c r="S93" s="169"/>
      <c r="T93" s="168"/>
      <c r="U93" s="168"/>
      <c r="V93" s="168"/>
      <c r="W93" s="168"/>
      <c r="X93" s="237"/>
      <c r="Y93" s="168"/>
      <c r="Z93" s="168"/>
      <c r="AA93" s="168"/>
      <c r="AB93" s="184"/>
      <c r="AC93" s="532"/>
      <c r="AD93" s="489" t="s">
        <v>315</v>
      </c>
      <c r="AE93" s="486">
        <v>0.94930555555555551</v>
      </c>
      <c r="AF93" s="484">
        <v>0.93888888888888888</v>
      </c>
      <c r="AG93" s="484">
        <v>0.96944444444444444</v>
      </c>
      <c r="AH93" s="484"/>
      <c r="AI93" s="486"/>
      <c r="AJ93" s="486"/>
      <c r="AK93" s="486"/>
      <c r="AL93" s="486"/>
      <c r="AM93" s="486"/>
      <c r="AN93" s="489"/>
      <c r="AO93" s="484"/>
      <c r="AP93" s="486"/>
      <c r="AQ93" s="516"/>
      <c r="AR93" s="225"/>
    </row>
    <row r="94" spans="1:45" x14ac:dyDescent="0.25">
      <c r="A94" s="515">
        <v>5</v>
      </c>
      <c r="B94" s="686"/>
      <c r="C94" s="312" t="s">
        <v>418</v>
      </c>
      <c r="D94" s="12">
        <v>1984</v>
      </c>
      <c r="E94" s="10">
        <f t="shared" si="26"/>
        <v>41</v>
      </c>
      <c r="F94" s="92" t="s">
        <v>22</v>
      </c>
      <c r="G94" s="304" t="s">
        <v>80</v>
      </c>
      <c r="H94" s="503"/>
      <c r="I94" s="603">
        <v>3</v>
      </c>
      <c r="J94" s="505">
        <f>MIN(AC94:AQ94)</f>
        <v>0.92708333333333337</v>
      </c>
      <c r="K94" s="664">
        <f t="shared" si="27"/>
        <v>20</v>
      </c>
      <c r="L94" s="659">
        <f t="shared" si="28"/>
        <v>3</v>
      </c>
      <c r="M94" s="593">
        <f t="shared" si="29"/>
        <v>20</v>
      </c>
      <c r="N94" s="575"/>
      <c r="O94" s="344">
        <v>7</v>
      </c>
      <c r="P94" s="344">
        <v>8</v>
      </c>
      <c r="Q94" s="169">
        <v>5</v>
      </c>
      <c r="R94" s="169"/>
      <c r="S94" s="169"/>
      <c r="T94" s="168"/>
      <c r="U94" s="168"/>
      <c r="V94" s="168"/>
      <c r="W94" s="168"/>
      <c r="X94" s="237"/>
      <c r="Y94" s="168"/>
      <c r="Z94" s="168"/>
      <c r="AA94" s="168"/>
      <c r="AB94" s="184"/>
      <c r="AC94" s="533"/>
      <c r="AD94" s="489"/>
      <c r="AE94" s="486">
        <v>0.92708333333333337</v>
      </c>
      <c r="AF94" s="494" t="s">
        <v>411</v>
      </c>
      <c r="AG94" s="484"/>
      <c r="AH94" s="484"/>
      <c r="AI94" s="486"/>
      <c r="AJ94" s="486"/>
      <c r="AK94" s="486"/>
      <c r="AL94" s="486"/>
      <c r="AM94" s="486"/>
      <c r="AN94" s="489"/>
      <c r="AO94" s="484"/>
      <c r="AP94" s="486"/>
      <c r="AQ94" s="516"/>
      <c r="AR94" s="225"/>
    </row>
    <row r="95" spans="1:45" x14ac:dyDescent="0.25">
      <c r="A95" s="515">
        <v>6</v>
      </c>
      <c r="B95" s="686"/>
      <c r="C95" s="306" t="s">
        <v>93</v>
      </c>
      <c r="D95" s="11">
        <v>1985</v>
      </c>
      <c r="E95" s="11">
        <f t="shared" si="26"/>
        <v>40</v>
      </c>
      <c r="F95" s="88" t="s">
        <v>24</v>
      </c>
      <c r="G95" s="304" t="s">
        <v>80</v>
      </c>
      <c r="H95" s="503"/>
      <c r="I95" s="616">
        <v>9</v>
      </c>
      <c r="J95" s="506" t="s">
        <v>276</v>
      </c>
      <c r="K95" s="664">
        <f t="shared" si="27"/>
        <v>13</v>
      </c>
      <c r="L95" s="659">
        <f t="shared" si="28"/>
        <v>3</v>
      </c>
      <c r="M95" s="593">
        <f t="shared" si="29"/>
        <v>13</v>
      </c>
      <c r="N95" s="586">
        <v>7</v>
      </c>
      <c r="O95" s="169">
        <v>5</v>
      </c>
      <c r="P95" s="202"/>
      <c r="Q95" s="202">
        <v>1</v>
      </c>
      <c r="R95" s="202"/>
      <c r="S95" s="202"/>
      <c r="T95" s="481"/>
      <c r="U95" s="481"/>
      <c r="V95" s="481"/>
      <c r="W95" s="481"/>
      <c r="X95" s="482"/>
      <c r="Y95" s="481"/>
      <c r="Z95" s="481"/>
      <c r="AA95" s="481"/>
      <c r="AB95" s="526"/>
      <c r="AC95" s="532" t="s">
        <v>253</v>
      </c>
      <c r="AD95" s="485" t="s">
        <v>276</v>
      </c>
      <c r="AE95" s="489"/>
      <c r="AF95" s="494" t="s">
        <v>411</v>
      </c>
      <c r="AG95" s="484"/>
      <c r="AH95" s="484"/>
      <c r="AI95" s="486"/>
      <c r="AJ95" s="486"/>
      <c r="AK95" s="486"/>
      <c r="AL95" s="486"/>
      <c r="AM95" s="486"/>
      <c r="AN95" s="489"/>
      <c r="AO95" s="484"/>
      <c r="AP95" s="486"/>
      <c r="AQ95" s="516"/>
      <c r="AR95" s="225"/>
    </row>
    <row r="96" spans="1:45" x14ac:dyDescent="0.25">
      <c r="A96" s="515">
        <v>7</v>
      </c>
      <c r="B96" s="686"/>
      <c r="C96" s="90" t="s">
        <v>338</v>
      </c>
      <c r="D96" s="12">
        <v>1978</v>
      </c>
      <c r="E96" s="11">
        <f t="shared" si="26"/>
        <v>47</v>
      </c>
      <c r="F96" s="307" t="s">
        <v>354</v>
      </c>
      <c r="G96" s="304" t="s">
        <v>80</v>
      </c>
      <c r="H96" s="503"/>
      <c r="I96" s="616">
        <v>5</v>
      </c>
      <c r="J96" s="505">
        <f>MIN(AC96:AQ96)</f>
        <v>0.95</v>
      </c>
      <c r="K96" s="664">
        <f t="shared" si="27"/>
        <v>7</v>
      </c>
      <c r="L96" s="659">
        <f t="shared" si="28"/>
        <v>1</v>
      </c>
      <c r="M96" s="593">
        <f t="shared" si="29"/>
        <v>7</v>
      </c>
      <c r="N96" s="591"/>
      <c r="O96" s="169"/>
      <c r="P96" s="169"/>
      <c r="Q96" s="169">
        <v>7</v>
      </c>
      <c r="R96" s="169"/>
      <c r="S96" s="169"/>
      <c r="T96" s="168"/>
      <c r="U96" s="168"/>
      <c r="V96" s="168"/>
      <c r="W96" s="168"/>
      <c r="X96" s="237"/>
      <c r="Y96" s="168"/>
      <c r="Z96" s="168"/>
      <c r="AA96" s="168"/>
      <c r="AB96" s="184"/>
      <c r="AC96" s="532"/>
      <c r="AD96" s="489"/>
      <c r="AE96" s="489"/>
      <c r="AF96" s="484">
        <v>0.95</v>
      </c>
      <c r="AG96" s="484"/>
      <c r="AH96" s="484"/>
      <c r="AI96" s="486"/>
      <c r="AJ96" s="486"/>
      <c r="AK96" s="486"/>
      <c r="AL96" s="486"/>
      <c r="AM96" s="486"/>
      <c r="AN96" s="489"/>
      <c r="AO96" s="484"/>
      <c r="AP96" s="486"/>
      <c r="AQ96" s="516"/>
      <c r="AR96" s="225"/>
    </row>
    <row r="97" spans="1:45" x14ac:dyDescent="0.25">
      <c r="A97" s="515">
        <v>8</v>
      </c>
      <c r="B97" s="686"/>
      <c r="C97" s="306" t="s">
        <v>389</v>
      </c>
      <c r="D97" s="11">
        <v>1976</v>
      </c>
      <c r="E97" s="11">
        <f t="shared" si="26"/>
        <v>49</v>
      </c>
      <c r="F97" s="92" t="s">
        <v>84</v>
      </c>
      <c r="G97" s="304" t="s">
        <v>80</v>
      </c>
      <c r="H97" s="623" t="s">
        <v>20</v>
      </c>
      <c r="I97" s="616">
        <v>7</v>
      </c>
      <c r="J97" s="506" t="s">
        <v>261</v>
      </c>
      <c r="K97" s="664">
        <f t="shared" si="27"/>
        <v>7</v>
      </c>
      <c r="L97" s="659">
        <f t="shared" si="28"/>
        <v>1</v>
      </c>
      <c r="M97" s="593">
        <f t="shared" si="29"/>
        <v>7</v>
      </c>
      <c r="N97" s="591"/>
      <c r="O97" s="169">
        <v>7</v>
      </c>
      <c r="P97" s="169"/>
      <c r="Q97" s="169"/>
      <c r="R97" s="169"/>
      <c r="S97" s="169"/>
      <c r="T97" s="168"/>
      <c r="U97" s="168"/>
      <c r="V97" s="168"/>
      <c r="W97" s="168"/>
      <c r="X97" s="237"/>
      <c r="Y97" s="168"/>
      <c r="Z97" s="168"/>
      <c r="AA97" s="168"/>
      <c r="AB97" s="184"/>
      <c r="AC97" s="532"/>
      <c r="AD97" s="489" t="s">
        <v>261</v>
      </c>
      <c r="AE97" s="489"/>
      <c r="AF97" s="484"/>
      <c r="AG97" s="484"/>
      <c r="AH97" s="484"/>
      <c r="AI97" s="486"/>
      <c r="AJ97" s="486"/>
      <c r="AK97" s="486"/>
      <c r="AL97" s="486"/>
      <c r="AM97" s="486"/>
      <c r="AN97" s="489"/>
      <c r="AO97" s="484"/>
      <c r="AP97" s="486"/>
      <c r="AQ97" s="516"/>
      <c r="AR97" s="225"/>
    </row>
    <row r="98" spans="1:45" x14ac:dyDescent="0.25">
      <c r="A98" s="515">
        <v>9</v>
      </c>
      <c r="B98" s="686"/>
      <c r="C98" s="312" t="s">
        <v>388</v>
      </c>
      <c r="D98" s="12">
        <v>1990</v>
      </c>
      <c r="E98" s="10">
        <f t="shared" si="26"/>
        <v>35</v>
      </c>
      <c r="F98" s="92" t="s">
        <v>289</v>
      </c>
      <c r="G98" s="304" t="s">
        <v>80</v>
      </c>
      <c r="H98" s="623" t="s">
        <v>20</v>
      </c>
      <c r="I98" s="603">
        <v>8</v>
      </c>
      <c r="J98" s="506" t="s">
        <v>244</v>
      </c>
      <c r="K98" s="664">
        <f t="shared" si="27"/>
        <v>6</v>
      </c>
      <c r="L98" s="659">
        <f t="shared" si="28"/>
        <v>1</v>
      </c>
      <c r="M98" s="593">
        <f t="shared" si="29"/>
        <v>6</v>
      </c>
      <c r="N98" s="575"/>
      <c r="O98" s="344">
        <v>6</v>
      </c>
      <c r="P98" s="169"/>
      <c r="Q98" s="169"/>
      <c r="R98" s="169"/>
      <c r="S98" s="169"/>
      <c r="T98" s="168"/>
      <c r="U98" s="168"/>
      <c r="V98" s="168"/>
      <c r="W98" s="168"/>
      <c r="X98" s="237"/>
      <c r="Y98" s="168"/>
      <c r="Z98" s="168"/>
      <c r="AA98" s="168"/>
      <c r="AB98" s="184"/>
      <c r="AC98" s="533"/>
      <c r="AD98" s="489" t="s">
        <v>244</v>
      </c>
      <c r="AE98" s="489"/>
      <c r="AF98" s="484"/>
      <c r="AG98" s="489"/>
      <c r="AH98" s="489"/>
      <c r="AI98" s="486"/>
      <c r="AJ98" s="486"/>
      <c r="AK98" s="486"/>
      <c r="AL98" s="486"/>
      <c r="AM98" s="484"/>
      <c r="AN98" s="484"/>
      <c r="AO98" s="484"/>
      <c r="AP98" s="496"/>
      <c r="AQ98" s="519"/>
      <c r="AR98" s="225"/>
    </row>
    <row r="99" spans="1:45" x14ac:dyDescent="0.25">
      <c r="A99" s="515">
        <v>10</v>
      </c>
      <c r="B99" s="686"/>
      <c r="C99" s="306" t="s">
        <v>390</v>
      </c>
      <c r="D99" s="11">
        <v>1984</v>
      </c>
      <c r="E99" s="11">
        <f t="shared" si="26"/>
        <v>41</v>
      </c>
      <c r="F99" s="92" t="s">
        <v>391</v>
      </c>
      <c r="G99" s="304" t="s">
        <v>80</v>
      </c>
      <c r="H99" s="623" t="s">
        <v>20</v>
      </c>
      <c r="I99" s="616">
        <v>10</v>
      </c>
      <c r="J99" s="506" t="s">
        <v>284</v>
      </c>
      <c r="K99" s="664">
        <f t="shared" si="27"/>
        <v>4</v>
      </c>
      <c r="L99" s="659">
        <f t="shared" si="28"/>
        <v>1</v>
      </c>
      <c r="M99" s="593">
        <f t="shared" si="29"/>
        <v>4</v>
      </c>
      <c r="N99" s="591"/>
      <c r="O99" s="169">
        <v>4</v>
      </c>
      <c r="P99" s="169"/>
      <c r="Q99" s="169"/>
      <c r="R99" s="169"/>
      <c r="S99" s="169"/>
      <c r="T99" s="168"/>
      <c r="U99" s="168"/>
      <c r="V99" s="168"/>
      <c r="W99" s="168"/>
      <c r="X99" s="237"/>
      <c r="Y99" s="168"/>
      <c r="Z99" s="168"/>
      <c r="AA99" s="168"/>
      <c r="AB99" s="184"/>
      <c r="AC99" s="532"/>
      <c r="AD99" s="489" t="s">
        <v>284</v>
      </c>
      <c r="AE99" s="489"/>
      <c r="AF99" s="489"/>
      <c r="AG99" s="489"/>
      <c r="AH99" s="489"/>
      <c r="AI99" s="486"/>
      <c r="AJ99" s="486"/>
      <c r="AK99" s="486"/>
      <c r="AL99" s="486"/>
      <c r="AM99" s="484"/>
      <c r="AN99" s="484"/>
      <c r="AO99" s="484"/>
      <c r="AP99" s="496"/>
      <c r="AQ99" s="519"/>
      <c r="AR99" s="225"/>
    </row>
    <row r="100" spans="1:45" x14ac:dyDescent="0.25">
      <c r="A100" s="515">
        <v>11</v>
      </c>
      <c r="B100" s="686"/>
      <c r="C100" s="90" t="s">
        <v>236</v>
      </c>
      <c r="D100" s="12">
        <v>1977</v>
      </c>
      <c r="E100" s="11">
        <f t="shared" si="26"/>
        <v>48</v>
      </c>
      <c r="F100" s="95" t="s">
        <v>320</v>
      </c>
      <c r="G100" s="304" t="s">
        <v>80</v>
      </c>
      <c r="H100" s="503"/>
      <c r="I100" s="616"/>
      <c r="J100" s="505" t="s">
        <v>19</v>
      </c>
      <c r="K100" s="664">
        <f t="shared" si="27"/>
        <v>4</v>
      </c>
      <c r="L100" s="659">
        <f t="shared" si="28"/>
        <v>1</v>
      </c>
      <c r="M100" s="593">
        <f t="shared" si="29"/>
        <v>4</v>
      </c>
      <c r="N100" s="591"/>
      <c r="O100" s="169"/>
      <c r="P100" s="169"/>
      <c r="Q100" s="169">
        <v>4</v>
      </c>
      <c r="R100" s="169"/>
      <c r="S100" s="169"/>
      <c r="T100" s="168"/>
      <c r="U100" s="168"/>
      <c r="V100" s="168"/>
      <c r="W100" s="168"/>
      <c r="X100" s="237"/>
      <c r="Y100" s="168"/>
      <c r="Z100" s="168"/>
      <c r="AA100" s="168"/>
      <c r="AB100" s="184"/>
      <c r="AC100" s="532"/>
      <c r="AD100" s="489"/>
      <c r="AE100" s="489"/>
      <c r="AF100" s="494" t="s">
        <v>411</v>
      </c>
      <c r="AG100" s="489"/>
      <c r="AH100" s="489"/>
      <c r="AI100" s="486"/>
      <c r="AJ100" s="486"/>
      <c r="AK100" s="486"/>
      <c r="AL100" s="486"/>
      <c r="AM100" s="484"/>
      <c r="AN100" s="484"/>
      <c r="AO100" s="484"/>
      <c r="AP100" s="496"/>
      <c r="AQ100" s="519"/>
      <c r="AR100" s="225"/>
    </row>
    <row r="101" spans="1:45" x14ac:dyDescent="0.25">
      <c r="A101" s="515">
        <v>12</v>
      </c>
      <c r="B101" s="686"/>
      <c r="C101" s="90" t="s">
        <v>419</v>
      </c>
      <c r="D101" s="12">
        <v>1979</v>
      </c>
      <c r="E101" s="11">
        <f t="shared" si="26"/>
        <v>46</v>
      </c>
      <c r="F101" s="94"/>
      <c r="G101" s="304" t="s">
        <v>80</v>
      </c>
      <c r="H101" s="503"/>
      <c r="I101" s="616"/>
      <c r="J101" s="505" t="s">
        <v>19</v>
      </c>
      <c r="K101" s="664">
        <f t="shared" si="27"/>
        <v>3</v>
      </c>
      <c r="L101" s="659">
        <f t="shared" si="28"/>
        <v>1</v>
      </c>
      <c r="M101" s="593">
        <f t="shared" si="29"/>
        <v>3</v>
      </c>
      <c r="N101" s="591"/>
      <c r="O101" s="169"/>
      <c r="P101" s="169"/>
      <c r="Q101" s="169">
        <v>3</v>
      </c>
      <c r="R101" s="169"/>
      <c r="S101" s="169"/>
      <c r="T101" s="168"/>
      <c r="U101" s="168"/>
      <c r="V101" s="168"/>
      <c r="W101" s="168"/>
      <c r="X101" s="237"/>
      <c r="Y101" s="168"/>
      <c r="Z101" s="168"/>
      <c r="AA101" s="168"/>
      <c r="AB101" s="184"/>
      <c r="AC101" s="532"/>
      <c r="AD101" s="489"/>
      <c r="AE101" s="489"/>
      <c r="AF101" s="494" t="s">
        <v>411</v>
      </c>
      <c r="AG101" s="489"/>
      <c r="AH101" s="489"/>
      <c r="AI101" s="486"/>
      <c r="AJ101" s="486"/>
      <c r="AK101" s="486"/>
      <c r="AL101" s="486"/>
      <c r="AM101" s="484"/>
      <c r="AN101" s="484"/>
      <c r="AO101" s="484"/>
      <c r="AP101" s="496"/>
      <c r="AQ101" s="519"/>
      <c r="AR101" s="225"/>
    </row>
    <row r="102" spans="1:45" x14ac:dyDescent="0.25">
      <c r="A102" s="515">
        <v>13</v>
      </c>
      <c r="B102" s="686"/>
      <c r="C102" s="90" t="s">
        <v>91</v>
      </c>
      <c r="D102" s="12">
        <v>1977</v>
      </c>
      <c r="E102" s="11">
        <f t="shared" si="26"/>
        <v>48</v>
      </c>
      <c r="F102" s="93" t="s">
        <v>16</v>
      </c>
      <c r="G102" s="304" t="s">
        <v>80</v>
      </c>
      <c r="H102" s="503"/>
      <c r="I102" s="616"/>
      <c r="J102" s="506" t="s">
        <v>19</v>
      </c>
      <c r="K102" s="664">
        <f t="shared" si="27"/>
        <v>2</v>
      </c>
      <c r="L102" s="659">
        <f t="shared" si="28"/>
        <v>1</v>
      </c>
      <c r="M102" s="593">
        <f t="shared" si="29"/>
        <v>2</v>
      </c>
      <c r="N102" s="591"/>
      <c r="O102" s="169"/>
      <c r="P102" s="169"/>
      <c r="Q102" s="169">
        <v>2</v>
      </c>
      <c r="R102" s="169"/>
      <c r="S102" s="169"/>
      <c r="T102" s="168"/>
      <c r="U102" s="168"/>
      <c r="V102" s="168"/>
      <c r="W102" s="168"/>
      <c r="X102" s="237"/>
      <c r="Y102" s="168"/>
      <c r="Z102" s="168"/>
      <c r="AA102" s="168"/>
      <c r="AB102" s="184"/>
      <c r="AC102" s="532"/>
      <c r="AD102" s="489"/>
      <c r="AE102" s="489"/>
      <c r="AF102" s="497" t="s">
        <v>411</v>
      </c>
      <c r="AG102" s="489"/>
      <c r="AH102" s="489"/>
      <c r="AI102" s="486"/>
      <c r="AJ102" s="486"/>
      <c r="AK102" s="486"/>
      <c r="AL102" s="486"/>
      <c r="AM102" s="484"/>
      <c r="AN102" s="484"/>
      <c r="AO102" s="484"/>
      <c r="AP102" s="496"/>
      <c r="AQ102" s="519"/>
      <c r="AR102" s="225"/>
    </row>
    <row r="103" spans="1:45" x14ac:dyDescent="0.25">
      <c r="A103" s="515">
        <v>14</v>
      </c>
      <c r="B103" s="686"/>
      <c r="C103" s="90" t="s">
        <v>94</v>
      </c>
      <c r="D103" s="12">
        <v>1976</v>
      </c>
      <c r="E103" s="11">
        <f t="shared" si="26"/>
        <v>49</v>
      </c>
      <c r="F103" s="92" t="s">
        <v>333</v>
      </c>
      <c r="G103" s="304" t="s">
        <v>80</v>
      </c>
      <c r="H103" s="503"/>
      <c r="I103" s="616"/>
      <c r="J103" s="506" t="s">
        <v>19</v>
      </c>
      <c r="K103" s="664">
        <f t="shared" si="27"/>
        <v>1</v>
      </c>
      <c r="L103" s="659">
        <f t="shared" si="28"/>
        <v>1</v>
      </c>
      <c r="M103" s="593">
        <f t="shared" si="29"/>
        <v>1</v>
      </c>
      <c r="N103" s="591"/>
      <c r="O103" s="169"/>
      <c r="P103" s="169"/>
      <c r="Q103" s="169">
        <v>1</v>
      </c>
      <c r="R103" s="169"/>
      <c r="S103" s="169"/>
      <c r="T103" s="168"/>
      <c r="U103" s="168"/>
      <c r="V103" s="168"/>
      <c r="W103" s="168"/>
      <c r="X103" s="237"/>
      <c r="Y103" s="168"/>
      <c r="Z103" s="168"/>
      <c r="AA103" s="168"/>
      <c r="AB103" s="184"/>
      <c r="AC103" s="532"/>
      <c r="AD103" s="489"/>
      <c r="AE103" s="489"/>
      <c r="AF103" s="497" t="s">
        <v>411</v>
      </c>
      <c r="AG103" s="489"/>
      <c r="AH103" s="489"/>
      <c r="AI103" s="486"/>
      <c r="AJ103" s="486"/>
      <c r="AK103" s="486"/>
      <c r="AL103" s="486"/>
      <c r="AM103" s="484"/>
      <c r="AN103" s="484"/>
      <c r="AO103" s="484"/>
      <c r="AP103" s="496"/>
      <c r="AQ103" s="519"/>
      <c r="AR103" s="225"/>
    </row>
    <row r="104" spans="1:45" x14ac:dyDescent="0.25">
      <c r="A104" s="515">
        <v>15</v>
      </c>
      <c r="B104" s="686"/>
      <c r="C104" s="90" t="s">
        <v>277</v>
      </c>
      <c r="D104" s="12">
        <v>1976</v>
      </c>
      <c r="E104" s="11">
        <f t="shared" si="26"/>
        <v>49</v>
      </c>
      <c r="F104" s="92"/>
      <c r="G104" s="304" t="s">
        <v>80</v>
      </c>
      <c r="H104" s="503"/>
      <c r="I104" s="616"/>
      <c r="J104" s="506" t="s">
        <v>19</v>
      </c>
      <c r="K104" s="664">
        <f t="shared" si="27"/>
        <v>1</v>
      </c>
      <c r="L104" s="659">
        <f t="shared" si="28"/>
        <v>1</v>
      </c>
      <c r="M104" s="593">
        <f t="shared" si="29"/>
        <v>1</v>
      </c>
      <c r="N104" s="591"/>
      <c r="O104" s="169"/>
      <c r="P104" s="169"/>
      <c r="Q104" s="169">
        <v>1</v>
      </c>
      <c r="R104" s="169"/>
      <c r="S104" s="169"/>
      <c r="T104" s="168"/>
      <c r="U104" s="168"/>
      <c r="V104" s="168"/>
      <c r="W104" s="168"/>
      <c r="X104" s="237"/>
      <c r="Y104" s="168"/>
      <c r="Z104" s="168"/>
      <c r="AA104" s="168"/>
      <c r="AB104" s="184"/>
      <c r="AC104" s="532"/>
      <c r="AD104" s="489"/>
      <c r="AE104" s="489"/>
      <c r="AF104" s="497" t="s">
        <v>411</v>
      </c>
      <c r="AG104" s="489"/>
      <c r="AH104" s="489"/>
      <c r="AI104" s="486"/>
      <c r="AJ104" s="486"/>
      <c r="AK104" s="486"/>
      <c r="AL104" s="486"/>
      <c r="AM104" s="484"/>
      <c r="AN104" s="484"/>
      <c r="AO104" s="484"/>
      <c r="AP104" s="496"/>
      <c r="AQ104" s="519"/>
      <c r="AR104" s="225"/>
    </row>
    <row r="105" spans="1:45" x14ac:dyDescent="0.25">
      <c r="A105" s="515">
        <v>16</v>
      </c>
      <c r="B105" s="686"/>
      <c r="C105" s="90" t="s">
        <v>424</v>
      </c>
      <c r="D105" s="12">
        <v>1981</v>
      </c>
      <c r="E105" s="11">
        <f t="shared" si="26"/>
        <v>44</v>
      </c>
      <c r="F105" s="92" t="s">
        <v>445</v>
      </c>
      <c r="G105" s="304" t="s">
        <v>80</v>
      </c>
      <c r="H105" s="623" t="s">
        <v>314</v>
      </c>
      <c r="I105" s="616"/>
      <c r="J105" s="506" t="s">
        <v>19</v>
      </c>
      <c r="K105" s="664">
        <f t="shared" si="27"/>
        <v>1</v>
      </c>
      <c r="L105" s="659">
        <f t="shared" si="28"/>
        <v>1</v>
      </c>
      <c r="M105" s="593">
        <f t="shared" si="29"/>
        <v>1</v>
      </c>
      <c r="N105" s="591"/>
      <c r="O105" s="169"/>
      <c r="P105" s="169"/>
      <c r="Q105" s="169">
        <v>1</v>
      </c>
      <c r="R105" s="169"/>
      <c r="S105" s="169"/>
      <c r="T105" s="168"/>
      <c r="U105" s="168"/>
      <c r="V105" s="168"/>
      <c r="W105" s="168"/>
      <c r="X105" s="237"/>
      <c r="Y105" s="168"/>
      <c r="Z105" s="168"/>
      <c r="AA105" s="168"/>
      <c r="AB105" s="184"/>
      <c r="AC105" s="532"/>
      <c r="AD105" s="489"/>
      <c r="AE105" s="489"/>
      <c r="AF105" s="497" t="s">
        <v>411</v>
      </c>
      <c r="AG105" s="489"/>
      <c r="AH105" s="489"/>
      <c r="AI105" s="486"/>
      <c r="AJ105" s="486"/>
      <c r="AK105" s="486"/>
      <c r="AL105" s="486"/>
      <c r="AM105" s="484"/>
      <c r="AN105" s="484"/>
      <c r="AO105" s="484"/>
      <c r="AP105" s="496"/>
      <c r="AQ105" s="519"/>
      <c r="AR105" s="225"/>
    </row>
    <row r="106" spans="1:45" x14ac:dyDescent="0.25">
      <c r="A106" s="515">
        <v>17</v>
      </c>
      <c r="B106" s="687"/>
      <c r="C106" s="306"/>
      <c r="D106" s="11"/>
      <c r="E106" s="11"/>
      <c r="F106" s="92"/>
      <c r="G106" s="304" t="s">
        <v>80</v>
      </c>
      <c r="H106" s="503"/>
      <c r="I106" s="616"/>
      <c r="J106" s="596"/>
      <c r="K106" s="665"/>
      <c r="L106" s="659"/>
      <c r="M106" s="593"/>
      <c r="N106" s="591"/>
      <c r="O106" s="169"/>
      <c r="P106" s="169"/>
      <c r="Q106" s="169"/>
      <c r="R106" s="169"/>
      <c r="S106" s="169"/>
      <c r="T106" s="168"/>
      <c r="U106" s="168"/>
      <c r="V106" s="168"/>
      <c r="W106" s="168"/>
      <c r="X106" s="237"/>
      <c r="Y106" s="168"/>
      <c r="Z106" s="168"/>
      <c r="AA106" s="168"/>
      <c r="AB106" s="184"/>
      <c r="AC106" s="532"/>
      <c r="AD106" s="489"/>
      <c r="AE106" s="489"/>
      <c r="AF106" s="489"/>
      <c r="AG106" s="489"/>
      <c r="AH106" s="489"/>
      <c r="AI106" s="486"/>
      <c r="AJ106" s="486"/>
      <c r="AK106" s="486"/>
      <c r="AL106" s="486"/>
      <c r="AM106" s="484"/>
      <c r="AN106" s="484"/>
      <c r="AO106" s="484"/>
      <c r="AP106" s="496"/>
      <c r="AQ106" s="519"/>
      <c r="AR106" s="225"/>
    </row>
    <row r="107" spans="1:45" ht="14.4" thickBot="1" x14ac:dyDescent="0.3">
      <c r="A107" s="537">
        <v>16</v>
      </c>
      <c r="B107" s="397" t="s">
        <v>80</v>
      </c>
      <c r="C107" s="538" t="s">
        <v>95</v>
      </c>
      <c r="D107" s="539"/>
      <c r="E107" s="539"/>
      <c r="F107" s="540"/>
      <c r="G107" s="541" t="s">
        <v>80</v>
      </c>
      <c r="H107" s="541"/>
      <c r="I107" s="607"/>
      <c r="J107" s="542"/>
      <c r="K107" s="666" t="s">
        <v>19</v>
      </c>
      <c r="L107" s="660"/>
      <c r="M107" s="594"/>
      <c r="N107" s="585">
        <f>COUNTIF(N90:N105,"&gt;-1")</f>
        <v>4</v>
      </c>
      <c r="O107" s="543">
        <f>COUNTIF(O90:O105,"&gt;-1")</f>
        <v>9</v>
      </c>
      <c r="P107" s="543">
        <f>COUNTIF(P90:P105,"&gt;-1")</f>
        <v>5</v>
      </c>
      <c r="Q107" s="543">
        <f>COUNTIF(Q90:Q105,"&gt;-1")</f>
        <v>13</v>
      </c>
      <c r="R107" s="543">
        <f>COUNTIF(R90:R105,"&gt;-1")</f>
        <v>4</v>
      </c>
      <c r="S107" s="543">
        <f t="shared" ref="S107:AB107" si="30">COUNTIF(S90:S98,"&gt;-1")</f>
        <v>2</v>
      </c>
      <c r="T107" s="544">
        <f t="shared" si="30"/>
        <v>2</v>
      </c>
      <c r="U107" s="544">
        <f t="shared" si="30"/>
        <v>2</v>
      </c>
      <c r="V107" s="544">
        <f t="shared" si="30"/>
        <v>0</v>
      </c>
      <c r="W107" s="544">
        <f t="shared" si="30"/>
        <v>0</v>
      </c>
      <c r="X107" s="544">
        <f t="shared" si="30"/>
        <v>0</v>
      </c>
      <c r="Y107" s="544">
        <f t="shared" si="30"/>
        <v>0</v>
      </c>
      <c r="Z107" s="544">
        <f t="shared" si="30"/>
        <v>0</v>
      </c>
      <c r="AA107" s="544">
        <f t="shared" si="30"/>
        <v>0</v>
      </c>
      <c r="AB107" s="545">
        <f t="shared" si="30"/>
        <v>0</v>
      </c>
      <c r="AC107" s="555"/>
      <c r="AD107" s="556"/>
      <c r="AE107" s="557"/>
      <c r="AF107" s="557"/>
      <c r="AG107" s="557"/>
      <c r="AH107" s="557"/>
      <c r="AI107" s="557"/>
      <c r="AJ107" s="557"/>
      <c r="AK107" s="557"/>
      <c r="AL107" s="557"/>
      <c r="AM107" s="557"/>
      <c r="AN107" s="557"/>
      <c r="AO107" s="557"/>
      <c r="AP107" s="557"/>
      <c r="AQ107" s="558"/>
      <c r="AR107" s="225"/>
    </row>
    <row r="108" spans="1:45" ht="14.4" thickBot="1" x14ac:dyDescent="0.3">
      <c r="A108" s="510" t="s">
        <v>0</v>
      </c>
      <c r="B108" s="511" t="s">
        <v>1</v>
      </c>
      <c r="C108" s="512" t="s">
        <v>2</v>
      </c>
      <c r="D108" s="511" t="s">
        <v>3</v>
      </c>
      <c r="E108" s="511" t="s">
        <v>375</v>
      </c>
      <c r="F108" s="512" t="s">
        <v>4</v>
      </c>
      <c r="G108" s="511" t="s">
        <v>1</v>
      </c>
      <c r="H108" s="600" t="s">
        <v>331</v>
      </c>
      <c r="I108" s="611" t="s">
        <v>5</v>
      </c>
      <c r="J108" s="504" t="s">
        <v>6</v>
      </c>
      <c r="K108" s="663" t="s">
        <v>326</v>
      </c>
      <c r="L108" s="658" t="s">
        <v>7</v>
      </c>
      <c r="M108" s="592" t="s">
        <v>8</v>
      </c>
      <c r="N108" s="582">
        <v>1</v>
      </c>
      <c r="O108" s="513">
        <v>2</v>
      </c>
      <c r="P108" s="565">
        <v>3</v>
      </c>
      <c r="Q108" s="513">
        <v>4</v>
      </c>
      <c r="R108" s="513">
        <v>5</v>
      </c>
      <c r="S108" s="513">
        <v>6</v>
      </c>
      <c r="T108" s="597">
        <v>7</v>
      </c>
      <c r="U108" s="597">
        <v>8</v>
      </c>
      <c r="V108" s="597">
        <v>9</v>
      </c>
      <c r="W108" s="597">
        <v>10</v>
      </c>
      <c r="X108" s="598">
        <v>11</v>
      </c>
      <c r="Y108" s="597">
        <v>12</v>
      </c>
      <c r="Z108" s="597">
        <v>13</v>
      </c>
      <c r="AA108" s="597">
        <v>14</v>
      </c>
      <c r="AB108" s="525">
        <v>15</v>
      </c>
      <c r="AC108" s="561" t="s">
        <v>10</v>
      </c>
      <c r="AD108" s="513" t="s">
        <v>11</v>
      </c>
      <c r="AE108" s="565" t="s">
        <v>12</v>
      </c>
      <c r="AF108" s="513" t="s">
        <v>13</v>
      </c>
      <c r="AG108" s="514" t="s">
        <v>14</v>
      </c>
      <c r="AH108" s="514" t="s">
        <v>316</v>
      </c>
      <c r="AI108" s="416" t="s">
        <v>301</v>
      </c>
      <c r="AJ108" s="416" t="s">
        <v>302</v>
      </c>
      <c r="AK108" s="416" t="s">
        <v>303</v>
      </c>
      <c r="AL108" s="416" t="s">
        <v>304</v>
      </c>
      <c r="AM108" s="416" t="s">
        <v>305</v>
      </c>
      <c r="AN108" s="416" t="s">
        <v>306</v>
      </c>
      <c r="AO108" s="416" t="s">
        <v>327</v>
      </c>
      <c r="AP108" s="416" t="s">
        <v>328</v>
      </c>
      <c r="AQ108" s="599" t="s">
        <v>329</v>
      </c>
      <c r="AR108" s="225"/>
      <c r="AS108" s="13"/>
    </row>
    <row r="109" spans="1:45" ht="14.4" thickBot="1" x14ac:dyDescent="0.3">
      <c r="A109" s="515">
        <v>1</v>
      </c>
      <c r="B109" s="701"/>
      <c r="C109" s="306" t="s">
        <v>82</v>
      </c>
      <c r="D109" s="12">
        <v>1975</v>
      </c>
      <c r="E109" s="11">
        <f t="shared" ref="E109:E117" si="31">SUM(2025-D109)</f>
        <v>50</v>
      </c>
      <c r="F109" s="93" t="s">
        <v>16</v>
      </c>
      <c r="G109" s="304" t="s">
        <v>96</v>
      </c>
      <c r="H109" s="603"/>
      <c r="I109" s="633">
        <v>2</v>
      </c>
      <c r="J109" s="505">
        <f>MIN(AC109:AQ109)</f>
        <v>0.88611111111111107</v>
      </c>
      <c r="K109" s="664">
        <f t="shared" ref="K109:K117" si="32">IF(COUNTIF(N109:AB109,"&gt;=0")&lt;11,SUM(N109:AB109),SUM(LARGE(N109:AB109,1),LARGE(N109:AB109,2),LARGE(N109:AB109,3),LARGE(N109:AB109,4),LARGE(N109:AB109,5),LARGE(N109:AB109,6),LARGE(N109:AB109,7),LARGE(N109:AB109,8),LARGE(N109:AB109,9),LARGE(N109:AB109,10)))</f>
        <v>70</v>
      </c>
      <c r="L109" s="661">
        <f t="shared" ref="L109:L117" si="33">SUM(COUNTIF(N109:AB109,"&gt;-1"))</f>
        <v>8</v>
      </c>
      <c r="M109" s="593">
        <f t="shared" ref="M109:M117" si="34">SUM(N109:AB109)</f>
        <v>70</v>
      </c>
      <c r="N109" s="586">
        <v>9</v>
      </c>
      <c r="O109" s="169">
        <v>9</v>
      </c>
      <c r="P109" s="202">
        <v>9</v>
      </c>
      <c r="Q109" s="202">
        <v>6</v>
      </c>
      <c r="R109" s="202">
        <v>9</v>
      </c>
      <c r="S109" s="202">
        <v>9</v>
      </c>
      <c r="T109" s="202">
        <v>9</v>
      </c>
      <c r="U109" s="82">
        <v>10</v>
      </c>
      <c r="V109" s="481"/>
      <c r="W109" s="481"/>
      <c r="X109" s="482"/>
      <c r="Y109" s="481"/>
      <c r="Z109" s="481"/>
      <c r="AA109" s="481"/>
      <c r="AB109" s="526"/>
      <c r="AC109" s="531">
        <v>0.88888888888888884</v>
      </c>
      <c r="AD109" s="502">
        <v>0.90208333333333335</v>
      </c>
      <c r="AE109" s="502">
        <v>0.93680555555555556</v>
      </c>
      <c r="AF109" s="497" t="s">
        <v>411</v>
      </c>
      <c r="AG109" s="486">
        <v>0.88611111111111107</v>
      </c>
      <c r="AH109" s="486">
        <v>0.9</v>
      </c>
      <c r="AI109" s="486">
        <v>0.9194444444444444</v>
      </c>
      <c r="AJ109" s="486">
        <v>0.90555555555555556</v>
      </c>
      <c r="AK109" s="489"/>
      <c r="AL109" s="484"/>
      <c r="AM109" s="486"/>
      <c r="AN109" s="489"/>
      <c r="AO109" s="484"/>
      <c r="AP109" s="484"/>
      <c r="AQ109" s="516"/>
      <c r="AR109" s="225"/>
    </row>
    <row r="110" spans="1:45" x14ac:dyDescent="0.25">
      <c r="A110" s="515">
        <v>2</v>
      </c>
      <c r="B110" s="701"/>
      <c r="C110" s="306" t="s">
        <v>90</v>
      </c>
      <c r="D110" s="12">
        <v>1975</v>
      </c>
      <c r="E110" s="11">
        <f t="shared" si="31"/>
        <v>50</v>
      </c>
      <c r="F110" s="93" t="s">
        <v>16</v>
      </c>
      <c r="G110" s="304" t="s">
        <v>96</v>
      </c>
      <c r="H110" s="503"/>
      <c r="I110" s="683">
        <v>1</v>
      </c>
      <c r="J110" s="505">
        <f>MIN(AC110:AQ110)</f>
        <v>0.81111111111111112</v>
      </c>
      <c r="K110" s="664">
        <f t="shared" si="32"/>
        <v>67</v>
      </c>
      <c r="L110" s="659">
        <f t="shared" si="33"/>
        <v>7</v>
      </c>
      <c r="M110" s="593">
        <f t="shared" si="34"/>
        <v>67</v>
      </c>
      <c r="N110" s="589">
        <v>10</v>
      </c>
      <c r="O110" s="82">
        <v>10</v>
      </c>
      <c r="P110" s="82">
        <v>10</v>
      </c>
      <c r="Q110" s="202">
        <v>7</v>
      </c>
      <c r="R110" s="82">
        <v>10</v>
      </c>
      <c r="S110" s="82">
        <v>10</v>
      </c>
      <c r="T110" s="82">
        <v>10</v>
      </c>
      <c r="U110" s="481"/>
      <c r="V110" s="481"/>
      <c r="W110" s="481"/>
      <c r="X110" s="482"/>
      <c r="Y110" s="481"/>
      <c r="Z110" s="481"/>
      <c r="AA110" s="481"/>
      <c r="AB110" s="526"/>
      <c r="AC110" s="531">
        <v>0.81319444444444444</v>
      </c>
      <c r="AD110" s="502">
        <v>0.82013888888888886</v>
      </c>
      <c r="AE110" s="502">
        <v>0.81111111111111112</v>
      </c>
      <c r="AF110" s="497" t="s">
        <v>411</v>
      </c>
      <c r="AG110" s="486">
        <v>0.84791666666666676</v>
      </c>
      <c r="AH110" s="486">
        <v>0.83263888888888893</v>
      </c>
      <c r="AI110" s="486">
        <v>0.87847222222222221</v>
      </c>
      <c r="AJ110" s="489"/>
      <c r="AK110" s="489"/>
      <c r="AL110" s="484"/>
      <c r="AM110" s="486"/>
      <c r="AN110" s="489"/>
      <c r="AO110" s="484"/>
      <c r="AP110" s="484"/>
      <c r="AQ110" s="516"/>
      <c r="AR110" s="225"/>
    </row>
    <row r="111" spans="1:45" x14ac:dyDescent="0.25">
      <c r="A111" s="515">
        <v>3</v>
      </c>
      <c r="B111" s="701"/>
      <c r="C111" s="310" t="s">
        <v>87</v>
      </c>
      <c r="D111" s="11">
        <v>1973</v>
      </c>
      <c r="E111" s="11">
        <f t="shared" si="31"/>
        <v>52</v>
      </c>
      <c r="F111" s="93" t="s">
        <v>16</v>
      </c>
      <c r="G111" s="304" t="s">
        <v>96</v>
      </c>
      <c r="H111" s="503"/>
      <c r="I111" s="603">
        <v>5</v>
      </c>
      <c r="J111" s="506" t="s">
        <v>223</v>
      </c>
      <c r="K111" s="664">
        <f t="shared" si="32"/>
        <v>47</v>
      </c>
      <c r="L111" s="659">
        <f t="shared" si="33"/>
        <v>6</v>
      </c>
      <c r="M111" s="593">
        <f t="shared" si="34"/>
        <v>47</v>
      </c>
      <c r="N111" s="586">
        <v>8</v>
      </c>
      <c r="O111" s="169">
        <v>8</v>
      </c>
      <c r="P111" s="202"/>
      <c r="Q111" s="202">
        <v>8</v>
      </c>
      <c r="R111" s="202"/>
      <c r="S111" s="202">
        <v>7</v>
      </c>
      <c r="T111" s="202">
        <v>8</v>
      </c>
      <c r="U111" s="202">
        <v>8</v>
      </c>
      <c r="V111" s="481"/>
      <c r="W111" s="481"/>
      <c r="X111" s="492"/>
      <c r="Y111" s="481"/>
      <c r="Z111" s="481"/>
      <c r="AA111" s="481"/>
      <c r="AB111" s="526"/>
      <c r="AC111" s="532" t="s">
        <v>256</v>
      </c>
      <c r="AD111" s="485" t="s">
        <v>223</v>
      </c>
      <c r="AE111" s="489"/>
      <c r="AF111" s="497" t="s">
        <v>411</v>
      </c>
      <c r="AG111" s="486"/>
      <c r="AH111" s="485" t="s">
        <v>285</v>
      </c>
      <c r="AI111" s="485" t="s">
        <v>271</v>
      </c>
      <c r="AJ111" s="485" t="s">
        <v>270</v>
      </c>
      <c r="AK111" s="489"/>
      <c r="AL111" s="484"/>
      <c r="AM111" s="486"/>
      <c r="AN111" s="489"/>
      <c r="AO111" s="484"/>
      <c r="AP111" s="484"/>
      <c r="AQ111" s="516"/>
      <c r="AR111" s="225"/>
    </row>
    <row r="112" spans="1:45" x14ac:dyDescent="0.25">
      <c r="A112" s="515">
        <v>4</v>
      </c>
      <c r="B112" s="701"/>
      <c r="C112" s="310" t="s">
        <v>97</v>
      </c>
      <c r="D112" s="11">
        <v>1969</v>
      </c>
      <c r="E112" s="11">
        <f t="shared" si="31"/>
        <v>56</v>
      </c>
      <c r="F112" s="102" t="s">
        <v>313</v>
      </c>
      <c r="G112" s="304" t="s">
        <v>96</v>
      </c>
      <c r="H112" s="503"/>
      <c r="I112" s="603">
        <v>3</v>
      </c>
      <c r="J112" s="506" t="s">
        <v>265</v>
      </c>
      <c r="K112" s="664">
        <f t="shared" si="32"/>
        <v>42</v>
      </c>
      <c r="L112" s="659">
        <f t="shared" si="33"/>
        <v>6</v>
      </c>
      <c r="M112" s="593">
        <f t="shared" si="34"/>
        <v>42</v>
      </c>
      <c r="N112" s="591"/>
      <c r="O112" s="169">
        <v>7</v>
      </c>
      <c r="P112" s="202">
        <v>8</v>
      </c>
      <c r="Q112" s="202">
        <v>4</v>
      </c>
      <c r="R112" s="202">
        <v>8</v>
      </c>
      <c r="S112" s="202">
        <v>8</v>
      </c>
      <c r="T112" s="202">
        <v>7</v>
      </c>
      <c r="U112" s="481"/>
      <c r="V112" s="481"/>
      <c r="W112" s="481"/>
      <c r="X112" s="492"/>
      <c r="Y112" s="481"/>
      <c r="Z112" s="481"/>
      <c r="AA112" s="481"/>
      <c r="AB112" s="526"/>
      <c r="AC112" s="532"/>
      <c r="AD112" s="489" t="s">
        <v>257</v>
      </c>
      <c r="AE112" s="489" t="s">
        <v>265</v>
      </c>
      <c r="AF112" s="497" t="s">
        <v>411</v>
      </c>
      <c r="AG112" s="489" t="s">
        <v>239</v>
      </c>
      <c r="AH112" s="489" t="s">
        <v>245</v>
      </c>
      <c r="AI112" s="635" t="s">
        <v>267</v>
      </c>
      <c r="AJ112" s="489"/>
      <c r="AK112" s="489"/>
      <c r="AL112" s="484"/>
      <c r="AM112" s="486"/>
      <c r="AN112" s="489"/>
      <c r="AO112" s="484"/>
      <c r="AP112" s="484"/>
      <c r="AQ112" s="516"/>
      <c r="AR112" s="225"/>
    </row>
    <row r="113" spans="1:44" x14ac:dyDescent="0.25">
      <c r="A113" s="515">
        <v>5</v>
      </c>
      <c r="B113" s="701"/>
      <c r="C113" s="92" t="s">
        <v>85</v>
      </c>
      <c r="D113" s="12">
        <v>1972</v>
      </c>
      <c r="E113" s="11">
        <f t="shared" si="31"/>
        <v>53</v>
      </c>
      <c r="F113" s="95" t="s">
        <v>22</v>
      </c>
      <c r="G113" s="304" t="s">
        <v>96</v>
      </c>
      <c r="H113" s="503"/>
      <c r="I113" s="616">
        <v>4</v>
      </c>
      <c r="J113" s="506" t="s">
        <v>88</v>
      </c>
      <c r="K113" s="664">
        <f t="shared" si="32"/>
        <v>14</v>
      </c>
      <c r="L113" s="659">
        <f t="shared" si="33"/>
        <v>2</v>
      </c>
      <c r="M113" s="593">
        <f t="shared" si="34"/>
        <v>14</v>
      </c>
      <c r="N113" s="591"/>
      <c r="O113" s="169"/>
      <c r="P113" s="202"/>
      <c r="Q113" s="202">
        <v>5</v>
      </c>
      <c r="R113" s="202"/>
      <c r="S113" s="202"/>
      <c r="T113" s="481"/>
      <c r="U113" s="202">
        <v>9</v>
      </c>
      <c r="V113" s="481"/>
      <c r="W113" s="481"/>
      <c r="X113" s="492"/>
      <c r="Y113" s="481"/>
      <c r="Z113" s="481"/>
      <c r="AA113" s="481"/>
      <c r="AB113" s="526"/>
      <c r="AC113" s="532"/>
      <c r="AD113" s="489"/>
      <c r="AE113" s="489"/>
      <c r="AF113" s="497" t="s">
        <v>411</v>
      </c>
      <c r="AG113" s="486"/>
      <c r="AH113" s="486"/>
      <c r="AI113" s="489"/>
      <c r="AJ113" s="485" t="s">
        <v>88</v>
      </c>
      <c r="AK113" s="489"/>
      <c r="AL113" s="484"/>
      <c r="AM113" s="486"/>
      <c r="AN113" s="489"/>
      <c r="AO113" s="484"/>
      <c r="AP113" s="484"/>
      <c r="AQ113" s="516"/>
      <c r="AR113" s="225"/>
    </row>
    <row r="114" spans="1:44" x14ac:dyDescent="0.25">
      <c r="A114" s="515">
        <v>6</v>
      </c>
      <c r="B114" s="701"/>
      <c r="C114" s="90" t="s">
        <v>416</v>
      </c>
      <c r="D114" s="12">
        <v>1974</v>
      </c>
      <c r="E114" s="11">
        <f t="shared" si="31"/>
        <v>51</v>
      </c>
      <c r="F114" s="92" t="s">
        <v>312</v>
      </c>
      <c r="G114" s="304" t="s">
        <v>96</v>
      </c>
      <c r="H114" s="623" t="s">
        <v>314</v>
      </c>
      <c r="I114" s="616"/>
      <c r="J114" s="506" t="s">
        <v>19</v>
      </c>
      <c r="K114" s="664">
        <f t="shared" si="32"/>
        <v>10</v>
      </c>
      <c r="L114" s="659">
        <f t="shared" si="33"/>
        <v>1</v>
      </c>
      <c r="M114" s="593">
        <f t="shared" si="34"/>
        <v>10</v>
      </c>
      <c r="N114" s="591"/>
      <c r="O114" s="169"/>
      <c r="P114" s="202"/>
      <c r="Q114" s="82">
        <v>10</v>
      </c>
      <c r="R114" s="202"/>
      <c r="S114" s="202"/>
      <c r="T114" s="481"/>
      <c r="U114" s="481"/>
      <c r="V114" s="481"/>
      <c r="W114" s="481"/>
      <c r="X114" s="492"/>
      <c r="Y114" s="481"/>
      <c r="Z114" s="481"/>
      <c r="AA114" s="481"/>
      <c r="AB114" s="526"/>
      <c r="AC114" s="532"/>
      <c r="AD114" s="489"/>
      <c r="AE114" s="489"/>
      <c r="AF114" s="497" t="s">
        <v>411</v>
      </c>
      <c r="AG114" s="486"/>
      <c r="AH114" s="486"/>
      <c r="AI114" s="489"/>
      <c r="AJ114" s="489"/>
      <c r="AK114" s="489"/>
      <c r="AL114" s="484"/>
      <c r="AM114" s="486"/>
      <c r="AN114" s="489"/>
      <c r="AO114" s="484"/>
      <c r="AP114" s="484"/>
      <c r="AQ114" s="516"/>
      <c r="AR114" s="225"/>
    </row>
    <row r="115" spans="1:44" x14ac:dyDescent="0.25">
      <c r="A115" s="515">
        <v>7</v>
      </c>
      <c r="B115" s="701"/>
      <c r="C115" s="90" t="s">
        <v>260</v>
      </c>
      <c r="D115" s="12">
        <v>1975</v>
      </c>
      <c r="E115" s="11">
        <f t="shared" si="31"/>
        <v>50</v>
      </c>
      <c r="F115" s="92" t="s">
        <v>19</v>
      </c>
      <c r="G115" s="304" t="s">
        <v>96</v>
      </c>
      <c r="H115" s="503"/>
      <c r="I115" s="616"/>
      <c r="J115" s="506" t="s">
        <v>19</v>
      </c>
      <c r="K115" s="664">
        <f t="shared" si="32"/>
        <v>9</v>
      </c>
      <c r="L115" s="659">
        <f t="shared" si="33"/>
        <v>1</v>
      </c>
      <c r="M115" s="593">
        <f t="shared" si="34"/>
        <v>9</v>
      </c>
      <c r="N115" s="591"/>
      <c r="O115" s="169"/>
      <c r="P115" s="202"/>
      <c r="Q115" s="202">
        <v>9</v>
      </c>
      <c r="R115" s="202"/>
      <c r="S115" s="202"/>
      <c r="T115" s="481"/>
      <c r="U115" s="481"/>
      <c r="V115" s="481"/>
      <c r="W115" s="481"/>
      <c r="X115" s="492"/>
      <c r="Y115" s="481"/>
      <c r="Z115" s="481"/>
      <c r="AA115" s="481"/>
      <c r="AB115" s="526"/>
      <c r="AC115" s="532"/>
      <c r="AD115" s="489"/>
      <c r="AE115" s="489"/>
      <c r="AF115" s="497" t="s">
        <v>411</v>
      </c>
      <c r="AG115" s="486"/>
      <c r="AH115" s="486"/>
      <c r="AI115" s="489"/>
      <c r="AJ115" s="489"/>
      <c r="AK115" s="489"/>
      <c r="AL115" s="484"/>
      <c r="AM115" s="486"/>
      <c r="AN115" s="489"/>
      <c r="AO115" s="484"/>
      <c r="AP115" s="484"/>
      <c r="AQ115" s="516"/>
      <c r="AR115" s="225"/>
    </row>
    <row r="116" spans="1:44" x14ac:dyDescent="0.25">
      <c r="A116" s="515">
        <v>8</v>
      </c>
      <c r="B116" s="701"/>
      <c r="C116" s="310" t="s">
        <v>86</v>
      </c>
      <c r="D116" s="11">
        <v>1974</v>
      </c>
      <c r="E116" s="11">
        <f t="shared" si="31"/>
        <v>51</v>
      </c>
      <c r="F116" s="88" t="s">
        <v>24</v>
      </c>
      <c r="G116" s="304" t="s">
        <v>96</v>
      </c>
      <c r="H116" s="503"/>
      <c r="I116" s="616"/>
      <c r="J116" s="506" t="s">
        <v>19</v>
      </c>
      <c r="K116" s="664">
        <f t="shared" si="32"/>
        <v>3</v>
      </c>
      <c r="L116" s="659">
        <f t="shared" si="33"/>
        <v>2</v>
      </c>
      <c r="M116" s="593">
        <f t="shared" si="34"/>
        <v>3</v>
      </c>
      <c r="N116" s="591"/>
      <c r="O116" s="169">
        <v>0</v>
      </c>
      <c r="P116" s="202"/>
      <c r="Q116" s="202">
        <v>3</v>
      </c>
      <c r="R116" s="202"/>
      <c r="S116" s="202"/>
      <c r="T116" s="481"/>
      <c r="U116" s="481"/>
      <c r="V116" s="481"/>
      <c r="W116" s="481"/>
      <c r="X116" s="492"/>
      <c r="Y116" s="481"/>
      <c r="Z116" s="481"/>
      <c r="AA116" s="481"/>
      <c r="AB116" s="526"/>
      <c r="AC116" s="532"/>
      <c r="AD116" s="489" t="s">
        <v>240</v>
      </c>
      <c r="AE116" s="489"/>
      <c r="AF116" s="497" t="s">
        <v>411</v>
      </c>
      <c r="AG116" s="486"/>
      <c r="AH116" s="486"/>
      <c r="AI116" s="489"/>
      <c r="AJ116" s="489"/>
      <c r="AK116" s="489"/>
      <c r="AL116" s="484"/>
      <c r="AM116" s="486"/>
      <c r="AN116" s="489"/>
      <c r="AO116" s="484"/>
      <c r="AP116" s="484"/>
      <c r="AQ116" s="516"/>
      <c r="AR116" s="225"/>
    </row>
    <row r="117" spans="1:44" x14ac:dyDescent="0.25">
      <c r="A117" s="515">
        <v>9</v>
      </c>
      <c r="B117" s="701"/>
      <c r="C117" s="310" t="s">
        <v>423</v>
      </c>
      <c r="D117" s="11">
        <v>1972</v>
      </c>
      <c r="E117" s="11">
        <f t="shared" si="31"/>
        <v>53</v>
      </c>
      <c r="F117" s="92" t="s">
        <v>22</v>
      </c>
      <c r="G117" s="304" t="s">
        <v>96</v>
      </c>
      <c r="H117" s="503"/>
      <c r="I117" s="616"/>
      <c r="J117" s="506" t="s">
        <v>19</v>
      </c>
      <c r="K117" s="664">
        <f t="shared" si="32"/>
        <v>2</v>
      </c>
      <c r="L117" s="659">
        <f t="shared" si="33"/>
        <v>1</v>
      </c>
      <c r="M117" s="593">
        <f t="shared" si="34"/>
        <v>2</v>
      </c>
      <c r="N117" s="591"/>
      <c r="O117" s="169"/>
      <c r="P117" s="202"/>
      <c r="Q117" s="202">
        <v>2</v>
      </c>
      <c r="R117" s="202"/>
      <c r="S117" s="202"/>
      <c r="T117" s="481"/>
      <c r="U117" s="481"/>
      <c r="V117" s="481"/>
      <c r="W117" s="481"/>
      <c r="X117" s="492"/>
      <c r="Y117" s="481"/>
      <c r="Z117" s="481"/>
      <c r="AA117" s="481"/>
      <c r="AB117" s="526"/>
      <c r="AC117" s="532"/>
      <c r="AD117" s="489"/>
      <c r="AE117" s="489"/>
      <c r="AF117" s="497" t="s">
        <v>411</v>
      </c>
      <c r="AG117" s="486"/>
      <c r="AH117" s="486"/>
      <c r="AI117" s="489"/>
      <c r="AJ117" s="489"/>
      <c r="AK117" s="489"/>
      <c r="AL117" s="484"/>
      <c r="AM117" s="486"/>
      <c r="AN117" s="489"/>
      <c r="AO117" s="484"/>
      <c r="AP117" s="484"/>
      <c r="AQ117" s="516"/>
      <c r="AR117" s="225"/>
    </row>
    <row r="118" spans="1:44" ht="14.4" thickBot="1" x14ac:dyDescent="0.3">
      <c r="A118" s="520">
        <v>9</v>
      </c>
      <c r="B118" s="424"/>
      <c r="C118" s="536" t="s">
        <v>99</v>
      </c>
      <c r="D118" s="521"/>
      <c r="E118" s="156"/>
      <c r="F118" s="522"/>
      <c r="G118" s="319" t="s">
        <v>96</v>
      </c>
      <c r="H118" s="608"/>
      <c r="I118" s="609"/>
      <c r="J118" s="509"/>
      <c r="K118" s="667" t="s">
        <v>19</v>
      </c>
      <c r="L118" s="662"/>
      <c r="M118" s="595"/>
      <c r="N118" s="588">
        <f t="shared" ref="N118:AB118" si="35">COUNTIF(N109:N117,"&gt;-1")</f>
        <v>3</v>
      </c>
      <c r="O118" s="523">
        <f t="shared" si="35"/>
        <v>5</v>
      </c>
      <c r="P118" s="523">
        <f t="shared" si="35"/>
        <v>3</v>
      </c>
      <c r="Q118" s="523">
        <f t="shared" si="35"/>
        <v>9</v>
      </c>
      <c r="R118" s="523">
        <f t="shared" si="35"/>
        <v>3</v>
      </c>
      <c r="S118" s="523">
        <f t="shared" si="35"/>
        <v>4</v>
      </c>
      <c r="T118" s="524">
        <f t="shared" si="35"/>
        <v>4</v>
      </c>
      <c r="U118" s="524">
        <f t="shared" si="35"/>
        <v>3</v>
      </c>
      <c r="V118" s="524">
        <f t="shared" si="35"/>
        <v>0</v>
      </c>
      <c r="W118" s="524">
        <f t="shared" si="35"/>
        <v>0</v>
      </c>
      <c r="X118" s="524">
        <f t="shared" si="35"/>
        <v>0</v>
      </c>
      <c r="Y118" s="524">
        <f t="shared" si="35"/>
        <v>0</v>
      </c>
      <c r="Z118" s="524">
        <f t="shared" si="35"/>
        <v>0</v>
      </c>
      <c r="AA118" s="524">
        <f t="shared" si="35"/>
        <v>0</v>
      </c>
      <c r="AB118" s="528">
        <f t="shared" si="35"/>
        <v>0</v>
      </c>
      <c r="AC118" s="555"/>
      <c r="AD118" s="556"/>
      <c r="AE118" s="557"/>
      <c r="AF118" s="557"/>
      <c r="AG118" s="557"/>
      <c r="AH118" s="557"/>
      <c r="AI118" s="557"/>
      <c r="AJ118" s="557"/>
      <c r="AK118" s="557"/>
      <c r="AL118" s="557"/>
      <c r="AM118" s="557"/>
      <c r="AN118" s="557"/>
      <c r="AO118" s="557"/>
      <c r="AP118" s="557"/>
      <c r="AQ118" s="558"/>
      <c r="AR118" s="225"/>
    </row>
    <row r="119" spans="1:44" ht="14.4" thickBot="1" x14ac:dyDescent="0.3"/>
    <row r="120" spans="1:44" x14ac:dyDescent="0.25">
      <c r="A120" s="702" t="s">
        <v>392</v>
      </c>
      <c r="B120" s="703"/>
      <c r="C120" s="703"/>
      <c r="D120" s="703"/>
      <c r="E120" s="703"/>
      <c r="F120" s="704"/>
      <c r="G120" s="228"/>
      <c r="H120" s="617"/>
      <c r="I120" s="503"/>
      <c r="J120" s="689"/>
      <c r="K120" s="690"/>
      <c r="L120" s="700" t="s">
        <v>100</v>
      </c>
      <c r="M120" s="700"/>
      <c r="N120" s="229">
        <v>1</v>
      </c>
      <c r="O120" s="229">
        <v>2</v>
      </c>
      <c r="P120" s="229">
        <v>3</v>
      </c>
      <c r="Q120" s="229">
        <v>4</v>
      </c>
      <c r="R120" s="230">
        <v>5</v>
      </c>
      <c r="S120" s="230">
        <v>6</v>
      </c>
      <c r="T120" s="230">
        <v>7</v>
      </c>
      <c r="U120" s="230">
        <v>8</v>
      </c>
      <c r="V120" s="230">
        <v>9</v>
      </c>
      <c r="W120" s="230">
        <v>10</v>
      </c>
      <c r="X120" s="348">
        <v>11</v>
      </c>
      <c r="Y120" s="230">
        <v>12</v>
      </c>
      <c r="Z120" s="230">
        <v>13</v>
      </c>
      <c r="AA120" s="230">
        <v>14</v>
      </c>
      <c r="AB120" s="230">
        <v>15</v>
      </c>
      <c r="AD120" s="619"/>
      <c r="AE120" s="620" t="s">
        <v>335</v>
      </c>
      <c r="AF120" s="300" t="s">
        <v>381</v>
      </c>
      <c r="AG120" s="232" t="s">
        <v>28</v>
      </c>
      <c r="AH120" s="233" t="s">
        <v>49</v>
      </c>
      <c r="AI120" s="233" t="s">
        <v>61</v>
      </c>
      <c r="AJ120" s="233" t="s">
        <v>67</v>
      </c>
      <c r="AK120" s="234" t="s">
        <v>75</v>
      </c>
      <c r="AL120" s="234" t="s">
        <v>80</v>
      </c>
      <c r="AM120" s="234" t="s">
        <v>96</v>
      </c>
      <c r="AN120" s="621" t="s">
        <v>104</v>
      </c>
      <c r="AO120" s="622" t="s">
        <v>105</v>
      </c>
      <c r="AP120" s="688" t="s">
        <v>336</v>
      </c>
      <c r="AQ120" s="688"/>
    </row>
    <row r="121" spans="1:44" ht="14.4" thickBot="1" x14ac:dyDescent="0.3">
      <c r="A121" s="705"/>
      <c r="B121" s="706"/>
      <c r="C121" s="706"/>
      <c r="D121" s="706"/>
      <c r="E121" s="706"/>
      <c r="F121" s="707"/>
      <c r="G121" s="228"/>
      <c r="H121" s="617"/>
      <c r="I121" s="503"/>
      <c r="J121" s="689" t="s">
        <v>101</v>
      </c>
      <c r="K121" s="690"/>
      <c r="L121" s="691">
        <f>SUM(N121:AB121)/8</f>
        <v>24.625</v>
      </c>
      <c r="M121" s="692"/>
      <c r="N121" s="358">
        <f t="shared" ref="N121:AB121" si="36">SUM(N17+N46+N67+N76+N83)</f>
        <v>22</v>
      </c>
      <c r="O121" s="358">
        <f t="shared" si="36"/>
        <v>25</v>
      </c>
      <c r="P121" s="358">
        <f t="shared" si="36"/>
        <v>21</v>
      </c>
      <c r="Q121" s="358">
        <f t="shared" si="36"/>
        <v>56</v>
      </c>
      <c r="R121" s="358">
        <f t="shared" si="36"/>
        <v>23</v>
      </c>
      <c r="S121" s="358">
        <f t="shared" si="36"/>
        <v>16</v>
      </c>
      <c r="T121" s="47">
        <f t="shared" si="36"/>
        <v>13</v>
      </c>
      <c r="U121" s="47">
        <f t="shared" si="36"/>
        <v>21</v>
      </c>
      <c r="V121" s="47">
        <f t="shared" si="36"/>
        <v>0</v>
      </c>
      <c r="W121" s="47">
        <f t="shared" si="36"/>
        <v>0</v>
      </c>
      <c r="X121" s="47">
        <f t="shared" si="36"/>
        <v>0</v>
      </c>
      <c r="Y121" s="47">
        <f t="shared" si="36"/>
        <v>0</v>
      </c>
      <c r="Z121" s="47">
        <f t="shared" si="36"/>
        <v>0</v>
      </c>
      <c r="AA121" s="47">
        <f t="shared" si="36"/>
        <v>0</v>
      </c>
      <c r="AB121" s="47">
        <f t="shared" si="36"/>
        <v>0</v>
      </c>
      <c r="AD121" s="235"/>
      <c r="AE121" s="231" t="s">
        <v>8</v>
      </c>
      <c r="AF121" s="235">
        <f>SUM(A17)</f>
        <v>15</v>
      </c>
      <c r="AG121" s="168">
        <f>SUM(A46)</f>
        <v>26</v>
      </c>
      <c r="AH121" s="168">
        <f>SUM(A67)</f>
        <v>18</v>
      </c>
      <c r="AI121" s="168">
        <f>SUM(A76)</f>
        <v>6</v>
      </c>
      <c r="AJ121" s="168">
        <f>SUM(A83)</f>
        <v>5</v>
      </c>
      <c r="AK121" s="168">
        <f>SUM(A88)</f>
        <v>3</v>
      </c>
      <c r="AL121" s="236">
        <f>SUM(A107)</f>
        <v>16</v>
      </c>
      <c r="AM121" s="235">
        <f>SUM(A118)</f>
        <v>9</v>
      </c>
      <c r="AN121" s="237">
        <f>SUM(AE121:AJ121)</f>
        <v>70</v>
      </c>
      <c r="AO121" s="235">
        <f>SUM(AK121:AM121)</f>
        <v>28</v>
      </c>
      <c r="AP121" s="693">
        <f>SUM(AN121:AO121)</f>
        <v>98</v>
      </c>
      <c r="AQ121" s="693"/>
    </row>
    <row r="122" spans="1:44" x14ac:dyDescent="0.25">
      <c r="A122" s="694" t="s">
        <v>472</v>
      </c>
      <c r="B122" s="695"/>
      <c r="C122" s="695"/>
      <c r="D122" s="695"/>
      <c r="E122" s="695"/>
      <c r="F122" s="696"/>
      <c r="G122" s="238"/>
      <c r="H122" s="617"/>
      <c r="I122" s="503"/>
      <c r="J122" s="689" t="s">
        <v>102</v>
      </c>
      <c r="K122" s="690"/>
      <c r="L122" s="691">
        <f>SUM(N122:AB122)/8</f>
        <v>10.75</v>
      </c>
      <c r="M122" s="692"/>
      <c r="N122" s="358">
        <f t="shared" ref="N122:AB122" si="37">SUM(N88+N107+N118)</f>
        <v>8</v>
      </c>
      <c r="O122" s="358">
        <f t="shared" si="37"/>
        <v>15</v>
      </c>
      <c r="P122" s="358">
        <f t="shared" si="37"/>
        <v>9</v>
      </c>
      <c r="Q122" s="358">
        <f t="shared" si="37"/>
        <v>24</v>
      </c>
      <c r="R122" s="358">
        <f t="shared" si="37"/>
        <v>10</v>
      </c>
      <c r="S122" s="358">
        <f t="shared" si="37"/>
        <v>7</v>
      </c>
      <c r="T122" s="47">
        <f t="shared" si="37"/>
        <v>7</v>
      </c>
      <c r="U122" s="47">
        <f t="shared" si="37"/>
        <v>6</v>
      </c>
      <c r="V122" s="47">
        <f t="shared" si="37"/>
        <v>0</v>
      </c>
      <c r="W122" s="47">
        <f t="shared" si="37"/>
        <v>0</v>
      </c>
      <c r="X122" s="47">
        <f t="shared" si="37"/>
        <v>0</v>
      </c>
      <c r="Y122" s="47">
        <f t="shared" si="37"/>
        <v>0</v>
      </c>
      <c r="Z122" s="47">
        <f t="shared" si="37"/>
        <v>0</v>
      </c>
      <c r="AA122" s="47">
        <f t="shared" si="37"/>
        <v>0</v>
      </c>
      <c r="AB122" s="47">
        <f t="shared" si="37"/>
        <v>0</v>
      </c>
      <c r="AG122" s="224"/>
      <c r="AH122" s="224"/>
      <c r="AI122" s="224"/>
      <c r="AJ122" s="224"/>
      <c r="AK122" s="224"/>
      <c r="AL122" s="224"/>
      <c r="AM122" s="13"/>
      <c r="AN122" s="13"/>
      <c r="AO122" s="13"/>
      <c r="AP122" s="13"/>
      <c r="AQ122" s="224"/>
    </row>
    <row r="123" spans="1:44" ht="14.4" thickBot="1" x14ac:dyDescent="0.3">
      <c r="A123" s="697"/>
      <c r="B123" s="698"/>
      <c r="C123" s="698"/>
      <c r="D123" s="698"/>
      <c r="E123" s="698"/>
      <c r="F123" s="699"/>
      <c r="G123" s="238"/>
      <c r="H123" s="617"/>
      <c r="I123" s="503"/>
      <c r="J123" s="689" t="s">
        <v>103</v>
      </c>
      <c r="K123" s="690"/>
      <c r="L123" s="691">
        <f>SUM(N123:AB123)/8</f>
        <v>35.375</v>
      </c>
      <c r="M123" s="692"/>
      <c r="N123" s="347">
        <f t="shared" ref="N123:AB123" si="38">SUM(N121:N122)</f>
        <v>30</v>
      </c>
      <c r="O123" s="347">
        <f t="shared" si="38"/>
        <v>40</v>
      </c>
      <c r="P123" s="347">
        <f t="shared" si="38"/>
        <v>30</v>
      </c>
      <c r="Q123" s="347">
        <f t="shared" si="38"/>
        <v>80</v>
      </c>
      <c r="R123" s="347">
        <f t="shared" si="38"/>
        <v>33</v>
      </c>
      <c r="S123" s="347">
        <f t="shared" si="38"/>
        <v>23</v>
      </c>
      <c r="T123" s="347">
        <f t="shared" si="38"/>
        <v>20</v>
      </c>
      <c r="U123" s="675">
        <f t="shared" si="38"/>
        <v>27</v>
      </c>
      <c r="V123" s="676">
        <f t="shared" si="38"/>
        <v>0</v>
      </c>
      <c r="W123" s="676">
        <f t="shared" si="38"/>
        <v>0</v>
      </c>
      <c r="X123" s="677">
        <f t="shared" si="38"/>
        <v>0</v>
      </c>
      <c r="Y123" s="678">
        <f t="shared" si="38"/>
        <v>0</v>
      </c>
      <c r="Z123" s="678">
        <f t="shared" si="38"/>
        <v>0</v>
      </c>
      <c r="AA123" s="678">
        <f t="shared" si="38"/>
        <v>0</v>
      </c>
      <c r="AB123" s="678">
        <f t="shared" si="38"/>
        <v>0</v>
      </c>
      <c r="AG123" s="224"/>
      <c r="AH123" s="224"/>
      <c r="AI123" s="224"/>
      <c r="AJ123" s="224"/>
      <c r="AK123" s="224"/>
      <c r="AL123" s="224"/>
      <c r="AM123" s="13"/>
      <c r="AN123" s="13"/>
      <c r="AO123" s="13"/>
      <c r="AP123" s="13"/>
      <c r="AQ123" s="224"/>
    </row>
  </sheetData>
  <mergeCells count="20">
    <mergeCell ref="L120:M120"/>
    <mergeCell ref="B2:B16"/>
    <mergeCell ref="B85:B87"/>
    <mergeCell ref="B109:B117"/>
    <mergeCell ref="A120:F121"/>
    <mergeCell ref="J120:K120"/>
    <mergeCell ref="B19:B45"/>
    <mergeCell ref="B48:B66"/>
    <mergeCell ref="B69:B75"/>
    <mergeCell ref="B78:B83"/>
    <mergeCell ref="B90:B106"/>
    <mergeCell ref="AP120:AQ120"/>
    <mergeCell ref="J121:K121"/>
    <mergeCell ref="L121:M121"/>
    <mergeCell ref="AP121:AQ121"/>
    <mergeCell ref="A122:F123"/>
    <mergeCell ref="J122:K122"/>
    <mergeCell ref="L122:M122"/>
    <mergeCell ref="J123:K123"/>
    <mergeCell ref="L123:M123"/>
  </mergeCells>
  <phoneticPr fontId="16" type="noConversion"/>
  <pageMargins left="0.70866141732283472" right="0.70866141732283472" top="0.31496062992125984" bottom="0.3937007874015748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3A78F-98D1-4329-9624-D031D92C05F1}">
  <dimension ref="A1:T36"/>
  <sheetViews>
    <sheetView workbookViewId="0">
      <selection activeCell="A2" sqref="A1:K65536"/>
    </sheetView>
  </sheetViews>
  <sheetFormatPr defaultRowHeight="14.4" x14ac:dyDescent="0.3"/>
  <cols>
    <col min="1" max="1" width="2.88671875" bestFit="1" customWidth="1"/>
    <col min="2" max="2" width="17.5546875" bestFit="1" customWidth="1"/>
    <col min="3" max="3" width="4.44140625" bestFit="1" customWidth="1"/>
    <col min="4" max="4" width="3.88671875" bestFit="1" customWidth="1"/>
    <col min="5" max="5" width="18.88671875" style="2" bestFit="1" customWidth="1"/>
    <col min="6" max="6" width="4.44140625" bestFit="1" customWidth="1"/>
    <col min="7" max="7" width="8.33203125" customWidth="1"/>
    <col min="8" max="8" width="4.44140625" bestFit="1" customWidth="1"/>
    <col min="9" max="9" width="3.33203125" bestFit="1" customWidth="1"/>
    <col min="10" max="10" width="7.5546875" style="52" customWidth="1"/>
    <col min="11" max="11" width="7" bestFit="1" customWidth="1"/>
  </cols>
  <sheetData>
    <row r="1" spans="1:11" ht="22.5" customHeight="1" x14ac:dyDescent="0.3">
      <c r="A1" s="708" t="s">
        <v>382</v>
      </c>
      <c r="B1" s="708"/>
      <c r="C1" s="708"/>
      <c r="D1" s="708"/>
      <c r="E1" s="708"/>
      <c r="F1" s="708"/>
      <c r="G1" s="708"/>
      <c r="H1" s="708"/>
      <c r="I1" s="708"/>
      <c r="J1" s="708"/>
      <c r="K1" s="708"/>
    </row>
    <row r="2" spans="1:11" x14ac:dyDescent="0.3">
      <c r="A2" s="39" t="s">
        <v>0</v>
      </c>
      <c r="B2" s="40" t="s">
        <v>2</v>
      </c>
      <c r="C2" s="41" t="s">
        <v>3</v>
      </c>
      <c r="D2" s="41" t="s">
        <v>375</v>
      </c>
      <c r="E2" s="40" t="s">
        <v>4</v>
      </c>
      <c r="F2" s="41" t="s">
        <v>1</v>
      </c>
      <c r="G2" s="42" t="s">
        <v>106</v>
      </c>
      <c r="H2" s="35" t="s">
        <v>107</v>
      </c>
      <c r="I2" s="35" t="s">
        <v>8</v>
      </c>
      <c r="J2" s="50" t="s">
        <v>108</v>
      </c>
      <c r="K2" s="43" t="s">
        <v>109</v>
      </c>
    </row>
    <row r="3" spans="1:11" x14ac:dyDescent="0.3">
      <c r="A3" s="25">
        <v>1</v>
      </c>
      <c r="B3" s="27" t="s">
        <v>349</v>
      </c>
      <c r="C3" s="9">
        <v>2008</v>
      </c>
      <c r="D3" s="10">
        <f t="shared" ref="D3:D32" si="0">SUM(2025-C3)</f>
        <v>17</v>
      </c>
      <c r="E3" s="46" t="s">
        <v>24</v>
      </c>
      <c r="F3" s="47" t="s">
        <v>381</v>
      </c>
      <c r="G3" s="36">
        <v>0.72013888888888888</v>
      </c>
      <c r="H3" s="32">
        <v>1</v>
      </c>
      <c r="I3" s="21">
        <v>10</v>
      </c>
      <c r="J3" s="51" t="s">
        <v>364</v>
      </c>
      <c r="K3" s="20">
        <f t="shared" ref="K3:K32" si="1">SUM(G3/4.5)</f>
        <v>0.16003086419753088</v>
      </c>
    </row>
    <row r="4" spans="1:11" x14ac:dyDescent="0.3">
      <c r="A4" s="25">
        <v>2</v>
      </c>
      <c r="B4" s="27" t="s">
        <v>339</v>
      </c>
      <c r="C4" s="9">
        <v>1983</v>
      </c>
      <c r="D4" s="10">
        <f t="shared" si="0"/>
        <v>42</v>
      </c>
      <c r="E4" s="23" t="s">
        <v>362</v>
      </c>
      <c r="F4" s="47" t="s">
        <v>28</v>
      </c>
      <c r="G4" s="36">
        <v>0.72638888888888886</v>
      </c>
      <c r="H4" s="32">
        <v>1</v>
      </c>
      <c r="I4" s="21">
        <v>10</v>
      </c>
      <c r="J4" s="51"/>
      <c r="K4" s="20">
        <f t="shared" si="1"/>
        <v>0.16141975308641976</v>
      </c>
    </row>
    <row r="5" spans="1:11" x14ac:dyDescent="0.3">
      <c r="A5" s="25">
        <v>3</v>
      </c>
      <c r="B5" s="27" t="s">
        <v>41</v>
      </c>
      <c r="C5" s="9">
        <v>1978</v>
      </c>
      <c r="D5" s="10">
        <f t="shared" si="0"/>
        <v>47</v>
      </c>
      <c r="E5" s="34" t="s">
        <v>308</v>
      </c>
      <c r="F5" s="47" t="s">
        <v>28</v>
      </c>
      <c r="G5" s="36">
        <v>0.73541666666666672</v>
      </c>
      <c r="H5" s="32">
        <v>2</v>
      </c>
      <c r="I5" s="21">
        <v>9</v>
      </c>
      <c r="J5" s="51"/>
      <c r="K5" s="20">
        <f t="shared" si="1"/>
        <v>0.16342592592592595</v>
      </c>
    </row>
    <row r="6" spans="1:11" x14ac:dyDescent="0.3">
      <c r="A6" s="25">
        <v>4</v>
      </c>
      <c r="B6" s="28" t="s">
        <v>31</v>
      </c>
      <c r="C6" s="12">
        <v>1980</v>
      </c>
      <c r="D6" s="10">
        <f t="shared" si="0"/>
        <v>45</v>
      </c>
      <c r="E6" s="38" t="s">
        <v>16</v>
      </c>
      <c r="F6" s="47" t="s">
        <v>28</v>
      </c>
      <c r="G6" s="36">
        <v>0.73888888888888893</v>
      </c>
      <c r="H6" s="32">
        <v>3</v>
      </c>
      <c r="I6" s="21">
        <v>8</v>
      </c>
      <c r="J6" s="51"/>
      <c r="K6" s="20">
        <f t="shared" si="1"/>
        <v>0.16419753086419753</v>
      </c>
    </row>
    <row r="7" spans="1:11" x14ac:dyDescent="0.3">
      <c r="A7" s="25">
        <v>5</v>
      </c>
      <c r="B7" s="29" t="s">
        <v>30</v>
      </c>
      <c r="C7" s="11">
        <v>1972</v>
      </c>
      <c r="D7" s="10">
        <f t="shared" si="0"/>
        <v>53</v>
      </c>
      <c r="E7" s="46" t="s">
        <v>24</v>
      </c>
      <c r="F7" s="47" t="s">
        <v>49</v>
      </c>
      <c r="G7" s="36">
        <v>0.76388888888888884</v>
      </c>
      <c r="H7" s="32">
        <v>1</v>
      </c>
      <c r="I7" s="21">
        <v>10</v>
      </c>
      <c r="J7" s="51"/>
      <c r="K7" s="20">
        <f t="shared" si="1"/>
        <v>0.16975308641975306</v>
      </c>
    </row>
    <row r="8" spans="1:11" x14ac:dyDescent="0.3">
      <c r="A8" s="25">
        <v>6</v>
      </c>
      <c r="B8" s="30" t="s">
        <v>44</v>
      </c>
      <c r="C8" s="9">
        <v>1978</v>
      </c>
      <c r="D8" s="10">
        <f t="shared" si="0"/>
        <v>47</v>
      </c>
      <c r="E8" s="34" t="s">
        <v>309</v>
      </c>
      <c r="F8" s="47" t="s">
        <v>28</v>
      </c>
      <c r="G8" s="36">
        <v>0.76597222222222228</v>
      </c>
      <c r="H8" s="32">
        <v>4</v>
      </c>
      <c r="I8" s="21">
        <v>7</v>
      </c>
      <c r="J8" s="51"/>
      <c r="K8" s="20">
        <f t="shared" si="1"/>
        <v>0.17021604938271606</v>
      </c>
    </row>
    <row r="9" spans="1:11" x14ac:dyDescent="0.3">
      <c r="A9" s="25">
        <v>7</v>
      </c>
      <c r="B9" s="28" t="s">
        <v>58</v>
      </c>
      <c r="C9" s="12">
        <v>1962</v>
      </c>
      <c r="D9" s="10">
        <f t="shared" si="0"/>
        <v>63</v>
      </c>
      <c r="E9" s="23" t="s">
        <v>46</v>
      </c>
      <c r="F9" s="47" t="s">
        <v>61</v>
      </c>
      <c r="G9" s="36">
        <v>0.77708333333333335</v>
      </c>
      <c r="H9" s="32">
        <v>1</v>
      </c>
      <c r="I9" s="21">
        <v>10</v>
      </c>
      <c r="J9" s="51"/>
      <c r="K9" s="20">
        <f t="shared" si="1"/>
        <v>0.17268518518518519</v>
      </c>
    </row>
    <row r="10" spans="1:11" x14ac:dyDescent="0.3">
      <c r="A10" s="25">
        <v>8</v>
      </c>
      <c r="B10" s="27" t="s">
        <v>50</v>
      </c>
      <c r="C10" s="9">
        <v>1966</v>
      </c>
      <c r="D10" s="10">
        <f t="shared" si="0"/>
        <v>59</v>
      </c>
      <c r="E10" s="38" t="s">
        <v>16</v>
      </c>
      <c r="F10" s="47" t="s">
        <v>49</v>
      </c>
      <c r="G10" s="36">
        <v>0.78472222222222221</v>
      </c>
      <c r="H10" s="32">
        <v>2</v>
      </c>
      <c r="I10" s="21">
        <v>9</v>
      </c>
      <c r="J10" s="51"/>
      <c r="K10" s="20">
        <f t="shared" si="1"/>
        <v>0.17438271604938271</v>
      </c>
    </row>
    <row r="11" spans="1:11" x14ac:dyDescent="0.3">
      <c r="A11" s="25">
        <v>9</v>
      </c>
      <c r="B11" s="24" t="s">
        <v>81</v>
      </c>
      <c r="C11" s="12">
        <v>1979</v>
      </c>
      <c r="D11" s="10">
        <f t="shared" si="0"/>
        <v>46</v>
      </c>
      <c r="E11" s="46" t="s">
        <v>24</v>
      </c>
      <c r="F11" s="47" t="s">
        <v>80</v>
      </c>
      <c r="G11" s="36">
        <v>0.80069444444444449</v>
      </c>
      <c r="H11" s="32">
        <v>1</v>
      </c>
      <c r="I11" s="21">
        <v>10</v>
      </c>
      <c r="J11" s="51" t="s">
        <v>384</v>
      </c>
      <c r="K11" s="20">
        <f t="shared" si="1"/>
        <v>0.17793209876543212</v>
      </c>
    </row>
    <row r="12" spans="1:11" x14ac:dyDescent="0.3">
      <c r="A12" s="25">
        <v>10</v>
      </c>
      <c r="B12" s="24" t="s">
        <v>90</v>
      </c>
      <c r="C12" s="12">
        <v>1975</v>
      </c>
      <c r="D12" s="10">
        <f t="shared" si="0"/>
        <v>50</v>
      </c>
      <c r="E12" s="38" t="s">
        <v>16</v>
      </c>
      <c r="F12" s="47" t="s">
        <v>96</v>
      </c>
      <c r="G12" s="36">
        <v>0.81319444444444444</v>
      </c>
      <c r="H12" s="32">
        <v>1</v>
      </c>
      <c r="I12" s="21">
        <v>10</v>
      </c>
      <c r="J12" s="51" t="s">
        <v>383</v>
      </c>
      <c r="K12" s="20">
        <f t="shared" si="1"/>
        <v>0.18070987654320989</v>
      </c>
    </row>
    <row r="13" spans="1:11" x14ac:dyDescent="0.3">
      <c r="A13" s="25">
        <v>11</v>
      </c>
      <c r="B13" s="30" t="s">
        <v>290</v>
      </c>
      <c r="C13" s="9">
        <v>1975</v>
      </c>
      <c r="D13" s="10">
        <f t="shared" si="0"/>
        <v>50</v>
      </c>
      <c r="E13" s="34" t="s">
        <v>322</v>
      </c>
      <c r="F13" s="47" t="s">
        <v>49</v>
      </c>
      <c r="G13" s="36">
        <v>0.82499999999999996</v>
      </c>
      <c r="H13" s="32">
        <v>3</v>
      </c>
      <c r="I13" s="21">
        <v>8</v>
      </c>
      <c r="J13" s="51"/>
      <c r="K13" s="20">
        <f t="shared" si="1"/>
        <v>0.18333333333333332</v>
      </c>
    </row>
    <row r="14" spans="1:11" x14ac:dyDescent="0.3">
      <c r="A14" s="25">
        <v>12</v>
      </c>
      <c r="B14" s="29" t="s">
        <v>366</v>
      </c>
      <c r="C14" s="11">
        <v>1986</v>
      </c>
      <c r="D14" s="10">
        <f t="shared" si="0"/>
        <v>39</v>
      </c>
      <c r="E14" s="23" t="s">
        <v>317</v>
      </c>
      <c r="F14" s="47" t="s">
        <v>80</v>
      </c>
      <c r="G14" s="36">
        <v>0.85972222222222228</v>
      </c>
      <c r="H14" s="32">
        <v>2</v>
      </c>
      <c r="I14" s="21">
        <v>9</v>
      </c>
      <c r="J14" s="51"/>
      <c r="K14" s="20">
        <f t="shared" si="1"/>
        <v>0.1910493827160494</v>
      </c>
    </row>
    <row r="15" spans="1:11" x14ac:dyDescent="0.3">
      <c r="A15" s="25">
        <v>13</v>
      </c>
      <c r="B15" s="27" t="s">
        <v>370</v>
      </c>
      <c r="C15" s="9">
        <v>1964</v>
      </c>
      <c r="D15" s="10">
        <f t="shared" si="0"/>
        <v>61</v>
      </c>
      <c r="E15" s="26" t="s">
        <v>371</v>
      </c>
      <c r="F15" s="47" t="s">
        <v>61</v>
      </c>
      <c r="G15" s="36">
        <v>0.86111111111111116</v>
      </c>
      <c r="H15" s="32">
        <v>2</v>
      </c>
      <c r="I15" s="21">
        <v>9</v>
      </c>
      <c r="J15" s="51"/>
      <c r="K15" s="20">
        <f t="shared" si="1"/>
        <v>0.19135802469135804</v>
      </c>
    </row>
    <row r="16" spans="1:11" x14ac:dyDescent="0.3">
      <c r="A16" s="25">
        <v>14</v>
      </c>
      <c r="B16" s="30" t="s">
        <v>23</v>
      </c>
      <c r="C16" s="9">
        <v>1981</v>
      </c>
      <c r="D16" s="10">
        <f t="shared" si="0"/>
        <v>44</v>
      </c>
      <c r="E16" s="46" t="s">
        <v>24</v>
      </c>
      <c r="F16" s="47" t="s">
        <v>28</v>
      </c>
      <c r="G16" s="36">
        <v>0.87569444444444444</v>
      </c>
      <c r="H16" s="32">
        <v>5</v>
      </c>
      <c r="I16" s="21">
        <v>6</v>
      </c>
      <c r="J16" s="51"/>
      <c r="K16" s="20">
        <f t="shared" si="1"/>
        <v>0.19459876543209875</v>
      </c>
    </row>
    <row r="17" spans="1:20" x14ac:dyDescent="0.3">
      <c r="A17" s="25">
        <v>15</v>
      </c>
      <c r="B17" s="27" t="s">
        <v>35</v>
      </c>
      <c r="C17" s="9">
        <v>1973</v>
      </c>
      <c r="D17" s="10">
        <f t="shared" si="0"/>
        <v>52</v>
      </c>
      <c r="E17" s="46" t="s">
        <v>24</v>
      </c>
      <c r="F17" s="47" t="s">
        <v>49</v>
      </c>
      <c r="G17" s="36">
        <v>0.87916666666666665</v>
      </c>
      <c r="H17" s="32">
        <v>4</v>
      </c>
      <c r="I17" s="21">
        <v>7</v>
      </c>
      <c r="J17" s="51"/>
      <c r="K17" s="20">
        <f t="shared" si="1"/>
        <v>0.19537037037037036</v>
      </c>
    </row>
    <row r="18" spans="1:20" x14ac:dyDescent="0.3">
      <c r="A18" s="25">
        <v>16</v>
      </c>
      <c r="B18" s="24" t="s">
        <v>82</v>
      </c>
      <c r="C18" s="12">
        <v>1975</v>
      </c>
      <c r="D18" s="10">
        <f t="shared" si="0"/>
        <v>50</v>
      </c>
      <c r="E18" s="38" t="s">
        <v>16</v>
      </c>
      <c r="F18" s="47" t="s">
        <v>96</v>
      </c>
      <c r="G18" s="36">
        <v>0.88888888888888884</v>
      </c>
      <c r="H18" s="32">
        <v>2</v>
      </c>
      <c r="I18" s="21">
        <v>9</v>
      </c>
      <c r="J18" s="51" t="s">
        <v>385</v>
      </c>
      <c r="K18" s="20">
        <f t="shared" si="1"/>
        <v>0.19753086419753085</v>
      </c>
      <c r="T18" t="s">
        <v>386</v>
      </c>
    </row>
    <row r="19" spans="1:20" x14ac:dyDescent="0.3">
      <c r="A19" s="25">
        <v>17</v>
      </c>
      <c r="B19" s="30" t="s">
        <v>53</v>
      </c>
      <c r="C19" s="9">
        <v>1970</v>
      </c>
      <c r="D19" s="10">
        <f t="shared" si="0"/>
        <v>55</v>
      </c>
      <c r="E19" s="34" t="s">
        <v>54</v>
      </c>
      <c r="F19" s="47" t="s">
        <v>49</v>
      </c>
      <c r="G19" s="36">
        <v>0.89027777777777772</v>
      </c>
      <c r="H19" s="32">
        <v>5</v>
      </c>
      <c r="I19" s="21">
        <v>6</v>
      </c>
      <c r="J19" s="51"/>
      <c r="K19" s="20">
        <f t="shared" si="1"/>
        <v>0.19783950617283949</v>
      </c>
    </row>
    <row r="20" spans="1:20" x14ac:dyDescent="0.3">
      <c r="A20" s="25">
        <v>18</v>
      </c>
      <c r="B20" s="33" t="s">
        <v>42</v>
      </c>
      <c r="C20" s="12">
        <v>1977</v>
      </c>
      <c r="D20" s="10">
        <f t="shared" si="0"/>
        <v>48</v>
      </c>
      <c r="E20" s="38" t="s">
        <v>16</v>
      </c>
      <c r="F20" s="47" t="s">
        <v>28</v>
      </c>
      <c r="G20" s="36">
        <v>0.90625</v>
      </c>
      <c r="H20" s="32">
        <v>6</v>
      </c>
      <c r="I20" s="21">
        <v>5</v>
      </c>
      <c r="J20" s="51"/>
      <c r="K20" s="20">
        <f t="shared" si="1"/>
        <v>0.2013888888888889</v>
      </c>
    </row>
    <row r="21" spans="1:20" x14ac:dyDescent="0.3">
      <c r="A21" s="25">
        <v>19</v>
      </c>
      <c r="B21" s="27" t="s">
        <v>168</v>
      </c>
      <c r="C21" s="9">
        <v>1964</v>
      </c>
      <c r="D21" s="10">
        <f t="shared" si="0"/>
        <v>61</v>
      </c>
      <c r="E21" s="38" t="s">
        <v>16</v>
      </c>
      <c r="F21" s="47" t="s">
        <v>61</v>
      </c>
      <c r="G21" s="36">
        <v>0.90972222222222221</v>
      </c>
      <c r="H21" s="32">
        <v>3</v>
      </c>
      <c r="I21" s="21">
        <v>8</v>
      </c>
      <c r="J21" s="51"/>
      <c r="K21" s="20">
        <f t="shared" si="1"/>
        <v>0.2021604938271605</v>
      </c>
    </row>
    <row r="22" spans="1:20" x14ac:dyDescent="0.3">
      <c r="A22" s="25">
        <v>20</v>
      </c>
      <c r="B22" s="33" t="s">
        <v>39</v>
      </c>
      <c r="C22" s="12">
        <v>1976</v>
      </c>
      <c r="D22" s="10">
        <f t="shared" si="0"/>
        <v>49</v>
      </c>
      <c r="E22" s="23" t="s">
        <v>380</v>
      </c>
      <c r="F22" s="47" t="s">
        <v>28</v>
      </c>
      <c r="G22" s="36">
        <v>0.91319444444444442</v>
      </c>
      <c r="H22" s="32">
        <v>7</v>
      </c>
      <c r="I22" s="21">
        <v>4</v>
      </c>
      <c r="J22" s="51"/>
      <c r="K22" s="20">
        <f t="shared" si="1"/>
        <v>0.20293209876543208</v>
      </c>
    </row>
    <row r="23" spans="1:20" x14ac:dyDescent="0.3">
      <c r="A23" s="25">
        <v>21</v>
      </c>
      <c r="B23" s="28" t="s">
        <v>33</v>
      </c>
      <c r="C23" s="12">
        <v>1974</v>
      </c>
      <c r="D23" s="10">
        <f t="shared" si="0"/>
        <v>51</v>
      </c>
      <c r="E23" s="23" t="s">
        <v>22</v>
      </c>
      <c r="F23" s="47" t="s">
        <v>49</v>
      </c>
      <c r="G23" s="36">
        <v>0.94861111111111107</v>
      </c>
      <c r="H23" s="32">
        <v>6</v>
      </c>
      <c r="I23" s="21">
        <v>5</v>
      </c>
      <c r="J23" s="51"/>
      <c r="K23" s="20">
        <f t="shared" si="1"/>
        <v>0.21080246913580247</v>
      </c>
    </row>
    <row r="24" spans="1:20" x14ac:dyDescent="0.3">
      <c r="A24" s="25">
        <v>22</v>
      </c>
      <c r="B24" s="29" t="s">
        <v>292</v>
      </c>
      <c r="C24" s="11">
        <v>1950</v>
      </c>
      <c r="D24" s="10">
        <f t="shared" si="0"/>
        <v>75</v>
      </c>
      <c r="E24" s="31" t="s">
        <v>68</v>
      </c>
      <c r="F24" s="47" t="s">
        <v>67</v>
      </c>
      <c r="G24" s="37" t="s">
        <v>247</v>
      </c>
      <c r="H24" s="22" t="s">
        <v>376</v>
      </c>
      <c r="I24" s="21">
        <v>10</v>
      </c>
      <c r="J24" s="51"/>
      <c r="K24" s="20">
        <f t="shared" si="1"/>
        <v>0.22330246913580248</v>
      </c>
    </row>
    <row r="25" spans="1:20" x14ac:dyDescent="0.3">
      <c r="A25" s="25">
        <v>23</v>
      </c>
      <c r="B25" s="28" t="s">
        <v>269</v>
      </c>
      <c r="C25" s="12">
        <v>1980</v>
      </c>
      <c r="D25" s="10">
        <f t="shared" si="0"/>
        <v>45</v>
      </c>
      <c r="E25" s="23" t="s">
        <v>300</v>
      </c>
      <c r="F25" s="47" t="s">
        <v>80</v>
      </c>
      <c r="G25" s="37" t="s">
        <v>266</v>
      </c>
      <c r="H25" s="22" t="s">
        <v>377</v>
      </c>
      <c r="I25" s="21">
        <v>8</v>
      </c>
      <c r="J25" s="51"/>
      <c r="K25" s="20">
        <f t="shared" si="1"/>
        <v>0.22731481481481483</v>
      </c>
    </row>
    <row r="26" spans="1:20" x14ac:dyDescent="0.3">
      <c r="A26" s="25">
        <v>24</v>
      </c>
      <c r="B26" s="24" t="s">
        <v>70</v>
      </c>
      <c r="C26" s="12">
        <v>1949</v>
      </c>
      <c r="D26" s="10">
        <f t="shared" si="0"/>
        <v>76</v>
      </c>
      <c r="E26" s="23" t="s">
        <v>46</v>
      </c>
      <c r="F26" s="47" t="s">
        <v>67</v>
      </c>
      <c r="G26" s="37" t="s">
        <v>264</v>
      </c>
      <c r="H26" s="22" t="s">
        <v>379</v>
      </c>
      <c r="I26" s="21">
        <v>9</v>
      </c>
      <c r="J26" s="51"/>
      <c r="K26" s="20">
        <f t="shared" si="1"/>
        <v>0.23703703703703705</v>
      </c>
    </row>
    <row r="27" spans="1:20" x14ac:dyDescent="0.3">
      <c r="A27" s="25">
        <v>25</v>
      </c>
      <c r="B27" s="24" t="s">
        <v>63</v>
      </c>
      <c r="C27" s="12">
        <v>1955</v>
      </c>
      <c r="D27" s="10">
        <f t="shared" si="0"/>
        <v>70</v>
      </c>
      <c r="E27" s="23" t="s">
        <v>46</v>
      </c>
      <c r="F27" s="47" t="s">
        <v>67</v>
      </c>
      <c r="G27" s="37" t="s">
        <v>359</v>
      </c>
      <c r="H27" s="22" t="s">
        <v>377</v>
      </c>
      <c r="I27" s="21">
        <v>8</v>
      </c>
      <c r="J27" s="51"/>
      <c r="K27" s="20">
        <f t="shared" si="1"/>
        <v>0.24459876543209877</v>
      </c>
    </row>
    <row r="28" spans="1:20" x14ac:dyDescent="0.3">
      <c r="A28" s="25">
        <v>26</v>
      </c>
      <c r="B28" s="30" t="s">
        <v>311</v>
      </c>
      <c r="C28" s="9">
        <v>1967</v>
      </c>
      <c r="D28" s="10">
        <f t="shared" si="0"/>
        <v>58</v>
      </c>
      <c r="E28" s="46" t="s">
        <v>24</v>
      </c>
      <c r="F28" s="47" t="s">
        <v>49</v>
      </c>
      <c r="G28" s="37" t="s">
        <v>252</v>
      </c>
      <c r="H28" s="22" t="s">
        <v>378</v>
      </c>
      <c r="I28" s="21">
        <v>4</v>
      </c>
      <c r="J28" s="51"/>
      <c r="K28" s="20">
        <f t="shared" si="1"/>
        <v>0.24938271604938272</v>
      </c>
    </row>
    <row r="29" spans="1:20" x14ac:dyDescent="0.3">
      <c r="A29" s="25">
        <v>27</v>
      </c>
      <c r="B29" s="29" t="s">
        <v>87</v>
      </c>
      <c r="C29" s="11">
        <v>1973</v>
      </c>
      <c r="D29" s="10">
        <f t="shared" si="0"/>
        <v>52</v>
      </c>
      <c r="E29" s="38" t="s">
        <v>16</v>
      </c>
      <c r="F29" s="47" t="s">
        <v>96</v>
      </c>
      <c r="G29" s="37" t="s">
        <v>256</v>
      </c>
      <c r="H29" s="22" t="s">
        <v>377</v>
      </c>
      <c r="I29" s="21">
        <v>8</v>
      </c>
      <c r="J29" s="51"/>
      <c r="K29" s="20">
        <f t="shared" si="1"/>
        <v>0.25108024691358027</v>
      </c>
    </row>
    <row r="30" spans="1:20" x14ac:dyDescent="0.3">
      <c r="A30" s="25">
        <v>28</v>
      </c>
      <c r="B30" s="28" t="s">
        <v>93</v>
      </c>
      <c r="C30" s="11">
        <v>1985</v>
      </c>
      <c r="D30" s="10">
        <f t="shared" si="0"/>
        <v>40</v>
      </c>
      <c r="E30" s="46" t="s">
        <v>24</v>
      </c>
      <c r="F30" s="47" t="s">
        <v>80</v>
      </c>
      <c r="G30" s="37" t="s">
        <v>253</v>
      </c>
      <c r="H30" s="22" t="s">
        <v>293</v>
      </c>
      <c r="I30" s="21">
        <v>7</v>
      </c>
      <c r="J30" s="51"/>
      <c r="K30" s="20">
        <f t="shared" si="1"/>
        <v>0.25216049382716049</v>
      </c>
    </row>
    <row r="31" spans="1:20" x14ac:dyDescent="0.3">
      <c r="A31" s="25">
        <v>29</v>
      </c>
      <c r="B31" s="27" t="s">
        <v>55</v>
      </c>
      <c r="C31" s="9">
        <v>1962</v>
      </c>
      <c r="D31" s="10">
        <f t="shared" si="0"/>
        <v>63</v>
      </c>
      <c r="E31" s="46" t="s">
        <v>24</v>
      </c>
      <c r="F31" s="47" t="s">
        <v>61</v>
      </c>
      <c r="G31" s="37" t="s">
        <v>281</v>
      </c>
      <c r="H31" s="22" t="s">
        <v>293</v>
      </c>
      <c r="I31" s="21">
        <v>7</v>
      </c>
      <c r="J31" s="51"/>
      <c r="K31" s="20">
        <f t="shared" si="1"/>
        <v>0.25231481481481483</v>
      </c>
    </row>
    <row r="32" spans="1:20" x14ac:dyDescent="0.3">
      <c r="A32" s="25">
        <v>30</v>
      </c>
      <c r="B32" s="24" t="s">
        <v>77</v>
      </c>
      <c r="C32" s="12">
        <v>2001</v>
      </c>
      <c r="D32" s="10">
        <f t="shared" si="0"/>
        <v>24</v>
      </c>
      <c r="E32" s="38" t="s">
        <v>16</v>
      </c>
      <c r="F32" s="47" t="s">
        <v>75</v>
      </c>
      <c r="G32" s="37" t="s">
        <v>350</v>
      </c>
      <c r="H32" s="22" t="s">
        <v>376</v>
      </c>
      <c r="I32" s="21">
        <v>10</v>
      </c>
      <c r="J32" s="51"/>
      <c r="K32" s="20">
        <f t="shared" si="1"/>
        <v>0.27299382716049381</v>
      </c>
    </row>
    <row r="33" spans="4:7" x14ac:dyDescent="0.3">
      <c r="G33" s="6"/>
    </row>
    <row r="34" spans="4:7" x14ac:dyDescent="0.3">
      <c r="D34" s="49">
        <v>1</v>
      </c>
      <c r="E34" s="45" t="s">
        <v>24</v>
      </c>
      <c r="F34" s="48"/>
      <c r="G34" s="44">
        <f>SUM(G3+G7+G11)</f>
        <v>2.2847222222222223</v>
      </c>
    </row>
    <row r="35" spans="4:7" x14ac:dyDescent="0.3">
      <c r="D35" s="49">
        <v>2</v>
      </c>
      <c r="E35" s="38" t="s">
        <v>16</v>
      </c>
      <c r="F35" s="48"/>
      <c r="G35" s="44">
        <f>SUM(G6+G10+G12)</f>
        <v>2.3368055555555558</v>
      </c>
    </row>
    <row r="36" spans="4:7" x14ac:dyDescent="0.3">
      <c r="G36" s="5"/>
    </row>
  </sheetData>
  <autoFilter ref="A2:K32" xr:uid="{5D06ADC2-F3C6-4917-A5C9-A193482F5C97}"/>
  <mergeCells count="1">
    <mergeCell ref="A1:K1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CE533-9FC9-4094-A565-328B7CB8061D}">
  <dimension ref="A1:K44"/>
  <sheetViews>
    <sheetView workbookViewId="0">
      <selection activeCell="O32" sqref="O32"/>
    </sheetView>
  </sheetViews>
  <sheetFormatPr defaultRowHeight="14.4" x14ac:dyDescent="0.3"/>
  <cols>
    <col min="1" max="1" width="2.88671875" bestFit="1" customWidth="1"/>
    <col min="2" max="2" width="17.44140625" bestFit="1" customWidth="1"/>
    <col min="3" max="3" width="4.44140625" style="1" bestFit="1" customWidth="1"/>
    <col min="4" max="4" width="3.88671875" bestFit="1" customWidth="1"/>
    <col min="5" max="5" width="18.88671875" style="65" bestFit="1" customWidth="1"/>
    <col min="6" max="6" width="4.33203125" bestFit="1" customWidth="1"/>
    <col min="7" max="7" width="8.109375" bestFit="1" customWidth="1"/>
    <col min="8" max="8" width="4.44140625" bestFit="1" customWidth="1"/>
    <col min="9" max="9" width="3.33203125" bestFit="1" customWidth="1"/>
    <col min="10" max="10" width="6.5546875" bestFit="1" customWidth="1"/>
    <col min="11" max="11" width="7" bestFit="1" customWidth="1"/>
  </cols>
  <sheetData>
    <row r="1" spans="1:11" x14ac:dyDescent="0.3">
      <c r="A1" s="709" t="s">
        <v>393</v>
      </c>
      <c r="B1" s="710"/>
      <c r="C1" s="710"/>
      <c r="D1" s="710"/>
      <c r="E1" s="710"/>
      <c r="F1" s="710"/>
      <c r="G1" s="710"/>
      <c r="H1" s="710"/>
      <c r="I1" s="710"/>
      <c r="J1" s="710"/>
      <c r="K1" s="711"/>
    </row>
    <row r="2" spans="1:11" ht="15" thickBot="1" x14ac:dyDescent="0.35">
      <c r="A2" s="160" t="s">
        <v>0</v>
      </c>
      <c r="B2" s="104" t="s">
        <v>2</v>
      </c>
      <c r="C2" s="105" t="s">
        <v>3</v>
      </c>
      <c r="D2" s="105" t="s">
        <v>375</v>
      </c>
      <c r="E2" s="106" t="s">
        <v>4</v>
      </c>
      <c r="F2" s="105" t="s">
        <v>1</v>
      </c>
      <c r="G2" s="107" t="s">
        <v>106</v>
      </c>
      <c r="H2" s="108" t="s">
        <v>107</v>
      </c>
      <c r="I2" s="108" t="s">
        <v>8</v>
      </c>
      <c r="J2" s="109" t="s">
        <v>108</v>
      </c>
      <c r="K2" s="161" t="s">
        <v>109</v>
      </c>
    </row>
    <row r="3" spans="1:11" x14ac:dyDescent="0.3">
      <c r="A3" s="118">
        <v>1</v>
      </c>
      <c r="B3" s="119" t="s">
        <v>45</v>
      </c>
      <c r="C3" s="120">
        <v>1973</v>
      </c>
      <c r="D3" s="121">
        <f t="shared" ref="D3:D41" si="0">SUM(2025-C3)</f>
        <v>52</v>
      </c>
      <c r="E3" s="122" t="s">
        <v>348</v>
      </c>
      <c r="F3" s="123" t="s">
        <v>49</v>
      </c>
      <c r="G3" s="124">
        <v>0.69930555555555551</v>
      </c>
      <c r="H3" s="125">
        <v>1</v>
      </c>
      <c r="I3" s="126">
        <v>10</v>
      </c>
      <c r="J3" s="127" t="s">
        <v>367</v>
      </c>
      <c r="K3" s="128">
        <f t="shared" ref="K3:K40" si="1">SUM(G3/4.5)</f>
        <v>0.15540123456790123</v>
      </c>
    </row>
    <row r="4" spans="1:11" x14ac:dyDescent="0.3">
      <c r="A4" s="17">
        <v>2</v>
      </c>
      <c r="B4" s="83" t="s">
        <v>339</v>
      </c>
      <c r="C4" s="9">
        <v>1983</v>
      </c>
      <c r="D4" s="10">
        <f t="shared" si="0"/>
        <v>42</v>
      </c>
      <c r="E4" s="92" t="s">
        <v>362</v>
      </c>
      <c r="F4" s="47" t="s">
        <v>28</v>
      </c>
      <c r="G4" s="98">
        <v>0.70972222222222225</v>
      </c>
      <c r="H4" s="32">
        <v>1</v>
      </c>
      <c r="I4" s="82">
        <v>10</v>
      </c>
      <c r="J4" s="51" t="s">
        <v>287</v>
      </c>
      <c r="K4" s="129">
        <f t="shared" si="1"/>
        <v>0.15771604938271605</v>
      </c>
    </row>
    <row r="5" spans="1:11" x14ac:dyDescent="0.3">
      <c r="A5" s="17">
        <v>3</v>
      </c>
      <c r="B5" s="84" t="s">
        <v>31</v>
      </c>
      <c r="C5" s="12">
        <v>1980</v>
      </c>
      <c r="D5" s="10">
        <f t="shared" si="0"/>
        <v>45</v>
      </c>
      <c r="E5" s="93" t="s">
        <v>16</v>
      </c>
      <c r="F5" s="47" t="s">
        <v>28</v>
      </c>
      <c r="G5" s="98">
        <v>0.72291666666666665</v>
      </c>
      <c r="H5" s="32">
        <v>2</v>
      </c>
      <c r="I5" s="35">
        <v>9</v>
      </c>
      <c r="J5" s="51"/>
      <c r="K5" s="129">
        <f t="shared" si="1"/>
        <v>0.16064814814814815</v>
      </c>
    </row>
    <row r="6" spans="1:11" x14ac:dyDescent="0.3">
      <c r="A6" s="17">
        <v>4</v>
      </c>
      <c r="B6" s="85" t="s">
        <v>18</v>
      </c>
      <c r="C6" s="9">
        <v>1986</v>
      </c>
      <c r="D6" s="10">
        <f t="shared" si="0"/>
        <v>39</v>
      </c>
      <c r="E6" s="86" t="s">
        <v>340</v>
      </c>
      <c r="F6" s="87" t="s">
        <v>381</v>
      </c>
      <c r="G6" s="98">
        <v>0.72638888888888886</v>
      </c>
      <c r="H6" s="32">
        <v>1</v>
      </c>
      <c r="I6" s="82">
        <v>10</v>
      </c>
      <c r="J6" s="51" t="s">
        <v>287</v>
      </c>
      <c r="K6" s="129">
        <f t="shared" si="1"/>
        <v>0.16141975308641976</v>
      </c>
    </row>
    <row r="7" spans="1:11" x14ac:dyDescent="0.3">
      <c r="A7" s="17">
        <v>5</v>
      </c>
      <c r="B7" s="85" t="s">
        <v>349</v>
      </c>
      <c r="C7" s="9">
        <v>2008</v>
      </c>
      <c r="D7" s="10">
        <f t="shared" si="0"/>
        <v>17</v>
      </c>
      <c r="E7" s="88" t="s">
        <v>24</v>
      </c>
      <c r="F7" s="87" t="s">
        <v>381</v>
      </c>
      <c r="G7" s="98">
        <v>0.72777777777777775</v>
      </c>
      <c r="H7" s="32">
        <v>2</v>
      </c>
      <c r="I7" s="35">
        <v>9</v>
      </c>
      <c r="J7" s="51"/>
      <c r="K7" s="129">
        <f t="shared" si="1"/>
        <v>0.1617283950617284</v>
      </c>
    </row>
    <row r="8" spans="1:11" x14ac:dyDescent="0.3">
      <c r="A8" s="17">
        <v>6</v>
      </c>
      <c r="B8" s="83" t="s">
        <v>41</v>
      </c>
      <c r="C8" s="9">
        <v>1978</v>
      </c>
      <c r="D8" s="10">
        <f t="shared" si="0"/>
        <v>47</v>
      </c>
      <c r="E8" s="94" t="s">
        <v>308</v>
      </c>
      <c r="F8" s="47" t="s">
        <v>28</v>
      </c>
      <c r="G8" s="98">
        <v>0.7319444444444444</v>
      </c>
      <c r="H8" s="32">
        <v>3</v>
      </c>
      <c r="I8" s="35">
        <v>8</v>
      </c>
      <c r="J8" s="51"/>
      <c r="K8" s="129">
        <f t="shared" si="1"/>
        <v>0.16265432098765431</v>
      </c>
    </row>
    <row r="9" spans="1:11" x14ac:dyDescent="0.3">
      <c r="A9" s="17">
        <v>7</v>
      </c>
      <c r="B9" s="89" t="s">
        <v>30</v>
      </c>
      <c r="C9" s="11">
        <v>1972</v>
      </c>
      <c r="D9" s="10">
        <f t="shared" si="0"/>
        <v>53</v>
      </c>
      <c r="E9" s="88" t="s">
        <v>24</v>
      </c>
      <c r="F9" s="47" t="s">
        <v>49</v>
      </c>
      <c r="G9" s="97">
        <v>0.7729166666666667</v>
      </c>
      <c r="H9" s="32">
        <v>2</v>
      </c>
      <c r="I9" s="35">
        <v>9</v>
      </c>
      <c r="J9" s="51"/>
      <c r="K9" s="129">
        <f t="shared" si="1"/>
        <v>0.17175925925925928</v>
      </c>
    </row>
    <row r="10" spans="1:11" x14ac:dyDescent="0.3">
      <c r="A10" s="17">
        <v>8</v>
      </c>
      <c r="B10" s="83" t="s">
        <v>44</v>
      </c>
      <c r="C10" s="9">
        <v>1978</v>
      </c>
      <c r="D10" s="10">
        <f t="shared" si="0"/>
        <v>47</v>
      </c>
      <c r="E10" s="94" t="s">
        <v>309</v>
      </c>
      <c r="F10" s="47" t="s">
        <v>28</v>
      </c>
      <c r="G10" s="97">
        <v>0.77847222222222223</v>
      </c>
      <c r="H10" s="32">
        <v>4</v>
      </c>
      <c r="I10" s="35">
        <v>7</v>
      </c>
      <c r="J10" s="51"/>
      <c r="K10" s="129">
        <f t="shared" si="1"/>
        <v>0.17299382716049383</v>
      </c>
    </row>
    <row r="11" spans="1:11" x14ac:dyDescent="0.3">
      <c r="A11" s="17">
        <v>9</v>
      </c>
      <c r="B11" s="83" t="s">
        <v>50</v>
      </c>
      <c r="C11" s="9">
        <v>1966</v>
      </c>
      <c r="D11" s="10">
        <f t="shared" si="0"/>
        <v>59</v>
      </c>
      <c r="E11" s="93" t="s">
        <v>16</v>
      </c>
      <c r="F11" s="47" t="s">
        <v>49</v>
      </c>
      <c r="G11" s="97">
        <v>0.78194444444444444</v>
      </c>
      <c r="H11" s="32">
        <v>3</v>
      </c>
      <c r="I11" s="35">
        <v>8</v>
      </c>
      <c r="J11" s="51"/>
      <c r="K11" s="129">
        <f t="shared" si="1"/>
        <v>0.17376543209876544</v>
      </c>
    </row>
    <row r="12" spans="1:11" ht="15" thickBot="1" x14ac:dyDescent="0.35">
      <c r="A12" s="18">
        <v>10</v>
      </c>
      <c r="B12" s="130" t="s">
        <v>81</v>
      </c>
      <c r="C12" s="131">
        <v>1979</v>
      </c>
      <c r="D12" s="19">
        <f t="shared" si="0"/>
        <v>46</v>
      </c>
      <c r="E12" s="132" t="s">
        <v>24</v>
      </c>
      <c r="F12" s="133" t="s">
        <v>80</v>
      </c>
      <c r="G12" s="134">
        <v>0.78749999999999998</v>
      </c>
      <c r="H12" s="135">
        <v>1</v>
      </c>
      <c r="I12" s="136">
        <v>10</v>
      </c>
      <c r="J12" s="137" t="s">
        <v>395</v>
      </c>
      <c r="K12" s="138">
        <f t="shared" si="1"/>
        <v>0.17499999999999999</v>
      </c>
    </row>
    <row r="13" spans="1:11" x14ac:dyDescent="0.3">
      <c r="A13" s="16">
        <v>11</v>
      </c>
      <c r="B13" s="110" t="s">
        <v>58</v>
      </c>
      <c r="C13" s="111">
        <v>1962</v>
      </c>
      <c r="D13" s="15">
        <f t="shared" si="0"/>
        <v>63</v>
      </c>
      <c r="E13" s="112" t="s">
        <v>46</v>
      </c>
      <c r="F13" s="113" t="s">
        <v>61</v>
      </c>
      <c r="G13" s="114">
        <v>0.79652777777777772</v>
      </c>
      <c r="H13" s="115">
        <v>1</v>
      </c>
      <c r="I13" s="116">
        <v>10</v>
      </c>
      <c r="J13" s="117"/>
      <c r="K13" s="162">
        <f t="shared" si="1"/>
        <v>0.17700617283950615</v>
      </c>
    </row>
    <row r="14" spans="1:11" x14ac:dyDescent="0.3">
      <c r="A14" s="17">
        <v>12</v>
      </c>
      <c r="B14" s="84" t="s">
        <v>90</v>
      </c>
      <c r="C14" s="12">
        <v>1975</v>
      </c>
      <c r="D14" s="10">
        <f t="shared" si="0"/>
        <v>50</v>
      </c>
      <c r="E14" s="93" t="s">
        <v>16</v>
      </c>
      <c r="F14" s="47" t="s">
        <v>96</v>
      </c>
      <c r="G14" s="99">
        <v>0.82013888888888886</v>
      </c>
      <c r="H14" s="22" t="s">
        <v>376</v>
      </c>
      <c r="I14" s="82">
        <v>10</v>
      </c>
      <c r="J14" s="51"/>
      <c r="K14" s="129">
        <f t="shared" si="1"/>
        <v>0.18225308641975307</v>
      </c>
    </row>
    <row r="15" spans="1:11" x14ac:dyDescent="0.3">
      <c r="A15" s="17">
        <v>13</v>
      </c>
      <c r="B15" s="85" t="s">
        <v>355</v>
      </c>
      <c r="C15" s="9">
        <v>1995</v>
      </c>
      <c r="D15" s="10">
        <f t="shared" si="0"/>
        <v>30</v>
      </c>
      <c r="E15" s="90" t="s">
        <v>356</v>
      </c>
      <c r="F15" s="87" t="s">
        <v>381</v>
      </c>
      <c r="G15" s="98">
        <v>0.85</v>
      </c>
      <c r="H15" s="32">
        <v>3</v>
      </c>
      <c r="I15" s="35">
        <v>8</v>
      </c>
      <c r="J15" s="51"/>
      <c r="K15" s="129">
        <f t="shared" si="1"/>
        <v>0.18888888888888888</v>
      </c>
    </row>
    <row r="16" spans="1:11" x14ac:dyDescent="0.3">
      <c r="A16" s="17">
        <v>14</v>
      </c>
      <c r="B16" s="83" t="s">
        <v>35</v>
      </c>
      <c r="C16" s="9">
        <v>1973</v>
      </c>
      <c r="D16" s="10">
        <f t="shared" si="0"/>
        <v>52</v>
      </c>
      <c r="E16" s="88" t="s">
        <v>24</v>
      </c>
      <c r="F16" s="47" t="s">
        <v>49</v>
      </c>
      <c r="G16" s="98">
        <v>0.85416666666666663</v>
      </c>
      <c r="H16" s="32">
        <v>4</v>
      </c>
      <c r="I16" s="35">
        <v>7</v>
      </c>
      <c r="J16" s="51"/>
      <c r="K16" s="129">
        <f t="shared" si="1"/>
        <v>0.1898148148148148</v>
      </c>
    </row>
    <row r="17" spans="1:11" x14ac:dyDescent="0.3">
      <c r="A17" s="17">
        <v>15</v>
      </c>
      <c r="B17" s="89" t="s">
        <v>366</v>
      </c>
      <c r="C17" s="11">
        <v>1986</v>
      </c>
      <c r="D17" s="10">
        <f t="shared" si="0"/>
        <v>39</v>
      </c>
      <c r="E17" s="92" t="s">
        <v>317</v>
      </c>
      <c r="F17" s="47" t="s">
        <v>80</v>
      </c>
      <c r="G17" s="99">
        <v>0.85763888888888884</v>
      </c>
      <c r="H17" s="32">
        <v>2</v>
      </c>
      <c r="I17" s="35">
        <v>9</v>
      </c>
      <c r="J17" s="51"/>
      <c r="K17" s="129">
        <f t="shared" si="1"/>
        <v>0.19058641975308641</v>
      </c>
    </row>
    <row r="18" spans="1:11" x14ac:dyDescent="0.3">
      <c r="A18" s="17">
        <v>16</v>
      </c>
      <c r="B18" s="84" t="s">
        <v>33</v>
      </c>
      <c r="C18" s="12">
        <v>1974</v>
      </c>
      <c r="D18" s="10">
        <f t="shared" si="0"/>
        <v>51</v>
      </c>
      <c r="E18" s="92" t="s">
        <v>22</v>
      </c>
      <c r="F18" s="47" t="s">
        <v>49</v>
      </c>
      <c r="G18" s="98">
        <v>0.86388888888888893</v>
      </c>
      <c r="H18" s="32">
        <v>5</v>
      </c>
      <c r="I18" s="35">
        <v>6</v>
      </c>
      <c r="J18" s="51"/>
      <c r="K18" s="129">
        <f t="shared" si="1"/>
        <v>0.19197530864197532</v>
      </c>
    </row>
    <row r="19" spans="1:11" x14ac:dyDescent="0.3">
      <c r="A19" s="17">
        <v>17</v>
      </c>
      <c r="B19" s="83" t="s">
        <v>370</v>
      </c>
      <c r="C19" s="9">
        <v>1964</v>
      </c>
      <c r="D19" s="10">
        <f t="shared" si="0"/>
        <v>61</v>
      </c>
      <c r="E19" s="95" t="s">
        <v>371</v>
      </c>
      <c r="F19" s="47" t="s">
        <v>61</v>
      </c>
      <c r="G19" s="97">
        <v>0.88055555555555554</v>
      </c>
      <c r="H19" s="32">
        <v>2</v>
      </c>
      <c r="I19" s="35">
        <v>9</v>
      </c>
      <c r="J19" s="51"/>
      <c r="K19" s="129">
        <f t="shared" si="1"/>
        <v>0.195679012345679</v>
      </c>
    </row>
    <row r="20" spans="1:11" x14ac:dyDescent="0.3">
      <c r="A20" s="17">
        <v>18</v>
      </c>
      <c r="B20" s="83" t="s">
        <v>23</v>
      </c>
      <c r="C20" s="9">
        <v>1981</v>
      </c>
      <c r="D20" s="10">
        <f t="shared" si="0"/>
        <v>44</v>
      </c>
      <c r="E20" s="88" t="s">
        <v>24</v>
      </c>
      <c r="F20" s="47" t="s">
        <v>28</v>
      </c>
      <c r="G20" s="97">
        <v>0.89027777777777772</v>
      </c>
      <c r="H20" s="32">
        <v>5</v>
      </c>
      <c r="I20" s="35">
        <v>6</v>
      </c>
      <c r="J20" s="51"/>
      <c r="K20" s="129">
        <f t="shared" si="1"/>
        <v>0.19783950617283949</v>
      </c>
    </row>
    <row r="21" spans="1:11" x14ac:dyDescent="0.3">
      <c r="A21" s="17">
        <v>19</v>
      </c>
      <c r="B21" s="80" t="s">
        <v>34</v>
      </c>
      <c r="C21" s="9">
        <v>1980</v>
      </c>
      <c r="D21" s="10">
        <f t="shared" si="0"/>
        <v>45</v>
      </c>
      <c r="E21" s="88" t="s">
        <v>24</v>
      </c>
      <c r="F21" s="87" t="s">
        <v>28</v>
      </c>
      <c r="G21" s="98">
        <v>0.89236111111111116</v>
      </c>
      <c r="H21" s="32">
        <v>6</v>
      </c>
      <c r="I21" s="35">
        <v>5</v>
      </c>
      <c r="J21" s="51"/>
      <c r="K21" s="129">
        <f t="shared" si="1"/>
        <v>0.19830246913580249</v>
      </c>
    </row>
    <row r="22" spans="1:11" ht="15" thickBot="1" x14ac:dyDescent="0.35">
      <c r="A22" s="163">
        <v>20</v>
      </c>
      <c r="B22" s="139" t="s">
        <v>42</v>
      </c>
      <c r="C22" s="140">
        <v>1977</v>
      </c>
      <c r="D22" s="141">
        <f t="shared" si="0"/>
        <v>48</v>
      </c>
      <c r="E22" s="142" t="s">
        <v>16</v>
      </c>
      <c r="F22" s="143" t="s">
        <v>28</v>
      </c>
      <c r="G22" s="144">
        <v>0.90138888888888891</v>
      </c>
      <c r="H22" s="145">
        <v>7</v>
      </c>
      <c r="I22" s="108">
        <v>4</v>
      </c>
      <c r="J22" s="146"/>
      <c r="K22" s="164">
        <f t="shared" si="1"/>
        <v>0.20030864197530865</v>
      </c>
    </row>
    <row r="23" spans="1:11" x14ac:dyDescent="0.3">
      <c r="A23" s="118">
        <v>21</v>
      </c>
      <c r="B23" s="149" t="s">
        <v>82</v>
      </c>
      <c r="C23" s="150">
        <v>1975</v>
      </c>
      <c r="D23" s="121">
        <f t="shared" si="0"/>
        <v>50</v>
      </c>
      <c r="E23" s="151" t="s">
        <v>16</v>
      </c>
      <c r="F23" s="123" t="s">
        <v>96</v>
      </c>
      <c r="G23" s="152">
        <v>0.90208333333333335</v>
      </c>
      <c r="H23" s="153" t="s">
        <v>379</v>
      </c>
      <c r="I23" s="154">
        <v>9</v>
      </c>
      <c r="J23" s="127"/>
      <c r="K23" s="128">
        <f t="shared" si="1"/>
        <v>0.20046296296296295</v>
      </c>
    </row>
    <row r="24" spans="1:11" x14ac:dyDescent="0.3">
      <c r="A24" s="17">
        <v>22</v>
      </c>
      <c r="B24" s="83" t="s">
        <v>53</v>
      </c>
      <c r="C24" s="9">
        <v>1970</v>
      </c>
      <c r="D24" s="10">
        <f t="shared" si="0"/>
        <v>55</v>
      </c>
      <c r="E24" s="94" t="s">
        <v>54</v>
      </c>
      <c r="F24" s="47" t="s">
        <v>49</v>
      </c>
      <c r="G24" s="97">
        <v>0.90486111111111112</v>
      </c>
      <c r="H24" s="32">
        <v>6</v>
      </c>
      <c r="I24" s="35">
        <v>5</v>
      </c>
      <c r="J24" s="51"/>
      <c r="K24" s="129">
        <f t="shared" si="1"/>
        <v>0.20108024691358026</v>
      </c>
    </row>
    <row r="25" spans="1:11" x14ac:dyDescent="0.3">
      <c r="A25" s="17">
        <v>23</v>
      </c>
      <c r="B25" s="83" t="s">
        <v>168</v>
      </c>
      <c r="C25" s="9">
        <v>1964</v>
      </c>
      <c r="D25" s="10">
        <f t="shared" si="0"/>
        <v>61</v>
      </c>
      <c r="E25" s="93" t="s">
        <v>16</v>
      </c>
      <c r="F25" s="47" t="s">
        <v>61</v>
      </c>
      <c r="G25" s="98">
        <v>0.92500000000000004</v>
      </c>
      <c r="H25" s="32">
        <v>3</v>
      </c>
      <c r="I25" s="35">
        <v>8</v>
      </c>
      <c r="J25" s="51"/>
      <c r="K25" s="129">
        <f t="shared" si="1"/>
        <v>0.20555555555555557</v>
      </c>
    </row>
    <row r="26" spans="1:11" x14ac:dyDescent="0.3">
      <c r="A26" s="17">
        <v>24</v>
      </c>
      <c r="B26" s="85" t="s">
        <v>37</v>
      </c>
      <c r="C26" s="9">
        <v>1972</v>
      </c>
      <c r="D26" s="10">
        <f t="shared" si="0"/>
        <v>53</v>
      </c>
      <c r="E26" s="81" t="s">
        <v>38</v>
      </c>
      <c r="F26" s="47" t="s">
        <v>49</v>
      </c>
      <c r="G26" s="97">
        <v>0.97499999999999998</v>
      </c>
      <c r="H26" s="32">
        <v>7</v>
      </c>
      <c r="I26" s="35">
        <v>4</v>
      </c>
      <c r="J26" s="51"/>
      <c r="K26" s="129">
        <f t="shared" si="1"/>
        <v>0.21666666666666667</v>
      </c>
    </row>
    <row r="27" spans="1:11" x14ac:dyDescent="0.3">
      <c r="A27" s="17">
        <v>25</v>
      </c>
      <c r="B27" s="84" t="s">
        <v>269</v>
      </c>
      <c r="C27" s="12">
        <v>1980</v>
      </c>
      <c r="D27" s="10">
        <f t="shared" si="0"/>
        <v>45</v>
      </c>
      <c r="E27" s="92" t="s">
        <v>300</v>
      </c>
      <c r="F27" s="47" t="s">
        <v>80</v>
      </c>
      <c r="G27" s="97">
        <v>0.99027777777777781</v>
      </c>
      <c r="H27" s="32">
        <v>3</v>
      </c>
      <c r="I27" s="35">
        <v>8</v>
      </c>
      <c r="J27" s="51"/>
      <c r="K27" s="129">
        <f t="shared" si="1"/>
        <v>0.22006172839506175</v>
      </c>
    </row>
    <row r="28" spans="1:11" x14ac:dyDescent="0.3">
      <c r="A28" s="17">
        <v>26</v>
      </c>
      <c r="B28" s="89" t="s">
        <v>292</v>
      </c>
      <c r="C28" s="11">
        <v>1950</v>
      </c>
      <c r="D28" s="10">
        <f t="shared" si="0"/>
        <v>75</v>
      </c>
      <c r="E28" s="96" t="s">
        <v>68</v>
      </c>
      <c r="F28" s="47" t="s">
        <v>67</v>
      </c>
      <c r="G28" s="98">
        <v>0.99444444444444446</v>
      </c>
      <c r="H28" s="32">
        <v>1</v>
      </c>
      <c r="I28" s="91">
        <v>10</v>
      </c>
      <c r="J28" s="51"/>
      <c r="K28" s="129">
        <f t="shared" si="1"/>
        <v>0.22098765432098766</v>
      </c>
    </row>
    <row r="29" spans="1:11" x14ac:dyDescent="0.3">
      <c r="A29" s="17">
        <v>27</v>
      </c>
      <c r="B29" s="84" t="s">
        <v>389</v>
      </c>
      <c r="C29" s="11">
        <v>1976</v>
      </c>
      <c r="D29" s="10">
        <f t="shared" si="0"/>
        <v>49</v>
      </c>
      <c r="E29" s="92" t="s">
        <v>84</v>
      </c>
      <c r="F29" s="47" t="s">
        <v>80</v>
      </c>
      <c r="G29" s="100" t="s">
        <v>261</v>
      </c>
      <c r="H29" s="32">
        <v>4</v>
      </c>
      <c r="I29" s="35">
        <v>7</v>
      </c>
      <c r="J29" s="51" t="s">
        <v>110</v>
      </c>
      <c r="K29" s="129">
        <f t="shared" si="1"/>
        <v>0.23024691358024693</v>
      </c>
    </row>
    <row r="30" spans="1:11" x14ac:dyDescent="0.3">
      <c r="A30" s="17">
        <v>28</v>
      </c>
      <c r="B30" s="84" t="s">
        <v>70</v>
      </c>
      <c r="C30" s="12">
        <v>1949</v>
      </c>
      <c r="D30" s="10">
        <f t="shared" si="0"/>
        <v>76</v>
      </c>
      <c r="E30" s="92" t="s">
        <v>46</v>
      </c>
      <c r="F30" s="47" t="s">
        <v>67</v>
      </c>
      <c r="G30" s="100" t="s">
        <v>242</v>
      </c>
      <c r="H30" s="32">
        <v>2</v>
      </c>
      <c r="I30" s="101">
        <v>9</v>
      </c>
      <c r="J30" s="51"/>
      <c r="K30" s="129">
        <f t="shared" si="1"/>
        <v>0.23148148148148151</v>
      </c>
    </row>
    <row r="31" spans="1:11" x14ac:dyDescent="0.3">
      <c r="A31" s="17">
        <v>29</v>
      </c>
      <c r="B31" s="89" t="s">
        <v>87</v>
      </c>
      <c r="C31" s="11">
        <v>1973</v>
      </c>
      <c r="D31" s="10">
        <f t="shared" si="0"/>
        <v>52</v>
      </c>
      <c r="E31" s="93" t="s">
        <v>16</v>
      </c>
      <c r="F31" s="47" t="s">
        <v>96</v>
      </c>
      <c r="G31" s="100" t="s">
        <v>223</v>
      </c>
      <c r="H31" s="22" t="s">
        <v>377</v>
      </c>
      <c r="I31" s="35">
        <v>8</v>
      </c>
      <c r="J31" s="51"/>
      <c r="K31" s="129">
        <f t="shared" si="1"/>
        <v>0.23549382716049383</v>
      </c>
    </row>
    <row r="32" spans="1:11" ht="15" thickBot="1" x14ac:dyDescent="0.35">
      <c r="A32" s="18">
        <v>30</v>
      </c>
      <c r="B32" s="165" t="s">
        <v>388</v>
      </c>
      <c r="C32" s="131">
        <v>1990</v>
      </c>
      <c r="D32" s="19">
        <f t="shared" si="0"/>
        <v>35</v>
      </c>
      <c r="E32" s="166" t="s">
        <v>289</v>
      </c>
      <c r="F32" s="133" t="s">
        <v>80</v>
      </c>
      <c r="G32" s="157" t="s">
        <v>244</v>
      </c>
      <c r="H32" s="135">
        <v>1</v>
      </c>
      <c r="I32" s="35">
        <v>6</v>
      </c>
      <c r="J32" s="137" t="s">
        <v>110</v>
      </c>
      <c r="K32" s="138">
        <f t="shared" si="1"/>
        <v>0.23580246913580247</v>
      </c>
    </row>
    <row r="33" spans="1:11" x14ac:dyDescent="0.3">
      <c r="A33" s="16">
        <v>31</v>
      </c>
      <c r="B33" s="110" t="s">
        <v>63</v>
      </c>
      <c r="C33" s="111">
        <v>1955</v>
      </c>
      <c r="D33" s="15">
        <f t="shared" si="0"/>
        <v>70</v>
      </c>
      <c r="E33" s="112" t="s">
        <v>46</v>
      </c>
      <c r="F33" s="113" t="s">
        <v>67</v>
      </c>
      <c r="G33" s="147" t="s">
        <v>291</v>
      </c>
      <c r="H33" s="115">
        <v>3</v>
      </c>
      <c r="I33" s="148">
        <v>8</v>
      </c>
      <c r="J33" s="117"/>
      <c r="K33" s="162">
        <f t="shared" si="1"/>
        <v>0.23688271604938274</v>
      </c>
    </row>
    <row r="34" spans="1:11" x14ac:dyDescent="0.3">
      <c r="A34" s="17">
        <v>32</v>
      </c>
      <c r="B34" s="89" t="s">
        <v>97</v>
      </c>
      <c r="C34" s="11">
        <v>1969</v>
      </c>
      <c r="D34" s="10">
        <f t="shared" si="0"/>
        <v>56</v>
      </c>
      <c r="E34" s="102" t="s">
        <v>313</v>
      </c>
      <c r="F34" s="47" t="s">
        <v>96</v>
      </c>
      <c r="G34" s="100" t="s">
        <v>257</v>
      </c>
      <c r="H34" s="22" t="s">
        <v>293</v>
      </c>
      <c r="I34" s="35">
        <v>7</v>
      </c>
      <c r="J34" s="51"/>
      <c r="K34" s="129">
        <f t="shared" si="1"/>
        <v>0.241820987654321</v>
      </c>
    </row>
    <row r="35" spans="1:11" x14ac:dyDescent="0.3">
      <c r="A35" s="17">
        <v>33</v>
      </c>
      <c r="B35" s="84" t="s">
        <v>93</v>
      </c>
      <c r="C35" s="11">
        <v>1985</v>
      </c>
      <c r="D35" s="10">
        <f t="shared" si="0"/>
        <v>40</v>
      </c>
      <c r="E35" s="88" t="s">
        <v>24</v>
      </c>
      <c r="F35" s="47" t="s">
        <v>80</v>
      </c>
      <c r="G35" s="100" t="s">
        <v>276</v>
      </c>
      <c r="H35" s="22" t="s">
        <v>294</v>
      </c>
      <c r="I35" s="35">
        <v>5</v>
      </c>
      <c r="J35" s="51"/>
      <c r="K35" s="129">
        <f t="shared" si="1"/>
        <v>0.24413580246913583</v>
      </c>
    </row>
    <row r="36" spans="1:11" x14ac:dyDescent="0.3">
      <c r="A36" s="17">
        <v>34</v>
      </c>
      <c r="B36" s="83" t="s">
        <v>55</v>
      </c>
      <c r="C36" s="9">
        <v>1962</v>
      </c>
      <c r="D36" s="10">
        <f t="shared" si="0"/>
        <v>63</v>
      </c>
      <c r="E36" s="88" t="s">
        <v>24</v>
      </c>
      <c r="F36" s="47" t="s">
        <v>61</v>
      </c>
      <c r="G36" s="100" t="s">
        <v>280</v>
      </c>
      <c r="H36" s="32">
        <v>4</v>
      </c>
      <c r="I36" s="35">
        <v>7</v>
      </c>
      <c r="J36" s="51"/>
      <c r="K36" s="129">
        <f t="shared" si="1"/>
        <v>0.24429012345679013</v>
      </c>
    </row>
    <row r="37" spans="1:11" x14ac:dyDescent="0.3">
      <c r="A37" s="17">
        <v>35</v>
      </c>
      <c r="B37" s="83" t="s">
        <v>311</v>
      </c>
      <c r="C37" s="9">
        <v>1967</v>
      </c>
      <c r="D37" s="10">
        <f t="shared" si="0"/>
        <v>58</v>
      </c>
      <c r="E37" s="88" t="s">
        <v>24</v>
      </c>
      <c r="F37" s="47" t="s">
        <v>49</v>
      </c>
      <c r="G37" s="100" t="s">
        <v>274</v>
      </c>
      <c r="H37" s="32">
        <v>8</v>
      </c>
      <c r="I37" s="35">
        <v>3</v>
      </c>
      <c r="J37" s="51"/>
      <c r="K37" s="129">
        <f t="shared" si="1"/>
        <v>0.25555555555555554</v>
      </c>
    </row>
    <row r="38" spans="1:11" x14ac:dyDescent="0.3">
      <c r="A38" s="17">
        <v>36</v>
      </c>
      <c r="B38" s="84" t="s">
        <v>390</v>
      </c>
      <c r="C38" s="11">
        <v>1984</v>
      </c>
      <c r="D38" s="10">
        <f t="shared" si="0"/>
        <v>41</v>
      </c>
      <c r="E38" s="92" t="s">
        <v>391</v>
      </c>
      <c r="F38" s="47" t="s">
        <v>80</v>
      </c>
      <c r="G38" s="100" t="s">
        <v>284</v>
      </c>
      <c r="H38" s="22" t="s">
        <v>394</v>
      </c>
      <c r="I38" s="35">
        <v>4</v>
      </c>
      <c r="J38" s="51" t="s">
        <v>110</v>
      </c>
      <c r="K38" s="129">
        <f t="shared" si="1"/>
        <v>0.27037037037037037</v>
      </c>
    </row>
    <row r="39" spans="1:11" x14ac:dyDescent="0.3">
      <c r="A39" s="17">
        <v>37</v>
      </c>
      <c r="B39" s="103" t="s">
        <v>83</v>
      </c>
      <c r="C39" s="11">
        <v>1979</v>
      </c>
      <c r="D39" s="10">
        <f t="shared" si="0"/>
        <v>46</v>
      </c>
      <c r="E39" s="92" t="s">
        <v>84</v>
      </c>
      <c r="F39" s="47" t="s">
        <v>80</v>
      </c>
      <c r="G39" s="100" t="s">
        <v>315</v>
      </c>
      <c r="H39" s="22" t="s">
        <v>378</v>
      </c>
      <c r="I39" s="35">
        <v>3</v>
      </c>
      <c r="J39" s="51"/>
      <c r="K39" s="129">
        <f t="shared" si="1"/>
        <v>0.2705246913580247</v>
      </c>
    </row>
    <row r="40" spans="1:11" x14ac:dyDescent="0.3">
      <c r="A40" s="17">
        <v>38</v>
      </c>
      <c r="B40" s="84" t="s">
        <v>77</v>
      </c>
      <c r="C40" s="12">
        <v>2001</v>
      </c>
      <c r="D40" s="10">
        <f t="shared" si="0"/>
        <v>24</v>
      </c>
      <c r="E40" s="93" t="s">
        <v>16</v>
      </c>
      <c r="F40" s="47" t="s">
        <v>75</v>
      </c>
      <c r="G40" s="100" t="s">
        <v>373</v>
      </c>
      <c r="H40" s="32">
        <v>2</v>
      </c>
      <c r="I40" s="101">
        <v>9</v>
      </c>
      <c r="J40" s="51"/>
      <c r="K40" s="129">
        <f t="shared" si="1"/>
        <v>0.29537037037037034</v>
      </c>
    </row>
    <row r="41" spans="1:11" ht="15" thickBot="1" x14ac:dyDescent="0.35">
      <c r="A41" s="18">
        <v>39</v>
      </c>
      <c r="B41" s="155" t="s">
        <v>86</v>
      </c>
      <c r="C41" s="156">
        <v>1974</v>
      </c>
      <c r="D41" s="19">
        <f t="shared" si="0"/>
        <v>51</v>
      </c>
      <c r="E41" s="132" t="s">
        <v>24</v>
      </c>
      <c r="F41" s="133" t="s">
        <v>96</v>
      </c>
      <c r="G41" s="157" t="s">
        <v>240</v>
      </c>
      <c r="H41" s="158" t="s">
        <v>294</v>
      </c>
      <c r="I41" s="159">
        <v>6</v>
      </c>
      <c r="J41" s="137" t="s">
        <v>396</v>
      </c>
      <c r="K41" s="138" t="s">
        <v>19</v>
      </c>
    </row>
    <row r="42" spans="1:11" x14ac:dyDescent="0.3">
      <c r="G42" s="6"/>
      <c r="J42" s="52"/>
    </row>
    <row r="43" spans="1:11" x14ac:dyDescent="0.3">
      <c r="D43" s="49">
        <v>1</v>
      </c>
      <c r="E43" s="88" t="s">
        <v>24</v>
      </c>
      <c r="F43" s="48"/>
      <c r="G43" s="44">
        <f>SUM(G7+G9+G12)</f>
        <v>2.2881944444444446</v>
      </c>
      <c r="J43" s="52"/>
    </row>
    <row r="44" spans="1:11" x14ac:dyDescent="0.3">
      <c r="D44" s="49">
        <v>2</v>
      </c>
      <c r="E44" s="93" t="s">
        <v>16</v>
      </c>
      <c r="F44" s="48"/>
      <c r="G44" s="44">
        <f>SUM(G5+G11+G14)</f>
        <v>2.3249999999999997</v>
      </c>
      <c r="J44" s="52"/>
    </row>
  </sheetData>
  <autoFilter ref="A2:K41" xr:uid="{16206FD5-CBCE-45F0-834B-8D312A6B0A91}"/>
  <mergeCells count="1">
    <mergeCell ref="A1:K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AEBA2-9022-4681-968B-EEA513B1949E}">
  <dimension ref="A1:K36"/>
  <sheetViews>
    <sheetView workbookViewId="0">
      <selection activeCell="D35" sqref="D35:G36"/>
    </sheetView>
  </sheetViews>
  <sheetFormatPr defaultRowHeight="14.4" x14ac:dyDescent="0.3"/>
  <cols>
    <col min="1" max="1" width="2.88671875" bestFit="1" customWidth="1"/>
    <col min="2" max="2" width="17.5546875" bestFit="1" customWidth="1"/>
    <col min="3" max="3" width="4.44140625" bestFit="1" customWidth="1"/>
    <col min="4" max="4" width="3.88671875" bestFit="1" customWidth="1"/>
    <col min="5" max="5" width="18.5546875" customWidth="1"/>
    <col min="6" max="6" width="3.88671875" bestFit="1" customWidth="1"/>
    <col min="7" max="7" width="8.109375" bestFit="1" customWidth="1"/>
    <col min="8" max="8" width="4.44140625" bestFit="1" customWidth="1"/>
    <col min="9" max="9" width="3.33203125" bestFit="1" customWidth="1"/>
    <col min="10" max="10" width="6.88671875" bestFit="1" customWidth="1"/>
    <col min="11" max="11" width="7" bestFit="1" customWidth="1"/>
  </cols>
  <sheetData>
    <row r="1" spans="1:11" ht="15" thickBot="1" x14ac:dyDescent="0.35">
      <c r="A1" s="712" t="s">
        <v>407</v>
      </c>
      <c r="B1" s="713"/>
      <c r="C1" s="713"/>
      <c r="D1" s="713"/>
      <c r="E1" s="713"/>
      <c r="F1" s="713"/>
      <c r="G1" s="713"/>
      <c r="H1" s="713"/>
      <c r="I1" s="713"/>
      <c r="J1" s="713"/>
      <c r="K1" s="714"/>
    </row>
    <row r="2" spans="1:11" ht="15" thickBot="1" x14ac:dyDescent="0.35">
      <c r="A2" s="265" t="s">
        <v>0</v>
      </c>
      <c r="B2" s="266" t="s">
        <v>2</v>
      </c>
      <c r="C2" s="267" t="s">
        <v>3</v>
      </c>
      <c r="D2" s="267" t="s">
        <v>375</v>
      </c>
      <c r="E2" s="268" t="s">
        <v>4</v>
      </c>
      <c r="F2" s="267" t="s">
        <v>1</v>
      </c>
      <c r="G2" s="269" t="s">
        <v>106</v>
      </c>
      <c r="H2" s="270" t="s">
        <v>107</v>
      </c>
      <c r="I2" s="270" t="s">
        <v>8</v>
      </c>
      <c r="J2" s="271" t="s">
        <v>108</v>
      </c>
      <c r="K2" s="272" t="s">
        <v>109</v>
      </c>
    </row>
    <row r="3" spans="1:11" x14ac:dyDescent="0.3">
      <c r="A3" s="16">
        <v>1</v>
      </c>
      <c r="B3" s="260" t="s">
        <v>349</v>
      </c>
      <c r="C3" s="60">
        <v>2008</v>
      </c>
      <c r="D3" s="261">
        <v>17</v>
      </c>
      <c r="E3" s="262" t="s">
        <v>24</v>
      </c>
      <c r="F3" s="256" t="s">
        <v>381</v>
      </c>
      <c r="G3" s="263">
        <v>0.70763888888888893</v>
      </c>
      <c r="H3" s="115">
        <v>1</v>
      </c>
      <c r="I3" s="264">
        <v>10</v>
      </c>
      <c r="J3" s="117" t="s">
        <v>367</v>
      </c>
      <c r="K3" s="162">
        <f t="shared" ref="K3:K32" si="0">SUM(G3/4.5)</f>
        <v>0.15725308641975311</v>
      </c>
    </row>
    <row r="4" spans="1:11" x14ac:dyDescent="0.3">
      <c r="A4" s="17">
        <v>2</v>
      </c>
      <c r="B4" s="62" t="s">
        <v>41</v>
      </c>
      <c r="C4" s="53">
        <v>1978</v>
      </c>
      <c r="D4" s="59">
        <v>47</v>
      </c>
      <c r="E4" s="56" t="s">
        <v>308</v>
      </c>
      <c r="F4" s="246" t="s">
        <v>28</v>
      </c>
      <c r="G4" s="252">
        <v>0.71666666666666667</v>
      </c>
      <c r="H4" s="32">
        <v>1</v>
      </c>
      <c r="I4" s="79">
        <v>10</v>
      </c>
      <c r="J4" s="51"/>
      <c r="K4" s="129">
        <f t="shared" si="0"/>
        <v>0.15925925925925927</v>
      </c>
    </row>
    <row r="5" spans="1:11" x14ac:dyDescent="0.3">
      <c r="A5" s="17">
        <v>3</v>
      </c>
      <c r="B5" s="63" t="s">
        <v>31</v>
      </c>
      <c r="C5" s="57">
        <v>1980</v>
      </c>
      <c r="D5" s="59">
        <v>45</v>
      </c>
      <c r="E5" s="58" t="s">
        <v>16</v>
      </c>
      <c r="F5" s="246" t="s">
        <v>28</v>
      </c>
      <c r="G5" s="252">
        <v>0.72430555555555554</v>
      </c>
      <c r="H5" s="32">
        <v>2</v>
      </c>
      <c r="I5" s="77">
        <v>9</v>
      </c>
      <c r="J5" s="51"/>
      <c r="K5" s="129">
        <f t="shared" si="0"/>
        <v>0.16095679012345679</v>
      </c>
    </row>
    <row r="6" spans="1:11" x14ac:dyDescent="0.3">
      <c r="A6" s="17">
        <v>4</v>
      </c>
      <c r="B6" s="62" t="s">
        <v>44</v>
      </c>
      <c r="C6" s="53">
        <v>1978</v>
      </c>
      <c r="D6" s="59">
        <v>47</v>
      </c>
      <c r="E6" s="56" t="s">
        <v>309</v>
      </c>
      <c r="F6" s="246" t="s">
        <v>28</v>
      </c>
      <c r="G6" s="252">
        <v>0.76527777777777772</v>
      </c>
      <c r="H6" s="32">
        <v>3</v>
      </c>
      <c r="I6" s="77">
        <v>8</v>
      </c>
      <c r="J6" s="51"/>
      <c r="K6" s="129">
        <f t="shared" si="0"/>
        <v>0.17006172839506173</v>
      </c>
    </row>
    <row r="7" spans="1:11" x14ac:dyDescent="0.3">
      <c r="A7" s="17">
        <v>5</v>
      </c>
      <c r="B7" s="61" t="s">
        <v>50</v>
      </c>
      <c r="C7" s="60">
        <v>1966</v>
      </c>
      <c r="D7" s="59">
        <v>59</v>
      </c>
      <c r="E7" s="254" t="s">
        <v>16</v>
      </c>
      <c r="F7" s="245" t="s">
        <v>49</v>
      </c>
      <c r="G7" s="251">
        <v>0.79513888888888884</v>
      </c>
      <c r="H7" s="32">
        <v>1</v>
      </c>
      <c r="I7" s="79">
        <v>10</v>
      </c>
      <c r="J7" s="51"/>
      <c r="K7" s="129">
        <f t="shared" si="0"/>
        <v>0.17669753086419751</v>
      </c>
    </row>
    <row r="8" spans="1:11" x14ac:dyDescent="0.3">
      <c r="A8" s="17">
        <v>6</v>
      </c>
      <c r="B8" s="63" t="s">
        <v>81</v>
      </c>
      <c r="C8" s="57">
        <v>1979</v>
      </c>
      <c r="D8" s="59">
        <v>46</v>
      </c>
      <c r="E8" s="46" t="s">
        <v>24</v>
      </c>
      <c r="F8" s="246" t="s">
        <v>80</v>
      </c>
      <c r="G8" s="249">
        <v>0.79722222222222228</v>
      </c>
      <c r="H8" s="32">
        <v>1</v>
      </c>
      <c r="I8" s="79">
        <v>10</v>
      </c>
      <c r="J8" s="51" t="s">
        <v>408</v>
      </c>
      <c r="K8" s="129">
        <f t="shared" si="0"/>
        <v>0.17716049382716051</v>
      </c>
    </row>
    <row r="9" spans="1:11" x14ac:dyDescent="0.3">
      <c r="A9" s="17">
        <v>7</v>
      </c>
      <c r="B9" s="63" t="s">
        <v>90</v>
      </c>
      <c r="C9" s="57">
        <v>1975</v>
      </c>
      <c r="D9" s="59">
        <v>50</v>
      </c>
      <c r="E9" s="58" t="s">
        <v>16</v>
      </c>
      <c r="F9" s="246" t="s">
        <v>96</v>
      </c>
      <c r="G9" s="253">
        <v>0.81111111111111112</v>
      </c>
      <c r="H9" s="32">
        <v>1</v>
      </c>
      <c r="I9" s="79">
        <v>10</v>
      </c>
      <c r="J9" s="51" t="s">
        <v>383</v>
      </c>
      <c r="K9" s="129">
        <f t="shared" si="0"/>
        <v>0.18024691358024691</v>
      </c>
    </row>
    <row r="10" spans="1:11" x14ac:dyDescent="0.3">
      <c r="A10" s="17">
        <v>8</v>
      </c>
      <c r="B10" s="66" t="s">
        <v>402</v>
      </c>
      <c r="C10" s="53">
        <v>2003</v>
      </c>
      <c r="D10" s="67">
        <v>22</v>
      </c>
      <c r="E10" s="70" t="s">
        <v>404</v>
      </c>
      <c r="F10" s="256" t="s">
        <v>381</v>
      </c>
      <c r="G10" s="249">
        <v>0.81736111111111109</v>
      </c>
      <c r="H10" s="32">
        <v>2</v>
      </c>
      <c r="I10" s="77">
        <v>9</v>
      </c>
      <c r="J10" s="51" t="s">
        <v>110</v>
      </c>
      <c r="K10" s="129">
        <f t="shared" si="0"/>
        <v>0.1816358024691358</v>
      </c>
    </row>
    <row r="11" spans="1:11" x14ac:dyDescent="0.3">
      <c r="A11" s="17">
        <v>9</v>
      </c>
      <c r="B11" s="64" t="s">
        <v>366</v>
      </c>
      <c r="C11" s="59">
        <v>1986</v>
      </c>
      <c r="D11" s="59">
        <f>SUM(2025-C11)</f>
        <v>39</v>
      </c>
      <c r="E11" s="55" t="s">
        <v>317</v>
      </c>
      <c r="F11" s="246" t="s">
        <v>80</v>
      </c>
      <c r="G11" s="252">
        <v>0.85833333333333328</v>
      </c>
      <c r="H11" s="32">
        <v>4</v>
      </c>
      <c r="I11" s="77">
        <v>9</v>
      </c>
      <c r="J11" s="51"/>
      <c r="K11" s="129">
        <f t="shared" si="0"/>
        <v>0.19074074074074074</v>
      </c>
    </row>
    <row r="12" spans="1:11" ht="15" thickBot="1" x14ac:dyDescent="0.35">
      <c r="A12" s="163">
        <v>10</v>
      </c>
      <c r="B12" s="242" t="s">
        <v>403</v>
      </c>
      <c r="C12" s="243">
        <v>2008</v>
      </c>
      <c r="D12" s="73">
        <v>17</v>
      </c>
      <c r="E12" s="274" t="s">
        <v>22</v>
      </c>
      <c r="F12" s="275" t="s">
        <v>381</v>
      </c>
      <c r="G12" s="276">
        <v>0.86597222222222225</v>
      </c>
      <c r="H12" s="145">
        <v>3</v>
      </c>
      <c r="I12" s="244">
        <v>8</v>
      </c>
      <c r="J12" s="146" t="s">
        <v>110</v>
      </c>
      <c r="K12" s="164">
        <f t="shared" si="0"/>
        <v>0.19243827160493829</v>
      </c>
    </row>
    <row r="13" spans="1:11" x14ac:dyDescent="0.3">
      <c r="A13" s="118">
        <v>11</v>
      </c>
      <c r="B13" s="281" t="s">
        <v>35</v>
      </c>
      <c r="C13" s="282">
        <v>1973</v>
      </c>
      <c r="D13" s="283">
        <v>52</v>
      </c>
      <c r="E13" s="284" t="s">
        <v>24</v>
      </c>
      <c r="F13" s="285" t="s">
        <v>49</v>
      </c>
      <c r="G13" s="286">
        <v>0.86597222222222225</v>
      </c>
      <c r="H13" s="153" t="s">
        <v>379</v>
      </c>
      <c r="I13" s="248">
        <v>9</v>
      </c>
      <c r="J13" s="127"/>
      <c r="K13" s="128">
        <f t="shared" si="0"/>
        <v>0.19243827160493829</v>
      </c>
    </row>
    <row r="14" spans="1:11" x14ac:dyDescent="0.3">
      <c r="A14" s="17">
        <v>12</v>
      </c>
      <c r="B14" s="64" t="s">
        <v>42</v>
      </c>
      <c r="C14" s="57">
        <v>1977</v>
      </c>
      <c r="D14" s="59">
        <v>48</v>
      </c>
      <c r="E14" s="58" t="s">
        <v>16</v>
      </c>
      <c r="F14" s="246" t="s">
        <v>28</v>
      </c>
      <c r="G14" s="252">
        <v>0.87777777777777777</v>
      </c>
      <c r="H14" s="32">
        <v>5</v>
      </c>
      <c r="I14" s="77">
        <v>7</v>
      </c>
      <c r="J14" s="51"/>
      <c r="K14" s="129">
        <f t="shared" si="0"/>
        <v>0.19506172839506172</v>
      </c>
    </row>
    <row r="15" spans="1:11" x14ac:dyDescent="0.3">
      <c r="A15" s="17">
        <v>13</v>
      </c>
      <c r="B15" s="62" t="s">
        <v>53</v>
      </c>
      <c r="C15" s="53">
        <v>1970</v>
      </c>
      <c r="D15" s="59">
        <v>55</v>
      </c>
      <c r="E15" s="56" t="s">
        <v>54</v>
      </c>
      <c r="F15" s="246" t="s">
        <v>49</v>
      </c>
      <c r="G15" s="252">
        <v>0.89375000000000004</v>
      </c>
      <c r="H15" s="32">
        <v>3</v>
      </c>
      <c r="I15" s="77">
        <v>8</v>
      </c>
      <c r="J15" s="51"/>
      <c r="K15" s="129">
        <f t="shared" si="0"/>
        <v>0.19861111111111113</v>
      </c>
    </row>
    <row r="16" spans="1:11" x14ac:dyDescent="0.3">
      <c r="A16" s="17">
        <v>14</v>
      </c>
      <c r="B16" s="62" t="s">
        <v>168</v>
      </c>
      <c r="C16" s="53">
        <v>1964</v>
      </c>
      <c r="D16" s="59">
        <v>61</v>
      </c>
      <c r="E16" s="58" t="s">
        <v>16</v>
      </c>
      <c r="F16" s="246" t="s">
        <v>61</v>
      </c>
      <c r="G16" s="252">
        <v>0.90902777777777777</v>
      </c>
      <c r="H16" s="32">
        <v>1</v>
      </c>
      <c r="I16" s="79">
        <v>10</v>
      </c>
      <c r="J16" s="51"/>
      <c r="K16" s="129">
        <f t="shared" si="0"/>
        <v>0.20200617283950617</v>
      </c>
    </row>
    <row r="17" spans="1:11" x14ac:dyDescent="0.3">
      <c r="A17" s="17">
        <v>15</v>
      </c>
      <c r="B17" s="239" t="s">
        <v>251</v>
      </c>
      <c r="C17" s="57">
        <v>1977</v>
      </c>
      <c r="D17" s="59">
        <v>48</v>
      </c>
      <c r="E17" s="240" t="s">
        <v>22</v>
      </c>
      <c r="F17" s="246" t="s">
        <v>28</v>
      </c>
      <c r="G17" s="252">
        <v>0.91041666666666665</v>
      </c>
      <c r="H17" s="32">
        <v>6</v>
      </c>
      <c r="I17" s="77">
        <v>6</v>
      </c>
      <c r="J17" s="51"/>
      <c r="K17" s="129">
        <f t="shared" si="0"/>
        <v>0.20231481481481481</v>
      </c>
    </row>
    <row r="18" spans="1:11" x14ac:dyDescent="0.3">
      <c r="A18" s="17">
        <v>16</v>
      </c>
      <c r="B18" s="74" t="s">
        <v>406</v>
      </c>
      <c r="C18" s="57">
        <v>1984</v>
      </c>
      <c r="D18" s="54">
        <v>41</v>
      </c>
      <c r="E18" s="255" t="s">
        <v>22</v>
      </c>
      <c r="F18" s="246" t="s">
        <v>80</v>
      </c>
      <c r="G18" s="249">
        <v>0.92708333333333337</v>
      </c>
      <c r="H18" s="32">
        <v>2</v>
      </c>
      <c r="I18" s="221">
        <v>8</v>
      </c>
      <c r="J18" s="51"/>
      <c r="K18" s="129">
        <f t="shared" si="0"/>
        <v>0.20601851851851852</v>
      </c>
    </row>
    <row r="19" spans="1:11" x14ac:dyDescent="0.3">
      <c r="A19" s="17">
        <v>17</v>
      </c>
      <c r="B19" s="63" t="s">
        <v>82</v>
      </c>
      <c r="C19" s="57">
        <v>1975</v>
      </c>
      <c r="D19" s="59">
        <v>50</v>
      </c>
      <c r="E19" s="58" t="s">
        <v>16</v>
      </c>
      <c r="F19" s="246" t="s">
        <v>96</v>
      </c>
      <c r="G19" s="253">
        <v>0.93680555555555556</v>
      </c>
      <c r="H19" s="22" t="s">
        <v>379</v>
      </c>
      <c r="I19" s="76">
        <v>9</v>
      </c>
      <c r="J19" s="51"/>
      <c r="K19" s="129">
        <f t="shared" si="0"/>
        <v>0.20817901234567901</v>
      </c>
    </row>
    <row r="20" spans="1:11" ht="15" thickBot="1" x14ac:dyDescent="0.35">
      <c r="A20" s="17">
        <v>18</v>
      </c>
      <c r="B20" s="63" t="s">
        <v>33</v>
      </c>
      <c r="C20" s="57">
        <v>1974</v>
      </c>
      <c r="D20" s="59">
        <v>51</v>
      </c>
      <c r="E20" s="55" t="s">
        <v>22</v>
      </c>
      <c r="F20" s="246" t="s">
        <v>49</v>
      </c>
      <c r="G20" s="252">
        <v>0.94374999999999998</v>
      </c>
      <c r="H20" s="32">
        <v>4</v>
      </c>
      <c r="I20" s="77">
        <v>7</v>
      </c>
      <c r="J20" s="51"/>
      <c r="K20" s="129">
        <f t="shared" si="0"/>
        <v>0.20972222222222223</v>
      </c>
    </row>
    <row r="21" spans="1:11" x14ac:dyDescent="0.3">
      <c r="A21" s="17">
        <v>19</v>
      </c>
      <c r="B21" s="222" t="s">
        <v>83</v>
      </c>
      <c r="C21" s="59">
        <v>1979</v>
      </c>
      <c r="D21" s="59">
        <v>46</v>
      </c>
      <c r="E21" s="72" t="s">
        <v>84</v>
      </c>
      <c r="F21" s="246" t="s">
        <v>80</v>
      </c>
      <c r="G21" s="249">
        <v>0.94930555555555551</v>
      </c>
      <c r="H21" s="32">
        <v>3</v>
      </c>
      <c r="I21" s="257">
        <v>7</v>
      </c>
      <c r="J21" s="51"/>
      <c r="K21" s="129">
        <f t="shared" si="0"/>
        <v>0.21095679012345678</v>
      </c>
    </row>
    <row r="22" spans="1:11" ht="15" thickBot="1" x14ac:dyDescent="0.35">
      <c r="A22" s="18">
        <v>20</v>
      </c>
      <c r="B22" s="287" t="s">
        <v>55</v>
      </c>
      <c r="C22" s="288">
        <v>1962</v>
      </c>
      <c r="D22" s="289">
        <v>63</v>
      </c>
      <c r="E22" s="290" t="s">
        <v>24</v>
      </c>
      <c r="F22" s="291" t="s">
        <v>61</v>
      </c>
      <c r="G22" s="292">
        <v>0.95972222222222225</v>
      </c>
      <c r="H22" s="135">
        <v>2</v>
      </c>
      <c r="I22" s="293">
        <v>9</v>
      </c>
      <c r="J22" s="137"/>
      <c r="K22" s="138">
        <f t="shared" si="0"/>
        <v>0.2132716049382716</v>
      </c>
    </row>
    <row r="23" spans="1:11" x14ac:dyDescent="0.3">
      <c r="A23" s="16">
        <v>21</v>
      </c>
      <c r="B23" s="277" t="s">
        <v>292</v>
      </c>
      <c r="C23" s="278">
        <v>1950</v>
      </c>
      <c r="D23" s="278">
        <v>75</v>
      </c>
      <c r="E23" s="279" t="s">
        <v>68</v>
      </c>
      <c r="F23" s="245" t="s">
        <v>67</v>
      </c>
      <c r="G23" s="251">
        <v>0.97152777777777777</v>
      </c>
      <c r="H23" s="115">
        <v>1</v>
      </c>
      <c r="I23" s="280">
        <v>10</v>
      </c>
      <c r="J23" s="117"/>
      <c r="K23" s="162">
        <f t="shared" si="0"/>
        <v>0.21589506172839507</v>
      </c>
    </row>
    <row r="24" spans="1:11" x14ac:dyDescent="0.3">
      <c r="A24" s="17">
        <v>22</v>
      </c>
      <c r="B24" s="66" t="s">
        <v>37</v>
      </c>
      <c r="C24" s="53">
        <v>1972</v>
      </c>
      <c r="D24" s="59">
        <v>53</v>
      </c>
      <c r="E24" s="273" t="s">
        <v>38</v>
      </c>
      <c r="F24" s="246" t="s">
        <v>49</v>
      </c>
      <c r="G24" s="249">
        <v>0.97986111111111107</v>
      </c>
      <c r="H24" s="32">
        <v>5</v>
      </c>
      <c r="I24" s="69">
        <v>6</v>
      </c>
      <c r="J24" s="51"/>
      <c r="K24" s="129">
        <f t="shared" si="0"/>
        <v>0.21774691358024689</v>
      </c>
    </row>
    <row r="25" spans="1:11" x14ac:dyDescent="0.3">
      <c r="A25" s="17">
        <v>23</v>
      </c>
      <c r="B25" s="223" t="s">
        <v>269</v>
      </c>
      <c r="C25" s="71">
        <v>1980</v>
      </c>
      <c r="D25" s="241">
        <v>45</v>
      </c>
      <c r="E25" s="258" t="s">
        <v>300</v>
      </c>
      <c r="F25" s="247" t="s">
        <v>80</v>
      </c>
      <c r="G25" s="249">
        <v>0.99097222222222225</v>
      </c>
      <c r="H25" s="32">
        <v>4</v>
      </c>
      <c r="I25" s="259">
        <v>6</v>
      </c>
      <c r="J25" s="51"/>
      <c r="K25" s="129">
        <f t="shared" si="0"/>
        <v>0.22021604938271605</v>
      </c>
    </row>
    <row r="26" spans="1:11" x14ac:dyDescent="0.3">
      <c r="A26" s="17">
        <v>24</v>
      </c>
      <c r="B26" s="64" t="s">
        <v>97</v>
      </c>
      <c r="C26" s="59">
        <v>1969</v>
      </c>
      <c r="D26" s="59">
        <v>56</v>
      </c>
      <c r="E26" s="226" t="s">
        <v>313</v>
      </c>
      <c r="F26" s="246" t="s">
        <v>96</v>
      </c>
      <c r="G26" s="250" t="s">
        <v>265</v>
      </c>
      <c r="H26" s="32">
        <v>3</v>
      </c>
      <c r="I26" s="76">
        <v>8</v>
      </c>
      <c r="J26" s="51"/>
      <c r="K26" s="129">
        <f t="shared" si="0"/>
        <v>0.22669753086419753</v>
      </c>
    </row>
    <row r="27" spans="1:11" x14ac:dyDescent="0.3">
      <c r="A27" s="17">
        <v>25</v>
      </c>
      <c r="B27" s="66" t="s">
        <v>401</v>
      </c>
      <c r="C27" s="53">
        <v>1989</v>
      </c>
      <c r="D27" s="67">
        <v>36</v>
      </c>
      <c r="E27" s="70" t="s">
        <v>22</v>
      </c>
      <c r="F27" s="68" t="s">
        <v>381</v>
      </c>
      <c r="G27" s="250" t="s">
        <v>249</v>
      </c>
      <c r="H27" s="32">
        <v>4</v>
      </c>
      <c r="I27" s="77">
        <v>7</v>
      </c>
      <c r="J27" s="51" t="s">
        <v>110</v>
      </c>
      <c r="K27" s="129">
        <f t="shared" si="0"/>
        <v>0.22901234567901232</v>
      </c>
    </row>
    <row r="28" spans="1:11" x14ac:dyDescent="0.3">
      <c r="A28" s="17">
        <v>26</v>
      </c>
      <c r="B28" s="63" t="s">
        <v>70</v>
      </c>
      <c r="C28" s="57">
        <v>1949</v>
      </c>
      <c r="D28" s="59">
        <v>76</v>
      </c>
      <c r="E28" s="55" t="s">
        <v>46</v>
      </c>
      <c r="F28" s="246" t="s">
        <v>67</v>
      </c>
      <c r="G28" s="250" t="s">
        <v>262</v>
      </c>
      <c r="H28" s="32">
        <v>2</v>
      </c>
      <c r="I28" s="78">
        <v>9</v>
      </c>
      <c r="J28" s="51"/>
      <c r="K28" s="129">
        <f t="shared" si="0"/>
        <v>0.23040123456790124</v>
      </c>
    </row>
    <row r="29" spans="1:11" x14ac:dyDescent="0.3">
      <c r="A29" s="17">
        <v>27</v>
      </c>
      <c r="B29" s="74" t="s">
        <v>186</v>
      </c>
      <c r="C29" s="57">
        <v>1949</v>
      </c>
      <c r="D29" s="59">
        <v>76</v>
      </c>
      <c r="E29" s="72" t="s">
        <v>405</v>
      </c>
      <c r="F29" s="57" t="s">
        <v>67</v>
      </c>
      <c r="G29" s="250" t="s">
        <v>273</v>
      </c>
      <c r="H29" s="32">
        <v>3</v>
      </c>
      <c r="I29" s="69">
        <v>8</v>
      </c>
      <c r="J29" s="51"/>
      <c r="K29" s="129">
        <f t="shared" si="0"/>
        <v>0.23240740740740742</v>
      </c>
    </row>
    <row r="30" spans="1:11" x14ac:dyDescent="0.3">
      <c r="A30" s="17">
        <v>28</v>
      </c>
      <c r="B30" s="63" t="s">
        <v>63</v>
      </c>
      <c r="C30" s="57">
        <v>1955</v>
      </c>
      <c r="D30" s="59">
        <v>70</v>
      </c>
      <c r="E30" s="55" t="s">
        <v>46</v>
      </c>
      <c r="F30" s="246" t="s">
        <v>67</v>
      </c>
      <c r="G30" s="250" t="s">
        <v>250</v>
      </c>
      <c r="H30" s="22" t="s">
        <v>293</v>
      </c>
      <c r="I30" s="76">
        <v>7</v>
      </c>
      <c r="J30" s="51"/>
      <c r="K30" s="129">
        <f t="shared" si="0"/>
        <v>0.24567901234567902</v>
      </c>
    </row>
    <row r="31" spans="1:11" x14ac:dyDescent="0.3">
      <c r="A31" s="17">
        <v>29</v>
      </c>
      <c r="B31" s="62" t="s">
        <v>311</v>
      </c>
      <c r="C31" s="53">
        <v>1967</v>
      </c>
      <c r="D31" s="59">
        <v>58</v>
      </c>
      <c r="E31" s="46" t="s">
        <v>24</v>
      </c>
      <c r="F31" s="246" t="s">
        <v>49</v>
      </c>
      <c r="G31" s="250" t="s">
        <v>246</v>
      </c>
      <c r="H31" s="32">
        <v>6</v>
      </c>
      <c r="I31" s="76">
        <v>5</v>
      </c>
      <c r="J31" s="51"/>
      <c r="K31" s="129">
        <f t="shared" si="0"/>
        <v>0.25169753086419755</v>
      </c>
    </row>
    <row r="32" spans="1:11" ht="15" thickBot="1" x14ac:dyDescent="0.35">
      <c r="A32" s="18">
        <v>30</v>
      </c>
      <c r="B32" s="294" t="s">
        <v>77</v>
      </c>
      <c r="C32" s="75">
        <v>2001</v>
      </c>
      <c r="D32" s="295">
        <v>24</v>
      </c>
      <c r="E32" s="296" t="s">
        <v>16</v>
      </c>
      <c r="F32" s="291" t="s">
        <v>75</v>
      </c>
      <c r="G32" s="297" t="s">
        <v>286</v>
      </c>
      <c r="H32" s="135">
        <v>1</v>
      </c>
      <c r="I32" s="298">
        <v>10</v>
      </c>
      <c r="J32" s="137"/>
      <c r="K32" s="138">
        <f t="shared" si="0"/>
        <v>0.27962962962962962</v>
      </c>
    </row>
    <row r="33" spans="3:10" x14ac:dyDescent="0.3">
      <c r="C33" s="1"/>
      <c r="E33" s="65"/>
      <c r="G33" s="6"/>
      <c r="J33" s="52"/>
    </row>
    <row r="34" spans="3:10" x14ac:dyDescent="0.3">
      <c r="C34" s="1"/>
      <c r="J34" s="52"/>
    </row>
    <row r="35" spans="3:10" x14ac:dyDescent="0.3">
      <c r="C35" s="1"/>
      <c r="D35" s="49">
        <v>1</v>
      </c>
      <c r="E35" s="93" t="s">
        <v>16</v>
      </c>
      <c r="F35" s="48"/>
      <c r="G35" s="44">
        <f>SUM(G5+G7+G9)</f>
        <v>2.3305555555555557</v>
      </c>
      <c r="J35" s="52"/>
    </row>
    <row r="36" spans="3:10" x14ac:dyDescent="0.3">
      <c r="C36" s="1"/>
      <c r="D36" s="49">
        <v>2</v>
      </c>
      <c r="E36" s="88" t="s">
        <v>24</v>
      </c>
      <c r="F36" s="48"/>
      <c r="G36" s="44">
        <f>SUM(G3+G8+G13)</f>
        <v>2.3708333333333336</v>
      </c>
    </row>
  </sheetData>
  <autoFilter ref="A2:K32" xr:uid="{15A699DA-B6A9-4CB5-999D-92B2B07A2F67}"/>
  <mergeCells count="1">
    <mergeCell ref="A1:K1"/>
  </mergeCells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6CBE9-28E9-445A-A62D-DC8CD31B30EC}">
  <dimension ref="A1:K94"/>
  <sheetViews>
    <sheetView workbookViewId="0">
      <selection activeCell="D91" sqref="D91:G94"/>
    </sheetView>
  </sheetViews>
  <sheetFormatPr defaultRowHeight="14.4" x14ac:dyDescent="0.3"/>
  <cols>
    <col min="1" max="1" width="3" style="7" bestFit="1" customWidth="1"/>
    <col min="2" max="2" width="18.5546875" style="7" customWidth="1"/>
    <col min="3" max="3" width="4.88671875" style="325" customWidth="1"/>
    <col min="4" max="4" width="3.88671875" style="7" customWidth="1"/>
    <col min="5" max="5" width="17.44140625" style="7" bestFit="1" customWidth="1"/>
    <col min="6" max="6" width="4.33203125" style="325" bestFit="1" customWidth="1"/>
    <col min="7" max="7" width="9.5546875" style="7" customWidth="1"/>
    <col min="8" max="8" width="4.5546875" style="7" customWidth="1"/>
    <col min="9" max="9" width="4.6640625" style="7" customWidth="1"/>
    <col min="10" max="10" width="6.88671875" style="7" bestFit="1" customWidth="1"/>
    <col min="11" max="11" width="6.6640625" style="7" customWidth="1"/>
  </cols>
  <sheetData>
    <row r="1" spans="1:11" ht="15" thickBot="1" x14ac:dyDescent="0.35">
      <c r="A1" s="715" t="s">
        <v>443</v>
      </c>
      <c r="B1" s="715"/>
      <c r="C1" s="715"/>
      <c r="D1" s="715"/>
      <c r="E1" s="715"/>
      <c r="F1" s="715"/>
      <c r="G1" s="715"/>
      <c r="H1" s="715"/>
      <c r="I1" s="715"/>
      <c r="J1" s="715"/>
      <c r="K1" s="715"/>
    </row>
    <row r="2" spans="1:11" ht="15" thickBot="1" x14ac:dyDescent="0.35">
      <c r="A2" s="328" t="s">
        <v>0</v>
      </c>
      <c r="B2" s="329" t="s">
        <v>2</v>
      </c>
      <c r="C2" s="330" t="s">
        <v>3</v>
      </c>
      <c r="D2" s="330" t="s">
        <v>375</v>
      </c>
      <c r="E2" s="331" t="s">
        <v>4</v>
      </c>
      <c r="F2" s="330" t="s">
        <v>1</v>
      </c>
      <c r="G2" s="332" t="s">
        <v>106</v>
      </c>
      <c r="H2" s="333" t="s">
        <v>107</v>
      </c>
      <c r="I2" s="333" t="s">
        <v>8</v>
      </c>
      <c r="J2" s="334" t="s">
        <v>108</v>
      </c>
      <c r="K2" s="335" t="s">
        <v>109</v>
      </c>
    </row>
    <row r="3" spans="1:11" x14ac:dyDescent="0.3">
      <c r="A3" s="118">
        <v>1</v>
      </c>
      <c r="B3" s="315" t="s">
        <v>353</v>
      </c>
      <c r="C3" s="120">
        <v>2009</v>
      </c>
      <c r="D3" s="11">
        <f t="shared" ref="D3:D66" si="0">SUM(2025-C3)</f>
        <v>16</v>
      </c>
      <c r="E3" s="316" t="s">
        <v>354</v>
      </c>
      <c r="F3" s="317" t="s">
        <v>381</v>
      </c>
      <c r="G3" s="124">
        <v>0.69236111111111109</v>
      </c>
      <c r="H3" s="125">
        <v>1</v>
      </c>
      <c r="I3" s="126">
        <v>10</v>
      </c>
      <c r="J3" s="127" t="s">
        <v>364</v>
      </c>
      <c r="K3" s="128">
        <f t="shared" ref="K3:K41" si="1">SUM(G3/4.5)</f>
        <v>0.15385802469135801</v>
      </c>
    </row>
    <row r="4" spans="1:11" x14ac:dyDescent="0.3">
      <c r="A4" s="17">
        <v>2</v>
      </c>
      <c r="B4" s="301" t="s">
        <v>45</v>
      </c>
      <c r="C4" s="9">
        <v>1973</v>
      </c>
      <c r="D4" s="11">
        <f t="shared" si="0"/>
        <v>52</v>
      </c>
      <c r="E4" s="81" t="s">
        <v>348</v>
      </c>
      <c r="F4" s="304" t="s">
        <v>49</v>
      </c>
      <c r="G4" s="98">
        <v>0.69513888888888886</v>
      </c>
      <c r="H4" s="32">
        <v>1</v>
      </c>
      <c r="I4" s="169">
        <v>10</v>
      </c>
      <c r="J4" s="51"/>
      <c r="K4" s="129">
        <f t="shared" si="1"/>
        <v>0.15447530864197531</v>
      </c>
    </row>
    <row r="5" spans="1:11" x14ac:dyDescent="0.3">
      <c r="A5" s="17">
        <v>3</v>
      </c>
      <c r="B5" s="305" t="s">
        <v>349</v>
      </c>
      <c r="C5" s="9">
        <v>2008</v>
      </c>
      <c r="D5" s="11">
        <f t="shared" si="0"/>
        <v>17</v>
      </c>
      <c r="E5" s="88" t="s">
        <v>24</v>
      </c>
      <c r="F5" s="87" t="s">
        <v>381</v>
      </c>
      <c r="G5" s="98">
        <v>0.70902777777777781</v>
      </c>
      <c r="H5" s="32">
        <v>2</v>
      </c>
      <c r="I5" s="202">
        <v>9</v>
      </c>
      <c r="J5" s="51"/>
      <c r="K5" s="129">
        <f t="shared" si="1"/>
        <v>0.15756172839506175</v>
      </c>
    </row>
    <row r="6" spans="1:11" x14ac:dyDescent="0.3">
      <c r="A6" s="17">
        <v>4</v>
      </c>
      <c r="B6" s="303" t="s">
        <v>339</v>
      </c>
      <c r="C6" s="9">
        <v>1983</v>
      </c>
      <c r="D6" s="11">
        <f t="shared" si="0"/>
        <v>42</v>
      </c>
      <c r="E6" s="92" t="s">
        <v>362</v>
      </c>
      <c r="F6" s="304" t="s">
        <v>28</v>
      </c>
      <c r="G6" s="98">
        <v>0.71319444444444446</v>
      </c>
      <c r="H6" s="22" t="s">
        <v>376</v>
      </c>
      <c r="I6" s="202">
        <v>10</v>
      </c>
      <c r="J6" s="51"/>
      <c r="K6" s="129">
        <f t="shared" si="1"/>
        <v>0.15848765432098766</v>
      </c>
    </row>
    <row r="7" spans="1:11" x14ac:dyDescent="0.3">
      <c r="A7" s="17">
        <v>5</v>
      </c>
      <c r="B7" s="306" t="s">
        <v>31</v>
      </c>
      <c r="C7" s="12">
        <v>1980</v>
      </c>
      <c r="D7" s="11">
        <f t="shared" si="0"/>
        <v>45</v>
      </c>
      <c r="E7" s="93" t="s">
        <v>16</v>
      </c>
      <c r="F7" s="304" t="s">
        <v>28</v>
      </c>
      <c r="G7" s="97">
        <v>0.71666666666666667</v>
      </c>
      <c r="H7" s="32">
        <v>2</v>
      </c>
      <c r="I7" s="202">
        <v>9</v>
      </c>
      <c r="J7" s="51" t="s">
        <v>6</v>
      </c>
      <c r="K7" s="129">
        <f t="shared" si="1"/>
        <v>0.15925925925925927</v>
      </c>
    </row>
    <row r="8" spans="1:11" ht="15" thickBot="1" x14ac:dyDescent="0.35">
      <c r="A8" s="17">
        <v>6</v>
      </c>
      <c r="B8" s="96" t="s">
        <v>32</v>
      </c>
      <c r="C8" s="11">
        <v>1977</v>
      </c>
      <c r="D8" s="11">
        <f t="shared" si="0"/>
        <v>48</v>
      </c>
      <c r="E8" s="346" t="s">
        <v>24</v>
      </c>
      <c r="F8" s="304" t="s">
        <v>28</v>
      </c>
      <c r="G8" s="98">
        <v>0.71736111111111112</v>
      </c>
      <c r="H8" s="32">
        <v>3</v>
      </c>
      <c r="I8" s="169">
        <v>8</v>
      </c>
      <c r="J8" s="51"/>
      <c r="K8" s="129">
        <f t="shared" si="1"/>
        <v>0.15941358024691357</v>
      </c>
    </row>
    <row r="9" spans="1:11" x14ac:dyDescent="0.3">
      <c r="A9" s="118">
        <v>7</v>
      </c>
      <c r="B9" s="301" t="s">
        <v>295</v>
      </c>
      <c r="C9" s="9">
        <v>1982</v>
      </c>
      <c r="D9" s="11">
        <f t="shared" si="0"/>
        <v>43</v>
      </c>
      <c r="E9" s="307" t="s">
        <v>354</v>
      </c>
      <c r="F9" s="304" t="s">
        <v>28</v>
      </c>
      <c r="G9" s="98">
        <v>0.7368055555555556</v>
      </c>
      <c r="H9" s="32">
        <v>4</v>
      </c>
      <c r="I9" s="169">
        <v>7</v>
      </c>
      <c r="J9" s="51"/>
      <c r="K9" s="129">
        <f t="shared" si="1"/>
        <v>0.16373456790123458</v>
      </c>
    </row>
    <row r="10" spans="1:11" x14ac:dyDescent="0.3">
      <c r="A10" s="17">
        <v>8</v>
      </c>
      <c r="B10" s="308" t="s">
        <v>288</v>
      </c>
      <c r="C10" s="11">
        <v>1975</v>
      </c>
      <c r="D10" s="11">
        <f t="shared" si="0"/>
        <v>50</v>
      </c>
      <c r="E10" s="307" t="s">
        <v>354</v>
      </c>
      <c r="F10" s="304" t="s">
        <v>49</v>
      </c>
      <c r="G10" s="98">
        <v>0.74583333333333335</v>
      </c>
      <c r="H10" s="32">
        <v>2</v>
      </c>
      <c r="I10" s="202">
        <v>9</v>
      </c>
      <c r="J10" s="51"/>
      <c r="K10" s="129">
        <f t="shared" si="1"/>
        <v>0.16574074074074074</v>
      </c>
    </row>
    <row r="11" spans="1:11" x14ac:dyDescent="0.3">
      <c r="A11" s="17">
        <v>9</v>
      </c>
      <c r="B11" s="301" t="s">
        <v>254</v>
      </c>
      <c r="C11" s="9">
        <v>1993</v>
      </c>
      <c r="D11" s="11">
        <f t="shared" si="0"/>
        <v>32</v>
      </c>
      <c r="E11" s="90" t="s">
        <v>22</v>
      </c>
      <c r="F11" s="87" t="s">
        <v>381</v>
      </c>
      <c r="G11" s="97">
        <v>0.77569444444444446</v>
      </c>
      <c r="H11" s="32">
        <v>3</v>
      </c>
      <c r="I11" s="169">
        <v>8</v>
      </c>
      <c r="J11" s="51"/>
      <c r="K11" s="129">
        <f t="shared" si="1"/>
        <v>0.17237654320987655</v>
      </c>
    </row>
    <row r="12" spans="1:11" x14ac:dyDescent="0.3">
      <c r="A12" s="17">
        <v>10</v>
      </c>
      <c r="B12" s="306" t="s">
        <v>33</v>
      </c>
      <c r="C12" s="12">
        <v>1974</v>
      </c>
      <c r="D12" s="11">
        <f t="shared" si="0"/>
        <v>51</v>
      </c>
      <c r="E12" s="92" t="s">
        <v>22</v>
      </c>
      <c r="F12" s="304" t="s">
        <v>49</v>
      </c>
      <c r="G12" s="97">
        <v>0.78194444444444444</v>
      </c>
      <c r="H12" s="32">
        <v>3</v>
      </c>
      <c r="I12" s="202">
        <v>8</v>
      </c>
      <c r="J12" s="51"/>
      <c r="K12" s="129">
        <f t="shared" si="1"/>
        <v>0.17376543209876544</v>
      </c>
    </row>
    <row r="13" spans="1:11" x14ac:dyDescent="0.3">
      <c r="A13" s="17">
        <v>11</v>
      </c>
      <c r="B13" s="303" t="s">
        <v>50</v>
      </c>
      <c r="C13" s="9">
        <v>1966</v>
      </c>
      <c r="D13" s="11">
        <f t="shared" si="0"/>
        <v>59</v>
      </c>
      <c r="E13" s="93" t="s">
        <v>16</v>
      </c>
      <c r="F13" s="304" t="s">
        <v>49</v>
      </c>
      <c r="G13" s="97">
        <v>0.78680555555555554</v>
      </c>
      <c r="H13" s="32">
        <v>4</v>
      </c>
      <c r="I13" s="202">
        <v>7</v>
      </c>
      <c r="J13" s="51"/>
      <c r="K13" s="129">
        <f t="shared" si="1"/>
        <v>0.17484567901234568</v>
      </c>
    </row>
    <row r="14" spans="1:11" ht="15" thickBot="1" x14ac:dyDescent="0.35">
      <c r="A14" s="17">
        <v>12</v>
      </c>
      <c r="B14" s="306" t="s">
        <v>81</v>
      </c>
      <c r="C14" s="12">
        <v>1979</v>
      </c>
      <c r="D14" s="11">
        <f t="shared" si="0"/>
        <v>46</v>
      </c>
      <c r="E14" s="88" t="s">
        <v>24</v>
      </c>
      <c r="F14" s="304" t="s">
        <v>80</v>
      </c>
      <c r="G14" s="97">
        <v>0.79374999999999996</v>
      </c>
      <c r="H14" s="22" t="s">
        <v>376</v>
      </c>
      <c r="I14" s="82">
        <v>10</v>
      </c>
      <c r="J14" s="51" t="s">
        <v>428</v>
      </c>
      <c r="K14" s="129">
        <f t="shared" si="1"/>
        <v>0.17638888888888887</v>
      </c>
    </row>
    <row r="15" spans="1:11" x14ac:dyDescent="0.3">
      <c r="A15" s="118">
        <v>13</v>
      </c>
      <c r="B15" s="301" t="s">
        <v>357</v>
      </c>
      <c r="C15" s="9">
        <v>1977</v>
      </c>
      <c r="D15" s="11">
        <f t="shared" si="0"/>
        <v>48</v>
      </c>
      <c r="E15" s="309" t="s">
        <v>358</v>
      </c>
      <c r="F15" s="304" t="s">
        <v>28</v>
      </c>
      <c r="G15" s="98">
        <v>0.80555555555555558</v>
      </c>
      <c r="H15" s="32">
        <v>5</v>
      </c>
      <c r="I15" s="169">
        <v>6</v>
      </c>
      <c r="J15" s="51"/>
      <c r="K15" s="129">
        <f t="shared" si="1"/>
        <v>0.17901234567901236</v>
      </c>
    </row>
    <row r="16" spans="1:11" x14ac:dyDescent="0.3">
      <c r="A16" s="17">
        <v>14</v>
      </c>
      <c r="B16" s="303" t="s">
        <v>290</v>
      </c>
      <c r="C16" s="9">
        <v>1975</v>
      </c>
      <c r="D16" s="11">
        <f t="shared" si="0"/>
        <v>50</v>
      </c>
      <c r="E16" s="94" t="s">
        <v>322</v>
      </c>
      <c r="F16" s="304" t="s">
        <v>49</v>
      </c>
      <c r="G16" s="98">
        <v>0.82291666666666663</v>
      </c>
      <c r="H16" s="32">
        <v>5</v>
      </c>
      <c r="I16" s="202">
        <v>6</v>
      </c>
      <c r="J16" s="51"/>
      <c r="K16" s="129">
        <f t="shared" si="1"/>
        <v>0.18287037037037035</v>
      </c>
    </row>
    <row r="17" spans="1:11" x14ac:dyDescent="0.3">
      <c r="A17" s="17">
        <v>15</v>
      </c>
      <c r="B17" s="301" t="s">
        <v>363</v>
      </c>
      <c r="C17" s="9">
        <v>1978</v>
      </c>
      <c r="D17" s="11">
        <f t="shared" si="0"/>
        <v>47</v>
      </c>
      <c r="E17" s="309" t="s">
        <v>307</v>
      </c>
      <c r="F17" s="304" t="s">
        <v>28</v>
      </c>
      <c r="G17" s="98">
        <v>0.8256944444444444</v>
      </c>
      <c r="H17" s="22" t="s">
        <v>394</v>
      </c>
      <c r="I17" s="169">
        <v>5</v>
      </c>
      <c r="J17" s="51"/>
      <c r="K17" s="129">
        <f t="shared" si="1"/>
        <v>0.18348765432098765</v>
      </c>
    </row>
    <row r="18" spans="1:11" x14ac:dyDescent="0.3">
      <c r="A18" s="17">
        <v>16</v>
      </c>
      <c r="B18" s="310" t="s">
        <v>366</v>
      </c>
      <c r="C18" s="11">
        <v>1986</v>
      </c>
      <c r="D18" s="11">
        <f t="shared" si="0"/>
        <v>39</v>
      </c>
      <c r="E18" s="92" t="s">
        <v>317</v>
      </c>
      <c r="F18" s="304" t="s">
        <v>80</v>
      </c>
      <c r="G18" s="98">
        <v>0.82777777777777772</v>
      </c>
      <c r="H18" s="32">
        <v>2</v>
      </c>
      <c r="I18" s="202">
        <v>9</v>
      </c>
      <c r="J18" s="51"/>
      <c r="K18" s="129">
        <f t="shared" si="1"/>
        <v>0.1839506172839506</v>
      </c>
    </row>
    <row r="19" spans="1:11" x14ac:dyDescent="0.3">
      <c r="A19" s="17">
        <v>17</v>
      </c>
      <c r="B19" s="92" t="s">
        <v>296</v>
      </c>
      <c r="C19" s="12">
        <v>1990</v>
      </c>
      <c r="D19" s="11">
        <f t="shared" si="0"/>
        <v>35</v>
      </c>
      <c r="E19" s="311" t="s">
        <v>52</v>
      </c>
      <c r="F19" s="87" t="s">
        <v>381</v>
      </c>
      <c r="G19" s="97">
        <v>0.83263888888888893</v>
      </c>
      <c r="H19" s="32">
        <v>4</v>
      </c>
      <c r="I19" s="169">
        <v>7</v>
      </c>
      <c r="J19" s="51"/>
      <c r="K19" s="129">
        <f t="shared" si="1"/>
        <v>0.18503086419753087</v>
      </c>
    </row>
    <row r="20" spans="1:11" ht="15" thickBot="1" x14ac:dyDescent="0.35">
      <c r="A20" s="17">
        <v>18</v>
      </c>
      <c r="B20" s="92" t="s">
        <v>368</v>
      </c>
      <c r="C20" s="12">
        <v>1987</v>
      </c>
      <c r="D20" s="11">
        <f t="shared" si="0"/>
        <v>38</v>
      </c>
      <c r="E20" s="102" t="s">
        <v>319</v>
      </c>
      <c r="F20" s="87" t="s">
        <v>381</v>
      </c>
      <c r="G20" s="97">
        <v>0.83333333333333337</v>
      </c>
      <c r="H20" s="32">
        <v>5</v>
      </c>
      <c r="I20" s="169">
        <v>6</v>
      </c>
      <c r="J20" s="51"/>
      <c r="K20" s="129">
        <f t="shared" si="1"/>
        <v>0.1851851851851852</v>
      </c>
    </row>
    <row r="21" spans="1:11" x14ac:dyDescent="0.3">
      <c r="A21" s="118">
        <v>19</v>
      </c>
      <c r="B21" s="301" t="s">
        <v>59</v>
      </c>
      <c r="C21" s="9">
        <v>1970</v>
      </c>
      <c r="D21" s="11">
        <f t="shared" si="0"/>
        <v>55</v>
      </c>
      <c r="E21" s="311" t="s">
        <v>52</v>
      </c>
      <c r="F21" s="304" t="s">
        <v>49</v>
      </c>
      <c r="G21" s="98">
        <v>0.84166666666666667</v>
      </c>
      <c r="H21" s="22" t="s">
        <v>394</v>
      </c>
      <c r="I21" s="202">
        <v>6</v>
      </c>
      <c r="J21" s="51"/>
      <c r="K21" s="129">
        <f t="shared" si="1"/>
        <v>0.18703703703703703</v>
      </c>
    </row>
    <row r="22" spans="1:11" x14ac:dyDescent="0.3">
      <c r="A22" s="17">
        <v>20</v>
      </c>
      <c r="B22" s="92" t="s">
        <v>409</v>
      </c>
      <c r="C22" s="12">
        <v>2009</v>
      </c>
      <c r="D22" s="11">
        <f t="shared" si="0"/>
        <v>16</v>
      </c>
      <c r="E22" s="326" t="s">
        <v>429</v>
      </c>
      <c r="F22" s="87" t="s">
        <v>381</v>
      </c>
      <c r="G22" s="97">
        <v>0.85138888888888886</v>
      </c>
      <c r="H22" s="32">
        <v>6</v>
      </c>
      <c r="I22" s="169">
        <v>5</v>
      </c>
      <c r="J22" s="51" t="s">
        <v>110</v>
      </c>
      <c r="K22" s="129">
        <f t="shared" si="1"/>
        <v>0.18919753086419752</v>
      </c>
    </row>
    <row r="23" spans="1:11" x14ac:dyDescent="0.3">
      <c r="A23" s="17">
        <v>21</v>
      </c>
      <c r="B23" s="308" t="s">
        <v>21</v>
      </c>
      <c r="C23" s="12">
        <v>1983</v>
      </c>
      <c r="D23" s="11">
        <f t="shared" si="0"/>
        <v>42</v>
      </c>
      <c r="E23" s="309" t="s">
        <v>22</v>
      </c>
      <c r="F23" s="304" t="s">
        <v>28</v>
      </c>
      <c r="G23" s="98">
        <v>0.85486111111111107</v>
      </c>
      <c r="H23" s="32">
        <v>7</v>
      </c>
      <c r="I23" s="169">
        <v>4</v>
      </c>
      <c r="J23" s="51"/>
      <c r="K23" s="129">
        <f t="shared" si="1"/>
        <v>0.18996913580246913</v>
      </c>
    </row>
    <row r="24" spans="1:11" x14ac:dyDescent="0.3">
      <c r="A24" s="17">
        <v>22</v>
      </c>
      <c r="B24" s="191" t="s">
        <v>43</v>
      </c>
      <c r="C24" s="9">
        <v>1978</v>
      </c>
      <c r="D24" s="11">
        <f t="shared" si="0"/>
        <v>47</v>
      </c>
      <c r="E24" s="309" t="s">
        <v>26</v>
      </c>
      <c r="F24" s="304" t="s">
        <v>28</v>
      </c>
      <c r="G24" s="98">
        <v>0.85972222222222228</v>
      </c>
      <c r="H24" s="32">
        <v>8</v>
      </c>
      <c r="I24" s="169">
        <v>3</v>
      </c>
      <c r="J24" s="51"/>
      <c r="K24" s="129">
        <f t="shared" si="1"/>
        <v>0.1910493827160494</v>
      </c>
    </row>
    <row r="25" spans="1:11" x14ac:dyDescent="0.3">
      <c r="A25" s="17">
        <v>23</v>
      </c>
      <c r="B25" s="303" t="s">
        <v>51</v>
      </c>
      <c r="C25" s="9">
        <v>1963</v>
      </c>
      <c r="D25" s="11">
        <f t="shared" si="0"/>
        <v>62</v>
      </c>
      <c r="E25" s="311" t="s">
        <v>52</v>
      </c>
      <c r="F25" s="304" t="s">
        <v>61</v>
      </c>
      <c r="G25" s="98">
        <v>0.86041666666666672</v>
      </c>
      <c r="H25" s="32">
        <v>1</v>
      </c>
      <c r="I25" s="82">
        <v>10</v>
      </c>
      <c r="J25" s="51"/>
      <c r="K25" s="129">
        <f t="shared" si="1"/>
        <v>0.19120370370370371</v>
      </c>
    </row>
    <row r="26" spans="1:11" ht="15" thickBot="1" x14ac:dyDescent="0.35">
      <c r="A26" s="17">
        <v>24</v>
      </c>
      <c r="B26" s="305" t="s">
        <v>403</v>
      </c>
      <c r="C26" s="9">
        <v>2008</v>
      </c>
      <c r="D26" s="11">
        <f t="shared" si="0"/>
        <v>17</v>
      </c>
      <c r="E26" s="312" t="s">
        <v>22</v>
      </c>
      <c r="F26" s="87" t="s">
        <v>381</v>
      </c>
      <c r="G26" s="97">
        <v>0.86875000000000002</v>
      </c>
      <c r="H26" s="32">
        <v>7</v>
      </c>
      <c r="I26" s="169">
        <v>4</v>
      </c>
      <c r="J26" s="51"/>
      <c r="K26" s="129">
        <f t="shared" si="1"/>
        <v>0.19305555555555556</v>
      </c>
    </row>
    <row r="27" spans="1:11" x14ac:dyDescent="0.3">
      <c r="A27" s="118">
        <v>25</v>
      </c>
      <c r="B27" s="301" t="s">
        <v>346</v>
      </c>
      <c r="C27" s="9">
        <v>1982</v>
      </c>
      <c r="D27" s="11">
        <f t="shared" si="0"/>
        <v>43</v>
      </c>
      <c r="E27" s="309" t="s">
        <v>341</v>
      </c>
      <c r="F27" s="304" t="s">
        <v>28</v>
      </c>
      <c r="G27" s="98">
        <v>0.87152777777777779</v>
      </c>
      <c r="H27" s="32">
        <v>9</v>
      </c>
      <c r="I27" s="169">
        <v>2</v>
      </c>
      <c r="J27" s="51"/>
      <c r="K27" s="129">
        <f t="shared" si="1"/>
        <v>0.19367283950617284</v>
      </c>
    </row>
    <row r="28" spans="1:11" x14ac:dyDescent="0.3">
      <c r="A28" s="17">
        <v>26</v>
      </c>
      <c r="B28" s="303" t="s">
        <v>23</v>
      </c>
      <c r="C28" s="9">
        <v>1981</v>
      </c>
      <c r="D28" s="11">
        <f t="shared" si="0"/>
        <v>44</v>
      </c>
      <c r="E28" s="88" t="s">
        <v>24</v>
      </c>
      <c r="F28" s="304" t="s">
        <v>28</v>
      </c>
      <c r="G28" s="98">
        <v>0.87708333333333333</v>
      </c>
      <c r="H28" s="32">
        <v>10</v>
      </c>
      <c r="I28" s="202">
        <v>1</v>
      </c>
      <c r="J28" s="51"/>
      <c r="K28" s="129">
        <f t="shared" si="1"/>
        <v>0.19490740740740742</v>
      </c>
    </row>
    <row r="29" spans="1:11" x14ac:dyDescent="0.3">
      <c r="A29" s="17">
        <v>27</v>
      </c>
      <c r="B29" s="191" t="s">
        <v>412</v>
      </c>
      <c r="C29" s="9">
        <v>1979</v>
      </c>
      <c r="D29" s="11">
        <f t="shared" si="0"/>
        <v>46</v>
      </c>
      <c r="E29" s="309"/>
      <c r="F29" s="304" t="s">
        <v>28</v>
      </c>
      <c r="G29" s="98">
        <v>0.87708333333333333</v>
      </c>
      <c r="H29" s="32">
        <v>11</v>
      </c>
      <c r="I29" s="169">
        <v>1</v>
      </c>
      <c r="J29" s="51"/>
      <c r="K29" s="129">
        <f t="shared" si="1"/>
        <v>0.19490740740740742</v>
      </c>
    </row>
    <row r="30" spans="1:11" x14ac:dyDescent="0.3">
      <c r="A30" s="17">
        <v>28</v>
      </c>
      <c r="B30" s="303" t="s">
        <v>370</v>
      </c>
      <c r="C30" s="9">
        <v>1964</v>
      </c>
      <c r="D30" s="11">
        <f t="shared" si="0"/>
        <v>61</v>
      </c>
      <c r="E30" s="95" t="s">
        <v>371</v>
      </c>
      <c r="F30" s="304" t="s">
        <v>61</v>
      </c>
      <c r="G30" s="98">
        <v>0.88888888888888884</v>
      </c>
      <c r="H30" s="22" t="s">
        <v>379</v>
      </c>
      <c r="I30" s="202">
        <v>9</v>
      </c>
      <c r="J30" s="51"/>
      <c r="K30" s="129">
        <f t="shared" si="1"/>
        <v>0.19753086419753085</v>
      </c>
    </row>
    <row r="31" spans="1:11" x14ac:dyDescent="0.3">
      <c r="A31" s="17">
        <v>29</v>
      </c>
      <c r="B31" s="191" t="s">
        <v>417</v>
      </c>
      <c r="C31" s="9">
        <v>1979</v>
      </c>
      <c r="D31" s="11">
        <f t="shared" si="0"/>
        <v>46</v>
      </c>
      <c r="E31" s="309"/>
      <c r="F31" s="304" t="s">
        <v>28</v>
      </c>
      <c r="G31" s="98">
        <v>0.89375000000000004</v>
      </c>
      <c r="H31" s="32">
        <v>12</v>
      </c>
      <c r="I31" s="169">
        <v>1</v>
      </c>
      <c r="J31" s="51" t="s">
        <v>110</v>
      </c>
      <c r="K31" s="129">
        <f t="shared" si="1"/>
        <v>0.19861111111111113</v>
      </c>
    </row>
    <row r="32" spans="1:11" ht="15" thickBot="1" x14ac:dyDescent="0.35">
      <c r="A32" s="17">
        <v>30</v>
      </c>
      <c r="B32" s="303" t="s">
        <v>53</v>
      </c>
      <c r="C32" s="9">
        <v>1970</v>
      </c>
      <c r="D32" s="11">
        <f t="shared" si="0"/>
        <v>55</v>
      </c>
      <c r="E32" s="94" t="s">
        <v>54</v>
      </c>
      <c r="F32" s="304" t="s">
        <v>49</v>
      </c>
      <c r="G32" s="97">
        <v>0.90138888888888891</v>
      </c>
      <c r="H32" s="32">
        <v>7</v>
      </c>
      <c r="I32" s="202">
        <v>4</v>
      </c>
      <c r="J32" s="51"/>
      <c r="K32" s="129">
        <f t="shared" si="1"/>
        <v>0.20030864197530865</v>
      </c>
    </row>
    <row r="33" spans="1:11" x14ac:dyDescent="0.3">
      <c r="A33" s="118">
        <v>31</v>
      </c>
      <c r="B33" s="313" t="s">
        <v>414</v>
      </c>
      <c r="C33" s="324">
        <v>2009</v>
      </c>
      <c r="D33" s="11">
        <f t="shared" si="0"/>
        <v>16</v>
      </c>
      <c r="E33" s="313"/>
      <c r="F33" s="304" t="s">
        <v>75</v>
      </c>
      <c r="G33" s="98">
        <v>0.91180555555555554</v>
      </c>
      <c r="H33" s="22" t="s">
        <v>376</v>
      </c>
      <c r="I33" s="82">
        <v>10</v>
      </c>
      <c r="J33" s="51" t="s">
        <v>110</v>
      </c>
      <c r="K33" s="129">
        <f t="shared" si="1"/>
        <v>0.20262345679012345</v>
      </c>
    </row>
    <row r="34" spans="1:11" x14ac:dyDescent="0.3">
      <c r="A34" s="17">
        <v>32</v>
      </c>
      <c r="B34" s="308" t="s">
        <v>251</v>
      </c>
      <c r="C34" s="12">
        <v>1977</v>
      </c>
      <c r="D34" s="11">
        <f t="shared" si="0"/>
        <v>48</v>
      </c>
      <c r="E34" s="309" t="s">
        <v>22</v>
      </c>
      <c r="F34" s="304" t="s">
        <v>28</v>
      </c>
      <c r="G34" s="98">
        <v>0.9145833333333333</v>
      </c>
      <c r="H34" s="32">
        <v>13</v>
      </c>
      <c r="I34" s="169">
        <v>1</v>
      </c>
      <c r="J34" s="51"/>
      <c r="K34" s="129">
        <f t="shared" si="1"/>
        <v>0.20324074074074072</v>
      </c>
    </row>
    <row r="35" spans="1:11" x14ac:dyDescent="0.3">
      <c r="A35" s="17">
        <v>33</v>
      </c>
      <c r="B35" s="305" t="s">
        <v>355</v>
      </c>
      <c r="C35" s="9">
        <v>1995</v>
      </c>
      <c r="D35" s="11">
        <f t="shared" si="0"/>
        <v>30</v>
      </c>
      <c r="E35" s="90" t="s">
        <v>356</v>
      </c>
      <c r="F35" s="87" t="s">
        <v>381</v>
      </c>
      <c r="G35" s="97">
        <v>0.93125000000000002</v>
      </c>
      <c r="H35" s="32">
        <v>8</v>
      </c>
      <c r="I35" s="169">
        <v>3</v>
      </c>
      <c r="J35" s="51"/>
      <c r="K35" s="129">
        <f t="shared" si="1"/>
        <v>0.20694444444444446</v>
      </c>
    </row>
    <row r="36" spans="1:11" x14ac:dyDescent="0.3">
      <c r="A36" s="17">
        <v>34</v>
      </c>
      <c r="B36" s="191" t="s">
        <v>27</v>
      </c>
      <c r="C36" s="9">
        <v>1983</v>
      </c>
      <c r="D36" s="11">
        <f t="shared" si="0"/>
        <v>42</v>
      </c>
      <c r="E36" s="309"/>
      <c r="F36" s="304" t="s">
        <v>28</v>
      </c>
      <c r="G36" s="98">
        <v>0.93333333333333335</v>
      </c>
      <c r="H36" s="32">
        <v>14</v>
      </c>
      <c r="I36" s="169">
        <v>1</v>
      </c>
      <c r="J36" s="51"/>
      <c r="K36" s="129">
        <f t="shared" si="1"/>
        <v>0.2074074074074074</v>
      </c>
    </row>
    <row r="37" spans="1:11" x14ac:dyDescent="0.3">
      <c r="A37" s="17">
        <v>35</v>
      </c>
      <c r="B37" s="90" t="s">
        <v>83</v>
      </c>
      <c r="C37" s="11">
        <v>1979</v>
      </c>
      <c r="D37" s="11">
        <f t="shared" si="0"/>
        <v>46</v>
      </c>
      <c r="E37" s="92" t="s">
        <v>84</v>
      </c>
      <c r="F37" s="304" t="s">
        <v>80</v>
      </c>
      <c r="G37" s="98">
        <v>0.93888888888888888</v>
      </c>
      <c r="H37" s="32">
        <v>3</v>
      </c>
      <c r="I37" s="169">
        <v>8</v>
      </c>
      <c r="J37" s="51"/>
      <c r="K37" s="129">
        <f t="shared" si="1"/>
        <v>0.20864197530864198</v>
      </c>
    </row>
    <row r="38" spans="1:11" ht="15" thickBot="1" x14ac:dyDescent="0.35">
      <c r="A38" s="17">
        <v>36</v>
      </c>
      <c r="B38" s="301" t="s">
        <v>119</v>
      </c>
      <c r="C38" s="9">
        <v>1971</v>
      </c>
      <c r="D38" s="11">
        <f t="shared" si="0"/>
        <v>54</v>
      </c>
      <c r="E38" s="94" t="s">
        <v>312</v>
      </c>
      <c r="F38" s="304" t="s">
        <v>49</v>
      </c>
      <c r="G38" s="98">
        <v>0.93888888888888888</v>
      </c>
      <c r="H38" s="32">
        <v>8</v>
      </c>
      <c r="I38" s="202">
        <v>3</v>
      </c>
      <c r="J38" s="51"/>
      <c r="K38" s="129">
        <f t="shared" si="1"/>
        <v>0.20864197530864198</v>
      </c>
    </row>
    <row r="39" spans="1:11" x14ac:dyDescent="0.3">
      <c r="A39" s="118">
        <v>37</v>
      </c>
      <c r="B39" s="303" t="s">
        <v>168</v>
      </c>
      <c r="C39" s="9">
        <v>1964</v>
      </c>
      <c r="D39" s="11">
        <f t="shared" si="0"/>
        <v>61</v>
      </c>
      <c r="E39" s="93" t="s">
        <v>16</v>
      </c>
      <c r="F39" s="304" t="s">
        <v>61</v>
      </c>
      <c r="G39" s="98">
        <v>0.9458333333333333</v>
      </c>
      <c r="H39" s="22" t="s">
        <v>377</v>
      </c>
      <c r="I39" s="202">
        <v>8</v>
      </c>
      <c r="J39" s="51"/>
      <c r="K39" s="129">
        <f t="shared" si="1"/>
        <v>0.21018518518518517</v>
      </c>
    </row>
    <row r="40" spans="1:11" x14ac:dyDescent="0.3">
      <c r="A40" s="17">
        <v>38</v>
      </c>
      <c r="B40" s="301" t="s">
        <v>34</v>
      </c>
      <c r="C40" s="9">
        <v>1980</v>
      </c>
      <c r="D40" s="11">
        <f t="shared" si="0"/>
        <v>45</v>
      </c>
      <c r="E40" s="88" t="s">
        <v>24</v>
      </c>
      <c r="F40" s="304" t="s">
        <v>28</v>
      </c>
      <c r="G40" s="98">
        <v>0.94652777777777775</v>
      </c>
      <c r="H40" s="32">
        <v>15</v>
      </c>
      <c r="I40" s="169">
        <v>1</v>
      </c>
      <c r="J40" s="51"/>
      <c r="K40" s="129">
        <f t="shared" si="1"/>
        <v>0.2103395061728395</v>
      </c>
    </row>
    <row r="41" spans="1:11" ht="15" thickBot="1" x14ac:dyDescent="0.35">
      <c r="A41" s="17">
        <v>39</v>
      </c>
      <c r="B41" s="318" t="s">
        <v>338</v>
      </c>
      <c r="C41" s="131">
        <v>1978</v>
      </c>
      <c r="D41" s="11">
        <f t="shared" si="0"/>
        <v>47</v>
      </c>
      <c r="E41" s="307" t="s">
        <v>354</v>
      </c>
      <c r="F41" s="319" t="s">
        <v>80</v>
      </c>
      <c r="G41" s="320">
        <v>0.95</v>
      </c>
      <c r="H41" s="135">
        <v>4</v>
      </c>
      <c r="I41" s="176">
        <v>7</v>
      </c>
      <c r="J41" s="137"/>
      <c r="K41" s="138">
        <f t="shared" si="1"/>
        <v>0.21111111111111111</v>
      </c>
    </row>
    <row r="42" spans="1:11" x14ac:dyDescent="0.3">
      <c r="A42" s="17">
        <v>40</v>
      </c>
      <c r="B42" s="321" t="s">
        <v>413</v>
      </c>
      <c r="C42" s="14">
        <v>1976</v>
      </c>
      <c r="D42" s="11">
        <f t="shared" si="0"/>
        <v>49</v>
      </c>
      <c r="E42" s="307" t="s">
        <v>354</v>
      </c>
      <c r="F42" s="322" t="s">
        <v>28</v>
      </c>
      <c r="G42" s="323" t="s">
        <v>411</v>
      </c>
      <c r="H42" s="115">
        <v>16</v>
      </c>
      <c r="I42" s="179">
        <v>1</v>
      </c>
      <c r="J42" s="117"/>
      <c r="K42" s="162" t="s">
        <v>19</v>
      </c>
    </row>
    <row r="43" spans="1:11" x14ac:dyDescent="0.3">
      <c r="A43" s="17">
        <v>41</v>
      </c>
      <c r="B43" s="310" t="s">
        <v>42</v>
      </c>
      <c r="C43" s="12">
        <v>1977</v>
      </c>
      <c r="D43" s="11">
        <f t="shared" si="0"/>
        <v>48</v>
      </c>
      <c r="E43" s="93" t="s">
        <v>16</v>
      </c>
      <c r="F43" s="304" t="s">
        <v>28</v>
      </c>
      <c r="G43" s="98" t="s">
        <v>411</v>
      </c>
      <c r="H43" s="32">
        <v>17</v>
      </c>
      <c r="I43" s="202">
        <v>1</v>
      </c>
      <c r="J43" s="51"/>
      <c r="K43" s="129" t="s">
        <v>19</v>
      </c>
    </row>
    <row r="44" spans="1:11" ht="15" thickBot="1" x14ac:dyDescent="0.35">
      <c r="A44" s="17">
        <v>42</v>
      </c>
      <c r="B44" s="301" t="s">
        <v>415</v>
      </c>
      <c r="C44" s="9">
        <v>1967</v>
      </c>
      <c r="D44" s="11">
        <f t="shared" si="0"/>
        <v>58</v>
      </c>
      <c r="E44" s="94"/>
      <c r="F44" s="304" t="s">
        <v>49</v>
      </c>
      <c r="G44" s="98" t="s">
        <v>411</v>
      </c>
      <c r="H44" s="32">
        <v>9</v>
      </c>
      <c r="I44" s="202">
        <v>2</v>
      </c>
      <c r="J44" s="51" t="s">
        <v>110</v>
      </c>
      <c r="K44" s="129" t="s">
        <v>19</v>
      </c>
    </row>
    <row r="45" spans="1:11" x14ac:dyDescent="0.3">
      <c r="A45" s="118">
        <v>43</v>
      </c>
      <c r="B45" s="90" t="s">
        <v>416</v>
      </c>
      <c r="C45" s="12">
        <v>1974</v>
      </c>
      <c r="D45" s="11">
        <f t="shared" si="0"/>
        <v>51</v>
      </c>
      <c r="E45" s="92" t="s">
        <v>312</v>
      </c>
      <c r="F45" s="304" t="s">
        <v>96</v>
      </c>
      <c r="G45" s="100" t="s">
        <v>411</v>
      </c>
      <c r="H45" s="22" t="s">
        <v>376</v>
      </c>
      <c r="I45" s="202">
        <v>10</v>
      </c>
      <c r="J45" s="51" t="s">
        <v>110</v>
      </c>
      <c r="K45" s="129" t="s">
        <v>19</v>
      </c>
    </row>
    <row r="46" spans="1:11" x14ac:dyDescent="0.3">
      <c r="A46" s="17">
        <v>44</v>
      </c>
      <c r="B46" s="310" t="s">
        <v>292</v>
      </c>
      <c r="C46" s="11">
        <v>1950</v>
      </c>
      <c r="D46" s="11">
        <f t="shared" si="0"/>
        <v>75</v>
      </c>
      <c r="E46" s="96" t="s">
        <v>68</v>
      </c>
      <c r="F46" s="304" t="s">
        <v>67</v>
      </c>
      <c r="G46" s="100" t="s">
        <v>411</v>
      </c>
      <c r="H46" s="32">
        <v>1</v>
      </c>
      <c r="I46" s="91">
        <v>10</v>
      </c>
      <c r="J46" s="51"/>
      <c r="K46" s="129" t="s">
        <v>19</v>
      </c>
    </row>
    <row r="47" spans="1:11" x14ac:dyDescent="0.3">
      <c r="A47" s="17">
        <v>45</v>
      </c>
      <c r="B47" s="306" t="s">
        <v>269</v>
      </c>
      <c r="C47" s="12">
        <v>1980</v>
      </c>
      <c r="D47" s="11">
        <f t="shared" si="0"/>
        <v>45</v>
      </c>
      <c r="E47" s="92" t="s">
        <v>300</v>
      </c>
      <c r="F47" s="304" t="s">
        <v>80</v>
      </c>
      <c r="G47" s="97" t="s">
        <v>411</v>
      </c>
      <c r="H47" s="32">
        <v>5</v>
      </c>
      <c r="I47" s="202">
        <v>6</v>
      </c>
      <c r="J47" s="51"/>
      <c r="K47" s="129" t="s">
        <v>19</v>
      </c>
    </row>
    <row r="48" spans="1:11" x14ac:dyDescent="0.3">
      <c r="A48" s="17">
        <v>46</v>
      </c>
      <c r="B48" s="90" t="s">
        <v>430</v>
      </c>
      <c r="C48" s="12">
        <v>2011</v>
      </c>
      <c r="D48" s="11">
        <f t="shared" si="0"/>
        <v>14</v>
      </c>
      <c r="E48" s="92"/>
      <c r="F48" s="349" t="s">
        <v>431</v>
      </c>
      <c r="G48" s="100" t="s">
        <v>411</v>
      </c>
      <c r="H48" s="22" t="s">
        <v>19</v>
      </c>
      <c r="I48" s="169" t="s">
        <v>19</v>
      </c>
      <c r="J48" s="51"/>
      <c r="K48" s="129" t="s">
        <v>19</v>
      </c>
    </row>
    <row r="49" spans="1:11" x14ac:dyDescent="0.3">
      <c r="A49" s="17">
        <v>47</v>
      </c>
      <c r="B49" s="90" t="s">
        <v>432</v>
      </c>
      <c r="C49" s="12">
        <v>2015</v>
      </c>
      <c r="D49" s="11">
        <f t="shared" si="0"/>
        <v>10</v>
      </c>
      <c r="E49" s="92"/>
      <c r="F49" s="349" t="s">
        <v>431</v>
      </c>
      <c r="G49" s="100" t="s">
        <v>411</v>
      </c>
      <c r="H49" s="22" t="s">
        <v>19</v>
      </c>
      <c r="I49" s="169" t="s">
        <v>19</v>
      </c>
      <c r="J49" s="51"/>
      <c r="K49" s="129" t="s">
        <v>19</v>
      </c>
    </row>
    <row r="50" spans="1:11" ht="15" thickBot="1" x14ac:dyDescent="0.35">
      <c r="A50" s="17">
        <v>48</v>
      </c>
      <c r="B50" s="90" t="s">
        <v>433</v>
      </c>
      <c r="C50" s="12">
        <v>2014</v>
      </c>
      <c r="D50" s="11">
        <f t="shared" si="0"/>
        <v>11</v>
      </c>
      <c r="E50" s="92"/>
      <c r="F50" s="349" t="s">
        <v>431</v>
      </c>
      <c r="G50" s="100" t="s">
        <v>411</v>
      </c>
      <c r="H50" s="22" t="s">
        <v>19</v>
      </c>
      <c r="I50" s="169" t="s">
        <v>19</v>
      </c>
      <c r="J50" s="51"/>
      <c r="K50" s="129" t="s">
        <v>19</v>
      </c>
    </row>
    <row r="51" spans="1:11" x14ac:dyDescent="0.3">
      <c r="A51" s="118">
        <v>49</v>
      </c>
      <c r="B51" s="301" t="s">
        <v>36</v>
      </c>
      <c r="C51" s="9">
        <v>1972</v>
      </c>
      <c r="D51" s="11">
        <f t="shared" si="0"/>
        <v>53</v>
      </c>
      <c r="E51" s="94" t="s">
        <v>22</v>
      </c>
      <c r="F51" s="304" t="s">
        <v>49</v>
      </c>
      <c r="G51" s="98" t="s">
        <v>411</v>
      </c>
      <c r="H51" s="32">
        <v>10</v>
      </c>
      <c r="I51" s="202">
        <v>1</v>
      </c>
      <c r="J51" s="51"/>
      <c r="K51" s="129" t="s">
        <v>19</v>
      </c>
    </row>
    <row r="52" spans="1:11" x14ac:dyDescent="0.3">
      <c r="A52" s="17">
        <v>50</v>
      </c>
      <c r="B52" s="312" t="s">
        <v>418</v>
      </c>
      <c r="C52" s="12">
        <v>1984</v>
      </c>
      <c r="D52" s="11">
        <f t="shared" si="0"/>
        <v>41</v>
      </c>
      <c r="E52" s="92" t="s">
        <v>22</v>
      </c>
      <c r="F52" s="304" t="s">
        <v>80</v>
      </c>
      <c r="G52" s="98" t="s">
        <v>411</v>
      </c>
      <c r="H52" s="32">
        <v>6</v>
      </c>
      <c r="I52" s="169">
        <v>5</v>
      </c>
      <c r="J52" s="51"/>
      <c r="K52" s="129" t="s">
        <v>19</v>
      </c>
    </row>
    <row r="53" spans="1:11" x14ac:dyDescent="0.3">
      <c r="A53" s="17">
        <v>51</v>
      </c>
      <c r="B53" s="90" t="s">
        <v>236</v>
      </c>
      <c r="C53" s="12">
        <v>1977</v>
      </c>
      <c r="D53" s="11">
        <f t="shared" si="0"/>
        <v>48</v>
      </c>
      <c r="E53" s="95" t="s">
        <v>320</v>
      </c>
      <c r="F53" s="304" t="s">
        <v>80</v>
      </c>
      <c r="G53" s="98" t="s">
        <v>411</v>
      </c>
      <c r="H53" s="32">
        <v>7</v>
      </c>
      <c r="I53" s="169">
        <v>4</v>
      </c>
      <c r="J53" s="51"/>
      <c r="K53" s="129" t="s">
        <v>19</v>
      </c>
    </row>
    <row r="54" spans="1:11" x14ac:dyDescent="0.3">
      <c r="A54" s="17">
        <v>52</v>
      </c>
      <c r="B54" s="90" t="s">
        <v>260</v>
      </c>
      <c r="C54" s="12">
        <v>1975</v>
      </c>
      <c r="D54" s="11">
        <f t="shared" si="0"/>
        <v>50</v>
      </c>
      <c r="E54" s="92" t="s">
        <v>19</v>
      </c>
      <c r="F54" s="304" t="s">
        <v>96</v>
      </c>
      <c r="G54" s="100" t="s">
        <v>411</v>
      </c>
      <c r="H54" s="32">
        <v>2</v>
      </c>
      <c r="I54" s="202">
        <v>9</v>
      </c>
      <c r="J54" s="51"/>
      <c r="K54" s="129" t="s">
        <v>19</v>
      </c>
    </row>
    <row r="55" spans="1:11" x14ac:dyDescent="0.3">
      <c r="A55" s="17">
        <v>53</v>
      </c>
      <c r="B55" s="306" t="s">
        <v>70</v>
      </c>
      <c r="C55" s="12">
        <v>1949</v>
      </c>
      <c r="D55" s="11">
        <f t="shared" si="0"/>
        <v>76</v>
      </c>
      <c r="E55" s="92" t="s">
        <v>46</v>
      </c>
      <c r="F55" s="304" t="s">
        <v>67</v>
      </c>
      <c r="G55" s="97" t="s">
        <v>411</v>
      </c>
      <c r="H55" s="32">
        <v>2</v>
      </c>
      <c r="I55" s="202">
        <v>9</v>
      </c>
      <c r="J55" s="51"/>
      <c r="K55" s="129" t="s">
        <v>19</v>
      </c>
    </row>
    <row r="56" spans="1:11" ht="15" thickBot="1" x14ac:dyDescent="0.35">
      <c r="A56" s="17">
        <v>54</v>
      </c>
      <c r="B56" s="90" t="s">
        <v>419</v>
      </c>
      <c r="C56" s="12">
        <v>1979</v>
      </c>
      <c r="D56" s="11">
        <f t="shared" si="0"/>
        <v>46</v>
      </c>
      <c r="E56" s="94"/>
      <c r="F56" s="304" t="s">
        <v>80</v>
      </c>
      <c r="G56" s="98" t="s">
        <v>411</v>
      </c>
      <c r="H56" s="22" t="s">
        <v>278</v>
      </c>
      <c r="I56" s="169">
        <v>3</v>
      </c>
      <c r="J56" s="51"/>
      <c r="K56" s="129" t="s">
        <v>19</v>
      </c>
    </row>
    <row r="57" spans="1:11" x14ac:dyDescent="0.3">
      <c r="A57" s="118">
        <v>55</v>
      </c>
      <c r="B57" s="90" t="s">
        <v>91</v>
      </c>
      <c r="C57" s="12">
        <v>1977</v>
      </c>
      <c r="D57" s="11">
        <f t="shared" si="0"/>
        <v>48</v>
      </c>
      <c r="E57" s="93" t="s">
        <v>16</v>
      </c>
      <c r="F57" s="304" t="s">
        <v>80</v>
      </c>
      <c r="G57" s="100" t="s">
        <v>411</v>
      </c>
      <c r="H57" s="32">
        <v>9</v>
      </c>
      <c r="I57" s="169">
        <v>2</v>
      </c>
      <c r="J57" s="51"/>
      <c r="K57" s="129" t="s">
        <v>19</v>
      </c>
    </row>
    <row r="58" spans="1:11" x14ac:dyDescent="0.3">
      <c r="A58" s="17">
        <v>56</v>
      </c>
      <c r="B58" s="301" t="s">
        <v>318</v>
      </c>
      <c r="C58" s="9">
        <v>1973</v>
      </c>
      <c r="D58" s="11">
        <f t="shared" si="0"/>
        <v>52</v>
      </c>
      <c r="E58" s="311" t="s">
        <v>52</v>
      </c>
      <c r="F58" s="304" t="s">
        <v>49</v>
      </c>
      <c r="G58" s="98" t="s">
        <v>411</v>
      </c>
      <c r="H58" s="32">
        <v>11</v>
      </c>
      <c r="I58" s="202">
        <v>1</v>
      </c>
      <c r="J58" s="51"/>
      <c r="K58" s="129" t="s">
        <v>19</v>
      </c>
    </row>
    <row r="59" spans="1:11" x14ac:dyDescent="0.3">
      <c r="A59" s="17">
        <v>57</v>
      </c>
      <c r="B59" s="305" t="s">
        <v>401</v>
      </c>
      <c r="C59" s="9">
        <v>1989</v>
      </c>
      <c r="D59" s="11">
        <f t="shared" si="0"/>
        <v>36</v>
      </c>
      <c r="E59" s="90" t="s">
        <v>22</v>
      </c>
      <c r="F59" s="87" t="s">
        <v>381</v>
      </c>
      <c r="G59" s="97" t="s">
        <v>411</v>
      </c>
      <c r="H59" s="32">
        <v>9</v>
      </c>
      <c r="I59" s="169">
        <v>2</v>
      </c>
      <c r="J59" s="51"/>
      <c r="K59" s="129" t="s">
        <v>19</v>
      </c>
    </row>
    <row r="60" spans="1:11" x14ac:dyDescent="0.3">
      <c r="A60" s="17">
        <v>58</v>
      </c>
      <c r="B60" s="92" t="s">
        <v>410</v>
      </c>
      <c r="C60" s="12">
        <v>2009</v>
      </c>
      <c r="D60" s="11">
        <f t="shared" si="0"/>
        <v>16</v>
      </c>
      <c r="E60" s="102"/>
      <c r="F60" s="87" t="s">
        <v>381</v>
      </c>
      <c r="G60" s="97" t="s">
        <v>411</v>
      </c>
      <c r="H60" s="32">
        <v>10</v>
      </c>
      <c r="I60" s="169">
        <v>1</v>
      </c>
      <c r="J60" s="51"/>
      <c r="K60" s="129" t="s">
        <v>19</v>
      </c>
    </row>
    <row r="61" spans="1:11" x14ac:dyDescent="0.3">
      <c r="A61" s="17">
        <v>59</v>
      </c>
      <c r="B61" s="310" t="s">
        <v>87</v>
      </c>
      <c r="C61" s="11">
        <v>1973</v>
      </c>
      <c r="D61" s="11">
        <f t="shared" si="0"/>
        <v>52</v>
      </c>
      <c r="E61" s="93" t="s">
        <v>16</v>
      </c>
      <c r="F61" s="304" t="s">
        <v>96</v>
      </c>
      <c r="G61" s="100" t="s">
        <v>411</v>
      </c>
      <c r="H61" s="32">
        <v>3</v>
      </c>
      <c r="I61" s="202">
        <v>8</v>
      </c>
      <c r="J61" s="51"/>
      <c r="K61" s="129" t="s">
        <v>19</v>
      </c>
    </row>
    <row r="62" spans="1:11" ht="15" thickBot="1" x14ac:dyDescent="0.35">
      <c r="A62" s="17">
        <v>60</v>
      </c>
      <c r="B62" s="90" t="s">
        <v>434</v>
      </c>
      <c r="C62" s="12">
        <v>2012</v>
      </c>
      <c r="D62" s="11">
        <f t="shared" si="0"/>
        <v>13</v>
      </c>
      <c r="E62" s="92"/>
      <c r="F62" s="349" t="s">
        <v>431</v>
      </c>
      <c r="G62" s="100" t="s">
        <v>411</v>
      </c>
      <c r="H62" s="22" t="s">
        <v>19</v>
      </c>
      <c r="I62" s="169" t="s">
        <v>19</v>
      </c>
      <c r="J62" s="51"/>
      <c r="K62" s="129" t="s">
        <v>19</v>
      </c>
    </row>
    <row r="63" spans="1:11" x14ac:dyDescent="0.3">
      <c r="A63" s="118">
        <v>61</v>
      </c>
      <c r="B63" s="301" t="s">
        <v>420</v>
      </c>
      <c r="C63" s="9">
        <v>1971</v>
      </c>
      <c r="D63" s="11">
        <f t="shared" si="0"/>
        <v>54</v>
      </c>
      <c r="E63" s="81"/>
      <c r="F63" s="304" t="s">
        <v>49</v>
      </c>
      <c r="G63" s="98" t="s">
        <v>411</v>
      </c>
      <c r="H63" s="32">
        <v>12</v>
      </c>
      <c r="I63" s="202">
        <v>1</v>
      </c>
      <c r="J63" s="51" t="s">
        <v>110</v>
      </c>
      <c r="K63" s="129" t="s">
        <v>19</v>
      </c>
    </row>
    <row r="64" spans="1:11" x14ac:dyDescent="0.3">
      <c r="A64" s="17">
        <v>62</v>
      </c>
      <c r="B64" s="306" t="s">
        <v>90</v>
      </c>
      <c r="C64" s="12">
        <v>1975</v>
      </c>
      <c r="D64" s="11">
        <f t="shared" si="0"/>
        <v>50</v>
      </c>
      <c r="E64" s="93" t="s">
        <v>16</v>
      </c>
      <c r="F64" s="304" t="s">
        <v>96</v>
      </c>
      <c r="G64" s="100" t="s">
        <v>411</v>
      </c>
      <c r="H64" s="32">
        <v>4</v>
      </c>
      <c r="I64" s="202">
        <v>7</v>
      </c>
      <c r="J64" s="51"/>
      <c r="K64" s="129" t="s">
        <v>19</v>
      </c>
    </row>
    <row r="65" spans="1:11" x14ac:dyDescent="0.3">
      <c r="A65" s="17">
        <v>63</v>
      </c>
      <c r="B65" s="306" t="s">
        <v>82</v>
      </c>
      <c r="C65" s="12">
        <v>1975</v>
      </c>
      <c r="D65" s="11">
        <f t="shared" si="0"/>
        <v>50</v>
      </c>
      <c r="E65" s="93" t="s">
        <v>16</v>
      </c>
      <c r="F65" s="304" t="s">
        <v>96</v>
      </c>
      <c r="G65" s="100" t="s">
        <v>411</v>
      </c>
      <c r="H65" s="32">
        <v>5</v>
      </c>
      <c r="I65" s="202">
        <v>6</v>
      </c>
      <c r="J65" s="51"/>
      <c r="K65" s="129" t="s">
        <v>19</v>
      </c>
    </row>
    <row r="66" spans="1:11" x14ac:dyDescent="0.3">
      <c r="A66" s="17">
        <v>64</v>
      </c>
      <c r="B66" s="92" t="s">
        <v>85</v>
      </c>
      <c r="C66" s="12">
        <v>1972</v>
      </c>
      <c r="D66" s="11">
        <f t="shared" si="0"/>
        <v>53</v>
      </c>
      <c r="E66" s="95" t="s">
        <v>22</v>
      </c>
      <c r="F66" s="304" t="s">
        <v>96</v>
      </c>
      <c r="G66" s="100" t="s">
        <v>411</v>
      </c>
      <c r="H66" s="22" t="s">
        <v>394</v>
      </c>
      <c r="I66" s="202">
        <v>5</v>
      </c>
      <c r="J66" s="51"/>
      <c r="K66" s="129" t="s">
        <v>19</v>
      </c>
    </row>
    <row r="67" spans="1:11" x14ac:dyDescent="0.3">
      <c r="A67" s="17">
        <v>65</v>
      </c>
      <c r="B67" s="306" t="s">
        <v>63</v>
      </c>
      <c r="C67" s="12">
        <v>1955</v>
      </c>
      <c r="D67" s="11">
        <f t="shared" ref="D67:D84" si="2">SUM(2025-C67)</f>
        <v>70</v>
      </c>
      <c r="E67" s="92" t="s">
        <v>46</v>
      </c>
      <c r="F67" s="304" t="s">
        <v>67</v>
      </c>
      <c r="G67" s="100" t="s">
        <v>411</v>
      </c>
      <c r="H67" s="32">
        <v>3</v>
      </c>
      <c r="I67" s="202">
        <v>8</v>
      </c>
      <c r="J67" s="51"/>
      <c r="K67" s="129" t="s">
        <v>19</v>
      </c>
    </row>
    <row r="68" spans="1:11" ht="15" thickBot="1" x14ac:dyDescent="0.35">
      <c r="A68" s="17">
        <v>66</v>
      </c>
      <c r="B68" s="301" t="s">
        <v>47</v>
      </c>
      <c r="C68" s="9">
        <v>1977</v>
      </c>
      <c r="D68" s="11">
        <f t="shared" si="2"/>
        <v>48</v>
      </c>
      <c r="E68" s="88" t="s">
        <v>24</v>
      </c>
      <c r="F68" s="304" t="s">
        <v>28</v>
      </c>
      <c r="G68" s="98" t="s">
        <v>411</v>
      </c>
      <c r="H68" s="22" t="s">
        <v>440</v>
      </c>
      <c r="I68" s="169">
        <v>1</v>
      </c>
      <c r="J68" s="51"/>
      <c r="K68" s="129" t="s">
        <v>19</v>
      </c>
    </row>
    <row r="69" spans="1:11" x14ac:dyDescent="0.3">
      <c r="A69" s="118">
        <v>67</v>
      </c>
      <c r="B69" s="301" t="s">
        <v>40</v>
      </c>
      <c r="C69" s="9">
        <v>1973</v>
      </c>
      <c r="D69" s="11">
        <f t="shared" si="2"/>
        <v>52</v>
      </c>
      <c r="E69" s="327" t="s">
        <v>438</v>
      </c>
      <c r="F69" s="304" t="s">
        <v>49</v>
      </c>
      <c r="G69" s="98" t="s">
        <v>411</v>
      </c>
      <c r="H69" s="32">
        <v>13</v>
      </c>
      <c r="I69" s="202">
        <v>1</v>
      </c>
      <c r="J69" s="51"/>
      <c r="K69" s="129" t="s">
        <v>19</v>
      </c>
    </row>
    <row r="70" spans="1:11" x14ac:dyDescent="0.3">
      <c r="A70" s="17">
        <v>68</v>
      </c>
      <c r="B70" s="303" t="s">
        <v>44</v>
      </c>
      <c r="C70" s="9">
        <v>1978</v>
      </c>
      <c r="D70" s="11">
        <f t="shared" si="2"/>
        <v>47</v>
      </c>
      <c r="E70" s="94" t="s">
        <v>309</v>
      </c>
      <c r="F70" s="304" t="s">
        <v>28</v>
      </c>
      <c r="G70" s="98" t="s">
        <v>411</v>
      </c>
      <c r="H70" s="32">
        <v>19</v>
      </c>
      <c r="I70" s="202">
        <v>1</v>
      </c>
      <c r="J70" s="51"/>
      <c r="K70" s="129" t="s">
        <v>19</v>
      </c>
    </row>
    <row r="71" spans="1:11" x14ac:dyDescent="0.3">
      <c r="A71" s="17">
        <v>69</v>
      </c>
      <c r="B71" s="303" t="s">
        <v>311</v>
      </c>
      <c r="C71" s="9">
        <v>1967</v>
      </c>
      <c r="D71" s="11">
        <f t="shared" si="2"/>
        <v>58</v>
      </c>
      <c r="E71" s="88" t="s">
        <v>24</v>
      </c>
      <c r="F71" s="304" t="s">
        <v>49</v>
      </c>
      <c r="G71" s="98" t="s">
        <v>411</v>
      </c>
      <c r="H71" s="22" t="s">
        <v>442</v>
      </c>
      <c r="I71" s="202">
        <v>1</v>
      </c>
      <c r="J71" s="51"/>
      <c r="K71" s="129" t="s">
        <v>19</v>
      </c>
    </row>
    <row r="72" spans="1:11" x14ac:dyDescent="0.3">
      <c r="A72" s="17">
        <v>70</v>
      </c>
      <c r="B72" s="90" t="s">
        <v>436</v>
      </c>
      <c r="C72" s="12">
        <v>2011</v>
      </c>
      <c r="D72" s="11">
        <f t="shared" si="2"/>
        <v>14</v>
      </c>
      <c r="E72" s="92"/>
      <c r="F72" s="349" t="s">
        <v>431</v>
      </c>
      <c r="G72" s="100" t="s">
        <v>411</v>
      </c>
      <c r="H72" s="22" t="s">
        <v>19</v>
      </c>
      <c r="I72" s="169" t="s">
        <v>19</v>
      </c>
      <c r="J72" s="51"/>
      <c r="K72" s="129" t="s">
        <v>19</v>
      </c>
    </row>
    <row r="73" spans="1:11" x14ac:dyDescent="0.3">
      <c r="A73" s="17">
        <v>71</v>
      </c>
      <c r="B73" s="90" t="s">
        <v>94</v>
      </c>
      <c r="C73" s="12">
        <v>1976</v>
      </c>
      <c r="D73" s="11">
        <f t="shared" si="2"/>
        <v>49</v>
      </c>
      <c r="E73" s="92" t="s">
        <v>333</v>
      </c>
      <c r="F73" s="304" t="s">
        <v>80</v>
      </c>
      <c r="G73" s="100" t="s">
        <v>411</v>
      </c>
      <c r="H73" s="22" t="s">
        <v>446</v>
      </c>
      <c r="I73" s="169">
        <v>1</v>
      </c>
      <c r="J73" s="51"/>
      <c r="K73" s="129" t="s">
        <v>19</v>
      </c>
    </row>
    <row r="74" spans="1:11" ht="15" thickBot="1" x14ac:dyDescent="0.35">
      <c r="A74" s="17">
        <v>72</v>
      </c>
      <c r="B74" s="310" t="s">
        <v>97</v>
      </c>
      <c r="C74" s="11">
        <v>1969</v>
      </c>
      <c r="D74" s="11">
        <f t="shared" si="2"/>
        <v>56</v>
      </c>
      <c r="E74" s="102" t="s">
        <v>313</v>
      </c>
      <c r="F74" s="304" t="s">
        <v>96</v>
      </c>
      <c r="G74" s="100" t="s">
        <v>411</v>
      </c>
      <c r="H74" s="32">
        <v>7</v>
      </c>
      <c r="I74" s="202">
        <v>4</v>
      </c>
      <c r="J74" s="51"/>
      <c r="K74" s="129" t="s">
        <v>19</v>
      </c>
    </row>
    <row r="75" spans="1:11" x14ac:dyDescent="0.3">
      <c r="A75" s="118">
        <v>73</v>
      </c>
      <c r="B75" s="310" t="s">
        <v>86</v>
      </c>
      <c r="C75" s="11">
        <v>1974</v>
      </c>
      <c r="D75" s="11">
        <f t="shared" si="2"/>
        <v>51</v>
      </c>
      <c r="E75" s="88" t="s">
        <v>24</v>
      </c>
      <c r="F75" s="304" t="s">
        <v>96</v>
      </c>
      <c r="G75" s="100" t="s">
        <v>411</v>
      </c>
      <c r="H75" s="32">
        <v>8</v>
      </c>
      <c r="I75" s="202">
        <v>3</v>
      </c>
      <c r="J75" s="51"/>
      <c r="K75" s="129" t="s">
        <v>19</v>
      </c>
    </row>
    <row r="76" spans="1:11" x14ac:dyDescent="0.3">
      <c r="A76" s="17">
        <v>74</v>
      </c>
      <c r="B76" s="301" t="s">
        <v>310</v>
      </c>
      <c r="C76" s="9">
        <v>1977</v>
      </c>
      <c r="D76" s="11">
        <f t="shared" si="2"/>
        <v>48</v>
      </c>
      <c r="E76" s="92" t="s">
        <v>307</v>
      </c>
      <c r="F76" s="304" t="s">
        <v>28</v>
      </c>
      <c r="G76" s="98" t="s">
        <v>411</v>
      </c>
      <c r="H76" s="32">
        <v>20</v>
      </c>
      <c r="I76" s="169">
        <v>1</v>
      </c>
      <c r="J76" s="51"/>
      <c r="K76" s="129" t="s">
        <v>19</v>
      </c>
    </row>
    <row r="77" spans="1:11" x14ac:dyDescent="0.3">
      <c r="A77" s="17">
        <v>75</v>
      </c>
      <c r="B77" s="90" t="s">
        <v>277</v>
      </c>
      <c r="C77" s="12">
        <v>1976</v>
      </c>
      <c r="D77" s="11">
        <f t="shared" si="2"/>
        <v>49</v>
      </c>
      <c r="E77" s="92"/>
      <c r="F77" s="304" t="s">
        <v>80</v>
      </c>
      <c r="G77" s="100" t="s">
        <v>411</v>
      </c>
      <c r="H77" s="32">
        <v>11</v>
      </c>
      <c r="I77" s="169">
        <v>1</v>
      </c>
      <c r="J77" s="51"/>
      <c r="K77" s="129" t="s">
        <v>19</v>
      </c>
    </row>
    <row r="78" spans="1:11" x14ac:dyDescent="0.3">
      <c r="A78" s="17">
        <v>76</v>
      </c>
      <c r="B78" s="306" t="s">
        <v>93</v>
      </c>
      <c r="C78" s="11">
        <v>1985</v>
      </c>
      <c r="D78" s="11">
        <f t="shared" si="2"/>
        <v>40</v>
      </c>
      <c r="E78" s="88" t="s">
        <v>24</v>
      </c>
      <c r="F78" s="304" t="s">
        <v>80</v>
      </c>
      <c r="G78" s="98" t="s">
        <v>411</v>
      </c>
      <c r="H78" s="32">
        <v>12</v>
      </c>
      <c r="I78" s="202">
        <v>1</v>
      </c>
      <c r="J78" s="51"/>
      <c r="K78" s="129" t="s">
        <v>19</v>
      </c>
    </row>
    <row r="79" spans="1:11" x14ac:dyDescent="0.3">
      <c r="A79" s="17">
        <v>77</v>
      </c>
      <c r="B79" s="303" t="s">
        <v>55</v>
      </c>
      <c r="C79" s="9">
        <v>1962</v>
      </c>
      <c r="D79" s="11">
        <f t="shared" si="2"/>
        <v>63</v>
      </c>
      <c r="E79" s="88" t="s">
        <v>24</v>
      </c>
      <c r="F79" s="304" t="s">
        <v>61</v>
      </c>
      <c r="G79" s="100" t="s">
        <v>411</v>
      </c>
      <c r="H79" s="32">
        <v>4</v>
      </c>
      <c r="I79" s="202">
        <v>7</v>
      </c>
      <c r="J79" s="51"/>
      <c r="K79" s="129" t="s">
        <v>19</v>
      </c>
    </row>
    <row r="80" spans="1:11" ht="15" thickBot="1" x14ac:dyDescent="0.35">
      <c r="A80" s="17">
        <v>78</v>
      </c>
      <c r="B80" s="306" t="s">
        <v>77</v>
      </c>
      <c r="C80" s="12">
        <v>2001</v>
      </c>
      <c r="D80" s="11">
        <f t="shared" si="2"/>
        <v>24</v>
      </c>
      <c r="E80" s="93" t="s">
        <v>16</v>
      </c>
      <c r="F80" s="304" t="s">
        <v>75</v>
      </c>
      <c r="G80" s="100" t="s">
        <v>411</v>
      </c>
      <c r="H80" s="32">
        <v>2</v>
      </c>
      <c r="I80" s="202">
        <v>9</v>
      </c>
      <c r="J80" s="51"/>
      <c r="K80" s="129" t="s">
        <v>19</v>
      </c>
    </row>
    <row r="81" spans="1:11" x14ac:dyDescent="0.3">
      <c r="A81" s="118">
        <v>79</v>
      </c>
      <c r="B81" s="303" t="s">
        <v>117</v>
      </c>
      <c r="C81" s="9">
        <v>1959</v>
      </c>
      <c r="D81" s="11">
        <f t="shared" si="2"/>
        <v>66</v>
      </c>
      <c r="E81" s="95" t="s">
        <v>22</v>
      </c>
      <c r="F81" s="304" t="s">
        <v>61</v>
      </c>
      <c r="G81" s="100" t="s">
        <v>411</v>
      </c>
      <c r="H81" s="32">
        <v>5</v>
      </c>
      <c r="I81" s="202">
        <v>6</v>
      </c>
      <c r="J81" s="51"/>
      <c r="K81" s="129" t="s">
        <v>19</v>
      </c>
    </row>
    <row r="82" spans="1:11" x14ac:dyDescent="0.3">
      <c r="A82" s="17">
        <v>80</v>
      </c>
      <c r="B82" s="313" t="s">
        <v>421</v>
      </c>
      <c r="C82" s="324">
        <v>2011</v>
      </c>
      <c r="D82" s="11">
        <f t="shared" si="2"/>
        <v>14</v>
      </c>
      <c r="E82" s="327" t="s">
        <v>437</v>
      </c>
      <c r="F82" s="349" t="s">
        <v>431</v>
      </c>
      <c r="G82" s="98" t="s">
        <v>411</v>
      </c>
      <c r="H82" s="32" t="s">
        <v>19</v>
      </c>
      <c r="I82" s="314" t="s">
        <v>19</v>
      </c>
      <c r="J82" s="51"/>
      <c r="K82" s="129" t="s">
        <v>19</v>
      </c>
    </row>
    <row r="83" spans="1:11" x14ac:dyDescent="0.3">
      <c r="A83" s="17">
        <v>81</v>
      </c>
      <c r="B83" s="301" t="s">
        <v>258</v>
      </c>
      <c r="C83" s="9">
        <v>1978</v>
      </c>
      <c r="D83" s="11">
        <f t="shared" si="2"/>
        <v>47</v>
      </c>
      <c r="E83" s="327" t="s">
        <v>438</v>
      </c>
      <c r="F83" s="304" t="s">
        <v>28</v>
      </c>
      <c r="G83" s="98" t="s">
        <v>411</v>
      </c>
      <c r="H83" s="22" t="s">
        <v>441</v>
      </c>
      <c r="I83" s="169">
        <v>1</v>
      </c>
      <c r="J83" s="51"/>
      <c r="K83" s="129" t="s">
        <v>19</v>
      </c>
    </row>
    <row r="84" spans="1:11" x14ac:dyDescent="0.3">
      <c r="A84" s="17">
        <v>82</v>
      </c>
      <c r="B84" s="90" t="s">
        <v>439</v>
      </c>
      <c r="C84" s="12">
        <v>2011</v>
      </c>
      <c r="D84" s="11">
        <f t="shared" si="2"/>
        <v>14</v>
      </c>
      <c r="E84" s="92"/>
      <c r="F84" s="349" t="s">
        <v>431</v>
      </c>
      <c r="G84" s="100" t="s">
        <v>411</v>
      </c>
      <c r="H84" s="22" t="s">
        <v>19</v>
      </c>
      <c r="I84" s="169" t="s">
        <v>19</v>
      </c>
      <c r="J84" s="51"/>
      <c r="K84" s="129" t="s">
        <v>19</v>
      </c>
    </row>
    <row r="85" spans="1:11" x14ac:dyDescent="0.3">
      <c r="A85" s="17">
        <v>83</v>
      </c>
      <c r="B85" s="310" t="s">
        <v>423</v>
      </c>
      <c r="C85" s="11">
        <v>1972</v>
      </c>
      <c r="D85" s="11">
        <f>SUM(2025-C85)</f>
        <v>53</v>
      </c>
      <c r="E85" s="92" t="s">
        <v>22</v>
      </c>
      <c r="F85" s="304" t="s">
        <v>96</v>
      </c>
      <c r="G85" s="100" t="s">
        <v>411</v>
      </c>
      <c r="H85" s="22" t="s">
        <v>444</v>
      </c>
      <c r="I85" s="202">
        <v>2</v>
      </c>
      <c r="J85" s="51"/>
      <c r="K85" s="129" t="s">
        <v>19</v>
      </c>
    </row>
    <row r="86" spans="1:11" ht="15" thickBot="1" x14ac:dyDescent="0.35">
      <c r="A86" s="17">
        <v>84</v>
      </c>
      <c r="B86" s="90" t="s">
        <v>424</v>
      </c>
      <c r="C86" s="12">
        <v>1981</v>
      </c>
      <c r="D86" s="11">
        <f>SUM(2025-C86)</f>
        <v>44</v>
      </c>
      <c r="E86" s="327" t="s">
        <v>445</v>
      </c>
      <c r="F86" s="304" t="s">
        <v>80</v>
      </c>
      <c r="G86" s="100" t="s">
        <v>411</v>
      </c>
      <c r="H86" s="32">
        <v>13</v>
      </c>
      <c r="I86" s="169">
        <v>1</v>
      </c>
      <c r="J86" s="51" t="s">
        <v>110</v>
      </c>
      <c r="K86" s="129" t="s">
        <v>19</v>
      </c>
    </row>
    <row r="87" spans="1:11" x14ac:dyDescent="0.3">
      <c r="A87" s="118">
        <v>85</v>
      </c>
      <c r="B87" s="301" t="s">
        <v>435</v>
      </c>
      <c r="C87" s="9">
        <v>1977</v>
      </c>
      <c r="D87" s="11">
        <f>SUM(2025-C87)</f>
        <v>48</v>
      </c>
      <c r="E87" s="92" t="s">
        <v>425</v>
      </c>
      <c r="F87" s="304" t="s">
        <v>28</v>
      </c>
      <c r="G87" s="98" t="s">
        <v>411</v>
      </c>
      <c r="H87" s="32">
        <v>22</v>
      </c>
      <c r="I87" s="169">
        <v>1</v>
      </c>
      <c r="J87" s="51" t="s">
        <v>110</v>
      </c>
      <c r="K87" s="129" t="s">
        <v>19</v>
      </c>
    </row>
    <row r="88" spans="1:11" x14ac:dyDescent="0.3">
      <c r="A88" s="17">
        <v>86</v>
      </c>
      <c r="B88" s="301" t="s">
        <v>427</v>
      </c>
      <c r="C88" s="9">
        <v>1980</v>
      </c>
      <c r="D88" s="11">
        <f>SUM(2025-C88)</f>
        <v>45</v>
      </c>
      <c r="E88" s="92" t="s">
        <v>26</v>
      </c>
      <c r="F88" s="304" t="s">
        <v>28</v>
      </c>
      <c r="G88" s="98" t="s">
        <v>411</v>
      </c>
      <c r="H88" s="32">
        <v>23</v>
      </c>
      <c r="I88" s="169">
        <v>1</v>
      </c>
      <c r="J88" s="51"/>
      <c r="K88" s="129" t="s">
        <v>19</v>
      </c>
    </row>
    <row r="89" spans="1:11" x14ac:dyDescent="0.3">
      <c r="A89" s="17">
        <v>87</v>
      </c>
      <c r="B89" s="301" t="s">
        <v>56</v>
      </c>
      <c r="C89" s="9">
        <v>1968</v>
      </c>
      <c r="D89" s="11">
        <f>SUM(2025-C89)</f>
        <v>57</v>
      </c>
      <c r="E89" s="327" t="s">
        <v>438</v>
      </c>
      <c r="F89" s="304" t="s">
        <v>49</v>
      </c>
      <c r="G89" s="100" t="s">
        <v>411</v>
      </c>
      <c r="H89" s="32">
        <v>15</v>
      </c>
      <c r="I89" s="202">
        <v>1</v>
      </c>
      <c r="J89" s="51"/>
      <c r="K89" s="129" t="s">
        <v>19</v>
      </c>
    </row>
    <row r="91" spans="1:11" x14ac:dyDescent="0.3">
      <c r="D91" s="350">
        <v>1</v>
      </c>
      <c r="E91" s="351" t="s">
        <v>354</v>
      </c>
      <c r="F91" s="350"/>
      <c r="G91" s="352">
        <f>SUM(G3+G9+G10)</f>
        <v>2.1749999999999998</v>
      </c>
    </row>
    <row r="92" spans="1:11" x14ac:dyDescent="0.3">
      <c r="D92" s="49">
        <v>2</v>
      </c>
      <c r="E92" s="353" t="s">
        <v>24</v>
      </c>
      <c r="F92" s="49"/>
      <c r="G92" s="352">
        <f>SUM(G5+G8+G14)</f>
        <v>2.2201388888888891</v>
      </c>
    </row>
    <row r="93" spans="1:11" x14ac:dyDescent="0.3">
      <c r="D93" s="49">
        <v>3</v>
      </c>
      <c r="E93" s="354" t="s">
        <v>16</v>
      </c>
      <c r="F93" s="49"/>
      <c r="G93" s="352">
        <f>SUM(G7+G13+G39)</f>
        <v>2.4493055555555556</v>
      </c>
    </row>
    <row r="94" spans="1:11" x14ac:dyDescent="0.3">
      <c r="D94" s="325">
        <v>4</v>
      </c>
      <c r="E94" s="311" t="s">
        <v>52</v>
      </c>
      <c r="F94" s="49"/>
      <c r="G94" s="352">
        <f>SUM(G19+G21+G25)</f>
        <v>2.5347222222222223</v>
      </c>
    </row>
  </sheetData>
  <autoFilter ref="A2:K89" xr:uid="{D72D6265-43A0-48C2-8F79-F22D512C0BDF}"/>
  <mergeCells count="1">
    <mergeCell ref="A1:K1"/>
  </mergeCells>
  <phoneticPr fontId="16" type="noConversion"/>
  <pageMargins left="0.70866141732283472" right="0.70866141732283472" top="0.59055118110236227" bottom="0.3937007874015748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9A4F0-2FD7-40C1-BC1E-65088C2BB1B0}">
  <dimension ref="A1:K38"/>
  <sheetViews>
    <sheetView workbookViewId="0">
      <selection sqref="A1:K38"/>
    </sheetView>
  </sheetViews>
  <sheetFormatPr defaultRowHeight="14.4" x14ac:dyDescent="0.3"/>
  <cols>
    <col min="1" max="1" width="2.88671875" bestFit="1" customWidth="1"/>
    <col min="2" max="2" width="16.44140625" bestFit="1" customWidth="1"/>
    <col min="3" max="3" width="4.44140625" bestFit="1" customWidth="1"/>
    <col min="4" max="4" width="3.88671875" bestFit="1" customWidth="1"/>
    <col min="5" max="5" width="18.109375" bestFit="1" customWidth="1"/>
    <col min="6" max="6" width="3.88671875" bestFit="1" customWidth="1"/>
    <col min="7" max="7" width="9.88671875" customWidth="1"/>
    <col min="8" max="8" width="4.44140625" bestFit="1" customWidth="1"/>
    <col min="9" max="9" width="3.33203125" style="345" bestFit="1" customWidth="1"/>
    <col min="10" max="10" width="7.88671875" customWidth="1"/>
    <col min="11" max="11" width="7" bestFit="1" customWidth="1"/>
  </cols>
  <sheetData>
    <row r="1" spans="1:11" x14ac:dyDescent="0.3">
      <c r="A1" s="712" t="s">
        <v>465</v>
      </c>
      <c r="B1" s="713"/>
      <c r="C1" s="713"/>
      <c r="D1" s="713"/>
      <c r="E1" s="713"/>
      <c r="F1" s="713"/>
      <c r="G1" s="713"/>
      <c r="H1" s="713"/>
      <c r="I1" s="713"/>
      <c r="J1" s="713"/>
      <c r="K1" s="714"/>
    </row>
    <row r="2" spans="1:11" x14ac:dyDescent="0.3">
      <c r="A2" s="39" t="s">
        <v>0</v>
      </c>
      <c r="B2" s="40" t="s">
        <v>2</v>
      </c>
      <c r="C2" s="41" t="s">
        <v>3</v>
      </c>
      <c r="D2" s="41" t="s">
        <v>375</v>
      </c>
      <c r="E2" s="342" t="s">
        <v>4</v>
      </c>
      <c r="F2" s="41" t="s">
        <v>1</v>
      </c>
      <c r="G2" s="42" t="s">
        <v>106</v>
      </c>
      <c r="H2" s="35" t="s">
        <v>107</v>
      </c>
      <c r="I2" s="169" t="s">
        <v>8</v>
      </c>
      <c r="J2" s="50" t="s">
        <v>108</v>
      </c>
      <c r="K2" s="43" t="s">
        <v>109</v>
      </c>
    </row>
    <row r="3" spans="1:11" x14ac:dyDescent="0.3">
      <c r="A3" s="25">
        <v>1</v>
      </c>
      <c r="B3" s="92" t="s">
        <v>296</v>
      </c>
      <c r="C3" s="12">
        <v>1990</v>
      </c>
      <c r="D3" s="11">
        <v>35</v>
      </c>
      <c r="E3" s="311" t="s">
        <v>52</v>
      </c>
      <c r="F3" s="87" t="s">
        <v>381</v>
      </c>
      <c r="G3" s="97">
        <v>0.67499999999999993</v>
      </c>
      <c r="H3" s="341">
        <v>1</v>
      </c>
      <c r="I3" s="168">
        <v>10</v>
      </c>
      <c r="J3" s="51" t="s">
        <v>454</v>
      </c>
      <c r="K3" s="20">
        <f t="shared" ref="K3:K29" si="0">SUM(G3/4.5)</f>
        <v>0.15</v>
      </c>
    </row>
    <row r="4" spans="1:11" x14ac:dyDescent="0.3">
      <c r="A4" s="25">
        <v>2</v>
      </c>
      <c r="B4" s="92" t="s">
        <v>15</v>
      </c>
      <c r="C4" s="12">
        <v>1998</v>
      </c>
      <c r="D4" s="11">
        <v>27</v>
      </c>
      <c r="E4" s="343" t="s">
        <v>374</v>
      </c>
      <c r="F4" s="87" t="s">
        <v>381</v>
      </c>
      <c r="G4" s="97">
        <v>0.71319444444444446</v>
      </c>
      <c r="H4" s="341">
        <v>2</v>
      </c>
      <c r="I4" s="168">
        <v>9</v>
      </c>
      <c r="J4" s="51"/>
      <c r="K4" s="20">
        <f t="shared" si="0"/>
        <v>0.15848765432098766</v>
      </c>
    </row>
    <row r="5" spans="1:11" x14ac:dyDescent="0.3">
      <c r="A5" s="25">
        <v>3</v>
      </c>
      <c r="B5" s="306" t="s">
        <v>31</v>
      </c>
      <c r="C5" s="12">
        <v>1980</v>
      </c>
      <c r="D5" s="11">
        <v>45</v>
      </c>
      <c r="E5" s="93" t="s">
        <v>16</v>
      </c>
      <c r="F5" s="304" t="s">
        <v>28</v>
      </c>
      <c r="G5" s="98">
        <v>0.72013888888888899</v>
      </c>
      <c r="H5" s="341">
        <v>1</v>
      </c>
      <c r="I5" s="168">
        <v>10</v>
      </c>
      <c r="J5" s="51"/>
      <c r="K5" s="20">
        <f t="shared" si="0"/>
        <v>0.16003086419753088</v>
      </c>
    </row>
    <row r="6" spans="1:11" x14ac:dyDescent="0.3">
      <c r="A6" s="25">
        <v>4</v>
      </c>
      <c r="B6" s="303" t="s">
        <v>41</v>
      </c>
      <c r="C6" s="9">
        <v>1978</v>
      </c>
      <c r="D6" s="11">
        <v>47</v>
      </c>
      <c r="E6" s="94" t="s">
        <v>308</v>
      </c>
      <c r="F6" s="304" t="s">
        <v>28</v>
      </c>
      <c r="G6" s="98">
        <v>0.74861111111111101</v>
      </c>
      <c r="H6" s="341">
        <v>2</v>
      </c>
      <c r="I6" s="168">
        <v>9</v>
      </c>
      <c r="J6" s="51"/>
      <c r="K6" s="20">
        <f t="shared" si="0"/>
        <v>0.16635802469135799</v>
      </c>
    </row>
    <row r="7" spans="1:11" x14ac:dyDescent="0.3">
      <c r="A7" s="25">
        <v>5</v>
      </c>
      <c r="B7" s="310" t="s">
        <v>30</v>
      </c>
      <c r="C7" s="11">
        <v>1972</v>
      </c>
      <c r="D7" s="11">
        <v>53</v>
      </c>
      <c r="E7" s="88" t="s">
        <v>24</v>
      </c>
      <c r="F7" s="304" t="s">
        <v>49</v>
      </c>
      <c r="G7" s="97">
        <v>0.75763888888888886</v>
      </c>
      <c r="H7" s="341">
        <v>1</v>
      </c>
      <c r="I7" s="168">
        <v>10</v>
      </c>
      <c r="J7" s="51"/>
      <c r="K7" s="20">
        <f t="shared" si="0"/>
        <v>0.16836419753086418</v>
      </c>
    </row>
    <row r="8" spans="1:11" x14ac:dyDescent="0.3">
      <c r="A8" s="25">
        <v>6</v>
      </c>
      <c r="B8" s="306" t="s">
        <v>33</v>
      </c>
      <c r="C8" s="12">
        <v>1974</v>
      </c>
      <c r="D8" s="11">
        <v>51</v>
      </c>
      <c r="E8" s="92" t="s">
        <v>22</v>
      </c>
      <c r="F8" s="304" t="s">
        <v>49</v>
      </c>
      <c r="G8" s="97">
        <v>0.7583333333333333</v>
      </c>
      <c r="H8" s="341">
        <v>2</v>
      </c>
      <c r="I8" s="168">
        <v>9</v>
      </c>
      <c r="J8" s="51" t="s">
        <v>6</v>
      </c>
      <c r="K8" s="20">
        <f t="shared" si="0"/>
        <v>0.16851851851851851</v>
      </c>
    </row>
    <row r="9" spans="1:11" x14ac:dyDescent="0.3">
      <c r="A9" s="25">
        <v>7</v>
      </c>
      <c r="B9" s="301" t="s">
        <v>254</v>
      </c>
      <c r="C9" s="9">
        <v>1993</v>
      </c>
      <c r="D9" s="11">
        <v>32</v>
      </c>
      <c r="E9" s="90" t="s">
        <v>22</v>
      </c>
      <c r="F9" s="87" t="s">
        <v>381</v>
      </c>
      <c r="G9" s="97">
        <v>0.77083333333333337</v>
      </c>
      <c r="H9" s="341">
        <v>3</v>
      </c>
      <c r="I9" s="168">
        <v>8</v>
      </c>
      <c r="J9" s="51"/>
      <c r="K9" s="20">
        <f t="shared" si="0"/>
        <v>0.17129629629629631</v>
      </c>
    </row>
    <row r="10" spans="1:11" x14ac:dyDescent="0.3">
      <c r="A10" s="25">
        <v>8</v>
      </c>
      <c r="B10" s="92" t="s">
        <v>447</v>
      </c>
      <c r="C10" s="12">
        <v>2000</v>
      </c>
      <c r="D10" s="11">
        <v>25</v>
      </c>
      <c r="E10" s="102" t="s">
        <v>448</v>
      </c>
      <c r="F10" s="87" t="s">
        <v>381</v>
      </c>
      <c r="G10" s="97">
        <v>0.78194444444444444</v>
      </c>
      <c r="H10" s="341">
        <v>4</v>
      </c>
      <c r="I10" s="168">
        <v>7</v>
      </c>
      <c r="J10" s="51" t="s">
        <v>110</v>
      </c>
      <c r="K10" s="20">
        <f t="shared" si="0"/>
        <v>0.17376543209876544</v>
      </c>
    </row>
    <row r="11" spans="1:11" x14ac:dyDescent="0.3">
      <c r="A11" s="25">
        <v>9</v>
      </c>
      <c r="B11" s="303" t="s">
        <v>50</v>
      </c>
      <c r="C11" s="9">
        <v>1966</v>
      </c>
      <c r="D11" s="11">
        <v>59</v>
      </c>
      <c r="E11" s="93" t="s">
        <v>16</v>
      </c>
      <c r="F11" s="304" t="s">
        <v>49</v>
      </c>
      <c r="G11" s="97">
        <v>0.79166666666666663</v>
      </c>
      <c r="H11" s="341">
        <v>3</v>
      </c>
      <c r="I11" s="168">
        <v>8</v>
      </c>
      <c r="J11" s="51"/>
      <c r="K11" s="20">
        <f t="shared" si="0"/>
        <v>0.17592592592592593</v>
      </c>
    </row>
    <row r="12" spans="1:11" x14ac:dyDescent="0.3">
      <c r="A12" s="25">
        <v>10</v>
      </c>
      <c r="B12" s="306" t="s">
        <v>81</v>
      </c>
      <c r="C12" s="12">
        <v>1979</v>
      </c>
      <c r="D12" s="11">
        <v>46</v>
      </c>
      <c r="E12" s="88" t="s">
        <v>24</v>
      </c>
      <c r="F12" s="304" t="s">
        <v>80</v>
      </c>
      <c r="G12" s="98">
        <v>0.79652777777777783</v>
      </c>
      <c r="H12" s="341">
        <v>1</v>
      </c>
      <c r="I12" s="168">
        <v>10</v>
      </c>
      <c r="J12" s="51" t="s">
        <v>455</v>
      </c>
      <c r="K12" s="20">
        <f t="shared" si="0"/>
        <v>0.17700617283950618</v>
      </c>
    </row>
    <row r="13" spans="1:11" x14ac:dyDescent="0.3">
      <c r="A13" s="25">
        <v>11</v>
      </c>
      <c r="B13" s="310" t="s">
        <v>366</v>
      </c>
      <c r="C13" s="11">
        <v>1986</v>
      </c>
      <c r="D13" s="11">
        <v>39</v>
      </c>
      <c r="E13" s="92" t="s">
        <v>317</v>
      </c>
      <c r="F13" s="304" t="s">
        <v>80</v>
      </c>
      <c r="G13" s="98">
        <v>0.81597222222222221</v>
      </c>
      <c r="H13" s="341">
        <v>2</v>
      </c>
      <c r="I13" s="168">
        <v>9</v>
      </c>
      <c r="J13" s="51" t="s">
        <v>6</v>
      </c>
      <c r="K13" s="20">
        <f t="shared" si="0"/>
        <v>0.18132716049382716</v>
      </c>
    </row>
    <row r="14" spans="1:11" ht="15" x14ac:dyDescent="0.35">
      <c r="A14" s="25">
        <v>12</v>
      </c>
      <c r="B14" s="4" t="s">
        <v>369</v>
      </c>
      <c r="C14" s="3">
        <v>1985</v>
      </c>
      <c r="D14" s="11">
        <v>40</v>
      </c>
      <c r="E14" s="309"/>
      <c r="F14" s="304" t="s">
        <v>28</v>
      </c>
      <c r="G14" s="98">
        <v>0.84027777777777779</v>
      </c>
      <c r="H14" s="341">
        <v>3</v>
      </c>
      <c r="I14" s="168">
        <v>8</v>
      </c>
      <c r="J14" s="51"/>
      <c r="K14" s="20">
        <f t="shared" si="0"/>
        <v>0.18672839506172839</v>
      </c>
    </row>
    <row r="15" spans="1:11" x14ac:dyDescent="0.3">
      <c r="A15" s="25">
        <v>13</v>
      </c>
      <c r="B15" s="306" t="s">
        <v>90</v>
      </c>
      <c r="C15" s="12">
        <v>1975</v>
      </c>
      <c r="D15" s="11">
        <v>50</v>
      </c>
      <c r="E15" s="93" t="s">
        <v>16</v>
      </c>
      <c r="F15" s="304" t="s">
        <v>96</v>
      </c>
      <c r="G15" s="97">
        <v>0.84791666666666676</v>
      </c>
      <c r="H15" s="341">
        <v>1</v>
      </c>
      <c r="I15" s="168">
        <v>10</v>
      </c>
      <c r="J15" s="51"/>
      <c r="K15" s="20">
        <f t="shared" si="0"/>
        <v>0.18842592592592594</v>
      </c>
    </row>
    <row r="16" spans="1:11" x14ac:dyDescent="0.3">
      <c r="A16" s="25">
        <v>14</v>
      </c>
      <c r="B16" s="313" t="s">
        <v>325</v>
      </c>
      <c r="C16" s="340">
        <v>2003</v>
      </c>
      <c r="D16" s="10">
        <v>22</v>
      </c>
      <c r="E16" s="313" t="s">
        <v>22</v>
      </c>
      <c r="F16" s="304" t="s">
        <v>75</v>
      </c>
      <c r="G16" s="97">
        <v>0.85555555555555562</v>
      </c>
      <c r="H16" s="341">
        <v>1</v>
      </c>
      <c r="I16" s="235">
        <v>10</v>
      </c>
      <c r="J16" s="51"/>
      <c r="K16" s="20">
        <f t="shared" si="0"/>
        <v>0.19012345679012346</v>
      </c>
    </row>
    <row r="17" spans="1:11" x14ac:dyDescent="0.3">
      <c r="A17" s="25">
        <v>15</v>
      </c>
      <c r="B17" s="301" t="s">
        <v>59</v>
      </c>
      <c r="C17" s="9">
        <v>1970</v>
      </c>
      <c r="D17" s="11">
        <v>55</v>
      </c>
      <c r="E17" s="311" t="s">
        <v>52</v>
      </c>
      <c r="F17" s="304" t="s">
        <v>49</v>
      </c>
      <c r="G17" s="97">
        <v>0.85833333333333339</v>
      </c>
      <c r="H17" s="341">
        <v>4</v>
      </c>
      <c r="I17" s="168">
        <v>7</v>
      </c>
      <c r="J17" s="51"/>
      <c r="K17" s="20">
        <f t="shared" si="0"/>
        <v>0.19074074074074077</v>
      </c>
    </row>
    <row r="18" spans="1:11" x14ac:dyDescent="0.3">
      <c r="A18" s="25">
        <v>16</v>
      </c>
      <c r="B18" s="303" t="s">
        <v>35</v>
      </c>
      <c r="C18" s="9">
        <v>1973</v>
      </c>
      <c r="D18" s="11">
        <v>52</v>
      </c>
      <c r="E18" s="88" t="s">
        <v>24</v>
      </c>
      <c r="F18" s="304" t="s">
        <v>49</v>
      </c>
      <c r="G18" s="97">
        <v>0.87152777777777779</v>
      </c>
      <c r="H18" s="341">
        <v>5</v>
      </c>
      <c r="I18" s="168">
        <v>6</v>
      </c>
      <c r="J18" s="51"/>
      <c r="K18" s="20">
        <f t="shared" si="0"/>
        <v>0.19367283950617284</v>
      </c>
    </row>
    <row r="19" spans="1:11" x14ac:dyDescent="0.3">
      <c r="A19" s="25">
        <v>17</v>
      </c>
      <c r="B19" s="191" t="s">
        <v>417</v>
      </c>
      <c r="C19" s="9">
        <v>1979</v>
      </c>
      <c r="D19" s="11">
        <v>46</v>
      </c>
      <c r="E19" s="309"/>
      <c r="F19" s="304" t="s">
        <v>28</v>
      </c>
      <c r="G19" s="98">
        <v>0.875</v>
      </c>
      <c r="H19" s="341">
        <v>4</v>
      </c>
      <c r="I19" s="168">
        <v>7</v>
      </c>
      <c r="J19" s="51"/>
      <c r="K19" s="20">
        <f t="shared" si="0"/>
        <v>0.19444444444444445</v>
      </c>
    </row>
    <row r="20" spans="1:11" x14ac:dyDescent="0.3">
      <c r="A20" s="25">
        <v>18</v>
      </c>
      <c r="B20" s="301" t="s">
        <v>34</v>
      </c>
      <c r="C20" s="9">
        <v>1980</v>
      </c>
      <c r="D20" s="11">
        <v>45</v>
      </c>
      <c r="E20" s="88" t="s">
        <v>24</v>
      </c>
      <c r="F20" s="304" t="s">
        <v>28</v>
      </c>
      <c r="G20" s="98">
        <v>0.87986111111111109</v>
      </c>
      <c r="H20" s="341">
        <v>5</v>
      </c>
      <c r="I20" s="168">
        <v>6</v>
      </c>
      <c r="J20" s="51"/>
      <c r="K20" s="20">
        <f t="shared" si="0"/>
        <v>0.19552469135802469</v>
      </c>
    </row>
    <row r="21" spans="1:11" x14ac:dyDescent="0.3">
      <c r="A21" s="25">
        <v>19</v>
      </c>
      <c r="B21" s="306" t="s">
        <v>82</v>
      </c>
      <c r="C21" s="12">
        <v>1975</v>
      </c>
      <c r="D21" s="11">
        <v>50</v>
      </c>
      <c r="E21" s="93" t="s">
        <v>16</v>
      </c>
      <c r="F21" s="304" t="s">
        <v>96</v>
      </c>
      <c r="G21" s="97">
        <v>0.88611111111111107</v>
      </c>
      <c r="H21" s="341">
        <v>2</v>
      </c>
      <c r="I21" s="168">
        <v>9</v>
      </c>
      <c r="J21" s="51" t="s">
        <v>6</v>
      </c>
      <c r="K21" s="20">
        <f t="shared" si="0"/>
        <v>0.19691358024691358</v>
      </c>
    </row>
    <row r="22" spans="1:11" x14ac:dyDescent="0.3">
      <c r="A22" s="25">
        <v>20</v>
      </c>
      <c r="B22" s="310" t="s">
        <v>42</v>
      </c>
      <c r="C22" s="12">
        <v>1977</v>
      </c>
      <c r="D22" s="11">
        <v>48</v>
      </c>
      <c r="E22" s="93" t="s">
        <v>16</v>
      </c>
      <c r="F22" s="304" t="s">
        <v>28</v>
      </c>
      <c r="G22" s="98">
        <v>0.89513888888888893</v>
      </c>
      <c r="H22" s="22" t="s">
        <v>394</v>
      </c>
      <c r="I22" s="168">
        <v>5</v>
      </c>
      <c r="J22" s="51"/>
      <c r="K22" s="20">
        <f t="shared" si="0"/>
        <v>0.19891975308641976</v>
      </c>
    </row>
    <row r="23" spans="1:11" x14ac:dyDescent="0.3">
      <c r="A23" s="25">
        <v>21</v>
      </c>
      <c r="B23" s="303" t="s">
        <v>53</v>
      </c>
      <c r="C23" s="9">
        <v>1970</v>
      </c>
      <c r="D23" s="11">
        <v>55</v>
      </c>
      <c r="E23" s="94" t="s">
        <v>54</v>
      </c>
      <c r="F23" s="304" t="s">
        <v>49</v>
      </c>
      <c r="G23" s="97">
        <v>0.90138888888888891</v>
      </c>
      <c r="H23" s="22" t="s">
        <v>394</v>
      </c>
      <c r="I23" s="168">
        <v>5</v>
      </c>
      <c r="J23" s="51"/>
      <c r="K23" s="20">
        <f t="shared" si="0"/>
        <v>0.20030864197530865</v>
      </c>
    </row>
    <row r="24" spans="1:11" x14ac:dyDescent="0.3">
      <c r="A24" s="25">
        <v>22</v>
      </c>
      <c r="B24" s="303" t="s">
        <v>168</v>
      </c>
      <c r="C24" s="9">
        <v>1964</v>
      </c>
      <c r="D24" s="11">
        <v>61</v>
      </c>
      <c r="E24" s="93" t="s">
        <v>16</v>
      </c>
      <c r="F24" s="304" t="s">
        <v>61</v>
      </c>
      <c r="G24" s="98">
        <v>0.91666666666666663</v>
      </c>
      <c r="H24" s="341">
        <v>1</v>
      </c>
      <c r="I24" s="169">
        <v>10</v>
      </c>
      <c r="J24" s="51"/>
      <c r="K24" s="20">
        <f t="shared" si="0"/>
        <v>0.20370370370370369</v>
      </c>
    </row>
    <row r="25" spans="1:11" x14ac:dyDescent="0.3">
      <c r="A25" s="25">
        <v>23</v>
      </c>
      <c r="B25" s="310" t="s">
        <v>292</v>
      </c>
      <c r="C25" s="11">
        <v>1950</v>
      </c>
      <c r="D25" s="11">
        <v>75</v>
      </c>
      <c r="E25" s="96" t="s">
        <v>68</v>
      </c>
      <c r="F25" s="304" t="s">
        <v>67</v>
      </c>
      <c r="G25" s="98">
        <v>0.95347222222222217</v>
      </c>
      <c r="H25" s="341">
        <v>1</v>
      </c>
      <c r="I25" s="344">
        <v>10</v>
      </c>
      <c r="J25" s="51" t="s">
        <v>6</v>
      </c>
      <c r="K25" s="20">
        <f t="shared" si="0"/>
        <v>0.21188271604938269</v>
      </c>
    </row>
    <row r="26" spans="1:11" x14ac:dyDescent="0.3">
      <c r="A26" s="25">
        <v>24</v>
      </c>
      <c r="B26" s="306" t="s">
        <v>269</v>
      </c>
      <c r="C26" s="12">
        <v>1980</v>
      </c>
      <c r="D26" s="11">
        <v>45</v>
      </c>
      <c r="E26" s="92" t="s">
        <v>300</v>
      </c>
      <c r="F26" s="304" t="s">
        <v>80</v>
      </c>
      <c r="G26" s="98">
        <v>0.96319444444444446</v>
      </c>
      <c r="H26" s="341">
        <v>3</v>
      </c>
      <c r="I26" s="168">
        <v>8</v>
      </c>
      <c r="J26" s="51" t="s">
        <v>6</v>
      </c>
      <c r="K26" s="20">
        <f t="shared" si="0"/>
        <v>0.21404320987654321</v>
      </c>
    </row>
    <row r="27" spans="1:11" x14ac:dyDescent="0.3">
      <c r="A27" s="25">
        <v>25</v>
      </c>
      <c r="B27" s="90" t="s">
        <v>83</v>
      </c>
      <c r="C27" s="11">
        <v>1979</v>
      </c>
      <c r="D27" s="11">
        <v>46</v>
      </c>
      <c r="E27" s="92" t="s">
        <v>84</v>
      </c>
      <c r="F27" s="304" t="s">
        <v>80</v>
      </c>
      <c r="G27" s="98">
        <v>0.96944444444444444</v>
      </c>
      <c r="H27" s="341">
        <v>4</v>
      </c>
      <c r="I27" s="168">
        <v>7</v>
      </c>
      <c r="J27" s="51"/>
      <c r="K27" s="20">
        <f t="shared" si="0"/>
        <v>0.2154320987654321</v>
      </c>
    </row>
    <row r="28" spans="1:11" x14ac:dyDescent="0.3">
      <c r="A28" s="25">
        <v>26</v>
      </c>
      <c r="B28" s="313" t="s">
        <v>414</v>
      </c>
      <c r="C28" s="340">
        <v>2009</v>
      </c>
      <c r="D28" s="10">
        <v>16</v>
      </c>
      <c r="E28" s="313"/>
      <c r="F28" s="304" t="s">
        <v>75</v>
      </c>
      <c r="G28" s="100" t="s">
        <v>452</v>
      </c>
      <c r="H28" s="341">
        <v>2</v>
      </c>
      <c r="I28" s="235">
        <v>9</v>
      </c>
      <c r="J28" s="51"/>
      <c r="K28" s="20">
        <f t="shared" si="0"/>
        <v>0.20771604938271604</v>
      </c>
    </row>
    <row r="29" spans="1:11" x14ac:dyDescent="0.3">
      <c r="A29" s="25">
        <v>27</v>
      </c>
      <c r="B29" s="310" t="s">
        <v>97</v>
      </c>
      <c r="C29" s="11">
        <v>1969</v>
      </c>
      <c r="D29" s="11">
        <v>56</v>
      </c>
      <c r="E29" s="102" t="s">
        <v>313</v>
      </c>
      <c r="F29" s="304" t="s">
        <v>96</v>
      </c>
      <c r="G29" s="100" t="s">
        <v>239</v>
      </c>
      <c r="H29" s="341">
        <v>3</v>
      </c>
      <c r="I29" s="168">
        <v>8</v>
      </c>
      <c r="J29" s="51"/>
      <c r="K29" s="20">
        <f t="shared" si="0"/>
        <v>0.22746913580246911</v>
      </c>
    </row>
    <row r="30" spans="1:11" x14ac:dyDescent="0.3">
      <c r="A30" s="25">
        <v>28</v>
      </c>
      <c r="B30" s="303" t="s">
        <v>55</v>
      </c>
      <c r="C30" s="9">
        <v>1962</v>
      </c>
      <c r="D30" s="11">
        <v>63</v>
      </c>
      <c r="E30" s="88" t="s">
        <v>24</v>
      </c>
      <c r="F30" s="304" t="s">
        <v>61</v>
      </c>
      <c r="G30" s="100" t="s">
        <v>451</v>
      </c>
      <c r="H30" s="341">
        <v>2</v>
      </c>
      <c r="I30" s="168">
        <v>9</v>
      </c>
      <c r="J30" s="51"/>
      <c r="K30" s="20">
        <f t="shared" ref="K30:K35" si="1">SUM(G30/4.5)</f>
        <v>0.23086419753086421</v>
      </c>
    </row>
    <row r="31" spans="1:11" x14ac:dyDescent="0.3">
      <c r="A31" s="25">
        <v>29</v>
      </c>
      <c r="B31" s="306" t="s">
        <v>70</v>
      </c>
      <c r="C31" s="12">
        <v>1949</v>
      </c>
      <c r="D31" s="11">
        <v>76</v>
      </c>
      <c r="E31" s="92" t="s">
        <v>46</v>
      </c>
      <c r="F31" s="304" t="s">
        <v>67</v>
      </c>
      <c r="G31" s="100" t="s">
        <v>259</v>
      </c>
      <c r="H31" s="341">
        <v>2</v>
      </c>
      <c r="I31" s="169">
        <v>9</v>
      </c>
      <c r="J31" s="51"/>
      <c r="K31" s="20">
        <f t="shared" si="1"/>
        <v>0.23287037037037037</v>
      </c>
    </row>
    <row r="32" spans="1:11" x14ac:dyDescent="0.3">
      <c r="A32" s="25">
        <v>30</v>
      </c>
      <c r="B32" s="92" t="s">
        <v>449</v>
      </c>
      <c r="C32" s="12">
        <v>2009</v>
      </c>
      <c r="D32" s="11">
        <v>16</v>
      </c>
      <c r="E32" s="102"/>
      <c r="F32" s="87" t="s">
        <v>381</v>
      </c>
      <c r="G32" s="100" t="s">
        <v>275</v>
      </c>
      <c r="H32" s="341">
        <v>5</v>
      </c>
      <c r="I32" s="168">
        <v>6</v>
      </c>
      <c r="J32" s="51"/>
      <c r="K32" s="20">
        <f t="shared" si="1"/>
        <v>0.23503086419753083</v>
      </c>
    </row>
    <row r="33" spans="1:11" x14ac:dyDescent="0.3">
      <c r="A33" s="25">
        <v>31</v>
      </c>
      <c r="B33" s="306" t="s">
        <v>63</v>
      </c>
      <c r="C33" s="12">
        <v>1955</v>
      </c>
      <c r="D33" s="11">
        <v>70</v>
      </c>
      <c r="E33" s="92" t="s">
        <v>46</v>
      </c>
      <c r="F33" s="304" t="s">
        <v>67</v>
      </c>
      <c r="G33" s="100" t="s">
        <v>272</v>
      </c>
      <c r="H33" s="341">
        <v>3</v>
      </c>
      <c r="I33" s="169">
        <v>8</v>
      </c>
      <c r="J33" s="51"/>
      <c r="K33" s="20">
        <f t="shared" si="1"/>
        <v>0.24104938271604937</v>
      </c>
    </row>
    <row r="34" spans="1:11" x14ac:dyDescent="0.3">
      <c r="A34" s="25">
        <v>32</v>
      </c>
      <c r="B34" s="303" t="s">
        <v>311</v>
      </c>
      <c r="C34" s="9">
        <v>1967</v>
      </c>
      <c r="D34" s="11">
        <v>58</v>
      </c>
      <c r="E34" s="88" t="s">
        <v>24</v>
      </c>
      <c r="F34" s="304" t="s">
        <v>49</v>
      </c>
      <c r="G34" s="100" t="s">
        <v>450</v>
      </c>
      <c r="H34" s="341">
        <v>7</v>
      </c>
      <c r="I34" s="168">
        <v>4</v>
      </c>
      <c r="J34" s="51"/>
      <c r="K34" s="20">
        <f t="shared" si="1"/>
        <v>0.26805555555555555</v>
      </c>
    </row>
    <row r="35" spans="1:11" x14ac:dyDescent="0.3">
      <c r="A35" s="25">
        <v>33</v>
      </c>
      <c r="B35" s="306" t="s">
        <v>77</v>
      </c>
      <c r="C35" s="12">
        <v>2001</v>
      </c>
      <c r="D35" s="10">
        <v>24</v>
      </c>
      <c r="E35" s="93" t="s">
        <v>16</v>
      </c>
      <c r="F35" s="304" t="s">
        <v>75</v>
      </c>
      <c r="G35" s="100" t="s">
        <v>453</v>
      </c>
      <c r="H35" s="341">
        <v>3</v>
      </c>
      <c r="I35" s="168">
        <v>8</v>
      </c>
      <c r="J35" s="51"/>
      <c r="K35" s="20">
        <f t="shared" si="1"/>
        <v>0.28302469135802466</v>
      </c>
    </row>
    <row r="37" spans="1:11" x14ac:dyDescent="0.3">
      <c r="D37" s="49">
        <v>1</v>
      </c>
      <c r="E37" s="354" t="s">
        <v>16</v>
      </c>
      <c r="F37" s="49"/>
      <c r="G37" s="352">
        <f>SUM(G5+G11+G15)</f>
        <v>2.3597222222222225</v>
      </c>
    </row>
    <row r="38" spans="1:11" x14ac:dyDescent="0.3">
      <c r="D38" s="49">
        <v>2</v>
      </c>
      <c r="E38" s="353" t="s">
        <v>24</v>
      </c>
      <c r="F38" s="49"/>
      <c r="G38" s="352">
        <f>SUM(G7+G12+G18)</f>
        <v>2.4256944444444444</v>
      </c>
    </row>
  </sheetData>
  <autoFilter ref="A2:K35" xr:uid="{61F16AC8-21F6-47DE-8717-A5BAB60EC4A4}"/>
  <mergeCells count="1">
    <mergeCell ref="A1:K1"/>
  </mergeCells>
  <phoneticPr fontId="25" type="noConversion"/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413F7-54B4-4D9D-A25E-70C0B4F9E69B}">
  <dimension ref="A1:K28"/>
  <sheetViews>
    <sheetView workbookViewId="0">
      <selection sqref="A1:K28"/>
    </sheetView>
  </sheetViews>
  <sheetFormatPr defaultRowHeight="14.4" x14ac:dyDescent="0.3"/>
  <cols>
    <col min="1" max="1" width="2.88671875" bestFit="1" customWidth="1"/>
    <col min="2" max="2" width="16.33203125" customWidth="1"/>
    <col min="3" max="3" width="4.44140625" bestFit="1" customWidth="1"/>
    <col min="4" max="4" width="3.88671875" bestFit="1" customWidth="1"/>
    <col min="5" max="5" width="18.109375" bestFit="1" customWidth="1"/>
    <col min="6" max="6" width="3.88671875" bestFit="1" customWidth="1"/>
    <col min="7" max="7" width="9.88671875" customWidth="1"/>
    <col min="8" max="8" width="4.44140625" bestFit="1" customWidth="1"/>
    <col min="9" max="9" width="3.33203125" bestFit="1" customWidth="1"/>
    <col min="10" max="10" width="9" customWidth="1"/>
    <col min="11" max="11" width="6.5546875" customWidth="1"/>
  </cols>
  <sheetData>
    <row r="1" spans="1:11" ht="17.25" customHeight="1" x14ac:dyDescent="0.3">
      <c r="A1" s="708" t="s">
        <v>458</v>
      </c>
      <c r="B1" s="708"/>
      <c r="C1" s="708"/>
      <c r="D1" s="708"/>
      <c r="E1" s="708"/>
      <c r="F1" s="708"/>
      <c r="G1" s="708"/>
      <c r="H1" s="708"/>
      <c r="I1" s="708"/>
      <c r="J1" s="708"/>
      <c r="K1" s="708"/>
    </row>
    <row r="2" spans="1:11" x14ac:dyDescent="0.3">
      <c r="A2" s="39" t="s">
        <v>0</v>
      </c>
      <c r="B2" s="40" t="s">
        <v>2</v>
      </c>
      <c r="C2" s="41" t="s">
        <v>3</v>
      </c>
      <c r="D2" s="41" t="s">
        <v>375</v>
      </c>
      <c r="E2" s="342" t="s">
        <v>4</v>
      </c>
      <c r="F2" s="41" t="s">
        <v>1</v>
      </c>
      <c r="G2" s="42" t="s">
        <v>106</v>
      </c>
      <c r="H2" s="35" t="s">
        <v>107</v>
      </c>
      <c r="I2" s="169" t="s">
        <v>8</v>
      </c>
      <c r="J2" s="50" t="s">
        <v>108</v>
      </c>
      <c r="K2" s="43" t="s">
        <v>109</v>
      </c>
    </row>
    <row r="3" spans="1:11" x14ac:dyDescent="0.3">
      <c r="A3" s="25">
        <v>1</v>
      </c>
      <c r="B3" s="301" t="s">
        <v>45</v>
      </c>
      <c r="C3" s="9">
        <v>1973</v>
      </c>
      <c r="D3" s="11">
        <v>52</v>
      </c>
      <c r="E3" s="81" t="s">
        <v>348</v>
      </c>
      <c r="F3" s="304" t="s">
        <v>49</v>
      </c>
      <c r="G3" s="97">
        <v>0.69444444444444442</v>
      </c>
      <c r="H3" s="355">
        <v>1</v>
      </c>
      <c r="I3" s="82">
        <v>10</v>
      </c>
      <c r="J3" s="624" t="s">
        <v>343</v>
      </c>
      <c r="K3" s="20">
        <f t="shared" ref="K3:K25" si="0">SUM(G3/4.5)</f>
        <v>0.15432098765432098</v>
      </c>
    </row>
    <row r="4" spans="1:11" x14ac:dyDescent="0.3">
      <c r="A4" s="25">
        <v>2</v>
      </c>
      <c r="B4" s="305" t="s">
        <v>349</v>
      </c>
      <c r="C4" s="9">
        <v>2008</v>
      </c>
      <c r="D4" s="11">
        <v>17</v>
      </c>
      <c r="E4" s="88" t="s">
        <v>24</v>
      </c>
      <c r="F4" s="87" t="s">
        <v>381</v>
      </c>
      <c r="G4" s="98">
        <v>0.69722222222222219</v>
      </c>
      <c r="H4" s="355">
        <v>1</v>
      </c>
      <c r="I4" s="82">
        <v>10</v>
      </c>
      <c r="J4" s="51" t="s">
        <v>6</v>
      </c>
      <c r="K4" s="20">
        <f t="shared" si="0"/>
        <v>0.15493827160493825</v>
      </c>
    </row>
    <row r="5" spans="1:11" x14ac:dyDescent="0.3">
      <c r="A5" s="25">
        <v>3</v>
      </c>
      <c r="B5" s="303" t="s">
        <v>339</v>
      </c>
      <c r="C5" s="9">
        <v>1983</v>
      </c>
      <c r="D5" s="11">
        <v>42</v>
      </c>
      <c r="E5" s="92" t="s">
        <v>362</v>
      </c>
      <c r="F5" s="304" t="s">
        <v>28</v>
      </c>
      <c r="G5" s="98">
        <v>0.71458333333333335</v>
      </c>
      <c r="H5" s="355">
        <v>1</v>
      </c>
      <c r="I5" s="82">
        <v>10</v>
      </c>
      <c r="J5" s="51"/>
      <c r="K5" s="20">
        <f t="shared" si="0"/>
        <v>0.1587962962962963</v>
      </c>
    </row>
    <row r="6" spans="1:11" x14ac:dyDescent="0.3">
      <c r="A6" s="25">
        <v>4</v>
      </c>
      <c r="B6" s="306" t="s">
        <v>31</v>
      </c>
      <c r="C6" s="12">
        <v>1980</v>
      </c>
      <c r="D6" s="11">
        <v>45</v>
      </c>
      <c r="E6" s="93" t="s">
        <v>16</v>
      </c>
      <c r="F6" s="304" t="s">
        <v>28</v>
      </c>
      <c r="G6" s="97">
        <v>0.71527777777777779</v>
      </c>
      <c r="H6" s="355">
        <v>2</v>
      </c>
      <c r="I6" s="202">
        <v>9</v>
      </c>
      <c r="J6" s="51" t="s">
        <v>6</v>
      </c>
      <c r="K6" s="20">
        <f t="shared" si="0"/>
        <v>0.15895061728395063</v>
      </c>
    </row>
    <row r="7" spans="1:11" x14ac:dyDescent="0.3">
      <c r="A7" s="25">
        <v>5</v>
      </c>
      <c r="B7" s="303" t="s">
        <v>41</v>
      </c>
      <c r="C7" s="9">
        <v>1978</v>
      </c>
      <c r="D7" s="11">
        <v>47</v>
      </c>
      <c r="E7" s="94" t="s">
        <v>308</v>
      </c>
      <c r="F7" s="304" t="s">
        <v>28</v>
      </c>
      <c r="G7" s="98">
        <v>0.71805555555555556</v>
      </c>
      <c r="H7" s="355">
        <v>3</v>
      </c>
      <c r="I7" s="202">
        <v>8</v>
      </c>
      <c r="J7" s="51"/>
      <c r="K7" s="20">
        <f t="shared" si="0"/>
        <v>0.1595679012345679</v>
      </c>
    </row>
    <row r="8" spans="1:11" x14ac:dyDescent="0.3">
      <c r="A8" s="25">
        <v>6</v>
      </c>
      <c r="B8" s="306" t="s">
        <v>81</v>
      </c>
      <c r="C8" s="12">
        <v>1979</v>
      </c>
      <c r="D8" s="11">
        <v>46</v>
      </c>
      <c r="E8" s="88" t="s">
        <v>24</v>
      </c>
      <c r="F8" s="304" t="s">
        <v>80</v>
      </c>
      <c r="G8" s="98">
        <v>0.81527777777777777</v>
      </c>
      <c r="H8" s="355">
        <v>1</v>
      </c>
      <c r="I8" s="82">
        <v>10</v>
      </c>
      <c r="J8" s="624" t="s">
        <v>459</v>
      </c>
      <c r="K8" s="20">
        <f t="shared" si="0"/>
        <v>0.18117283950617283</v>
      </c>
    </row>
    <row r="9" spans="1:11" x14ac:dyDescent="0.3">
      <c r="A9" s="25">
        <v>7</v>
      </c>
      <c r="B9" s="306" t="s">
        <v>90</v>
      </c>
      <c r="C9" s="12">
        <v>1975</v>
      </c>
      <c r="D9" s="11">
        <v>50</v>
      </c>
      <c r="E9" s="93" t="s">
        <v>16</v>
      </c>
      <c r="F9" s="304" t="s">
        <v>96</v>
      </c>
      <c r="G9" s="97">
        <v>0.83263888888888893</v>
      </c>
      <c r="H9" s="22" t="s">
        <v>376</v>
      </c>
      <c r="I9" s="82">
        <v>10</v>
      </c>
      <c r="J9" s="51"/>
      <c r="K9" s="20">
        <f t="shared" si="0"/>
        <v>0.18503086419753087</v>
      </c>
    </row>
    <row r="10" spans="1:11" x14ac:dyDescent="0.3">
      <c r="A10" s="25">
        <v>8</v>
      </c>
      <c r="B10" s="301" t="s">
        <v>59</v>
      </c>
      <c r="C10" s="9">
        <v>1970</v>
      </c>
      <c r="D10" s="11">
        <v>55</v>
      </c>
      <c r="E10" s="311" t="s">
        <v>52</v>
      </c>
      <c r="F10" s="304" t="s">
        <v>49</v>
      </c>
      <c r="G10" s="97">
        <v>0.86875000000000002</v>
      </c>
      <c r="H10" s="355">
        <v>2</v>
      </c>
      <c r="I10" s="202">
        <v>9</v>
      </c>
      <c r="J10" s="51"/>
      <c r="K10" s="20">
        <f t="shared" si="0"/>
        <v>0.19305555555555556</v>
      </c>
    </row>
    <row r="11" spans="1:11" x14ac:dyDescent="0.3">
      <c r="A11" s="25">
        <v>9</v>
      </c>
      <c r="B11" s="303" t="s">
        <v>35</v>
      </c>
      <c r="C11" s="9">
        <v>1973</v>
      </c>
      <c r="D11" s="11">
        <v>52</v>
      </c>
      <c r="E11" s="88" t="s">
        <v>24</v>
      </c>
      <c r="F11" s="304" t="s">
        <v>49</v>
      </c>
      <c r="G11" s="98">
        <v>0.88263888888888886</v>
      </c>
      <c r="H11" s="355">
        <v>3</v>
      </c>
      <c r="I11" s="202">
        <v>8</v>
      </c>
      <c r="J11" s="51"/>
      <c r="K11" s="20">
        <f t="shared" si="0"/>
        <v>0.19614197530864197</v>
      </c>
    </row>
    <row r="12" spans="1:11" x14ac:dyDescent="0.3">
      <c r="A12" s="25">
        <v>10</v>
      </c>
      <c r="B12" s="306" t="s">
        <v>33</v>
      </c>
      <c r="C12" s="12">
        <v>1974</v>
      </c>
      <c r="D12" s="11">
        <v>51</v>
      </c>
      <c r="E12" s="92" t="s">
        <v>22</v>
      </c>
      <c r="F12" s="304" t="s">
        <v>49</v>
      </c>
      <c r="G12" s="98">
        <v>0.88472222222222219</v>
      </c>
      <c r="H12" s="355">
        <v>4</v>
      </c>
      <c r="I12" s="202">
        <v>7</v>
      </c>
      <c r="J12" s="51"/>
      <c r="K12" s="20">
        <f t="shared" si="0"/>
        <v>0.19660493827160494</v>
      </c>
    </row>
    <row r="13" spans="1:11" x14ac:dyDescent="0.3">
      <c r="A13" s="25">
        <v>11</v>
      </c>
      <c r="B13" s="303" t="s">
        <v>168</v>
      </c>
      <c r="C13" s="9">
        <v>1964</v>
      </c>
      <c r="D13" s="11">
        <v>61</v>
      </c>
      <c r="E13" s="93" t="s">
        <v>16</v>
      </c>
      <c r="F13" s="304" t="s">
        <v>61</v>
      </c>
      <c r="G13" s="98">
        <v>0.88888888888888884</v>
      </c>
      <c r="H13" s="355">
        <v>1</v>
      </c>
      <c r="I13" s="82">
        <v>10</v>
      </c>
      <c r="J13" s="51" t="s">
        <v>6</v>
      </c>
      <c r="K13" s="20">
        <f t="shared" si="0"/>
        <v>0.19753086419753085</v>
      </c>
    </row>
    <row r="14" spans="1:11" x14ac:dyDescent="0.3">
      <c r="A14" s="25">
        <v>12</v>
      </c>
      <c r="B14" s="303" t="s">
        <v>53</v>
      </c>
      <c r="C14" s="9">
        <v>1970</v>
      </c>
      <c r="D14" s="11">
        <v>55</v>
      </c>
      <c r="E14" s="94" t="s">
        <v>54</v>
      </c>
      <c r="F14" s="304" t="s">
        <v>49</v>
      </c>
      <c r="G14" s="98">
        <v>0.89513888888888893</v>
      </c>
      <c r="H14" s="355">
        <v>5</v>
      </c>
      <c r="I14" s="202">
        <v>6</v>
      </c>
      <c r="J14" s="51"/>
      <c r="K14" s="20">
        <f t="shared" si="0"/>
        <v>0.19891975308641976</v>
      </c>
    </row>
    <row r="15" spans="1:11" x14ac:dyDescent="0.3">
      <c r="A15" s="25">
        <v>13</v>
      </c>
      <c r="B15" s="306" t="s">
        <v>82</v>
      </c>
      <c r="C15" s="12">
        <v>1975</v>
      </c>
      <c r="D15" s="11">
        <v>50</v>
      </c>
      <c r="E15" s="93" t="s">
        <v>16</v>
      </c>
      <c r="F15" s="304" t="s">
        <v>96</v>
      </c>
      <c r="G15" s="97">
        <v>0.9</v>
      </c>
      <c r="H15" s="22" t="s">
        <v>379</v>
      </c>
      <c r="I15" s="202">
        <v>9</v>
      </c>
      <c r="J15" s="51"/>
      <c r="K15" s="20">
        <f t="shared" si="0"/>
        <v>0.2</v>
      </c>
    </row>
    <row r="16" spans="1:11" x14ac:dyDescent="0.3">
      <c r="A16" s="25">
        <v>14</v>
      </c>
      <c r="B16" s="310" t="s">
        <v>292</v>
      </c>
      <c r="C16" s="11">
        <v>1950</v>
      </c>
      <c r="D16" s="11">
        <v>75</v>
      </c>
      <c r="E16" s="96" t="s">
        <v>68</v>
      </c>
      <c r="F16" s="304" t="s">
        <v>67</v>
      </c>
      <c r="G16" s="98">
        <v>0.95833333333333337</v>
      </c>
      <c r="H16" s="355">
        <v>1</v>
      </c>
      <c r="I16" s="91">
        <v>10</v>
      </c>
      <c r="J16" s="51"/>
      <c r="K16" s="20">
        <f t="shared" si="0"/>
        <v>0.21296296296296297</v>
      </c>
    </row>
    <row r="17" spans="1:11" x14ac:dyDescent="0.3">
      <c r="A17" s="25">
        <v>15</v>
      </c>
      <c r="B17" s="306" t="s">
        <v>269</v>
      </c>
      <c r="C17" s="12">
        <v>1980</v>
      </c>
      <c r="D17" s="11">
        <v>45</v>
      </c>
      <c r="E17" s="92" t="s">
        <v>300</v>
      </c>
      <c r="F17" s="304" t="s">
        <v>80</v>
      </c>
      <c r="G17" s="98">
        <v>0.97291666666666665</v>
      </c>
      <c r="H17" s="355">
        <v>2</v>
      </c>
      <c r="I17" s="202">
        <v>9</v>
      </c>
      <c r="J17" s="51"/>
      <c r="K17" s="20">
        <f t="shared" si="0"/>
        <v>0.2162037037037037</v>
      </c>
    </row>
    <row r="18" spans="1:11" x14ac:dyDescent="0.3">
      <c r="A18" s="25">
        <v>16</v>
      </c>
      <c r="B18" s="303" t="s">
        <v>55</v>
      </c>
      <c r="C18" s="9">
        <v>1962</v>
      </c>
      <c r="D18" s="11">
        <v>63</v>
      </c>
      <c r="E18" s="88" t="s">
        <v>24</v>
      </c>
      <c r="F18" s="304" t="s">
        <v>61</v>
      </c>
      <c r="G18" s="98">
        <v>0.99375000000000002</v>
      </c>
      <c r="H18" s="355">
        <v>2</v>
      </c>
      <c r="I18" s="202">
        <v>9</v>
      </c>
      <c r="J18" s="51"/>
      <c r="K18" s="20">
        <f t="shared" si="0"/>
        <v>0.22083333333333333</v>
      </c>
    </row>
    <row r="19" spans="1:11" x14ac:dyDescent="0.3">
      <c r="A19" s="25">
        <v>17</v>
      </c>
      <c r="B19" s="310" t="s">
        <v>97</v>
      </c>
      <c r="C19" s="11">
        <v>1969</v>
      </c>
      <c r="D19" s="11">
        <v>56</v>
      </c>
      <c r="E19" s="102" t="s">
        <v>313</v>
      </c>
      <c r="F19" s="304" t="s">
        <v>96</v>
      </c>
      <c r="G19" s="100" t="s">
        <v>245</v>
      </c>
      <c r="H19" s="355">
        <v>3</v>
      </c>
      <c r="I19" s="202">
        <v>8</v>
      </c>
      <c r="J19" s="51"/>
      <c r="K19" s="20">
        <f t="shared" si="0"/>
        <v>0.22824074074074074</v>
      </c>
    </row>
    <row r="20" spans="1:11" x14ac:dyDescent="0.3">
      <c r="A20" s="25">
        <v>18</v>
      </c>
      <c r="B20" s="306" t="s">
        <v>70</v>
      </c>
      <c r="C20" s="12">
        <v>1949</v>
      </c>
      <c r="D20" s="11">
        <v>76</v>
      </c>
      <c r="E20" s="92" t="s">
        <v>46</v>
      </c>
      <c r="F20" s="304" t="s">
        <v>67</v>
      </c>
      <c r="G20" s="100" t="s">
        <v>241</v>
      </c>
      <c r="H20" s="355">
        <v>2</v>
      </c>
      <c r="I20" s="202">
        <v>9</v>
      </c>
      <c r="J20" s="51"/>
      <c r="K20" s="20">
        <f t="shared" si="0"/>
        <v>0.23595679012345677</v>
      </c>
    </row>
    <row r="21" spans="1:11" x14ac:dyDescent="0.3">
      <c r="A21" s="25">
        <v>19</v>
      </c>
      <c r="B21" s="306" t="s">
        <v>63</v>
      </c>
      <c r="C21" s="12">
        <v>1955</v>
      </c>
      <c r="D21" s="11">
        <v>70</v>
      </c>
      <c r="E21" s="92" t="s">
        <v>46</v>
      </c>
      <c r="F21" s="304" t="s">
        <v>67</v>
      </c>
      <c r="G21" s="100" t="s">
        <v>248</v>
      </c>
      <c r="H21" s="355">
        <v>3</v>
      </c>
      <c r="I21" s="202">
        <v>8</v>
      </c>
      <c r="J21" s="51"/>
      <c r="K21" s="20">
        <f t="shared" si="0"/>
        <v>0.24259259259259258</v>
      </c>
    </row>
    <row r="22" spans="1:11" x14ac:dyDescent="0.3">
      <c r="A22" s="25">
        <v>20</v>
      </c>
      <c r="B22" s="303" t="s">
        <v>311</v>
      </c>
      <c r="C22" s="9">
        <v>1967</v>
      </c>
      <c r="D22" s="11">
        <v>58</v>
      </c>
      <c r="E22" s="88" t="s">
        <v>24</v>
      </c>
      <c r="F22" s="304" t="s">
        <v>49</v>
      </c>
      <c r="G22" s="100" t="s">
        <v>268</v>
      </c>
      <c r="H22" s="355">
        <v>6</v>
      </c>
      <c r="I22" s="202">
        <v>5</v>
      </c>
      <c r="J22" s="51" t="s">
        <v>6</v>
      </c>
      <c r="K22" s="20">
        <f t="shared" si="0"/>
        <v>0.24861111111111109</v>
      </c>
    </row>
    <row r="23" spans="1:11" x14ac:dyDescent="0.3">
      <c r="A23" s="25">
        <v>21</v>
      </c>
      <c r="B23" s="306" t="s">
        <v>77</v>
      </c>
      <c r="C23" s="12">
        <v>2001</v>
      </c>
      <c r="D23" s="10">
        <v>24</v>
      </c>
      <c r="E23" s="93" t="s">
        <v>16</v>
      </c>
      <c r="F23" s="304" t="s">
        <v>75</v>
      </c>
      <c r="G23" s="100" t="s">
        <v>279</v>
      </c>
      <c r="H23" s="355">
        <v>1</v>
      </c>
      <c r="I23" s="91">
        <v>10</v>
      </c>
      <c r="J23" s="51"/>
      <c r="K23" s="20">
        <f t="shared" si="0"/>
        <v>0.27762345679012346</v>
      </c>
    </row>
    <row r="24" spans="1:11" x14ac:dyDescent="0.3">
      <c r="A24" s="25">
        <v>22</v>
      </c>
      <c r="B24" s="310" t="s">
        <v>87</v>
      </c>
      <c r="C24" s="11">
        <v>1973</v>
      </c>
      <c r="D24" s="11">
        <v>52</v>
      </c>
      <c r="E24" s="93" t="s">
        <v>16</v>
      </c>
      <c r="F24" s="304" t="s">
        <v>96</v>
      </c>
      <c r="G24" s="100" t="s">
        <v>285</v>
      </c>
      <c r="H24" s="355">
        <v>4</v>
      </c>
      <c r="I24" s="202">
        <v>7</v>
      </c>
      <c r="J24" s="51"/>
      <c r="K24" s="20">
        <f t="shared" si="0"/>
        <v>0.2780864197530864</v>
      </c>
    </row>
    <row r="25" spans="1:11" x14ac:dyDescent="0.3">
      <c r="A25" s="25">
        <v>23</v>
      </c>
      <c r="B25" s="312" t="s">
        <v>456</v>
      </c>
      <c r="C25" s="12">
        <v>1945</v>
      </c>
      <c r="D25" s="11">
        <v>80</v>
      </c>
      <c r="E25" s="360" t="s">
        <v>16</v>
      </c>
      <c r="F25" s="12" t="s">
        <v>67</v>
      </c>
      <c r="G25" s="100" t="s">
        <v>457</v>
      </c>
      <c r="H25" s="355">
        <v>4</v>
      </c>
      <c r="I25" s="169">
        <v>7</v>
      </c>
      <c r="J25" s="361" t="s">
        <v>460</v>
      </c>
      <c r="K25" s="20">
        <f t="shared" si="0"/>
        <v>0.29845679012345677</v>
      </c>
    </row>
    <row r="27" spans="1:11" x14ac:dyDescent="0.3">
      <c r="D27" s="49">
        <v>1</v>
      </c>
      <c r="E27" s="353" t="s">
        <v>24</v>
      </c>
      <c r="F27" s="49"/>
      <c r="G27" s="352">
        <f>SUM(G4+G8+G11)</f>
        <v>2.3951388888888889</v>
      </c>
    </row>
    <row r="28" spans="1:11" x14ac:dyDescent="0.3">
      <c r="D28" s="49">
        <v>2</v>
      </c>
      <c r="E28" s="354" t="s">
        <v>16</v>
      </c>
      <c r="F28" s="49"/>
      <c r="G28" s="352">
        <f>SUM(G6+G9+G13)</f>
        <v>2.4368055555555554</v>
      </c>
    </row>
  </sheetData>
  <autoFilter ref="A2:K25" xr:uid="{B27D6062-822E-4F91-B97E-CC7E5FBD9422}"/>
  <mergeCells count="1">
    <mergeCell ref="A1:K1"/>
  </mergeCells>
  <pageMargins left="0.7" right="0.7" top="0.78740157499999996" bottom="0.78740157499999996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F7728-F126-4FA1-936F-182BB0FF544C}">
  <dimension ref="A1:K25"/>
  <sheetViews>
    <sheetView workbookViewId="0">
      <selection activeCell="J7" sqref="J7"/>
    </sheetView>
  </sheetViews>
  <sheetFormatPr defaultRowHeight="14.4" x14ac:dyDescent="0.3"/>
  <cols>
    <col min="1" max="1" width="2.88671875" bestFit="1" customWidth="1"/>
    <col min="2" max="2" width="17.109375" customWidth="1"/>
    <col min="3" max="3" width="4.44140625" bestFit="1" customWidth="1"/>
    <col min="4" max="4" width="3.88671875" bestFit="1" customWidth="1"/>
    <col min="5" max="5" width="18.109375" bestFit="1" customWidth="1"/>
    <col min="6" max="6" width="3.88671875" bestFit="1" customWidth="1"/>
    <col min="7" max="7" width="8.109375" bestFit="1" customWidth="1"/>
    <col min="8" max="8" width="4.44140625" bestFit="1" customWidth="1"/>
    <col min="9" max="9" width="3.33203125" bestFit="1" customWidth="1"/>
    <col min="10" max="10" width="8.5546875" customWidth="1"/>
    <col min="11" max="11" width="7" bestFit="1" customWidth="1"/>
  </cols>
  <sheetData>
    <row r="1" spans="1:11" ht="27" customHeight="1" thickBot="1" x14ac:dyDescent="0.35">
      <c r="A1" s="716" t="s">
        <v>471</v>
      </c>
      <c r="B1" s="717"/>
      <c r="C1" s="717"/>
      <c r="D1" s="717"/>
      <c r="E1" s="717"/>
      <c r="F1" s="717"/>
      <c r="G1" s="718"/>
      <c r="H1" s="717"/>
      <c r="I1" s="717"/>
      <c r="J1" s="717"/>
      <c r="K1" s="719"/>
    </row>
    <row r="2" spans="1:11" x14ac:dyDescent="0.3">
      <c r="A2" s="651" t="s">
        <v>0</v>
      </c>
      <c r="B2" s="40" t="s">
        <v>2</v>
      </c>
      <c r="C2" s="41" t="s">
        <v>3</v>
      </c>
      <c r="D2" s="41" t="s">
        <v>375</v>
      </c>
      <c r="E2" s="342" t="s">
        <v>4</v>
      </c>
      <c r="F2" s="639" t="s">
        <v>1</v>
      </c>
      <c r="G2" s="645" t="s">
        <v>106</v>
      </c>
      <c r="H2" s="641" t="s">
        <v>107</v>
      </c>
      <c r="I2" s="576" t="s">
        <v>8</v>
      </c>
      <c r="J2" s="50" t="s">
        <v>108</v>
      </c>
      <c r="K2" s="652" t="s">
        <v>109</v>
      </c>
    </row>
    <row r="3" spans="1:11" x14ac:dyDescent="0.3">
      <c r="A3" s="17">
        <v>1</v>
      </c>
      <c r="B3" s="305" t="s">
        <v>349</v>
      </c>
      <c r="C3" s="9">
        <v>2008</v>
      </c>
      <c r="D3" s="11">
        <v>17</v>
      </c>
      <c r="E3" s="88" t="s">
        <v>24</v>
      </c>
      <c r="F3" s="636" t="s">
        <v>381</v>
      </c>
      <c r="G3" s="646">
        <v>0.71388888888888891</v>
      </c>
      <c r="H3" s="642">
        <v>1</v>
      </c>
      <c r="I3" s="638">
        <v>10</v>
      </c>
      <c r="J3" s="637" t="s">
        <v>343</v>
      </c>
      <c r="K3" s="129">
        <f t="shared" ref="K3:K22" si="0">SUM(G3/4.5)</f>
        <v>0.15864197530864199</v>
      </c>
    </row>
    <row r="4" spans="1:11" x14ac:dyDescent="0.3">
      <c r="A4" s="17">
        <v>2</v>
      </c>
      <c r="B4" s="306" t="s">
        <v>31</v>
      </c>
      <c r="C4" s="12">
        <v>1980</v>
      </c>
      <c r="D4" s="11">
        <v>45</v>
      </c>
      <c r="E4" s="93" t="s">
        <v>16</v>
      </c>
      <c r="F4" s="640" t="s">
        <v>28</v>
      </c>
      <c r="G4" s="647">
        <v>0.75138888888888888</v>
      </c>
      <c r="H4" s="643">
        <v>1</v>
      </c>
      <c r="I4" s="116">
        <v>10</v>
      </c>
      <c r="J4" s="51"/>
      <c r="K4" s="129">
        <f t="shared" si="0"/>
        <v>0.1669753086419753</v>
      </c>
    </row>
    <row r="5" spans="1:11" x14ac:dyDescent="0.3">
      <c r="A5" s="17">
        <v>3</v>
      </c>
      <c r="B5" s="310" t="s">
        <v>30</v>
      </c>
      <c r="C5" s="11">
        <v>1972</v>
      </c>
      <c r="D5" s="11">
        <v>53</v>
      </c>
      <c r="E5" s="88" t="s">
        <v>24</v>
      </c>
      <c r="F5" s="640" t="s">
        <v>49</v>
      </c>
      <c r="G5" s="648">
        <v>0.77361111111111114</v>
      </c>
      <c r="H5" s="642">
        <v>1</v>
      </c>
      <c r="I5" s="82">
        <v>10</v>
      </c>
      <c r="J5" s="51"/>
      <c r="K5" s="129">
        <f t="shared" si="0"/>
        <v>0.17191358024691358</v>
      </c>
    </row>
    <row r="6" spans="1:11" x14ac:dyDescent="0.3">
      <c r="A6" s="17">
        <v>4</v>
      </c>
      <c r="B6" s="303" t="s">
        <v>44</v>
      </c>
      <c r="C6" s="9">
        <v>1978</v>
      </c>
      <c r="D6" s="11">
        <v>47</v>
      </c>
      <c r="E6" s="94" t="s">
        <v>309</v>
      </c>
      <c r="F6" s="640" t="s">
        <v>28</v>
      </c>
      <c r="G6" s="646">
        <v>0.7895833333333333</v>
      </c>
      <c r="H6" s="642">
        <v>2</v>
      </c>
      <c r="I6" s="202">
        <v>9</v>
      </c>
      <c r="J6" s="51"/>
      <c r="K6" s="129">
        <f t="shared" si="0"/>
        <v>0.17546296296296296</v>
      </c>
    </row>
    <row r="7" spans="1:11" x14ac:dyDescent="0.3">
      <c r="A7" s="17">
        <v>5</v>
      </c>
      <c r="B7" s="306" t="s">
        <v>81</v>
      </c>
      <c r="C7" s="12">
        <v>1979</v>
      </c>
      <c r="D7" s="11">
        <v>46</v>
      </c>
      <c r="E7" s="88" t="s">
        <v>24</v>
      </c>
      <c r="F7" s="640" t="s">
        <v>80</v>
      </c>
      <c r="G7" s="646">
        <v>0.82013888888888886</v>
      </c>
      <c r="H7" s="642">
        <v>1</v>
      </c>
      <c r="I7" s="82">
        <v>10</v>
      </c>
      <c r="J7" s="624" t="s">
        <v>469</v>
      </c>
      <c r="K7" s="129">
        <f t="shared" si="0"/>
        <v>0.18225308641975307</v>
      </c>
    </row>
    <row r="8" spans="1:11" x14ac:dyDescent="0.3">
      <c r="A8" s="17">
        <v>6</v>
      </c>
      <c r="B8" s="308" t="s">
        <v>21</v>
      </c>
      <c r="C8" s="12">
        <v>1983</v>
      </c>
      <c r="D8" s="11">
        <v>42</v>
      </c>
      <c r="E8" s="309" t="s">
        <v>22</v>
      </c>
      <c r="F8" s="640" t="s">
        <v>28</v>
      </c>
      <c r="G8" s="646">
        <v>0.83402777777777781</v>
      </c>
      <c r="H8" s="642">
        <v>3</v>
      </c>
      <c r="I8" s="169">
        <v>8</v>
      </c>
      <c r="J8" s="624"/>
      <c r="K8" s="129">
        <f t="shared" si="0"/>
        <v>0.18533950617283951</v>
      </c>
    </row>
    <row r="9" spans="1:11" x14ac:dyDescent="0.3">
      <c r="A9" s="17">
        <v>7</v>
      </c>
      <c r="B9" s="303" t="s">
        <v>290</v>
      </c>
      <c r="C9" s="9">
        <v>1975</v>
      </c>
      <c r="D9" s="11">
        <v>50</v>
      </c>
      <c r="E9" s="94" t="s">
        <v>322</v>
      </c>
      <c r="F9" s="640" t="s">
        <v>49</v>
      </c>
      <c r="G9" s="648">
        <v>0.86458333333333337</v>
      </c>
      <c r="H9" s="642">
        <v>2</v>
      </c>
      <c r="I9" s="202">
        <v>9</v>
      </c>
      <c r="J9" s="51"/>
      <c r="K9" s="129">
        <f t="shared" si="0"/>
        <v>0.19212962962962965</v>
      </c>
    </row>
    <row r="10" spans="1:11" x14ac:dyDescent="0.3">
      <c r="A10" s="17">
        <v>8</v>
      </c>
      <c r="B10" s="305" t="s">
        <v>403</v>
      </c>
      <c r="C10" s="9">
        <v>2008</v>
      </c>
      <c r="D10" s="11">
        <v>17</v>
      </c>
      <c r="E10" s="312" t="s">
        <v>22</v>
      </c>
      <c r="F10" s="636" t="s">
        <v>381</v>
      </c>
      <c r="G10" s="646">
        <v>0.87569444444444444</v>
      </c>
      <c r="H10" s="642">
        <v>2</v>
      </c>
      <c r="I10" s="169">
        <v>9</v>
      </c>
      <c r="J10" s="51"/>
      <c r="K10" s="129">
        <f t="shared" si="0"/>
        <v>0.19459876543209875</v>
      </c>
    </row>
    <row r="11" spans="1:11" x14ac:dyDescent="0.3">
      <c r="A11" s="17">
        <v>9</v>
      </c>
      <c r="B11" s="306" t="s">
        <v>90</v>
      </c>
      <c r="C11" s="12">
        <v>1975</v>
      </c>
      <c r="D11" s="11">
        <v>50</v>
      </c>
      <c r="E11" s="93" t="s">
        <v>16</v>
      </c>
      <c r="F11" s="640" t="s">
        <v>96</v>
      </c>
      <c r="G11" s="648">
        <v>0.87847222222222221</v>
      </c>
      <c r="H11" s="642">
        <v>1</v>
      </c>
      <c r="I11" s="82">
        <v>10</v>
      </c>
      <c r="J11" s="51"/>
      <c r="K11" s="129">
        <f t="shared" si="0"/>
        <v>0.19521604938271606</v>
      </c>
    </row>
    <row r="12" spans="1:11" x14ac:dyDescent="0.3">
      <c r="A12" s="17">
        <v>10</v>
      </c>
      <c r="B12" s="303" t="s">
        <v>53</v>
      </c>
      <c r="C12" s="9">
        <v>1970</v>
      </c>
      <c r="D12" s="11">
        <v>55</v>
      </c>
      <c r="E12" s="94" t="s">
        <v>54</v>
      </c>
      <c r="F12" s="640" t="s">
        <v>49</v>
      </c>
      <c r="G12" s="648">
        <v>0.90833333333333333</v>
      </c>
      <c r="H12" s="644" t="s">
        <v>377</v>
      </c>
      <c r="I12" s="202">
        <v>8</v>
      </c>
      <c r="J12" s="51"/>
      <c r="K12" s="129">
        <f t="shared" si="0"/>
        <v>0.20185185185185184</v>
      </c>
    </row>
    <row r="13" spans="1:11" x14ac:dyDescent="0.3">
      <c r="A13" s="17">
        <v>11</v>
      </c>
      <c r="B13" s="308" t="s">
        <v>251</v>
      </c>
      <c r="C13" s="12">
        <v>1977</v>
      </c>
      <c r="D13" s="11">
        <v>48</v>
      </c>
      <c r="E13" s="309" t="s">
        <v>22</v>
      </c>
      <c r="F13" s="640" t="s">
        <v>28</v>
      </c>
      <c r="G13" s="646">
        <v>0.91527777777777775</v>
      </c>
      <c r="H13" s="642">
        <v>4</v>
      </c>
      <c r="I13" s="169">
        <v>7</v>
      </c>
      <c r="J13" s="51"/>
      <c r="K13" s="129">
        <f t="shared" si="0"/>
        <v>0.20339506172839505</v>
      </c>
    </row>
    <row r="14" spans="1:11" x14ac:dyDescent="0.3">
      <c r="A14" s="17">
        <v>12</v>
      </c>
      <c r="B14" s="303" t="s">
        <v>168</v>
      </c>
      <c r="C14" s="9">
        <v>1964</v>
      </c>
      <c r="D14" s="11">
        <v>61</v>
      </c>
      <c r="E14" s="93" t="s">
        <v>16</v>
      </c>
      <c r="F14" s="640" t="s">
        <v>61</v>
      </c>
      <c r="G14" s="648">
        <v>0.91666666666666663</v>
      </c>
      <c r="H14" s="642">
        <v>1</v>
      </c>
      <c r="I14" s="82">
        <v>10</v>
      </c>
      <c r="J14" s="51"/>
      <c r="K14" s="129">
        <f t="shared" si="0"/>
        <v>0.20370370370370369</v>
      </c>
    </row>
    <row r="15" spans="1:11" x14ac:dyDescent="0.3">
      <c r="A15" s="17">
        <v>13</v>
      </c>
      <c r="B15" s="306" t="s">
        <v>82</v>
      </c>
      <c r="C15" s="12">
        <v>1975</v>
      </c>
      <c r="D15" s="11">
        <v>50</v>
      </c>
      <c r="E15" s="93" t="s">
        <v>16</v>
      </c>
      <c r="F15" s="640" t="s">
        <v>96</v>
      </c>
      <c r="G15" s="648">
        <v>0.9194444444444444</v>
      </c>
      <c r="H15" s="642">
        <v>2</v>
      </c>
      <c r="I15" s="202">
        <v>9</v>
      </c>
      <c r="J15" s="51"/>
      <c r="K15" s="129">
        <f t="shared" si="0"/>
        <v>0.20432098765432097</v>
      </c>
    </row>
    <row r="16" spans="1:11" x14ac:dyDescent="0.3">
      <c r="A16" s="17">
        <v>14</v>
      </c>
      <c r="B16" s="306" t="s">
        <v>269</v>
      </c>
      <c r="C16" s="12">
        <v>1980</v>
      </c>
      <c r="D16" s="11">
        <v>45</v>
      </c>
      <c r="E16" s="92" t="s">
        <v>300</v>
      </c>
      <c r="F16" s="640" t="s">
        <v>80</v>
      </c>
      <c r="G16" s="648">
        <v>0.96458333333333335</v>
      </c>
      <c r="H16" s="642">
        <v>2</v>
      </c>
      <c r="I16" s="202">
        <v>9</v>
      </c>
      <c r="J16" s="51"/>
      <c r="K16" s="129">
        <f t="shared" si="0"/>
        <v>0.21435185185185185</v>
      </c>
    </row>
    <row r="17" spans="1:11" x14ac:dyDescent="0.3">
      <c r="A17" s="17">
        <v>15</v>
      </c>
      <c r="B17" s="310" t="s">
        <v>292</v>
      </c>
      <c r="C17" s="11">
        <v>1950</v>
      </c>
      <c r="D17" s="11">
        <v>75</v>
      </c>
      <c r="E17" s="96" t="s">
        <v>68</v>
      </c>
      <c r="F17" s="640" t="s">
        <v>67</v>
      </c>
      <c r="G17" s="506" t="s">
        <v>323</v>
      </c>
      <c r="H17" s="642">
        <v>1</v>
      </c>
      <c r="I17" s="91">
        <v>10</v>
      </c>
      <c r="J17" s="51"/>
      <c r="K17" s="129">
        <f t="shared" si="0"/>
        <v>0.22685185185185183</v>
      </c>
    </row>
    <row r="18" spans="1:11" x14ac:dyDescent="0.3">
      <c r="A18" s="17">
        <v>16</v>
      </c>
      <c r="B18" s="306" t="s">
        <v>70</v>
      </c>
      <c r="C18" s="12">
        <v>1949</v>
      </c>
      <c r="D18" s="11">
        <v>76</v>
      </c>
      <c r="E18" s="92" t="s">
        <v>46</v>
      </c>
      <c r="F18" s="640" t="s">
        <v>67</v>
      </c>
      <c r="G18" s="506" t="s">
        <v>223</v>
      </c>
      <c r="H18" s="644" t="s">
        <v>379</v>
      </c>
      <c r="I18" s="202">
        <v>9</v>
      </c>
      <c r="J18" s="51"/>
      <c r="K18" s="129">
        <f t="shared" si="0"/>
        <v>0.23549382716049383</v>
      </c>
    </row>
    <row r="19" spans="1:11" x14ac:dyDescent="0.3">
      <c r="A19" s="17">
        <v>17</v>
      </c>
      <c r="B19" s="310" t="s">
        <v>87</v>
      </c>
      <c r="C19" s="11">
        <v>1973</v>
      </c>
      <c r="D19" s="11">
        <v>52</v>
      </c>
      <c r="E19" s="93" t="s">
        <v>16</v>
      </c>
      <c r="F19" s="640" t="s">
        <v>96</v>
      </c>
      <c r="G19" s="506" t="s">
        <v>271</v>
      </c>
      <c r="H19" s="642">
        <v>3</v>
      </c>
      <c r="I19" s="202">
        <v>8</v>
      </c>
      <c r="J19" s="51"/>
      <c r="K19" s="129">
        <f t="shared" si="0"/>
        <v>0.249537037037037</v>
      </c>
    </row>
    <row r="20" spans="1:11" x14ac:dyDescent="0.3">
      <c r="A20" s="17">
        <v>18</v>
      </c>
      <c r="B20" s="303" t="s">
        <v>311</v>
      </c>
      <c r="C20" s="9">
        <v>1967</v>
      </c>
      <c r="D20" s="11">
        <v>58</v>
      </c>
      <c r="E20" s="88" t="s">
        <v>24</v>
      </c>
      <c r="F20" s="640" t="s">
        <v>49</v>
      </c>
      <c r="G20" s="506" t="s">
        <v>282</v>
      </c>
      <c r="H20" s="642">
        <v>4</v>
      </c>
      <c r="I20" s="202">
        <v>7</v>
      </c>
      <c r="J20" s="51"/>
      <c r="K20" s="129">
        <f t="shared" si="0"/>
        <v>0.26543209876543211</v>
      </c>
    </row>
    <row r="21" spans="1:11" x14ac:dyDescent="0.3">
      <c r="A21" s="17">
        <v>19</v>
      </c>
      <c r="B21" s="310" t="s">
        <v>97</v>
      </c>
      <c r="C21" s="11">
        <v>1969</v>
      </c>
      <c r="D21" s="11">
        <v>56</v>
      </c>
      <c r="E21" s="102" t="s">
        <v>313</v>
      </c>
      <c r="F21" s="640" t="s">
        <v>96</v>
      </c>
      <c r="G21" s="649" t="s">
        <v>267</v>
      </c>
      <c r="H21" s="642">
        <v>4</v>
      </c>
      <c r="I21" s="202">
        <v>7</v>
      </c>
      <c r="J21" s="25" t="s">
        <v>470</v>
      </c>
      <c r="K21" s="129">
        <f t="shared" si="0"/>
        <v>0.2294753086419753</v>
      </c>
    </row>
    <row r="22" spans="1:11" ht="15" thickBot="1" x14ac:dyDescent="0.35">
      <c r="A22" s="18">
        <v>20</v>
      </c>
      <c r="B22" s="653" t="s">
        <v>77</v>
      </c>
      <c r="C22" s="131">
        <v>2001</v>
      </c>
      <c r="D22" s="19">
        <v>24</v>
      </c>
      <c r="E22" s="654" t="s">
        <v>16</v>
      </c>
      <c r="F22" s="655" t="s">
        <v>75</v>
      </c>
      <c r="G22" s="650" t="s">
        <v>468</v>
      </c>
      <c r="H22" s="656">
        <v>1</v>
      </c>
      <c r="I22" s="657">
        <v>10</v>
      </c>
      <c r="J22" s="137"/>
      <c r="K22" s="138">
        <f t="shared" si="0"/>
        <v>0.2978395061728395</v>
      </c>
    </row>
    <row r="24" spans="1:11" x14ac:dyDescent="0.3">
      <c r="D24" s="49">
        <v>1</v>
      </c>
      <c r="E24" s="353" t="s">
        <v>24</v>
      </c>
      <c r="F24" s="49"/>
      <c r="G24" s="352">
        <f>SUM(G3+G5+G7)</f>
        <v>2.307638888888889</v>
      </c>
    </row>
    <row r="25" spans="1:11" x14ac:dyDescent="0.3">
      <c r="D25" s="49">
        <v>2</v>
      </c>
      <c r="E25" s="354" t="s">
        <v>16</v>
      </c>
      <c r="F25" s="49"/>
      <c r="G25" s="352">
        <f>SUM(G4+G14+G15)</f>
        <v>2.5874999999999999</v>
      </c>
    </row>
  </sheetData>
  <mergeCells count="1">
    <mergeCell ref="A1:K1"/>
  </mergeCells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E17B9-FDA7-441D-B237-C3C97079BB30}">
  <sheetPr>
    <tabColor rgb="FFFF0000"/>
  </sheetPr>
  <dimension ref="A1:K33"/>
  <sheetViews>
    <sheetView tabSelected="1" workbookViewId="0">
      <selection activeCell="M20" sqref="M20"/>
    </sheetView>
  </sheetViews>
  <sheetFormatPr defaultRowHeight="14.4" x14ac:dyDescent="0.3"/>
  <cols>
    <col min="1" max="1" width="2.88671875" bestFit="1" customWidth="1"/>
    <col min="2" max="2" width="16.44140625" bestFit="1" customWidth="1"/>
    <col min="3" max="3" width="4.44140625" bestFit="1" customWidth="1"/>
    <col min="4" max="4" width="3.88671875" bestFit="1" customWidth="1"/>
    <col min="5" max="5" width="18.109375" bestFit="1" customWidth="1"/>
    <col min="6" max="6" width="3.88671875" bestFit="1" customWidth="1"/>
    <col min="7" max="7" width="8.109375" bestFit="1" customWidth="1"/>
    <col min="8" max="8" width="4.44140625" bestFit="1" customWidth="1"/>
    <col min="9" max="9" width="3.33203125" bestFit="1" customWidth="1"/>
    <col min="10" max="10" width="6.88671875" bestFit="1" customWidth="1"/>
    <col min="11" max="11" width="7" bestFit="1" customWidth="1"/>
  </cols>
  <sheetData>
    <row r="1" spans="1:11" x14ac:dyDescent="0.3">
      <c r="A1" s="712" t="s">
        <v>473</v>
      </c>
      <c r="B1" s="713"/>
      <c r="C1" s="713"/>
      <c r="D1" s="713"/>
      <c r="E1" s="713"/>
      <c r="F1" s="713"/>
      <c r="G1" s="713"/>
      <c r="H1" s="713"/>
      <c r="I1" s="713"/>
      <c r="J1" s="713"/>
      <c r="K1" s="714"/>
    </row>
    <row r="2" spans="1:11" x14ac:dyDescent="0.3">
      <c r="A2" s="39" t="s">
        <v>0</v>
      </c>
      <c r="B2" s="40" t="s">
        <v>2</v>
      </c>
      <c r="C2" s="41" t="s">
        <v>3</v>
      </c>
      <c r="D2" s="41" t="s">
        <v>375</v>
      </c>
      <c r="E2" s="342" t="s">
        <v>4</v>
      </c>
      <c r="F2" s="41" t="s">
        <v>1</v>
      </c>
      <c r="G2" s="42" t="s">
        <v>106</v>
      </c>
      <c r="H2" s="35" t="s">
        <v>107</v>
      </c>
      <c r="I2" s="169" t="s">
        <v>8</v>
      </c>
      <c r="J2" s="50" t="s">
        <v>108</v>
      </c>
      <c r="K2" s="43" t="s">
        <v>109</v>
      </c>
    </row>
    <row r="3" spans="1:11" x14ac:dyDescent="0.3">
      <c r="A3" s="25">
        <v>1</v>
      </c>
      <c r="B3" s="301" t="s">
        <v>45</v>
      </c>
      <c r="C3" s="9">
        <v>1973</v>
      </c>
      <c r="D3" s="11">
        <v>52</v>
      </c>
      <c r="E3" s="81" t="s">
        <v>348</v>
      </c>
      <c r="F3" s="304" t="s">
        <v>49</v>
      </c>
      <c r="G3" s="684">
        <v>0.70277777777777772</v>
      </c>
      <c r="H3" s="355">
        <v>1</v>
      </c>
      <c r="I3" s="82">
        <v>10</v>
      </c>
      <c r="J3" s="624" t="s">
        <v>372</v>
      </c>
      <c r="K3" s="20">
        <f t="shared" ref="K3:K29" si="0">SUM(G3/4.5)</f>
        <v>0.15617283950617283</v>
      </c>
    </row>
    <row r="4" spans="1:11" x14ac:dyDescent="0.3">
      <c r="A4" s="25">
        <v>2</v>
      </c>
      <c r="B4" s="92" t="s">
        <v>15</v>
      </c>
      <c r="C4" s="12">
        <v>1998</v>
      </c>
      <c r="D4" s="11">
        <v>27</v>
      </c>
      <c r="E4" s="343" t="s">
        <v>374</v>
      </c>
      <c r="F4" s="87" t="s">
        <v>381</v>
      </c>
      <c r="G4" s="98">
        <v>0.70625000000000004</v>
      </c>
      <c r="H4" s="355">
        <v>1</v>
      </c>
      <c r="I4" s="638">
        <v>10</v>
      </c>
      <c r="J4" s="51"/>
      <c r="K4" s="20">
        <f t="shared" si="0"/>
        <v>0.15694444444444444</v>
      </c>
    </row>
    <row r="5" spans="1:11" x14ac:dyDescent="0.3">
      <c r="A5" s="25">
        <v>3</v>
      </c>
      <c r="B5" s="305" t="s">
        <v>349</v>
      </c>
      <c r="C5" s="9">
        <v>2008</v>
      </c>
      <c r="D5" s="11">
        <v>17</v>
      </c>
      <c r="E5" s="88" t="s">
        <v>24</v>
      </c>
      <c r="F5" s="87" t="s">
        <v>381</v>
      </c>
      <c r="G5" s="98">
        <v>0.71250000000000002</v>
      </c>
      <c r="H5" s="355">
        <v>2</v>
      </c>
      <c r="I5" s="202">
        <v>9</v>
      </c>
      <c r="J5" s="51"/>
      <c r="K5" s="20">
        <f t="shared" si="0"/>
        <v>0.15833333333333333</v>
      </c>
    </row>
    <row r="6" spans="1:11" x14ac:dyDescent="0.3">
      <c r="A6" s="25">
        <v>4</v>
      </c>
      <c r="B6" s="303" t="s">
        <v>339</v>
      </c>
      <c r="C6" s="9">
        <v>1983</v>
      </c>
      <c r="D6" s="11">
        <v>42</v>
      </c>
      <c r="E6" s="92" t="s">
        <v>362</v>
      </c>
      <c r="F6" s="304" t="s">
        <v>28</v>
      </c>
      <c r="G6" s="98">
        <v>0.71666666666666667</v>
      </c>
      <c r="H6" s="355">
        <v>1</v>
      </c>
      <c r="I6" s="82">
        <v>10</v>
      </c>
      <c r="J6" s="51"/>
      <c r="K6" s="20">
        <f t="shared" si="0"/>
        <v>0.15925925925925927</v>
      </c>
    </row>
    <row r="7" spans="1:11" x14ac:dyDescent="0.3">
      <c r="A7" s="25">
        <v>5</v>
      </c>
      <c r="B7" s="306" t="s">
        <v>31</v>
      </c>
      <c r="C7" s="12">
        <v>1980</v>
      </c>
      <c r="D7" s="11">
        <v>45</v>
      </c>
      <c r="E7" s="93" t="s">
        <v>16</v>
      </c>
      <c r="F7" s="304" t="s">
        <v>28</v>
      </c>
      <c r="G7" s="98">
        <v>0.72430555555555554</v>
      </c>
      <c r="H7" s="355">
        <v>2</v>
      </c>
      <c r="I7" s="481">
        <v>9</v>
      </c>
      <c r="J7" s="51"/>
      <c r="K7" s="20">
        <f t="shared" si="0"/>
        <v>0.16095679012345679</v>
      </c>
    </row>
    <row r="8" spans="1:11" x14ac:dyDescent="0.3">
      <c r="A8" s="25">
        <v>6</v>
      </c>
      <c r="B8" s="303" t="s">
        <v>41</v>
      </c>
      <c r="C8" s="9">
        <v>1978</v>
      </c>
      <c r="D8" s="11">
        <v>47</v>
      </c>
      <c r="E8" s="94" t="s">
        <v>308</v>
      </c>
      <c r="F8" s="304" t="s">
        <v>28</v>
      </c>
      <c r="G8" s="98">
        <v>0.73541666666666672</v>
      </c>
      <c r="H8" s="355">
        <v>3</v>
      </c>
      <c r="I8" s="481">
        <v>8</v>
      </c>
      <c r="J8" s="51"/>
      <c r="K8" s="20">
        <f t="shared" si="0"/>
        <v>0.16342592592592595</v>
      </c>
    </row>
    <row r="9" spans="1:11" x14ac:dyDescent="0.3">
      <c r="A9" s="25">
        <v>7</v>
      </c>
      <c r="B9" s="303" t="s">
        <v>44</v>
      </c>
      <c r="C9" s="9">
        <v>1978</v>
      </c>
      <c r="D9" s="11">
        <v>47</v>
      </c>
      <c r="E9" s="94" t="s">
        <v>309</v>
      </c>
      <c r="F9" s="304" t="s">
        <v>28</v>
      </c>
      <c r="G9" s="98">
        <v>0.77777777777777779</v>
      </c>
      <c r="H9" s="355">
        <v>4</v>
      </c>
      <c r="I9" s="481">
        <v>7</v>
      </c>
      <c r="J9" s="51"/>
      <c r="K9" s="20">
        <f t="shared" si="0"/>
        <v>0.1728395061728395</v>
      </c>
    </row>
    <row r="10" spans="1:11" x14ac:dyDescent="0.3">
      <c r="A10" s="25">
        <v>8</v>
      </c>
      <c r="B10" s="303" t="s">
        <v>50</v>
      </c>
      <c r="C10" s="9">
        <v>1966</v>
      </c>
      <c r="D10" s="11">
        <v>59</v>
      </c>
      <c r="E10" s="93" t="s">
        <v>16</v>
      </c>
      <c r="F10" s="304" t="s">
        <v>49</v>
      </c>
      <c r="G10" s="97">
        <v>0.78541666666666665</v>
      </c>
      <c r="H10" s="355">
        <v>2</v>
      </c>
      <c r="I10" s="202">
        <v>9</v>
      </c>
      <c r="J10" s="51"/>
      <c r="K10" s="20">
        <f t="shared" si="0"/>
        <v>0.17453703703703705</v>
      </c>
    </row>
    <row r="11" spans="1:11" x14ac:dyDescent="0.3">
      <c r="A11" s="25">
        <v>9</v>
      </c>
      <c r="B11" s="306" t="s">
        <v>81</v>
      </c>
      <c r="C11" s="12">
        <v>1979</v>
      </c>
      <c r="D11" s="11">
        <v>46</v>
      </c>
      <c r="E11" s="88" t="s">
        <v>24</v>
      </c>
      <c r="F11" s="304" t="s">
        <v>80</v>
      </c>
      <c r="G11" s="97">
        <v>0.80069444444444449</v>
      </c>
      <c r="H11" s="355">
        <v>1</v>
      </c>
      <c r="I11" s="82">
        <v>10</v>
      </c>
      <c r="J11" s="624" t="s">
        <v>474</v>
      </c>
      <c r="K11" s="20">
        <f t="shared" si="0"/>
        <v>0.17793209876543212</v>
      </c>
    </row>
    <row r="12" spans="1:11" x14ac:dyDescent="0.3">
      <c r="A12" s="25">
        <v>10</v>
      </c>
      <c r="B12" s="303" t="s">
        <v>290</v>
      </c>
      <c r="C12" s="9">
        <v>1975</v>
      </c>
      <c r="D12" s="11">
        <v>50</v>
      </c>
      <c r="E12" s="94" t="s">
        <v>322</v>
      </c>
      <c r="F12" s="304" t="s">
        <v>49</v>
      </c>
      <c r="G12" s="97">
        <v>0.84097222222222223</v>
      </c>
      <c r="H12" s="355">
        <v>3</v>
      </c>
      <c r="I12" s="202">
        <v>8</v>
      </c>
      <c r="J12" s="51"/>
      <c r="K12" s="20">
        <f t="shared" si="0"/>
        <v>0.18688271604938272</v>
      </c>
    </row>
    <row r="13" spans="1:11" x14ac:dyDescent="0.3">
      <c r="A13" s="25">
        <v>11</v>
      </c>
      <c r="B13" s="303" t="s">
        <v>51</v>
      </c>
      <c r="C13" s="9">
        <v>1963</v>
      </c>
      <c r="D13" s="11">
        <v>62</v>
      </c>
      <c r="E13" s="311" t="s">
        <v>52</v>
      </c>
      <c r="F13" s="304" t="s">
        <v>61</v>
      </c>
      <c r="G13" s="97">
        <v>0.84583333333333333</v>
      </c>
      <c r="H13" s="355">
        <v>1</v>
      </c>
      <c r="I13" s="82">
        <v>10</v>
      </c>
      <c r="J13" s="51"/>
      <c r="K13" s="20">
        <f t="shared" si="0"/>
        <v>0.18796296296296297</v>
      </c>
    </row>
    <row r="14" spans="1:11" x14ac:dyDescent="0.3">
      <c r="A14" s="25">
        <v>12</v>
      </c>
      <c r="B14" s="305" t="s">
        <v>403</v>
      </c>
      <c r="C14" s="9">
        <v>2008</v>
      </c>
      <c r="D14" s="11">
        <v>17</v>
      </c>
      <c r="E14" s="312" t="s">
        <v>22</v>
      </c>
      <c r="F14" s="87" t="s">
        <v>381</v>
      </c>
      <c r="G14" s="98">
        <v>0.86805555555555558</v>
      </c>
      <c r="H14" s="355">
        <v>3</v>
      </c>
      <c r="I14" s="169">
        <v>8</v>
      </c>
      <c r="J14" s="51"/>
      <c r="K14" s="20">
        <f t="shared" si="0"/>
        <v>0.19290123456790123</v>
      </c>
    </row>
    <row r="15" spans="1:11" x14ac:dyDescent="0.3">
      <c r="A15" s="25">
        <v>13</v>
      </c>
      <c r="B15" s="303" t="s">
        <v>23</v>
      </c>
      <c r="C15" s="9">
        <v>1981</v>
      </c>
      <c r="D15" s="11">
        <v>44</v>
      </c>
      <c r="E15" s="88" t="s">
        <v>24</v>
      </c>
      <c r="F15" s="304" t="s">
        <v>28</v>
      </c>
      <c r="G15" s="323">
        <v>0.88124999999999998</v>
      </c>
      <c r="H15" s="355">
        <v>5</v>
      </c>
      <c r="I15" s="481">
        <v>6</v>
      </c>
      <c r="J15" s="51"/>
      <c r="K15" s="20">
        <f t="shared" si="0"/>
        <v>0.19583333333333333</v>
      </c>
    </row>
    <row r="16" spans="1:11" x14ac:dyDescent="0.3">
      <c r="A16" s="25">
        <v>14</v>
      </c>
      <c r="B16" s="303" t="s">
        <v>53</v>
      </c>
      <c r="C16" s="9">
        <v>1970</v>
      </c>
      <c r="D16" s="11">
        <v>55</v>
      </c>
      <c r="E16" s="94" t="s">
        <v>54</v>
      </c>
      <c r="F16" s="304" t="s">
        <v>49</v>
      </c>
      <c r="G16" s="97">
        <v>0.88472222222222219</v>
      </c>
      <c r="H16" s="355">
        <v>4</v>
      </c>
      <c r="I16" s="202">
        <v>7</v>
      </c>
      <c r="J16" s="51" t="s">
        <v>6</v>
      </c>
      <c r="K16" s="20">
        <f t="shared" si="0"/>
        <v>0.19660493827160494</v>
      </c>
    </row>
    <row r="17" spans="1:11" x14ac:dyDescent="0.3">
      <c r="A17" s="25">
        <v>15</v>
      </c>
      <c r="B17" s="303" t="s">
        <v>168</v>
      </c>
      <c r="C17" s="9">
        <v>1964</v>
      </c>
      <c r="D17" s="11">
        <v>61</v>
      </c>
      <c r="E17" s="93" t="s">
        <v>16</v>
      </c>
      <c r="F17" s="304" t="s">
        <v>61</v>
      </c>
      <c r="G17" s="97">
        <v>0.89930555555555558</v>
      </c>
      <c r="H17" s="355">
        <v>2</v>
      </c>
      <c r="I17" s="202">
        <v>9</v>
      </c>
      <c r="J17" s="51"/>
      <c r="K17" s="20">
        <f t="shared" si="0"/>
        <v>0.19984567901234568</v>
      </c>
    </row>
    <row r="18" spans="1:11" x14ac:dyDescent="0.3">
      <c r="A18" s="25">
        <v>16</v>
      </c>
      <c r="B18" s="306" t="s">
        <v>82</v>
      </c>
      <c r="C18" s="12">
        <v>1975</v>
      </c>
      <c r="D18" s="11">
        <v>50</v>
      </c>
      <c r="E18" s="93" t="s">
        <v>16</v>
      </c>
      <c r="F18" s="304" t="s">
        <v>96</v>
      </c>
      <c r="G18" s="97">
        <v>0.90555555555555556</v>
      </c>
      <c r="H18" s="355">
        <v>1</v>
      </c>
      <c r="I18" s="82">
        <v>10</v>
      </c>
      <c r="J18" s="51"/>
      <c r="K18" s="20">
        <f t="shared" si="0"/>
        <v>0.20123456790123456</v>
      </c>
    </row>
    <row r="19" spans="1:11" x14ac:dyDescent="0.3">
      <c r="A19" s="25">
        <v>17</v>
      </c>
      <c r="B19" s="310" t="s">
        <v>42</v>
      </c>
      <c r="C19" s="12">
        <v>1977</v>
      </c>
      <c r="D19" s="11">
        <v>48</v>
      </c>
      <c r="E19" s="93" t="s">
        <v>16</v>
      </c>
      <c r="F19" s="304" t="s">
        <v>28</v>
      </c>
      <c r="G19" s="98">
        <v>0.95347222222222228</v>
      </c>
      <c r="H19" s="355">
        <v>6</v>
      </c>
      <c r="I19" s="481">
        <v>5</v>
      </c>
      <c r="J19" s="51"/>
      <c r="K19" s="20">
        <f t="shared" si="0"/>
        <v>0.21188271604938272</v>
      </c>
    </row>
    <row r="20" spans="1:11" x14ac:dyDescent="0.3">
      <c r="A20" s="25">
        <v>18</v>
      </c>
      <c r="B20" s="306" t="s">
        <v>269</v>
      </c>
      <c r="C20" s="12">
        <v>1980</v>
      </c>
      <c r="D20" s="11">
        <v>45</v>
      </c>
      <c r="E20" s="92" t="s">
        <v>300</v>
      </c>
      <c r="F20" s="304" t="s">
        <v>80</v>
      </c>
      <c r="G20" s="98">
        <v>0.97152777777777777</v>
      </c>
      <c r="H20" s="355">
        <v>2</v>
      </c>
      <c r="I20" s="202">
        <v>9</v>
      </c>
      <c r="J20" s="51"/>
      <c r="K20" s="20">
        <f t="shared" si="0"/>
        <v>0.21589506172839507</v>
      </c>
    </row>
    <row r="21" spans="1:11" x14ac:dyDescent="0.3">
      <c r="A21" s="25">
        <v>19</v>
      </c>
      <c r="B21" s="305" t="s">
        <v>37</v>
      </c>
      <c r="C21" s="9">
        <v>1972</v>
      </c>
      <c r="D21" s="11">
        <v>53</v>
      </c>
      <c r="E21" s="307" t="s">
        <v>354</v>
      </c>
      <c r="F21" s="304" t="s">
        <v>49</v>
      </c>
      <c r="G21" s="97">
        <v>0.97986111111111107</v>
      </c>
      <c r="H21" s="355">
        <v>5</v>
      </c>
      <c r="I21" s="169">
        <v>6</v>
      </c>
      <c r="J21" s="51"/>
      <c r="K21" s="20">
        <f t="shared" si="0"/>
        <v>0.21774691358024689</v>
      </c>
    </row>
    <row r="22" spans="1:11" x14ac:dyDescent="0.3">
      <c r="A22" s="25">
        <v>20</v>
      </c>
      <c r="B22" s="310" t="s">
        <v>292</v>
      </c>
      <c r="C22" s="11">
        <v>1950</v>
      </c>
      <c r="D22" s="11">
        <v>75</v>
      </c>
      <c r="E22" s="96" t="s">
        <v>68</v>
      </c>
      <c r="F22" s="304" t="s">
        <v>67</v>
      </c>
      <c r="G22" s="98">
        <v>0.99444444444444446</v>
      </c>
      <c r="H22" s="355">
        <v>1</v>
      </c>
      <c r="I22" s="91">
        <v>10</v>
      </c>
      <c r="J22" s="51"/>
      <c r="K22" s="20">
        <f t="shared" si="0"/>
        <v>0.22098765432098766</v>
      </c>
    </row>
    <row r="23" spans="1:11" x14ac:dyDescent="0.3">
      <c r="A23" s="25">
        <v>21</v>
      </c>
      <c r="B23" s="303" t="s">
        <v>55</v>
      </c>
      <c r="C23" s="9">
        <v>1962</v>
      </c>
      <c r="D23" s="11">
        <v>63</v>
      </c>
      <c r="E23" s="88" t="s">
        <v>24</v>
      </c>
      <c r="F23" s="304" t="s">
        <v>61</v>
      </c>
      <c r="G23" s="97">
        <v>0.99791666666666667</v>
      </c>
      <c r="H23" s="355">
        <v>3</v>
      </c>
      <c r="I23" s="202">
        <v>8</v>
      </c>
      <c r="J23" s="51"/>
      <c r="K23" s="20">
        <f t="shared" si="0"/>
        <v>0.22175925925925927</v>
      </c>
    </row>
    <row r="24" spans="1:11" x14ac:dyDescent="0.3">
      <c r="A24" s="25">
        <v>22</v>
      </c>
      <c r="B24" s="92" t="s">
        <v>85</v>
      </c>
      <c r="C24" s="12">
        <v>1972</v>
      </c>
      <c r="D24" s="11">
        <v>53</v>
      </c>
      <c r="E24" s="95" t="s">
        <v>22</v>
      </c>
      <c r="F24" s="304" t="s">
        <v>96</v>
      </c>
      <c r="G24" s="100" t="s">
        <v>88</v>
      </c>
      <c r="H24" s="355">
        <v>2</v>
      </c>
      <c r="I24" s="202">
        <v>9</v>
      </c>
      <c r="J24" s="51"/>
      <c r="K24" s="20">
        <f t="shared" si="0"/>
        <v>0.23194444444444443</v>
      </c>
    </row>
    <row r="25" spans="1:11" x14ac:dyDescent="0.3">
      <c r="A25" s="25">
        <v>23</v>
      </c>
      <c r="B25" s="306" t="s">
        <v>70</v>
      </c>
      <c r="C25" s="12">
        <v>1949</v>
      </c>
      <c r="D25" s="11">
        <v>76</v>
      </c>
      <c r="E25" s="92" t="s">
        <v>46</v>
      </c>
      <c r="F25" s="304" t="s">
        <v>67</v>
      </c>
      <c r="G25" s="100" t="s">
        <v>243</v>
      </c>
      <c r="H25" s="22" t="s">
        <v>379</v>
      </c>
      <c r="I25" s="202">
        <v>9</v>
      </c>
      <c r="J25" s="51"/>
      <c r="K25" s="20">
        <f t="shared" si="0"/>
        <v>0.23472222222222219</v>
      </c>
    </row>
    <row r="26" spans="1:11" x14ac:dyDescent="0.3">
      <c r="A26" s="25">
        <v>24</v>
      </c>
      <c r="B26" s="310" t="s">
        <v>87</v>
      </c>
      <c r="C26" s="11">
        <v>1973</v>
      </c>
      <c r="D26" s="11">
        <v>52</v>
      </c>
      <c r="E26" s="93" t="s">
        <v>16</v>
      </c>
      <c r="F26" s="304" t="s">
        <v>96</v>
      </c>
      <c r="G26" s="100" t="s">
        <v>270</v>
      </c>
      <c r="H26" s="355">
        <v>3</v>
      </c>
      <c r="I26" s="202">
        <v>8</v>
      </c>
      <c r="J26" s="51"/>
      <c r="K26" s="20">
        <f t="shared" si="0"/>
        <v>0.24691358024691359</v>
      </c>
    </row>
    <row r="27" spans="1:11" x14ac:dyDescent="0.3">
      <c r="A27" s="25">
        <v>25</v>
      </c>
      <c r="B27" s="303" t="s">
        <v>311</v>
      </c>
      <c r="C27" s="9">
        <v>1967</v>
      </c>
      <c r="D27" s="11">
        <v>58</v>
      </c>
      <c r="E27" s="88" t="s">
        <v>24</v>
      </c>
      <c r="F27" s="304" t="s">
        <v>49</v>
      </c>
      <c r="G27" s="100" t="s">
        <v>334</v>
      </c>
      <c r="H27" s="355">
        <v>6</v>
      </c>
      <c r="I27" s="202">
        <v>5</v>
      </c>
      <c r="J27" s="51"/>
      <c r="K27" s="20">
        <f t="shared" si="0"/>
        <v>0.26419753086419751</v>
      </c>
    </row>
    <row r="28" spans="1:11" x14ac:dyDescent="0.3">
      <c r="A28" s="25">
        <v>26</v>
      </c>
      <c r="B28" s="312" t="s">
        <v>72</v>
      </c>
      <c r="C28" s="12">
        <v>1945</v>
      </c>
      <c r="D28" s="11">
        <v>80</v>
      </c>
      <c r="E28" s="360" t="s">
        <v>16</v>
      </c>
      <c r="F28" s="12" t="s">
        <v>67</v>
      </c>
      <c r="G28" s="100" t="s">
        <v>255</v>
      </c>
      <c r="H28" s="22" t="s">
        <v>377</v>
      </c>
      <c r="I28" s="169">
        <v>8</v>
      </c>
      <c r="J28" s="51"/>
      <c r="K28" s="20">
        <f t="shared" si="0"/>
        <v>0.29675925925925928</v>
      </c>
    </row>
    <row r="29" spans="1:11" x14ac:dyDescent="0.3">
      <c r="A29" s="25">
        <v>27</v>
      </c>
      <c r="B29" s="306" t="s">
        <v>77</v>
      </c>
      <c r="C29" s="12">
        <v>2001</v>
      </c>
      <c r="D29" s="10">
        <v>24</v>
      </c>
      <c r="E29" s="93" t="s">
        <v>16</v>
      </c>
      <c r="F29" s="304" t="s">
        <v>75</v>
      </c>
      <c r="G29" s="100" t="s">
        <v>255</v>
      </c>
      <c r="H29" s="355">
        <v>1</v>
      </c>
      <c r="I29" s="91">
        <v>10</v>
      </c>
      <c r="J29" s="51"/>
      <c r="K29" s="20">
        <f t="shared" si="0"/>
        <v>0.29675925925925928</v>
      </c>
    </row>
    <row r="30" spans="1:11" x14ac:dyDescent="0.3">
      <c r="I30" s="345"/>
    </row>
    <row r="31" spans="1:11" x14ac:dyDescent="0.3">
      <c r="I31" s="345"/>
    </row>
    <row r="32" spans="1:11" x14ac:dyDescent="0.3">
      <c r="D32" s="49">
        <v>1</v>
      </c>
      <c r="E32" s="353" t="s">
        <v>24</v>
      </c>
      <c r="F32" s="49"/>
      <c r="G32" s="352">
        <f>SUM(G5+G11+G15)</f>
        <v>2.3944444444444444</v>
      </c>
      <c r="I32" s="345"/>
    </row>
    <row r="33" spans="4:7" x14ac:dyDescent="0.3">
      <c r="D33" s="49">
        <v>2</v>
      </c>
      <c r="E33" s="354" t="s">
        <v>16</v>
      </c>
      <c r="F33" s="49"/>
      <c r="G33" s="352">
        <f>SUM(G7+G10+G17)</f>
        <v>2.4090277777777778</v>
      </c>
    </row>
  </sheetData>
  <mergeCells count="1">
    <mergeCell ref="A1:K1"/>
  </mergeCells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14D17-185D-42C4-BCBA-23199CCA2BB9}">
  <dimension ref="A1:Q115"/>
  <sheetViews>
    <sheetView workbookViewId="0">
      <selection activeCell="K82" sqref="K82"/>
    </sheetView>
  </sheetViews>
  <sheetFormatPr defaultRowHeight="14.4" x14ac:dyDescent="0.3"/>
  <cols>
    <col min="1" max="1" width="2.6640625" style="378" customWidth="1"/>
    <col min="2" max="2" width="17.109375" style="213" customWidth="1"/>
    <col min="3" max="3" width="3.6640625" style="378" customWidth="1"/>
    <col min="4" max="4" width="4.6640625" style="379" customWidth="1"/>
    <col min="5" max="5" width="5.6640625" style="214" customWidth="1"/>
    <col min="6" max="6" width="4.6640625" style="398" customWidth="1"/>
    <col min="7" max="7" width="2.6640625" style="399" customWidth="1"/>
    <col min="8" max="8" width="4.5546875" style="378" customWidth="1"/>
    <col min="9" max="9" width="0.6640625" style="213" customWidth="1"/>
    <col min="10" max="10" width="2.6640625" style="398" customWidth="1"/>
    <col min="11" max="11" width="17.44140625" style="213" customWidth="1"/>
    <col min="12" max="12" width="3.6640625" style="378" customWidth="1"/>
    <col min="13" max="13" width="4.6640625" style="379" customWidth="1"/>
    <col min="14" max="14" width="5.6640625" style="214" customWidth="1"/>
    <col min="15" max="15" width="4.6640625" style="378" customWidth="1"/>
    <col min="16" max="16" width="2.6640625" style="399" customWidth="1"/>
    <col min="17" max="17" width="5.109375" style="378" customWidth="1"/>
  </cols>
  <sheetData>
    <row r="1" spans="1:17" ht="18" thickBot="1" x14ac:dyDescent="0.35">
      <c r="A1" s="729" t="s">
        <v>399</v>
      </c>
      <c r="B1" s="730"/>
      <c r="C1" s="730"/>
      <c r="D1" s="730"/>
      <c r="E1" s="730"/>
      <c r="F1" s="730"/>
      <c r="G1" s="730"/>
      <c r="H1" s="730"/>
      <c r="I1" s="730"/>
      <c r="J1" s="730"/>
      <c r="K1" s="730"/>
      <c r="L1" s="730"/>
      <c r="M1" s="730"/>
      <c r="N1" s="730"/>
      <c r="O1" s="730"/>
      <c r="P1" s="730"/>
      <c r="Q1" s="731"/>
    </row>
    <row r="2" spans="1:17" x14ac:dyDescent="0.3">
      <c r="A2" s="709" t="s">
        <v>111</v>
      </c>
      <c r="B2" s="732"/>
      <c r="C2" s="732"/>
      <c r="D2" s="732"/>
      <c r="E2" s="732"/>
      <c r="F2" s="732"/>
      <c r="G2" s="732"/>
      <c r="H2" s="733"/>
      <c r="I2" s="167"/>
      <c r="J2" s="709" t="s">
        <v>112</v>
      </c>
      <c r="K2" s="710"/>
      <c r="L2" s="710"/>
      <c r="M2" s="710"/>
      <c r="N2" s="710"/>
      <c r="O2" s="710"/>
      <c r="P2" s="710"/>
      <c r="Q2" s="711"/>
    </row>
    <row r="3" spans="1:17" ht="15" thickBot="1" x14ac:dyDescent="0.35">
      <c r="A3" s="437" t="s">
        <v>113</v>
      </c>
      <c r="B3" s="438" t="s">
        <v>114</v>
      </c>
      <c r="C3" s="439" t="s">
        <v>375</v>
      </c>
      <c r="D3" s="439" t="s">
        <v>3</v>
      </c>
      <c r="E3" s="440" t="s">
        <v>106</v>
      </c>
      <c r="F3" s="439" t="s">
        <v>115</v>
      </c>
      <c r="G3" s="441" t="s">
        <v>400</v>
      </c>
      <c r="H3" s="442" t="s">
        <v>108</v>
      </c>
      <c r="I3" s="216"/>
      <c r="J3" s="437" t="s">
        <v>113</v>
      </c>
      <c r="K3" s="438" t="s">
        <v>114</v>
      </c>
      <c r="L3" s="439" t="s">
        <v>375</v>
      </c>
      <c r="M3" s="439" t="s">
        <v>3</v>
      </c>
      <c r="N3" s="440" t="s">
        <v>106</v>
      </c>
      <c r="O3" s="439" t="s">
        <v>115</v>
      </c>
      <c r="P3" s="441" t="s">
        <v>400</v>
      </c>
      <c r="Q3" s="442" t="s">
        <v>108</v>
      </c>
    </row>
    <row r="4" spans="1:17" ht="14.1" customHeight="1" x14ac:dyDescent="0.3">
      <c r="A4" s="434">
        <v>1</v>
      </c>
      <c r="B4" s="435" t="s">
        <v>397</v>
      </c>
      <c r="C4" s="373">
        <f>SUM(2025-D4)</f>
        <v>32</v>
      </c>
      <c r="D4" s="380">
        <v>1993</v>
      </c>
      <c r="E4" s="436">
        <v>0.59375</v>
      </c>
      <c r="F4" s="373">
        <v>2014</v>
      </c>
      <c r="G4" s="416">
        <f t="shared" ref="G4:G28" si="0">SUM(F4-D4)</f>
        <v>21</v>
      </c>
      <c r="H4" s="413" t="s">
        <v>118</v>
      </c>
      <c r="I4" s="170"/>
      <c r="J4" s="443">
        <v>1</v>
      </c>
      <c r="K4" s="177" t="s">
        <v>117</v>
      </c>
      <c r="L4" s="383">
        <f>SUM(2025-M4)</f>
        <v>66</v>
      </c>
      <c r="M4" s="367">
        <v>1959</v>
      </c>
      <c r="N4" s="178">
        <v>0.62222222222222223</v>
      </c>
      <c r="O4" s="383">
        <v>1995</v>
      </c>
      <c r="P4" s="390">
        <f t="shared" ref="P4:P28" si="1">SUM(O4-M4)</f>
        <v>36</v>
      </c>
      <c r="Q4" s="402" t="s">
        <v>118</v>
      </c>
    </row>
    <row r="5" spans="1:17" ht="14.1" customHeight="1" x14ac:dyDescent="0.3">
      <c r="A5" s="427">
        <v>2</v>
      </c>
      <c r="B5" s="171" t="s">
        <v>40</v>
      </c>
      <c r="C5" s="364">
        <f t="shared" ref="C5:C28" si="2">SUM(2025-D5)</f>
        <v>52</v>
      </c>
      <c r="D5" s="365">
        <v>1973</v>
      </c>
      <c r="E5" s="172">
        <v>0.60138888888888886</v>
      </c>
      <c r="F5" s="364">
        <v>1997</v>
      </c>
      <c r="G5" s="389">
        <f t="shared" si="0"/>
        <v>24</v>
      </c>
      <c r="H5" s="400" t="s">
        <v>118</v>
      </c>
      <c r="I5" s="170"/>
      <c r="J5" s="444">
        <v>2</v>
      </c>
      <c r="K5" s="171" t="s">
        <v>119</v>
      </c>
      <c r="L5" s="364">
        <f t="shared" ref="L5:L28" si="3">SUM(2025-M5)</f>
        <v>54</v>
      </c>
      <c r="M5" s="365">
        <v>1971</v>
      </c>
      <c r="N5" s="172">
        <v>0.62430555555555556</v>
      </c>
      <c r="O5" s="364">
        <v>2001</v>
      </c>
      <c r="P5" s="389">
        <f t="shared" si="1"/>
        <v>30</v>
      </c>
      <c r="Q5" s="400" t="s">
        <v>118</v>
      </c>
    </row>
    <row r="6" spans="1:17" ht="14.1" customHeight="1" x14ac:dyDescent="0.3">
      <c r="A6" s="427">
        <v>3</v>
      </c>
      <c r="B6" s="171" t="s">
        <v>120</v>
      </c>
      <c r="C6" s="364">
        <f t="shared" si="2"/>
        <v>38</v>
      </c>
      <c r="D6" s="365">
        <v>1987</v>
      </c>
      <c r="E6" s="172">
        <v>0.60625000000000007</v>
      </c>
      <c r="F6" s="364">
        <v>2011</v>
      </c>
      <c r="G6" s="389">
        <f t="shared" si="0"/>
        <v>24</v>
      </c>
      <c r="H6" s="400" t="s">
        <v>118</v>
      </c>
      <c r="I6" s="170"/>
      <c r="J6" s="444">
        <v>3</v>
      </c>
      <c r="K6" s="171" t="s">
        <v>51</v>
      </c>
      <c r="L6" s="364">
        <f t="shared" si="3"/>
        <v>62</v>
      </c>
      <c r="M6" s="365">
        <v>1963</v>
      </c>
      <c r="N6" s="172">
        <v>0.62708333333333333</v>
      </c>
      <c r="O6" s="364">
        <v>1997</v>
      </c>
      <c r="P6" s="389">
        <f t="shared" si="1"/>
        <v>34</v>
      </c>
      <c r="Q6" s="400" t="s">
        <v>118</v>
      </c>
    </row>
    <row r="7" spans="1:17" ht="14.1" customHeight="1" x14ac:dyDescent="0.3">
      <c r="A7" s="427">
        <v>4</v>
      </c>
      <c r="B7" s="171" t="s">
        <v>121</v>
      </c>
      <c r="C7" s="364">
        <f t="shared" si="2"/>
        <v>39</v>
      </c>
      <c r="D7" s="365">
        <v>1986</v>
      </c>
      <c r="E7" s="172">
        <v>0.61041666666666672</v>
      </c>
      <c r="F7" s="364">
        <v>2006</v>
      </c>
      <c r="G7" s="389">
        <f t="shared" si="0"/>
        <v>20</v>
      </c>
      <c r="H7" s="400" t="s">
        <v>118</v>
      </c>
      <c r="I7" s="170"/>
      <c r="J7" s="444">
        <v>4</v>
      </c>
      <c r="K7" s="171" t="s">
        <v>40</v>
      </c>
      <c r="L7" s="364">
        <f t="shared" si="3"/>
        <v>52</v>
      </c>
      <c r="M7" s="365">
        <v>1973</v>
      </c>
      <c r="N7" s="172">
        <v>0.62777777777777777</v>
      </c>
      <c r="O7" s="364">
        <v>2003</v>
      </c>
      <c r="P7" s="389">
        <f t="shared" si="1"/>
        <v>30</v>
      </c>
      <c r="Q7" s="400" t="s">
        <v>118</v>
      </c>
    </row>
    <row r="8" spans="1:17" ht="14.1" customHeight="1" thickBot="1" x14ac:dyDescent="0.35">
      <c r="A8" s="427">
        <v>5</v>
      </c>
      <c r="B8" s="171" t="s">
        <v>119</v>
      </c>
      <c r="C8" s="364">
        <f t="shared" si="2"/>
        <v>54</v>
      </c>
      <c r="D8" s="365">
        <v>1971</v>
      </c>
      <c r="E8" s="172">
        <v>0.61111111111111105</v>
      </c>
      <c r="F8" s="364">
        <v>1997</v>
      </c>
      <c r="G8" s="389">
        <f t="shared" si="0"/>
        <v>26</v>
      </c>
      <c r="H8" s="400" t="s">
        <v>118</v>
      </c>
      <c r="I8" s="170"/>
      <c r="J8" s="445">
        <v>5</v>
      </c>
      <c r="K8" s="186" t="s">
        <v>122</v>
      </c>
      <c r="L8" s="371">
        <f t="shared" si="3"/>
        <v>50</v>
      </c>
      <c r="M8" s="372">
        <v>1975</v>
      </c>
      <c r="N8" s="188">
        <v>0.63541666666666663</v>
      </c>
      <c r="O8" s="371">
        <v>2014</v>
      </c>
      <c r="P8" s="395">
        <f t="shared" si="1"/>
        <v>39</v>
      </c>
      <c r="Q8" s="409" t="s">
        <v>118</v>
      </c>
    </row>
    <row r="9" spans="1:17" ht="14.1" customHeight="1" thickBot="1" x14ac:dyDescent="0.35">
      <c r="A9" s="428">
        <v>6</v>
      </c>
      <c r="B9" s="173" t="s">
        <v>123</v>
      </c>
      <c r="C9" s="385">
        <f t="shared" si="2"/>
        <v>33</v>
      </c>
      <c r="D9" s="366">
        <v>1992</v>
      </c>
      <c r="E9" s="174">
        <v>0.61597222222222225</v>
      </c>
      <c r="F9" s="385">
        <v>2012</v>
      </c>
      <c r="G9" s="369">
        <f t="shared" si="0"/>
        <v>20</v>
      </c>
      <c r="H9" s="401" t="s">
        <v>118</v>
      </c>
      <c r="I9" s="170"/>
      <c r="J9" s="446">
        <v>6</v>
      </c>
      <c r="K9" s="189" t="s">
        <v>124</v>
      </c>
      <c r="L9" s="373">
        <f t="shared" si="3"/>
        <v>63</v>
      </c>
      <c r="M9" s="380">
        <v>1962</v>
      </c>
      <c r="N9" s="190">
        <v>0.63680555555555551</v>
      </c>
      <c r="O9" s="373">
        <v>1994</v>
      </c>
      <c r="P9" s="416">
        <f t="shared" si="1"/>
        <v>32</v>
      </c>
      <c r="Q9" s="413" t="s">
        <v>118</v>
      </c>
    </row>
    <row r="10" spans="1:17" ht="14.1" customHeight="1" x14ac:dyDescent="0.3">
      <c r="A10" s="429">
        <v>7</v>
      </c>
      <c r="B10" s="177" t="s">
        <v>125</v>
      </c>
      <c r="C10" s="383">
        <f t="shared" si="2"/>
        <v>40</v>
      </c>
      <c r="D10" s="367">
        <v>1985</v>
      </c>
      <c r="E10" s="178">
        <v>0.61805555555555558</v>
      </c>
      <c r="F10" s="383">
        <v>2003</v>
      </c>
      <c r="G10" s="390">
        <f t="shared" si="0"/>
        <v>18</v>
      </c>
      <c r="H10" s="402" t="s">
        <v>118</v>
      </c>
      <c r="I10" s="170"/>
      <c r="J10" s="444">
        <v>7</v>
      </c>
      <c r="K10" s="171" t="s">
        <v>126</v>
      </c>
      <c r="L10" s="364">
        <f t="shared" si="3"/>
        <v>43</v>
      </c>
      <c r="M10" s="365">
        <v>1982</v>
      </c>
      <c r="N10" s="172">
        <v>0.63958333333333328</v>
      </c>
      <c r="O10" s="364">
        <v>2019</v>
      </c>
      <c r="P10" s="389">
        <f t="shared" si="1"/>
        <v>37</v>
      </c>
      <c r="Q10" s="400" t="s">
        <v>118</v>
      </c>
    </row>
    <row r="11" spans="1:17" ht="14.1" customHeight="1" x14ac:dyDescent="0.3">
      <c r="A11" s="427">
        <v>8</v>
      </c>
      <c r="B11" s="171" t="s">
        <v>127</v>
      </c>
      <c r="C11" s="364">
        <f t="shared" si="2"/>
        <v>45</v>
      </c>
      <c r="D11" s="365">
        <v>1980</v>
      </c>
      <c r="E11" s="172">
        <v>0.63402777777777775</v>
      </c>
      <c r="F11" s="364">
        <v>2007</v>
      </c>
      <c r="G11" s="389">
        <f t="shared" si="0"/>
        <v>27</v>
      </c>
      <c r="H11" s="400" t="s">
        <v>118</v>
      </c>
      <c r="I11" s="170"/>
      <c r="J11" s="444">
        <v>8</v>
      </c>
      <c r="K11" s="171" t="s">
        <v>25</v>
      </c>
      <c r="L11" s="364">
        <f t="shared" si="3"/>
        <v>44</v>
      </c>
      <c r="M11" s="365">
        <v>1981</v>
      </c>
      <c r="N11" s="172">
        <v>0.64513888888888882</v>
      </c>
      <c r="O11" s="364">
        <v>2019</v>
      </c>
      <c r="P11" s="389">
        <f t="shared" si="1"/>
        <v>38</v>
      </c>
      <c r="Q11" s="400" t="s">
        <v>118</v>
      </c>
    </row>
    <row r="12" spans="1:17" ht="14.1" customHeight="1" x14ac:dyDescent="0.3">
      <c r="A12" s="427">
        <v>9</v>
      </c>
      <c r="B12" s="171" t="s">
        <v>128</v>
      </c>
      <c r="C12" s="364">
        <f t="shared" si="2"/>
        <v>34</v>
      </c>
      <c r="D12" s="365">
        <v>1991</v>
      </c>
      <c r="E12" s="172">
        <v>0.63402777777777775</v>
      </c>
      <c r="F12" s="364">
        <v>2008</v>
      </c>
      <c r="G12" s="389">
        <f t="shared" si="0"/>
        <v>17</v>
      </c>
      <c r="H12" s="400" t="s">
        <v>118</v>
      </c>
      <c r="I12" s="170"/>
      <c r="J12" s="444">
        <v>9</v>
      </c>
      <c r="K12" s="171" t="s">
        <v>129</v>
      </c>
      <c r="L12" s="364">
        <f t="shared" si="3"/>
        <v>41</v>
      </c>
      <c r="M12" s="365">
        <v>1984</v>
      </c>
      <c r="N12" s="172">
        <v>0.64722222222222225</v>
      </c>
      <c r="O12" s="364">
        <v>2019</v>
      </c>
      <c r="P12" s="389">
        <f t="shared" si="1"/>
        <v>35</v>
      </c>
      <c r="Q12" s="400" t="s">
        <v>118</v>
      </c>
    </row>
    <row r="13" spans="1:17" ht="14.1" customHeight="1" x14ac:dyDescent="0.3">
      <c r="A13" s="427">
        <v>10</v>
      </c>
      <c r="B13" s="180" t="s">
        <v>130</v>
      </c>
      <c r="C13" s="364">
        <f t="shared" si="2"/>
        <v>34</v>
      </c>
      <c r="D13" s="365">
        <v>1991</v>
      </c>
      <c r="E13" s="172">
        <v>0.63680555555555551</v>
      </c>
      <c r="F13" s="364">
        <v>2012</v>
      </c>
      <c r="G13" s="389">
        <f t="shared" si="0"/>
        <v>21</v>
      </c>
      <c r="H13" s="400" t="s">
        <v>118</v>
      </c>
      <c r="I13" s="170"/>
      <c r="J13" s="444">
        <v>10</v>
      </c>
      <c r="K13" s="171" t="s">
        <v>131</v>
      </c>
      <c r="L13" s="364">
        <f t="shared" si="3"/>
        <v>45</v>
      </c>
      <c r="M13" s="365">
        <v>1980</v>
      </c>
      <c r="N13" s="172">
        <v>0.65069444444444446</v>
      </c>
      <c r="O13" s="364">
        <v>2015</v>
      </c>
      <c r="P13" s="389">
        <f t="shared" si="1"/>
        <v>35</v>
      </c>
      <c r="Q13" s="400" t="s">
        <v>118</v>
      </c>
    </row>
    <row r="14" spans="1:17" ht="14.1" customHeight="1" x14ac:dyDescent="0.3">
      <c r="A14" s="427">
        <v>11</v>
      </c>
      <c r="B14" s="171" t="s">
        <v>43</v>
      </c>
      <c r="C14" s="364">
        <f t="shared" si="2"/>
        <v>47</v>
      </c>
      <c r="D14" s="365">
        <v>1978</v>
      </c>
      <c r="E14" s="172">
        <v>0.6381944444444444</v>
      </c>
      <c r="F14" s="364">
        <v>1997</v>
      </c>
      <c r="G14" s="389">
        <f t="shared" si="0"/>
        <v>19</v>
      </c>
      <c r="H14" s="400" t="s">
        <v>118</v>
      </c>
      <c r="I14" s="170"/>
      <c r="J14" s="444">
        <v>11</v>
      </c>
      <c r="K14" s="171" t="s">
        <v>17</v>
      </c>
      <c r="L14" s="364">
        <f t="shared" si="3"/>
        <v>40</v>
      </c>
      <c r="M14" s="365">
        <v>1985</v>
      </c>
      <c r="N14" s="172">
        <v>0.65555555555555556</v>
      </c>
      <c r="O14" s="364">
        <v>2021</v>
      </c>
      <c r="P14" s="389">
        <f t="shared" si="1"/>
        <v>36</v>
      </c>
      <c r="Q14" s="400" t="s">
        <v>118</v>
      </c>
    </row>
    <row r="15" spans="1:17" ht="14.1" customHeight="1" x14ac:dyDescent="0.3">
      <c r="A15" s="427">
        <v>12</v>
      </c>
      <c r="B15" s="180" t="s">
        <v>132</v>
      </c>
      <c r="C15" s="364">
        <f t="shared" si="2"/>
        <v>26</v>
      </c>
      <c r="D15" s="365">
        <v>1999</v>
      </c>
      <c r="E15" s="172">
        <v>0.6381944444444444</v>
      </c>
      <c r="F15" s="364">
        <v>2016</v>
      </c>
      <c r="G15" s="389">
        <f t="shared" si="0"/>
        <v>17</v>
      </c>
      <c r="H15" s="403"/>
      <c r="I15" s="170"/>
      <c r="J15" s="444">
        <v>12</v>
      </c>
      <c r="K15" s="171" t="s">
        <v>59</v>
      </c>
      <c r="L15" s="364">
        <f t="shared" si="3"/>
        <v>55</v>
      </c>
      <c r="M15" s="365">
        <v>1970</v>
      </c>
      <c r="N15" s="172">
        <v>0.65694444444444444</v>
      </c>
      <c r="O15" s="364">
        <v>2001</v>
      </c>
      <c r="P15" s="389">
        <f t="shared" si="1"/>
        <v>31</v>
      </c>
      <c r="Q15" s="400" t="s">
        <v>118</v>
      </c>
    </row>
    <row r="16" spans="1:17" ht="14.1" customHeight="1" x14ac:dyDescent="0.3">
      <c r="A16" s="427">
        <v>13</v>
      </c>
      <c r="B16" s="171" t="s">
        <v>134</v>
      </c>
      <c r="C16" s="364">
        <f t="shared" si="2"/>
        <v>34</v>
      </c>
      <c r="D16" s="365">
        <v>1991</v>
      </c>
      <c r="E16" s="172">
        <v>0.63888888888888895</v>
      </c>
      <c r="F16" s="364">
        <v>2008</v>
      </c>
      <c r="G16" s="389">
        <f t="shared" si="0"/>
        <v>17</v>
      </c>
      <c r="H16" s="400" t="s">
        <v>118</v>
      </c>
      <c r="I16" s="170"/>
      <c r="J16" s="444">
        <v>13</v>
      </c>
      <c r="K16" s="171" t="s">
        <v>133</v>
      </c>
      <c r="L16" s="364">
        <f t="shared" si="3"/>
        <v>62</v>
      </c>
      <c r="M16" s="365">
        <v>1963</v>
      </c>
      <c r="N16" s="172">
        <v>0.66041666666666665</v>
      </c>
      <c r="O16" s="364">
        <v>1997</v>
      </c>
      <c r="P16" s="389">
        <f t="shared" si="1"/>
        <v>34</v>
      </c>
      <c r="Q16" s="400" t="s">
        <v>118</v>
      </c>
    </row>
    <row r="17" spans="1:17" ht="14.1" customHeight="1" x14ac:dyDescent="0.3">
      <c r="A17" s="427">
        <v>14</v>
      </c>
      <c r="B17" s="171" t="s">
        <v>136</v>
      </c>
      <c r="C17" s="364">
        <f t="shared" si="2"/>
        <v>46</v>
      </c>
      <c r="D17" s="365">
        <v>1979</v>
      </c>
      <c r="E17" s="172">
        <v>0.63958333333333328</v>
      </c>
      <c r="F17" s="364">
        <v>1997</v>
      </c>
      <c r="G17" s="389">
        <f t="shared" si="0"/>
        <v>18</v>
      </c>
      <c r="H17" s="400" t="s">
        <v>118</v>
      </c>
      <c r="I17" s="170"/>
      <c r="J17" s="444">
        <v>14</v>
      </c>
      <c r="K17" s="180" t="s">
        <v>135</v>
      </c>
      <c r="L17" s="364">
        <f t="shared" si="3"/>
        <v>44</v>
      </c>
      <c r="M17" s="365">
        <v>1981</v>
      </c>
      <c r="N17" s="172">
        <v>0.66041666666666665</v>
      </c>
      <c r="O17" s="364">
        <v>2011</v>
      </c>
      <c r="P17" s="389">
        <f t="shared" si="1"/>
        <v>30</v>
      </c>
      <c r="Q17" s="400" t="s">
        <v>118</v>
      </c>
    </row>
    <row r="18" spans="1:17" ht="14.1" customHeight="1" x14ac:dyDescent="0.3">
      <c r="A18" s="427">
        <v>15</v>
      </c>
      <c r="B18" s="171" t="s">
        <v>138</v>
      </c>
      <c r="C18" s="364">
        <f t="shared" si="2"/>
        <v>45</v>
      </c>
      <c r="D18" s="365">
        <v>1980</v>
      </c>
      <c r="E18" s="172">
        <v>0.63958333333333328</v>
      </c>
      <c r="F18" s="364">
        <v>1998</v>
      </c>
      <c r="G18" s="389">
        <f t="shared" si="0"/>
        <v>18</v>
      </c>
      <c r="H18" s="400" t="s">
        <v>118</v>
      </c>
      <c r="I18" s="170"/>
      <c r="J18" s="444">
        <v>15</v>
      </c>
      <c r="K18" s="171" t="s">
        <v>137</v>
      </c>
      <c r="L18" s="364">
        <f t="shared" si="3"/>
        <v>56</v>
      </c>
      <c r="M18" s="365">
        <v>1969</v>
      </c>
      <c r="N18" s="172">
        <v>0.66319444444444442</v>
      </c>
      <c r="O18" s="364">
        <v>2005</v>
      </c>
      <c r="P18" s="389">
        <f t="shared" si="1"/>
        <v>36</v>
      </c>
      <c r="Q18" s="400" t="s">
        <v>118</v>
      </c>
    </row>
    <row r="19" spans="1:17" ht="14.1" customHeight="1" x14ac:dyDescent="0.3">
      <c r="A19" s="427">
        <v>16</v>
      </c>
      <c r="B19" s="180" t="s">
        <v>140</v>
      </c>
      <c r="C19" s="364">
        <f t="shared" si="2"/>
        <v>31</v>
      </c>
      <c r="D19" s="365">
        <v>1994</v>
      </c>
      <c r="E19" s="172">
        <v>0.64236111111111105</v>
      </c>
      <c r="F19" s="364">
        <v>2012</v>
      </c>
      <c r="G19" s="389">
        <f t="shared" si="0"/>
        <v>18</v>
      </c>
      <c r="H19" s="400" t="s">
        <v>118</v>
      </c>
      <c r="I19" s="170"/>
      <c r="J19" s="444">
        <v>16</v>
      </c>
      <c r="K19" s="180" t="s">
        <v>139</v>
      </c>
      <c r="L19" s="364">
        <f t="shared" si="3"/>
        <v>49</v>
      </c>
      <c r="M19" s="365">
        <v>1976</v>
      </c>
      <c r="N19" s="172">
        <v>0.66319444444444442</v>
      </c>
      <c r="O19" s="364">
        <v>2014</v>
      </c>
      <c r="P19" s="389">
        <f t="shared" si="1"/>
        <v>38</v>
      </c>
      <c r="Q19" s="400" t="s">
        <v>118</v>
      </c>
    </row>
    <row r="20" spans="1:17" ht="14.1" customHeight="1" x14ac:dyDescent="0.3">
      <c r="A20" s="427">
        <v>17</v>
      </c>
      <c r="B20" s="171" t="s">
        <v>64</v>
      </c>
      <c r="C20" s="364">
        <f t="shared" si="2"/>
        <v>43</v>
      </c>
      <c r="D20" s="365">
        <v>1982</v>
      </c>
      <c r="E20" s="172">
        <v>0.6430555555555556</v>
      </c>
      <c r="F20" s="364">
        <v>2007</v>
      </c>
      <c r="G20" s="389">
        <f t="shared" si="0"/>
        <v>25</v>
      </c>
      <c r="H20" s="400" t="s">
        <v>118</v>
      </c>
      <c r="I20" s="170"/>
      <c r="J20" s="444">
        <v>17</v>
      </c>
      <c r="K20" s="180" t="s">
        <v>141</v>
      </c>
      <c r="L20" s="364">
        <f t="shared" si="3"/>
        <v>43</v>
      </c>
      <c r="M20" s="365">
        <v>1982</v>
      </c>
      <c r="N20" s="172">
        <v>0.66319444444444442</v>
      </c>
      <c r="O20" s="364">
        <v>2015</v>
      </c>
      <c r="P20" s="389">
        <f t="shared" si="1"/>
        <v>33</v>
      </c>
      <c r="Q20" s="400" t="s">
        <v>118</v>
      </c>
    </row>
    <row r="21" spans="1:17" ht="14.1" customHeight="1" x14ac:dyDescent="0.3">
      <c r="A21" s="427">
        <v>18</v>
      </c>
      <c r="B21" s="181" t="s">
        <v>142</v>
      </c>
      <c r="C21" s="364">
        <f t="shared" si="2"/>
        <v>30</v>
      </c>
      <c r="D21" s="365">
        <v>1995</v>
      </c>
      <c r="E21" s="172">
        <v>0.64513888888888882</v>
      </c>
      <c r="F21" s="364">
        <v>2016</v>
      </c>
      <c r="G21" s="389">
        <f t="shared" si="0"/>
        <v>21</v>
      </c>
      <c r="H21" s="400" t="s">
        <v>118</v>
      </c>
      <c r="I21" s="170"/>
      <c r="J21" s="444">
        <v>18</v>
      </c>
      <c r="K21" s="180" t="s">
        <v>143</v>
      </c>
      <c r="L21" s="364">
        <f t="shared" si="3"/>
        <v>41</v>
      </c>
      <c r="M21" s="365">
        <v>1984</v>
      </c>
      <c r="N21" s="172">
        <v>0.6645833333333333</v>
      </c>
      <c r="O21" s="364">
        <v>2014</v>
      </c>
      <c r="P21" s="389">
        <f t="shared" si="1"/>
        <v>30</v>
      </c>
      <c r="Q21" s="400" t="s">
        <v>118</v>
      </c>
    </row>
    <row r="22" spans="1:17" ht="14.1" customHeight="1" x14ac:dyDescent="0.3">
      <c r="A22" s="427">
        <v>19</v>
      </c>
      <c r="B22" s="182" t="s">
        <v>351</v>
      </c>
      <c r="C22" s="364">
        <f t="shared" si="2"/>
        <v>18</v>
      </c>
      <c r="D22" s="368">
        <v>2007</v>
      </c>
      <c r="E22" s="172">
        <v>0.64722222222222225</v>
      </c>
      <c r="F22" s="391">
        <v>2023</v>
      </c>
      <c r="G22" s="392">
        <f t="shared" si="0"/>
        <v>16</v>
      </c>
      <c r="H22" s="404"/>
      <c r="I22" s="170"/>
      <c r="J22" s="444">
        <v>19</v>
      </c>
      <c r="K22" s="180" t="s">
        <v>64</v>
      </c>
      <c r="L22" s="364">
        <f t="shared" si="3"/>
        <v>43</v>
      </c>
      <c r="M22" s="365">
        <v>1982</v>
      </c>
      <c r="N22" s="172">
        <v>0.66597222222222219</v>
      </c>
      <c r="O22" s="364">
        <v>2014</v>
      </c>
      <c r="P22" s="389">
        <f t="shared" si="1"/>
        <v>32</v>
      </c>
      <c r="Q22" s="400" t="s">
        <v>118</v>
      </c>
    </row>
    <row r="23" spans="1:17" ht="14.1" customHeight="1" x14ac:dyDescent="0.3">
      <c r="A23" s="427">
        <v>20</v>
      </c>
      <c r="B23" s="171" t="s">
        <v>144</v>
      </c>
      <c r="C23" s="364">
        <f t="shared" si="2"/>
        <v>38</v>
      </c>
      <c r="D23" s="365">
        <v>1987</v>
      </c>
      <c r="E23" s="172">
        <v>0.6479166666666667</v>
      </c>
      <c r="F23" s="364">
        <v>2011</v>
      </c>
      <c r="G23" s="389">
        <f t="shared" si="0"/>
        <v>24</v>
      </c>
      <c r="H23" s="400" t="s">
        <v>118</v>
      </c>
      <c r="I23" s="170"/>
      <c r="J23" s="444">
        <v>20</v>
      </c>
      <c r="K23" s="171" t="s">
        <v>146</v>
      </c>
      <c r="L23" s="364">
        <f t="shared" si="3"/>
        <v>51</v>
      </c>
      <c r="M23" s="365">
        <v>1974</v>
      </c>
      <c r="N23" s="172">
        <v>0.66805555555555562</v>
      </c>
      <c r="O23" s="364">
        <v>2010</v>
      </c>
      <c r="P23" s="389">
        <f t="shared" si="1"/>
        <v>36</v>
      </c>
      <c r="Q23" s="400" t="s">
        <v>118</v>
      </c>
    </row>
    <row r="24" spans="1:17" ht="14.1" customHeight="1" x14ac:dyDescent="0.3">
      <c r="A24" s="427">
        <v>21</v>
      </c>
      <c r="B24" s="171" t="s">
        <v>145</v>
      </c>
      <c r="C24" s="364">
        <f t="shared" si="2"/>
        <v>35</v>
      </c>
      <c r="D24" s="365">
        <v>1990</v>
      </c>
      <c r="E24" s="172">
        <v>0.64861111111111114</v>
      </c>
      <c r="F24" s="364">
        <v>2010</v>
      </c>
      <c r="G24" s="389">
        <f t="shared" si="0"/>
        <v>20</v>
      </c>
      <c r="H24" s="400" t="s">
        <v>118</v>
      </c>
      <c r="I24" s="170"/>
      <c r="J24" s="444">
        <v>21</v>
      </c>
      <c r="K24" s="171" t="s">
        <v>56</v>
      </c>
      <c r="L24" s="364">
        <f t="shared" si="3"/>
        <v>57</v>
      </c>
      <c r="M24" s="365">
        <v>1968</v>
      </c>
      <c r="N24" s="172">
        <v>0.67083333333333339</v>
      </c>
      <c r="O24" s="364">
        <v>2004</v>
      </c>
      <c r="P24" s="389">
        <f t="shared" si="1"/>
        <v>36</v>
      </c>
      <c r="Q24" s="400" t="s">
        <v>118</v>
      </c>
    </row>
    <row r="25" spans="1:17" ht="14.1" customHeight="1" x14ac:dyDescent="0.3">
      <c r="A25" s="427">
        <v>22</v>
      </c>
      <c r="B25" s="171" t="s">
        <v>147</v>
      </c>
      <c r="C25" s="364">
        <f t="shared" si="2"/>
        <v>49</v>
      </c>
      <c r="D25" s="365">
        <v>1976</v>
      </c>
      <c r="E25" s="172">
        <v>0.65</v>
      </c>
      <c r="F25" s="364">
        <v>1994</v>
      </c>
      <c r="G25" s="389">
        <f t="shared" si="0"/>
        <v>18</v>
      </c>
      <c r="H25" s="400" t="s">
        <v>118</v>
      </c>
      <c r="I25" s="170"/>
      <c r="J25" s="444">
        <v>22</v>
      </c>
      <c r="K25" s="171" t="s">
        <v>45</v>
      </c>
      <c r="L25" s="364">
        <f t="shared" si="3"/>
        <v>52</v>
      </c>
      <c r="M25" s="365">
        <v>1973</v>
      </c>
      <c r="N25" s="172">
        <v>0.67291666666666661</v>
      </c>
      <c r="O25" s="364">
        <v>2012</v>
      </c>
      <c r="P25" s="389">
        <f t="shared" si="1"/>
        <v>39</v>
      </c>
      <c r="Q25" s="400" t="s">
        <v>118</v>
      </c>
    </row>
    <row r="26" spans="1:17" ht="14.1" customHeight="1" x14ac:dyDescent="0.3">
      <c r="A26" s="427">
        <v>23</v>
      </c>
      <c r="B26" s="171" t="s">
        <v>15</v>
      </c>
      <c r="C26" s="364">
        <f t="shared" si="2"/>
        <v>27</v>
      </c>
      <c r="D26" s="365">
        <v>1998</v>
      </c>
      <c r="E26" s="172">
        <v>0.65416666666666667</v>
      </c>
      <c r="F26" s="364">
        <v>2021</v>
      </c>
      <c r="G26" s="389">
        <f t="shared" si="0"/>
        <v>23</v>
      </c>
      <c r="H26" s="403"/>
      <c r="I26" s="170"/>
      <c r="J26" s="444">
        <v>23</v>
      </c>
      <c r="K26" s="171" t="s">
        <v>149</v>
      </c>
      <c r="L26" s="364">
        <f t="shared" si="3"/>
        <v>65</v>
      </c>
      <c r="M26" s="365">
        <v>1960</v>
      </c>
      <c r="N26" s="172">
        <v>0.67569444444444438</v>
      </c>
      <c r="O26" s="364">
        <v>1993</v>
      </c>
      <c r="P26" s="389">
        <f t="shared" si="1"/>
        <v>33</v>
      </c>
      <c r="Q26" s="400" t="s">
        <v>118</v>
      </c>
    </row>
    <row r="27" spans="1:17" ht="14.1" customHeight="1" x14ac:dyDescent="0.3">
      <c r="A27" s="427">
        <v>24</v>
      </c>
      <c r="B27" s="171" t="s">
        <v>56</v>
      </c>
      <c r="C27" s="364">
        <f t="shared" si="2"/>
        <v>57</v>
      </c>
      <c r="D27" s="365">
        <v>1968</v>
      </c>
      <c r="E27" s="172">
        <v>0.65486111111111112</v>
      </c>
      <c r="F27" s="364">
        <v>1990</v>
      </c>
      <c r="G27" s="389">
        <f t="shared" si="0"/>
        <v>22</v>
      </c>
      <c r="H27" s="400" t="s">
        <v>118</v>
      </c>
      <c r="I27" s="170"/>
      <c r="J27" s="444">
        <v>24</v>
      </c>
      <c r="K27" s="171" t="s">
        <v>296</v>
      </c>
      <c r="L27" s="364">
        <f t="shared" si="3"/>
        <v>35</v>
      </c>
      <c r="M27" s="365">
        <v>1990</v>
      </c>
      <c r="N27" s="172">
        <v>0.67847222222222225</v>
      </c>
      <c r="O27" s="364">
        <v>2021</v>
      </c>
      <c r="P27" s="389">
        <f t="shared" si="1"/>
        <v>31</v>
      </c>
      <c r="Q27" s="403"/>
    </row>
    <row r="28" spans="1:17" ht="14.1" customHeight="1" thickBot="1" x14ac:dyDescent="0.35">
      <c r="A28" s="430">
        <v>25</v>
      </c>
      <c r="B28" s="171" t="s">
        <v>148</v>
      </c>
      <c r="C28" s="364">
        <f t="shared" si="2"/>
        <v>42</v>
      </c>
      <c r="D28" s="365">
        <v>1983</v>
      </c>
      <c r="E28" s="172">
        <v>0.65625</v>
      </c>
      <c r="F28" s="364">
        <v>2003</v>
      </c>
      <c r="G28" s="389">
        <f t="shared" si="0"/>
        <v>20</v>
      </c>
      <c r="H28" s="400" t="s">
        <v>118</v>
      </c>
      <c r="I28" s="170"/>
      <c r="J28" s="447">
        <v>25</v>
      </c>
      <c r="K28" s="173" t="s">
        <v>150</v>
      </c>
      <c r="L28" s="385">
        <f t="shared" si="3"/>
        <v>61</v>
      </c>
      <c r="M28" s="366">
        <v>1964</v>
      </c>
      <c r="N28" s="174">
        <v>0.67986111111111114</v>
      </c>
      <c r="O28" s="385">
        <v>2003</v>
      </c>
      <c r="P28" s="369">
        <f t="shared" si="1"/>
        <v>39</v>
      </c>
      <c r="Q28" s="401" t="s">
        <v>118</v>
      </c>
    </row>
    <row r="29" spans="1:17" ht="15" thickBot="1" x14ac:dyDescent="0.35">
      <c r="A29" s="432"/>
      <c r="B29" s="187" t="s">
        <v>151</v>
      </c>
      <c r="C29" s="395"/>
      <c r="D29" s="372"/>
      <c r="E29" s="452">
        <f>SUM(E4:E28)/25</f>
        <v>0.63383333333333325</v>
      </c>
      <c r="F29" s="720" t="s">
        <v>152</v>
      </c>
      <c r="G29" s="720"/>
      <c r="H29" s="453">
        <f>SUM(E4:E13)/10</f>
        <v>0.61618055555555551</v>
      </c>
      <c r="I29" s="454"/>
      <c r="J29" s="470"/>
      <c r="K29" s="471" t="s">
        <v>151</v>
      </c>
      <c r="L29" s="472"/>
      <c r="M29" s="473"/>
      <c r="N29" s="474">
        <f>SUM(N4:N28)/25</f>
        <v>0.65422222222222215</v>
      </c>
      <c r="O29" s="734" t="s">
        <v>152</v>
      </c>
      <c r="P29" s="734"/>
      <c r="Q29" s="475">
        <f>SUM(N4:N13)/10</f>
        <v>0.63562499999999988</v>
      </c>
    </row>
    <row r="30" spans="1:17" x14ac:dyDescent="0.3">
      <c r="A30" s="709" t="s">
        <v>153</v>
      </c>
      <c r="B30" s="710"/>
      <c r="C30" s="710"/>
      <c r="D30" s="710"/>
      <c r="E30" s="710"/>
      <c r="F30" s="710"/>
      <c r="G30" s="710"/>
      <c r="H30" s="710"/>
      <c r="I30" s="477"/>
      <c r="J30" s="709" t="s">
        <v>154</v>
      </c>
      <c r="K30" s="710"/>
      <c r="L30" s="710"/>
      <c r="M30" s="710"/>
      <c r="N30" s="710"/>
      <c r="O30" s="710"/>
      <c r="P30" s="710"/>
      <c r="Q30" s="711"/>
    </row>
    <row r="31" spans="1:17" ht="15" thickBot="1" x14ac:dyDescent="0.35">
      <c r="A31" s="437" t="s">
        <v>113</v>
      </c>
      <c r="B31" s="438" t="s">
        <v>114</v>
      </c>
      <c r="C31" s="439" t="s">
        <v>375</v>
      </c>
      <c r="D31" s="439" t="s">
        <v>3</v>
      </c>
      <c r="E31" s="440" t="s">
        <v>106</v>
      </c>
      <c r="F31" s="439" t="s">
        <v>115</v>
      </c>
      <c r="G31" s="441" t="s">
        <v>400</v>
      </c>
      <c r="H31" s="439" t="s">
        <v>108</v>
      </c>
      <c r="I31" s="478"/>
      <c r="J31" s="437" t="s">
        <v>113</v>
      </c>
      <c r="K31" s="438" t="s">
        <v>114</v>
      </c>
      <c r="L31" s="439" t="s">
        <v>375</v>
      </c>
      <c r="M31" s="439" t="s">
        <v>3</v>
      </c>
      <c r="N31" s="440" t="s">
        <v>106</v>
      </c>
      <c r="O31" s="439" t="s">
        <v>115</v>
      </c>
      <c r="P31" s="441" t="s">
        <v>400</v>
      </c>
      <c r="Q31" s="442" t="s">
        <v>108</v>
      </c>
    </row>
    <row r="32" spans="1:17" ht="14.1" customHeight="1" x14ac:dyDescent="0.3">
      <c r="A32" s="446">
        <v>1</v>
      </c>
      <c r="B32" s="189" t="s">
        <v>117</v>
      </c>
      <c r="C32" s="373">
        <f>SUM(2025-D32)</f>
        <v>66</v>
      </c>
      <c r="D32" s="380">
        <v>1959</v>
      </c>
      <c r="E32" s="190">
        <v>0.6333333333333333</v>
      </c>
      <c r="F32" s="373">
        <v>1999</v>
      </c>
      <c r="G32" s="416">
        <f t="shared" ref="G32:G56" si="4">SUM(F32-D32)</f>
        <v>40</v>
      </c>
      <c r="H32" s="373" t="s">
        <v>118</v>
      </c>
      <c r="I32" s="479"/>
      <c r="J32" s="446">
        <v>1</v>
      </c>
      <c r="K32" s="189" t="s">
        <v>57</v>
      </c>
      <c r="L32" s="373">
        <f>SUM(2025-M32)</f>
        <v>64</v>
      </c>
      <c r="M32" s="380">
        <v>1961</v>
      </c>
      <c r="N32" s="190">
        <v>0.65138888888888891</v>
      </c>
      <c r="O32" s="373">
        <v>2013</v>
      </c>
      <c r="P32" s="416">
        <f t="shared" ref="P32:P56" si="5">SUM(O32-M32)</f>
        <v>52</v>
      </c>
      <c r="Q32" s="413" t="s">
        <v>118</v>
      </c>
    </row>
    <row r="33" spans="1:17" ht="14.1" customHeight="1" x14ac:dyDescent="0.3">
      <c r="A33" s="444">
        <v>2</v>
      </c>
      <c r="B33" s="171" t="s">
        <v>155</v>
      </c>
      <c r="C33" s="364">
        <f t="shared" ref="C33:C56" si="6">SUM(2025-D33)</f>
        <v>68</v>
      </c>
      <c r="D33" s="365">
        <v>1957</v>
      </c>
      <c r="E33" s="172">
        <v>0.64166666666666672</v>
      </c>
      <c r="F33" s="364">
        <v>1999</v>
      </c>
      <c r="G33" s="389">
        <f t="shared" si="4"/>
        <v>42</v>
      </c>
      <c r="H33" s="364" t="s">
        <v>118</v>
      </c>
      <c r="I33" s="184"/>
      <c r="J33" s="444">
        <v>2</v>
      </c>
      <c r="K33" s="171" t="s">
        <v>156</v>
      </c>
      <c r="L33" s="364">
        <f>SUM(2025-M33)</f>
        <v>69</v>
      </c>
      <c r="M33" s="365">
        <v>1956</v>
      </c>
      <c r="N33" s="172">
        <v>0.65416666666666667</v>
      </c>
      <c r="O33" s="364">
        <v>2009</v>
      </c>
      <c r="P33" s="389">
        <f t="shared" si="5"/>
        <v>53</v>
      </c>
      <c r="Q33" s="400" t="s">
        <v>118</v>
      </c>
    </row>
    <row r="34" spans="1:17" ht="14.1" customHeight="1" x14ac:dyDescent="0.3">
      <c r="A34" s="444">
        <v>3</v>
      </c>
      <c r="B34" s="171" t="s">
        <v>157</v>
      </c>
      <c r="C34" s="364">
        <f t="shared" si="6"/>
        <v>70</v>
      </c>
      <c r="D34" s="365">
        <v>1955</v>
      </c>
      <c r="E34" s="172">
        <v>0.64444444444444449</v>
      </c>
      <c r="F34" s="364">
        <v>1999</v>
      </c>
      <c r="G34" s="389">
        <f t="shared" si="4"/>
        <v>44</v>
      </c>
      <c r="H34" s="364" t="s">
        <v>118</v>
      </c>
      <c r="I34" s="184"/>
      <c r="J34" s="444">
        <v>3</v>
      </c>
      <c r="K34" s="171" t="s">
        <v>157</v>
      </c>
      <c r="L34" s="364">
        <f>SUM(2025-M34)</f>
        <v>70</v>
      </c>
      <c r="M34" s="365">
        <v>1955</v>
      </c>
      <c r="N34" s="172">
        <v>0.65902777777777777</v>
      </c>
      <c r="O34" s="364">
        <v>2005</v>
      </c>
      <c r="P34" s="389">
        <f t="shared" si="5"/>
        <v>50</v>
      </c>
      <c r="Q34" s="400" t="s">
        <v>118</v>
      </c>
    </row>
    <row r="35" spans="1:17" ht="14.1" customHeight="1" x14ac:dyDescent="0.3">
      <c r="A35" s="444">
        <v>4</v>
      </c>
      <c r="B35" s="181" t="s">
        <v>122</v>
      </c>
      <c r="C35" s="364">
        <f t="shared" si="6"/>
        <v>50</v>
      </c>
      <c r="D35" s="370">
        <v>1975</v>
      </c>
      <c r="E35" s="185">
        <v>0.64652777777777781</v>
      </c>
      <c r="F35" s="304">
        <v>2015</v>
      </c>
      <c r="G35" s="393">
        <f t="shared" si="4"/>
        <v>40</v>
      </c>
      <c r="H35" s="364" t="s">
        <v>118</v>
      </c>
      <c r="I35" s="184"/>
      <c r="J35" s="444">
        <v>4</v>
      </c>
      <c r="K35" s="171" t="s">
        <v>158</v>
      </c>
      <c r="L35" s="364">
        <f>SUM(2025-M35)</f>
        <v>65</v>
      </c>
      <c r="M35" s="365">
        <v>1960</v>
      </c>
      <c r="N35" s="172">
        <v>0.66249999999999998</v>
      </c>
      <c r="O35" s="364">
        <v>2012</v>
      </c>
      <c r="P35" s="389">
        <f t="shared" si="5"/>
        <v>52</v>
      </c>
      <c r="Q35" s="400" t="s">
        <v>118</v>
      </c>
    </row>
    <row r="36" spans="1:17" ht="14.1" customHeight="1" thickBot="1" x14ac:dyDescent="0.35">
      <c r="A36" s="447">
        <v>5</v>
      </c>
      <c r="B36" s="173" t="s">
        <v>51</v>
      </c>
      <c r="C36" s="385">
        <f t="shared" si="6"/>
        <v>62</v>
      </c>
      <c r="D36" s="366">
        <v>1963</v>
      </c>
      <c r="E36" s="174">
        <v>0.65</v>
      </c>
      <c r="F36" s="385">
        <v>2006</v>
      </c>
      <c r="G36" s="369">
        <f t="shared" si="4"/>
        <v>43</v>
      </c>
      <c r="H36" s="385" t="s">
        <v>118</v>
      </c>
      <c r="I36" s="480"/>
      <c r="J36" s="447">
        <v>5</v>
      </c>
      <c r="K36" s="173" t="s">
        <v>159</v>
      </c>
      <c r="L36" s="385" t="s">
        <v>19</v>
      </c>
      <c r="M36" s="366">
        <v>1951</v>
      </c>
      <c r="N36" s="174">
        <v>0.67083333333333339</v>
      </c>
      <c r="O36" s="385">
        <v>2001</v>
      </c>
      <c r="P36" s="369">
        <f t="shared" si="5"/>
        <v>50</v>
      </c>
      <c r="Q36" s="401" t="s">
        <v>118</v>
      </c>
    </row>
    <row r="37" spans="1:17" ht="14.1" customHeight="1" x14ac:dyDescent="0.3">
      <c r="A37" s="443">
        <v>6</v>
      </c>
      <c r="B37" s="177" t="s">
        <v>119</v>
      </c>
      <c r="C37" s="383">
        <f t="shared" si="6"/>
        <v>54</v>
      </c>
      <c r="D37" s="367">
        <v>1971</v>
      </c>
      <c r="E37" s="178">
        <v>0.65486111111111112</v>
      </c>
      <c r="F37" s="383">
        <v>2015</v>
      </c>
      <c r="G37" s="394">
        <f t="shared" si="4"/>
        <v>44</v>
      </c>
      <c r="H37" s="383" t="s">
        <v>118</v>
      </c>
      <c r="I37" s="476"/>
      <c r="J37" s="443">
        <v>6</v>
      </c>
      <c r="K37" s="177" t="s">
        <v>71</v>
      </c>
      <c r="L37" s="383" t="s">
        <v>19</v>
      </c>
      <c r="M37" s="367">
        <v>1947</v>
      </c>
      <c r="N37" s="178">
        <v>0.68125000000000002</v>
      </c>
      <c r="O37" s="383">
        <v>1998</v>
      </c>
      <c r="P37" s="390">
        <f t="shared" si="5"/>
        <v>51</v>
      </c>
      <c r="Q37" s="402" t="s">
        <v>118</v>
      </c>
    </row>
    <row r="38" spans="1:17" ht="14.1" customHeight="1" x14ac:dyDescent="0.3">
      <c r="A38" s="444">
        <v>7</v>
      </c>
      <c r="B38" s="171" t="s">
        <v>126</v>
      </c>
      <c r="C38" s="364">
        <f t="shared" si="6"/>
        <v>43</v>
      </c>
      <c r="D38" s="365">
        <v>1982</v>
      </c>
      <c r="E38" s="172">
        <v>0.65833333333333333</v>
      </c>
      <c r="F38" s="364">
        <v>2023</v>
      </c>
      <c r="G38" s="389">
        <f t="shared" si="4"/>
        <v>41</v>
      </c>
      <c r="H38" s="406"/>
      <c r="I38" s="184"/>
      <c r="J38" s="444">
        <v>7</v>
      </c>
      <c r="K38" s="336" t="s">
        <v>45</v>
      </c>
      <c r="L38" s="381">
        <f t="shared" ref="L38:L56" si="7">SUM(2025-M38)</f>
        <v>52</v>
      </c>
      <c r="M38" s="365">
        <v>1973</v>
      </c>
      <c r="N38" s="337">
        <v>0.69444444444444442</v>
      </c>
      <c r="O38" s="381">
        <v>2025</v>
      </c>
      <c r="P38" s="389">
        <f t="shared" si="5"/>
        <v>52</v>
      </c>
      <c r="Q38" s="417" t="s">
        <v>462</v>
      </c>
    </row>
    <row r="39" spans="1:17" ht="14.1" customHeight="1" x14ac:dyDescent="0.3">
      <c r="A39" s="444">
        <v>8</v>
      </c>
      <c r="B39" s="171" t="s">
        <v>160</v>
      </c>
      <c r="C39" s="364">
        <f t="shared" si="6"/>
        <v>59</v>
      </c>
      <c r="D39" s="365">
        <v>1966</v>
      </c>
      <c r="E39" s="172">
        <v>0.6694444444444444</v>
      </c>
      <c r="F39" s="364">
        <v>2006</v>
      </c>
      <c r="G39" s="389">
        <f t="shared" si="4"/>
        <v>40</v>
      </c>
      <c r="H39" s="364" t="s">
        <v>118</v>
      </c>
      <c r="I39" s="184"/>
      <c r="J39" s="444">
        <v>8</v>
      </c>
      <c r="K39" s="171" t="s">
        <v>51</v>
      </c>
      <c r="L39" s="364">
        <f t="shared" si="7"/>
        <v>62</v>
      </c>
      <c r="M39" s="365">
        <v>1963</v>
      </c>
      <c r="N39" s="172">
        <v>0.6972222222222223</v>
      </c>
      <c r="O39" s="364">
        <v>2013</v>
      </c>
      <c r="P39" s="389">
        <f t="shared" si="5"/>
        <v>50</v>
      </c>
      <c r="Q39" s="400" t="s">
        <v>118</v>
      </c>
    </row>
    <row r="40" spans="1:17" ht="14.1" customHeight="1" x14ac:dyDescent="0.3">
      <c r="A40" s="444">
        <v>9</v>
      </c>
      <c r="B40" s="171" t="s">
        <v>45</v>
      </c>
      <c r="C40" s="364">
        <f t="shared" si="6"/>
        <v>52</v>
      </c>
      <c r="D40" s="365">
        <v>1973</v>
      </c>
      <c r="E40" s="192">
        <v>0.67083333333333339</v>
      </c>
      <c r="F40" s="364">
        <v>2020</v>
      </c>
      <c r="G40" s="393">
        <f t="shared" si="4"/>
        <v>47</v>
      </c>
      <c r="H40" s="364" t="s">
        <v>118</v>
      </c>
      <c r="I40" s="184"/>
      <c r="J40" s="444">
        <v>9</v>
      </c>
      <c r="K40" s="191" t="s">
        <v>58</v>
      </c>
      <c r="L40" s="364">
        <f t="shared" si="7"/>
        <v>63</v>
      </c>
      <c r="M40" s="382">
        <v>1962</v>
      </c>
      <c r="N40" s="185">
        <v>0.69791666666666663</v>
      </c>
      <c r="O40" s="364">
        <v>2013</v>
      </c>
      <c r="P40" s="393">
        <f t="shared" si="5"/>
        <v>51</v>
      </c>
      <c r="Q40" s="418" t="s">
        <v>118</v>
      </c>
    </row>
    <row r="41" spans="1:17" ht="14.1" customHeight="1" x14ac:dyDescent="0.3">
      <c r="A41" s="444">
        <v>10</v>
      </c>
      <c r="B41" s="171" t="s">
        <v>29</v>
      </c>
      <c r="C41" s="364">
        <f t="shared" si="6"/>
        <v>44</v>
      </c>
      <c r="D41" s="365">
        <v>1981</v>
      </c>
      <c r="E41" s="192">
        <v>0.67083333333333339</v>
      </c>
      <c r="F41" s="364">
        <v>2021</v>
      </c>
      <c r="G41" s="393">
        <f t="shared" si="4"/>
        <v>40</v>
      </c>
      <c r="H41" s="406"/>
      <c r="I41" s="184"/>
      <c r="J41" s="444">
        <v>10</v>
      </c>
      <c r="K41" s="171" t="s">
        <v>161</v>
      </c>
      <c r="L41" s="364">
        <f t="shared" si="7"/>
        <v>72</v>
      </c>
      <c r="M41" s="365">
        <v>1953</v>
      </c>
      <c r="N41" s="172">
        <v>0.70416666666666661</v>
      </c>
      <c r="O41" s="364">
        <v>2007</v>
      </c>
      <c r="P41" s="389">
        <f t="shared" si="5"/>
        <v>54</v>
      </c>
      <c r="Q41" s="400" t="s">
        <v>118</v>
      </c>
    </row>
    <row r="42" spans="1:17" ht="14.1" customHeight="1" x14ac:dyDescent="0.3">
      <c r="A42" s="444">
        <v>11</v>
      </c>
      <c r="B42" s="171" t="s">
        <v>58</v>
      </c>
      <c r="C42" s="364">
        <f t="shared" si="6"/>
        <v>63</v>
      </c>
      <c r="D42" s="365">
        <v>1962</v>
      </c>
      <c r="E42" s="172">
        <v>0.67499999999999993</v>
      </c>
      <c r="F42" s="364">
        <v>2007</v>
      </c>
      <c r="G42" s="389">
        <f t="shared" si="4"/>
        <v>45</v>
      </c>
      <c r="H42" s="364" t="s">
        <v>118</v>
      </c>
      <c r="I42" s="184"/>
      <c r="J42" s="444">
        <v>11</v>
      </c>
      <c r="K42" s="171" t="s">
        <v>62</v>
      </c>
      <c r="L42" s="364">
        <f t="shared" si="7"/>
        <v>67</v>
      </c>
      <c r="M42" s="365">
        <v>1958</v>
      </c>
      <c r="N42" s="172">
        <v>0.70416666666666661</v>
      </c>
      <c r="O42" s="364">
        <v>2008</v>
      </c>
      <c r="P42" s="389">
        <f t="shared" si="5"/>
        <v>50</v>
      </c>
      <c r="Q42" s="400" t="s">
        <v>118</v>
      </c>
    </row>
    <row r="43" spans="1:17" ht="14.1" customHeight="1" x14ac:dyDescent="0.3">
      <c r="A43" s="444">
        <v>12</v>
      </c>
      <c r="B43" s="171" t="s">
        <v>162</v>
      </c>
      <c r="C43" s="364">
        <f t="shared" si="6"/>
        <v>54</v>
      </c>
      <c r="D43" s="365">
        <v>1971</v>
      </c>
      <c r="E43" s="172">
        <v>0.6777777777777777</v>
      </c>
      <c r="F43" s="364">
        <v>2011</v>
      </c>
      <c r="G43" s="389">
        <f t="shared" si="4"/>
        <v>40</v>
      </c>
      <c r="H43" s="364" t="s">
        <v>118</v>
      </c>
      <c r="I43" s="184"/>
      <c r="J43" s="444">
        <v>12</v>
      </c>
      <c r="K43" s="171" t="s">
        <v>163</v>
      </c>
      <c r="L43" s="364">
        <f t="shared" si="7"/>
        <v>76</v>
      </c>
      <c r="M43" s="365">
        <v>1949</v>
      </c>
      <c r="N43" s="172">
        <v>0.71736111111111101</v>
      </c>
      <c r="O43" s="364">
        <v>2001</v>
      </c>
      <c r="P43" s="389">
        <f t="shared" si="5"/>
        <v>52</v>
      </c>
      <c r="Q43" s="400" t="s">
        <v>118</v>
      </c>
    </row>
    <row r="44" spans="1:17" ht="14.1" customHeight="1" x14ac:dyDescent="0.3">
      <c r="A44" s="444">
        <v>13</v>
      </c>
      <c r="B44" s="171" t="s">
        <v>59</v>
      </c>
      <c r="C44" s="364">
        <f t="shared" si="6"/>
        <v>55</v>
      </c>
      <c r="D44" s="365">
        <v>1970</v>
      </c>
      <c r="E44" s="172">
        <v>0.67847222222222225</v>
      </c>
      <c r="F44" s="364">
        <v>2010</v>
      </c>
      <c r="G44" s="389">
        <f t="shared" si="4"/>
        <v>40</v>
      </c>
      <c r="H44" s="364" t="s">
        <v>118</v>
      </c>
      <c r="I44" s="184"/>
      <c r="J44" s="444">
        <v>13</v>
      </c>
      <c r="K44" s="191" t="s">
        <v>30</v>
      </c>
      <c r="L44" s="364">
        <f t="shared" si="7"/>
        <v>53</v>
      </c>
      <c r="M44" s="365">
        <v>1972</v>
      </c>
      <c r="N44" s="172">
        <v>0.72499999999999998</v>
      </c>
      <c r="O44" s="364">
        <v>2022</v>
      </c>
      <c r="P44" s="389">
        <f t="shared" si="5"/>
        <v>50</v>
      </c>
      <c r="Q44" s="403"/>
    </row>
    <row r="45" spans="1:17" ht="14.1" customHeight="1" x14ac:dyDescent="0.3">
      <c r="A45" s="444">
        <v>14</v>
      </c>
      <c r="B45" s="171" t="s">
        <v>124</v>
      </c>
      <c r="C45" s="364">
        <f t="shared" si="6"/>
        <v>63</v>
      </c>
      <c r="D45" s="365">
        <v>1962</v>
      </c>
      <c r="E45" s="172">
        <v>0.68402777777777779</v>
      </c>
      <c r="F45" s="364">
        <v>2004</v>
      </c>
      <c r="G45" s="389">
        <f t="shared" si="4"/>
        <v>42</v>
      </c>
      <c r="H45" s="364" t="s">
        <v>118</v>
      </c>
      <c r="I45" s="184"/>
      <c r="J45" s="444">
        <v>14</v>
      </c>
      <c r="K45" s="171" t="s">
        <v>164</v>
      </c>
      <c r="L45" s="364">
        <f t="shared" si="7"/>
        <v>59</v>
      </c>
      <c r="M45" s="365">
        <v>1966</v>
      </c>
      <c r="N45" s="172">
        <v>0.72986111111111107</v>
      </c>
      <c r="O45" s="364">
        <v>2016</v>
      </c>
      <c r="P45" s="389">
        <f t="shared" si="5"/>
        <v>50</v>
      </c>
      <c r="Q45" s="403"/>
    </row>
    <row r="46" spans="1:17" ht="14.1" customHeight="1" x14ac:dyDescent="0.3">
      <c r="A46" s="444">
        <v>15</v>
      </c>
      <c r="B46" s="171" t="s">
        <v>41</v>
      </c>
      <c r="C46" s="364">
        <f t="shared" si="6"/>
        <v>47</v>
      </c>
      <c r="D46" s="365">
        <v>1978</v>
      </c>
      <c r="E46" s="172">
        <v>0.68680555555555556</v>
      </c>
      <c r="F46" s="364">
        <v>2020</v>
      </c>
      <c r="G46" s="389">
        <f t="shared" si="4"/>
        <v>42</v>
      </c>
      <c r="H46" s="406"/>
      <c r="I46" s="184"/>
      <c r="J46" s="444">
        <v>15</v>
      </c>
      <c r="K46" s="171" t="s">
        <v>124</v>
      </c>
      <c r="L46" s="364">
        <f t="shared" si="7"/>
        <v>63</v>
      </c>
      <c r="M46" s="365">
        <v>1962</v>
      </c>
      <c r="N46" s="172">
        <v>0.73402777777777783</v>
      </c>
      <c r="O46" s="364">
        <v>2012</v>
      </c>
      <c r="P46" s="389">
        <f t="shared" si="5"/>
        <v>50</v>
      </c>
      <c r="Q46" s="418" t="s">
        <v>118</v>
      </c>
    </row>
    <row r="47" spans="1:17" ht="14.1" customHeight="1" x14ac:dyDescent="0.3">
      <c r="A47" s="444">
        <v>16</v>
      </c>
      <c r="B47" s="171" t="s">
        <v>165</v>
      </c>
      <c r="C47" s="364">
        <f t="shared" si="6"/>
        <v>70</v>
      </c>
      <c r="D47" s="365">
        <v>1955</v>
      </c>
      <c r="E47" s="172">
        <v>0.69166666666666676</v>
      </c>
      <c r="F47" s="364">
        <v>2000</v>
      </c>
      <c r="G47" s="389">
        <f t="shared" si="4"/>
        <v>45</v>
      </c>
      <c r="H47" s="364" t="s">
        <v>118</v>
      </c>
      <c r="I47" s="184"/>
      <c r="J47" s="444">
        <v>16</v>
      </c>
      <c r="K47" s="171" t="s">
        <v>50</v>
      </c>
      <c r="L47" s="364">
        <f t="shared" si="7"/>
        <v>59</v>
      </c>
      <c r="M47" s="365">
        <v>1966</v>
      </c>
      <c r="N47" s="172">
        <v>0.73541666666666661</v>
      </c>
      <c r="O47" s="364">
        <v>2022</v>
      </c>
      <c r="P47" s="389">
        <f t="shared" si="5"/>
        <v>56</v>
      </c>
      <c r="Q47" s="403"/>
    </row>
    <row r="48" spans="1:17" ht="14.1" customHeight="1" x14ac:dyDescent="0.3">
      <c r="A48" s="444">
        <v>17</v>
      </c>
      <c r="B48" s="171" t="s">
        <v>137</v>
      </c>
      <c r="C48" s="364">
        <f t="shared" si="6"/>
        <v>56</v>
      </c>
      <c r="D48" s="365">
        <v>1969</v>
      </c>
      <c r="E48" s="172">
        <v>0.69305555555555554</v>
      </c>
      <c r="F48" s="364">
        <v>2009</v>
      </c>
      <c r="G48" s="389">
        <f t="shared" si="4"/>
        <v>40</v>
      </c>
      <c r="H48" s="364" t="s">
        <v>118</v>
      </c>
      <c r="I48" s="184"/>
      <c r="J48" s="444">
        <v>17</v>
      </c>
      <c r="K48" s="171" t="s">
        <v>166</v>
      </c>
      <c r="L48" s="364">
        <f t="shared" si="7"/>
        <v>68</v>
      </c>
      <c r="M48" s="365">
        <v>1957</v>
      </c>
      <c r="N48" s="172">
        <v>0.73749999999999993</v>
      </c>
      <c r="O48" s="364">
        <v>2008</v>
      </c>
      <c r="P48" s="389">
        <f t="shared" si="5"/>
        <v>51</v>
      </c>
      <c r="Q48" s="400" t="s">
        <v>118</v>
      </c>
    </row>
    <row r="49" spans="1:17" ht="14.1" customHeight="1" x14ac:dyDescent="0.3">
      <c r="A49" s="444">
        <v>18</v>
      </c>
      <c r="B49" s="171" t="s">
        <v>150</v>
      </c>
      <c r="C49" s="364">
        <f t="shared" si="6"/>
        <v>61</v>
      </c>
      <c r="D49" s="365">
        <v>1964</v>
      </c>
      <c r="E49" s="172">
        <v>0.69444444444444453</v>
      </c>
      <c r="F49" s="364">
        <v>2009</v>
      </c>
      <c r="G49" s="389">
        <f t="shared" si="4"/>
        <v>45</v>
      </c>
      <c r="H49" s="364" t="s">
        <v>118</v>
      </c>
      <c r="I49" s="184"/>
      <c r="J49" s="444">
        <v>18</v>
      </c>
      <c r="K49" s="171" t="s">
        <v>150</v>
      </c>
      <c r="L49" s="364">
        <f t="shared" si="7"/>
        <v>61</v>
      </c>
      <c r="M49" s="365">
        <v>1964</v>
      </c>
      <c r="N49" s="172">
        <v>0.7416666666666667</v>
      </c>
      <c r="O49" s="364">
        <v>2014</v>
      </c>
      <c r="P49" s="389">
        <f t="shared" si="5"/>
        <v>50</v>
      </c>
      <c r="Q49" s="400" t="s">
        <v>118</v>
      </c>
    </row>
    <row r="50" spans="1:17" ht="14.1" customHeight="1" x14ac:dyDescent="0.3">
      <c r="A50" s="444">
        <v>19</v>
      </c>
      <c r="B50" s="171" t="s">
        <v>31</v>
      </c>
      <c r="C50" s="364">
        <f t="shared" si="6"/>
        <v>45</v>
      </c>
      <c r="D50" s="365">
        <v>1980</v>
      </c>
      <c r="E50" s="172">
        <v>0.69444444444444453</v>
      </c>
      <c r="F50" s="364">
        <v>2020</v>
      </c>
      <c r="G50" s="389">
        <f t="shared" si="4"/>
        <v>40</v>
      </c>
      <c r="H50" s="406"/>
      <c r="I50" s="184"/>
      <c r="J50" s="444">
        <v>19</v>
      </c>
      <c r="K50" s="336" t="s">
        <v>288</v>
      </c>
      <c r="L50" s="364">
        <f t="shared" si="7"/>
        <v>50</v>
      </c>
      <c r="M50" s="365">
        <v>1975</v>
      </c>
      <c r="N50" s="338">
        <v>0.74583333333333335</v>
      </c>
      <c r="O50" s="381">
        <v>2025</v>
      </c>
      <c r="P50" s="419">
        <f t="shared" si="5"/>
        <v>50</v>
      </c>
      <c r="Q50" s="414" t="s">
        <v>463</v>
      </c>
    </row>
    <row r="51" spans="1:17" ht="14.1" customHeight="1" x14ac:dyDescent="0.3">
      <c r="A51" s="444">
        <v>20</v>
      </c>
      <c r="B51" s="191" t="s">
        <v>30</v>
      </c>
      <c r="C51" s="364">
        <f t="shared" si="6"/>
        <v>53</v>
      </c>
      <c r="D51" s="365">
        <v>1972</v>
      </c>
      <c r="E51" s="172">
        <v>0.69652777777777775</v>
      </c>
      <c r="F51" s="364">
        <v>2015</v>
      </c>
      <c r="G51" s="393">
        <f t="shared" si="4"/>
        <v>43</v>
      </c>
      <c r="H51" s="364" t="s">
        <v>118</v>
      </c>
      <c r="I51" s="184"/>
      <c r="J51" s="444">
        <v>20</v>
      </c>
      <c r="K51" s="171" t="s">
        <v>167</v>
      </c>
      <c r="L51" s="364">
        <f t="shared" si="7"/>
        <v>65</v>
      </c>
      <c r="M51" s="365">
        <v>1960</v>
      </c>
      <c r="N51" s="172">
        <v>0.74861111111111101</v>
      </c>
      <c r="O51" s="364">
        <v>2010</v>
      </c>
      <c r="P51" s="389">
        <f t="shared" si="5"/>
        <v>50</v>
      </c>
      <c r="Q51" s="400" t="s">
        <v>118</v>
      </c>
    </row>
    <row r="52" spans="1:17" ht="14.1" customHeight="1" x14ac:dyDescent="0.3">
      <c r="A52" s="444">
        <v>21</v>
      </c>
      <c r="B52" s="171" t="s">
        <v>32</v>
      </c>
      <c r="C52" s="364">
        <f t="shared" si="6"/>
        <v>48</v>
      </c>
      <c r="D52" s="365">
        <v>1977</v>
      </c>
      <c r="E52" s="172">
        <v>0.69652777777777775</v>
      </c>
      <c r="F52" s="364">
        <v>2020</v>
      </c>
      <c r="G52" s="389">
        <f t="shared" si="4"/>
        <v>43</v>
      </c>
      <c r="H52" s="406"/>
      <c r="I52" s="184"/>
      <c r="J52" s="444">
        <v>21</v>
      </c>
      <c r="K52" s="171" t="s">
        <v>165</v>
      </c>
      <c r="L52" s="364">
        <f t="shared" si="7"/>
        <v>70</v>
      </c>
      <c r="M52" s="365">
        <v>1955</v>
      </c>
      <c r="N52" s="172">
        <v>0.75694444444444453</v>
      </c>
      <c r="O52" s="364">
        <v>2006</v>
      </c>
      <c r="P52" s="389">
        <f t="shared" si="5"/>
        <v>51</v>
      </c>
      <c r="Q52" s="400" t="s">
        <v>118</v>
      </c>
    </row>
    <row r="53" spans="1:17" ht="14.1" customHeight="1" x14ac:dyDescent="0.3">
      <c r="A53" s="444">
        <v>22</v>
      </c>
      <c r="B53" s="171" t="s">
        <v>169</v>
      </c>
      <c r="C53" s="364">
        <f t="shared" si="6"/>
        <v>70</v>
      </c>
      <c r="D53" s="365">
        <v>1955</v>
      </c>
      <c r="E53" s="172">
        <v>0.69791666666666663</v>
      </c>
      <c r="F53" s="364">
        <v>1997</v>
      </c>
      <c r="G53" s="389">
        <f t="shared" si="4"/>
        <v>42</v>
      </c>
      <c r="H53" s="364" t="s">
        <v>118</v>
      </c>
      <c r="I53" s="184"/>
      <c r="J53" s="444">
        <v>22</v>
      </c>
      <c r="K53" s="336" t="s">
        <v>33</v>
      </c>
      <c r="L53" s="364">
        <f t="shared" si="7"/>
        <v>51</v>
      </c>
      <c r="M53" s="365">
        <v>1974</v>
      </c>
      <c r="N53" s="363">
        <v>0.7583333333333333</v>
      </c>
      <c r="O53" s="381">
        <v>2025</v>
      </c>
      <c r="P53" s="389">
        <f t="shared" si="5"/>
        <v>51</v>
      </c>
      <c r="Q53" s="414" t="s">
        <v>347</v>
      </c>
    </row>
    <row r="54" spans="1:17" ht="14.1" customHeight="1" x14ac:dyDescent="0.3">
      <c r="A54" s="444">
        <v>23</v>
      </c>
      <c r="B54" s="180" t="s">
        <v>64</v>
      </c>
      <c r="C54" s="364">
        <f t="shared" si="6"/>
        <v>43</v>
      </c>
      <c r="D54" s="365">
        <v>1982</v>
      </c>
      <c r="E54" s="172">
        <v>0.70138888888888884</v>
      </c>
      <c r="F54" s="364">
        <v>2022</v>
      </c>
      <c r="G54" s="389">
        <f t="shared" si="4"/>
        <v>40</v>
      </c>
      <c r="H54" s="406"/>
      <c r="I54" s="184"/>
      <c r="J54" s="444">
        <v>23</v>
      </c>
      <c r="K54" s="193" t="s">
        <v>168</v>
      </c>
      <c r="L54" s="364">
        <f t="shared" si="7"/>
        <v>61</v>
      </c>
      <c r="M54" s="382">
        <v>1964</v>
      </c>
      <c r="N54" s="185">
        <v>0.75902777777777775</v>
      </c>
      <c r="O54" s="420">
        <v>2017</v>
      </c>
      <c r="P54" s="393">
        <f t="shared" si="5"/>
        <v>53</v>
      </c>
      <c r="Q54" s="400" t="s">
        <v>118</v>
      </c>
    </row>
    <row r="55" spans="1:17" ht="14.1" customHeight="1" x14ac:dyDescent="0.3">
      <c r="A55" s="444">
        <v>24</v>
      </c>
      <c r="B55" s="171" t="s">
        <v>170</v>
      </c>
      <c r="C55" s="364">
        <f t="shared" si="6"/>
        <v>72</v>
      </c>
      <c r="D55" s="365">
        <v>1953</v>
      </c>
      <c r="E55" s="172">
        <v>0.70208333333333339</v>
      </c>
      <c r="F55" s="364">
        <v>1993</v>
      </c>
      <c r="G55" s="389">
        <f t="shared" si="4"/>
        <v>40</v>
      </c>
      <c r="H55" s="364" t="s">
        <v>118</v>
      </c>
      <c r="I55" s="184"/>
      <c r="J55" s="444">
        <v>24</v>
      </c>
      <c r="K55" s="171" t="s">
        <v>321</v>
      </c>
      <c r="L55" s="364">
        <f t="shared" si="7"/>
        <v>52</v>
      </c>
      <c r="M55" s="365">
        <v>1973</v>
      </c>
      <c r="N55" s="185">
        <v>0.75902777777777775</v>
      </c>
      <c r="O55" s="364">
        <v>2023</v>
      </c>
      <c r="P55" s="389">
        <f t="shared" si="5"/>
        <v>50</v>
      </c>
      <c r="Q55" s="403"/>
    </row>
    <row r="56" spans="1:17" ht="14.1" customHeight="1" x14ac:dyDescent="0.3">
      <c r="A56" s="448">
        <v>25</v>
      </c>
      <c r="B56" s="171" t="s">
        <v>171</v>
      </c>
      <c r="C56" s="364">
        <f t="shared" si="6"/>
        <v>70</v>
      </c>
      <c r="D56" s="365">
        <v>1955</v>
      </c>
      <c r="E56" s="172">
        <v>0.70416666666666661</v>
      </c>
      <c r="F56" s="364">
        <v>1995</v>
      </c>
      <c r="G56" s="389">
        <f t="shared" si="4"/>
        <v>40</v>
      </c>
      <c r="H56" s="364" t="s">
        <v>118</v>
      </c>
      <c r="I56" s="184"/>
      <c r="J56" s="444">
        <v>25</v>
      </c>
      <c r="K56" s="171" t="s">
        <v>155</v>
      </c>
      <c r="L56" s="364">
        <f t="shared" si="7"/>
        <v>68</v>
      </c>
      <c r="M56" s="365">
        <v>1957</v>
      </c>
      <c r="N56" s="172">
        <v>0.7680555555555556</v>
      </c>
      <c r="O56" s="364">
        <v>2009</v>
      </c>
      <c r="P56" s="389">
        <f t="shared" si="5"/>
        <v>52</v>
      </c>
      <c r="Q56" s="400" t="s">
        <v>118</v>
      </c>
    </row>
    <row r="57" spans="1:17" ht="14.1" customHeight="1" thickBot="1" x14ac:dyDescent="0.35">
      <c r="A57" s="431"/>
      <c r="B57" s="175" t="s">
        <v>151</v>
      </c>
      <c r="C57" s="369"/>
      <c r="D57" s="366"/>
      <c r="E57" s="183">
        <f>SUM(E32:E56)/25</f>
        <v>0.67658333333333331</v>
      </c>
      <c r="F57" s="724" t="s">
        <v>152</v>
      </c>
      <c r="G57" s="724"/>
      <c r="H57" s="407">
        <f>SUM(E32:E41)/10</f>
        <v>0.65402777777777776</v>
      </c>
      <c r="I57" s="194"/>
      <c r="J57" s="431"/>
      <c r="K57" s="175" t="s">
        <v>151</v>
      </c>
      <c r="L57" s="369"/>
      <c r="M57" s="366"/>
      <c r="N57" s="183">
        <f>SUM(N32:N56)/25</f>
        <v>0.71575</v>
      </c>
      <c r="O57" s="724" t="s">
        <v>152</v>
      </c>
      <c r="P57" s="724"/>
      <c r="Q57" s="405">
        <f>SUM(N32:N41)/10</f>
        <v>0.67729166666666663</v>
      </c>
    </row>
    <row r="58" spans="1:17" ht="17.25" customHeight="1" thickBot="1" x14ac:dyDescent="0.35">
      <c r="A58" s="726" t="s">
        <v>464</v>
      </c>
      <c r="B58" s="727"/>
      <c r="C58" s="727"/>
      <c r="D58" s="727"/>
      <c r="E58" s="727"/>
      <c r="F58" s="727"/>
      <c r="G58" s="727"/>
      <c r="H58" s="727"/>
      <c r="I58" s="727"/>
      <c r="J58" s="727"/>
      <c r="K58" s="727"/>
      <c r="L58" s="727"/>
      <c r="M58" s="727"/>
      <c r="N58" s="727"/>
      <c r="O58" s="727"/>
      <c r="P58" s="727"/>
      <c r="Q58" s="728"/>
    </row>
    <row r="59" spans="1:17" ht="15.75" customHeight="1" thickBot="1" x14ac:dyDescent="0.35">
      <c r="A59" s="729" t="s">
        <v>399</v>
      </c>
      <c r="B59" s="730"/>
      <c r="C59" s="730"/>
      <c r="D59" s="730"/>
      <c r="E59" s="730"/>
      <c r="F59" s="730"/>
      <c r="G59" s="730"/>
      <c r="H59" s="730"/>
      <c r="I59" s="730"/>
      <c r="J59" s="730"/>
      <c r="K59" s="730"/>
      <c r="L59" s="730"/>
      <c r="M59" s="730"/>
      <c r="N59" s="730"/>
      <c r="O59" s="730"/>
      <c r="P59" s="730"/>
      <c r="Q59" s="731"/>
    </row>
    <row r="60" spans="1:17" ht="14.1" customHeight="1" x14ac:dyDescent="0.3">
      <c r="A60" s="709" t="s">
        <v>297</v>
      </c>
      <c r="B60" s="710"/>
      <c r="C60" s="710"/>
      <c r="D60" s="710"/>
      <c r="E60" s="710"/>
      <c r="F60" s="710"/>
      <c r="G60" s="710"/>
      <c r="H60" s="711"/>
      <c r="I60" s="469"/>
      <c r="J60" s="721" t="s">
        <v>172</v>
      </c>
      <c r="K60" s="722"/>
      <c r="L60" s="722"/>
      <c r="M60" s="722"/>
      <c r="N60" s="722"/>
      <c r="O60" s="722"/>
      <c r="P60" s="722"/>
      <c r="Q60" s="723"/>
    </row>
    <row r="61" spans="1:17" ht="11.25" customHeight="1" thickBot="1" x14ac:dyDescent="0.35">
      <c r="A61" s="437" t="s">
        <v>113</v>
      </c>
      <c r="B61" s="438" t="s">
        <v>114</v>
      </c>
      <c r="C61" s="439" t="s">
        <v>375</v>
      </c>
      <c r="D61" s="439" t="s">
        <v>3</v>
      </c>
      <c r="E61" s="440" t="s">
        <v>106</v>
      </c>
      <c r="F61" s="439" t="s">
        <v>115</v>
      </c>
      <c r="G61" s="441" t="s">
        <v>400</v>
      </c>
      <c r="H61" s="442" t="s">
        <v>108</v>
      </c>
      <c r="I61" s="467"/>
      <c r="J61" s="461" t="s">
        <v>113</v>
      </c>
      <c r="K61" s="462" t="s">
        <v>114</v>
      </c>
      <c r="L61" s="463" t="s">
        <v>375</v>
      </c>
      <c r="M61" s="463" t="s">
        <v>3</v>
      </c>
      <c r="N61" s="464" t="s">
        <v>106</v>
      </c>
      <c r="O61" s="463" t="s">
        <v>115</v>
      </c>
      <c r="P61" s="465" t="s">
        <v>400</v>
      </c>
      <c r="Q61" s="466" t="s">
        <v>108</v>
      </c>
    </row>
    <row r="62" spans="1:17" ht="14.1" customHeight="1" x14ac:dyDescent="0.3">
      <c r="A62" s="443">
        <v>1</v>
      </c>
      <c r="B62" s="177" t="s">
        <v>57</v>
      </c>
      <c r="C62" s="383">
        <f>SUM(2025-D62)</f>
        <v>64</v>
      </c>
      <c r="D62" s="367">
        <v>1961</v>
      </c>
      <c r="E62" s="178">
        <v>0.69861111111111107</v>
      </c>
      <c r="F62" s="383">
        <v>2021</v>
      </c>
      <c r="G62" s="390">
        <f t="shared" ref="G62:G86" si="8">SUM(F62-D62)</f>
        <v>60</v>
      </c>
      <c r="H62" s="423"/>
      <c r="I62" s="455"/>
      <c r="J62" s="443">
        <v>1</v>
      </c>
      <c r="K62" s="468" t="s">
        <v>360</v>
      </c>
      <c r="L62" s="383">
        <f>SUM(2025-M62)</f>
        <v>18</v>
      </c>
      <c r="M62" s="384">
        <v>2007</v>
      </c>
      <c r="N62" s="218">
        <v>0.69513888888888886</v>
      </c>
      <c r="O62" s="383">
        <v>2024</v>
      </c>
      <c r="P62" s="390">
        <f t="shared" ref="P62:P86" si="9">SUM(O62-M62)</f>
        <v>17</v>
      </c>
      <c r="Q62" s="423"/>
    </row>
    <row r="63" spans="1:17" ht="14.1" customHeight="1" x14ac:dyDescent="0.3">
      <c r="A63" s="444">
        <v>2</v>
      </c>
      <c r="B63" s="191" t="s">
        <v>161</v>
      </c>
      <c r="C63" s="364">
        <f>SUM(2025-D63)</f>
        <v>72</v>
      </c>
      <c r="D63" s="370">
        <v>1953</v>
      </c>
      <c r="E63" s="172">
        <v>0.75</v>
      </c>
      <c r="F63" s="304">
        <v>2013</v>
      </c>
      <c r="G63" s="393">
        <f t="shared" si="8"/>
        <v>60</v>
      </c>
      <c r="H63" s="408"/>
      <c r="I63" s="170"/>
      <c r="J63" s="444">
        <v>2</v>
      </c>
      <c r="K63" s="182" t="s">
        <v>361</v>
      </c>
      <c r="L63" s="364">
        <f t="shared" ref="L63:L86" si="10">SUM(2025-M63)</f>
        <v>27</v>
      </c>
      <c r="M63" s="375">
        <v>1998</v>
      </c>
      <c r="N63" s="195">
        <v>0.6972222222222223</v>
      </c>
      <c r="O63" s="364">
        <v>2019</v>
      </c>
      <c r="P63" s="389">
        <f t="shared" si="9"/>
        <v>21</v>
      </c>
      <c r="Q63" s="408"/>
    </row>
    <row r="64" spans="1:17" ht="14.1" customHeight="1" x14ac:dyDescent="0.3">
      <c r="A64" s="444">
        <v>3</v>
      </c>
      <c r="B64" s="196" t="s">
        <v>173</v>
      </c>
      <c r="C64" s="364">
        <f>SUM(2025-D64)</f>
        <v>69</v>
      </c>
      <c r="D64" s="365">
        <v>1956</v>
      </c>
      <c r="E64" s="172">
        <v>0.75208333333333333</v>
      </c>
      <c r="F64" s="364">
        <v>2017</v>
      </c>
      <c r="G64" s="389">
        <f t="shared" si="8"/>
        <v>61</v>
      </c>
      <c r="H64" s="408"/>
      <c r="I64" s="170"/>
      <c r="J64" s="444">
        <v>3</v>
      </c>
      <c r="K64" s="182" t="s">
        <v>174</v>
      </c>
      <c r="L64" s="364">
        <f t="shared" si="10"/>
        <v>48</v>
      </c>
      <c r="M64" s="375">
        <v>1977</v>
      </c>
      <c r="N64" s="195">
        <v>0.69930555555555562</v>
      </c>
      <c r="O64" s="364">
        <v>2008</v>
      </c>
      <c r="P64" s="389">
        <f t="shared" si="9"/>
        <v>31</v>
      </c>
      <c r="Q64" s="400" t="s">
        <v>118</v>
      </c>
    </row>
    <row r="65" spans="1:17" ht="14.1" customHeight="1" thickBot="1" x14ac:dyDescent="0.35">
      <c r="A65" s="444">
        <v>4</v>
      </c>
      <c r="B65" s="171" t="s">
        <v>51</v>
      </c>
      <c r="C65" s="364">
        <f>SUM(2025-D65)</f>
        <v>62</v>
      </c>
      <c r="D65" s="365">
        <v>1963</v>
      </c>
      <c r="E65" s="172">
        <v>0.7583333333333333</v>
      </c>
      <c r="F65" s="364">
        <v>2023</v>
      </c>
      <c r="G65" s="393">
        <f t="shared" si="8"/>
        <v>60</v>
      </c>
      <c r="H65" s="408"/>
      <c r="I65" s="170"/>
      <c r="J65" s="445">
        <v>4</v>
      </c>
      <c r="K65" s="197" t="s">
        <v>175</v>
      </c>
      <c r="L65" s="371">
        <f t="shared" si="10"/>
        <v>42</v>
      </c>
      <c r="M65" s="376">
        <v>1983</v>
      </c>
      <c r="N65" s="198">
        <v>0.73749999999999993</v>
      </c>
      <c r="O65" s="371">
        <v>2015</v>
      </c>
      <c r="P65" s="395">
        <f t="shared" si="9"/>
        <v>32</v>
      </c>
      <c r="Q65" s="409" t="s">
        <v>118</v>
      </c>
    </row>
    <row r="66" spans="1:17" ht="14.1" customHeight="1" thickBot="1" x14ac:dyDescent="0.35">
      <c r="A66" s="445">
        <v>5</v>
      </c>
      <c r="B66" s="186" t="s">
        <v>159</v>
      </c>
      <c r="C66" s="371" t="s">
        <v>19</v>
      </c>
      <c r="D66" s="372">
        <v>1951</v>
      </c>
      <c r="E66" s="188">
        <v>0.77222222222222225</v>
      </c>
      <c r="F66" s="371">
        <v>2011</v>
      </c>
      <c r="G66" s="395">
        <f t="shared" si="8"/>
        <v>60</v>
      </c>
      <c r="H66" s="409" t="s">
        <v>118</v>
      </c>
      <c r="I66" s="170"/>
      <c r="J66" s="446">
        <v>5</v>
      </c>
      <c r="K66" s="199" t="s">
        <v>176</v>
      </c>
      <c r="L66" s="373">
        <f t="shared" si="10"/>
        <v>41</v>
      </c>
      <c r="M66" s="377">
        <v>1984</v>
      </c>
      <c r="N66" s="200">
        <v>0.74583333333333324</v>
      </c>
      <c r="O66" s="373">
        <v>2000</v>
      </c>
      <c r="P66" s="416">
        <f t="shared" si="9"/>
        <v>16</v>
      </c>
      <c r="Q66" s="413" t="s">
        <v>118</v>
      </c>
    </row>
    <row r="67" spans="1:17" ht="14.1" customHeight="1" x14ac:dyDescent="0.3">
      <c r="A67" s="446">
        <v>6</v>
      </c>
      <c r="B67" s="201" t="s">
        <v>58</v>
      </c>
      <c r="C67" s="373">
        <f>SUM(2025-D67)</f>
        <v>63</v>
      </c>
      <c r="D67" s="374">
        <v>1962</v>
      </c>
      <c r="E67" s="190">
        <v>0.77569444444444446</v>
      </c>
      <c r="F67" s="373">
        <v>2023</v>
      </c>
      <c r="G67" s="396">
        <f t="shared" si="8"/>
        <v>61</v>
      </c>
      <c r="H67" s="410"/>
      <c r="I67" s="170"/>
      <c r="J67" s="444">
        <v>6</v>
      </c>
      <c r="K67" s="182" t="s">
        <v>177</v>
      </c>
      <c r="L67" s="364">
        <f t="shared" si="10"/>
        <v>61</v>
      </c>
      <c r="M67" s="375">
        <v>1964</v>
      </c>
      <c r="N67" s="195">
        <v>0.74652777777777779</v>
      </c>
      <c r="O67" s="364">
        <v>1998</v>
      </c>
      <c r="P67" s="389">
        <f t="shared" si="9"/>
        <v>34</v>
      </c>
      <c r="Q67" s="400" t="s">
        <v>118</v>
      </c>
    </row>
    <row r="68" spans="1:17" ht="14.1" customHeight="1" x14ac:dyDescent="0.3">
      <c r="A68" s="444">
        <v>7</v>
      </c>
      <c r="B68" s="191" t="s">
        <v>64</v>
      </c>
      <c r="C68" s="364">
        <f>SUM(2025-D68)</f>
        <v>70</v>
      </c>
      <c r="D68" s="365">
        <v>1955</v>
      </c>
      <c r="E68" s="172">
        <v>0.80069444444444438</v>
      </c>
      <c r="F68" s="364">
        <v>2015</v>
      </c>
      <c r="G68" s="393">
        <f t="shared" si="8"/>
        <v>60</v>
      </c>
      <c r="H68" s="408"/>
      <c r="I68" s="170"/>
      <c r="J68" s="444">
        <v>7</v>
      </c>
      <c r="K68" s="182" t="s">
        <v>179</v>
      </c>
      <c r="L68" s="364">
        <f t="shared" si="10"/>
        <v>33</v>
      </c>
      <c r="M68" s="375">
        <v>1992</v>
      </c>
      <c r="N68" s="195">
        <v>0.77430555555555547</v>
      </c>
      <c r="O68" s="364">
        <v>2014</v>
      </c>
      <c r="P68" s="389">
        <f t="shared" si="9"/>
        <v>22</v>
      </c>
      <c r="Q68" s="408"/>
    </row>
    <row r="69" spans="1:17" ht="14.1" customHeight="1" x14ac:dyDescent="0.3">
      <c r="A69" s="444">
        <v>8</v>
      </c>
      <c r="B69" s="171" t="s">
        <v>163</v>
      </c>
      <c r="C69" s="364">
        <f>SUM(2025-D69)</f>
        <v>76</v>
      </c>
      <c r="D69" s="365">
        <v>1949</v>
      </c>
      <c r="E69" s="172">
        <v>0.81180555555555556</v>
      </c>
      <c r="F69" s="364">
        <v>2009</v>
      </c>
      <c r="G69" s="389">
        <f t="shared" si="8"/>
        <v>60</v>
      </c>
      <c r="H69" s="408"/>
      <c r="I69" s="170"/>
      <c r="J69" s="444">
        <v>8</v>
      </c>
      <c r="K69" s="182" t="s">
        <v>180</v>
      </c>
      <c r="L69" s="364">
        <f t="shared" si="10"/>
        <v>33</v>
      </c>
      <c r="M69" s="375">
        <v>1992</v>
      </c>
      <c r="N69" s="195">
        <v>0.77569444444444446</v>
      </c>
      <c r="O69" s="364">
        <v>2014</v>
      </c>
      <c r="P69" s="389">
        <f t="shared" si="9"/>
        <v>22</v>
      </c>
      <c r="Q69" s="408"/>
    </row>
    <row r="70" spans="1:17" ht="14.1" customHeight="1" x14ac:dyDescent="0.3">
      <c r="A70" s="444">
        <v>9</v>
      </c>
      <c r="B70" s="171" t="s">
        <v>178</v>
      </c>
      <c r="C70" s="364" t="s">
        <v>19</v>
      </c>
      <c r="D70" s="365">
        <v>1932</v>
      </c>
      <c r="E70" s="172">
        <v>0.81319444444444444</v>
      </c>
      <c r="F70" s="364">
        <v>1994</v>
      </c>
      <c r="G70" s="389">
        <f t="shared" si="8"/>
        <v>62</v>
      </c>
      <c r="H70" s="400" t="s">
        <v>118</v>
      </c>
      <c r="I70" s="170"/>
      <c r="J70" s="444">
        <v>9</v>
      </c>
      <c r="K70" s="182" t="s">
        <v>182</v>
      </c>
      <c r="L70" s="364">
        <f t="shared" si="10"/>
        <v>43</v>
      </c>
      <c r="M70" s="375">
        <v>1982</v>
      </c>
      <c r="N70" s="195">
        <v>0.78402777777777777</v>
      </c>
      <c r="O70" s="364">
        <v>1997</v>
      </c>
      <c r="P70" s="389">
        <f t="shared" si="9"/>
        <v>15</v>
      </c>
      <c r="Q70" s="400" t="s">
        <v>118</v>
      </c>
    </row>
    <row r="71" spans="1:17" ht="14.1" customHeight="1" x14ac:dyDescent="0.3">
      <c r="A71" s="444">
        <v>10</v>
      </c>
      <c r="B71" s="171" t="s">
        <v>71</v>
      </c>
      <c r="C71" s="364" t="s">
        <v>19</v>
      </c>
      <c r="D71" s="365">
        <v>1947</v>
      </c>
      <c r="E71" s="172">
        <v>0.81458333333333333</v>
      </c>
      <c r="F71" s="364">
        <v>2008</v>
      </c>
      <c r="G71" s="389">
        <f t="shared" si="8"/>
        <v>61</v>
      </c>
      <c r="H71" s="400" t="s">
        <v>118</v>
      </c>
      <c r="I71" s="170"/>
      <c r="J71" s="444">
        <v>10</v>
      </c>
      <c r="K71" s="182" t="s">
        <v>184</v>
      </c>
      <c r="L71" s="364">
        <f t="shared" si="10"/>
        <v>29</v>
      </c>
      <c r="M71" s="375">
        <v>1996</v>
      </c>
      <c r="N71" s="195">
        <v>0.78888888888888886</v>
      </c>
      <c r="O71" s="364">
        <v>2015</v>
      </c>
      <c r="P71" s="389">
        <f t="shared" si="9"/>
        <v>19</v>
      </c>
      <c r="Q71" s="408"/>
    </row>
    <row r="72" spans="1:17" ht="14.1" customHeight="1" x14ac:dyDescent="0.3">
      <c r="A72" s="444">
        <v>11</v>
      </c>
      <c r="B72" s="171" t="s">
        <v>181</v>
      </c>
      <c r="C72" s="364">
        <f>SUM(2025-D72)</f>
        <v>75</v>
      </c>
      <c r="D72" s="365">
        <v>1950</v>
      </c>
      <c r="E72" s="172">
        <v>0.82500000000000007</v>
      </c>
      <c r="F72" s="364">
        <v>2012</v>
      </c>
      <c r="G72" s="389">
        <f t="shared" si="8"/>
        <v>62</v>
      </c>
      <c r="H72" s="408"/>
      <c r="I72" s="170"/>
      <c r="J72" s="444">
        <v>11</v>
      </c>
      <c r="K72" s="171" t="s">
        <v>185</v>
      </c>
      <c r="L72" s="364">
        <f t="shared" si="10"/>
        <v>24</v>
      </c>
      <c r="M72" s="365">
        <v>2001</v>
      </c>
      <c r="N72" s="172">
        <v>0.79027777777777775</v>
      </c>
      <c r="O72" s="364">
        <v>2019</v>
      </c>
      <c r="P72" s="389">
        <f t="shared" si="9"/>
        <v>18</v>
      </c>
      <c r="Q72" s="408"/>
    </row>
    <row r="73" spans="1:17" ht="14.1" customHeight="1" x14ac:dyDescent="0.3">
      <c r="A73" s="444">
        <v>12</v>
      </c>
      <c r="B73" s="171" t="s">
        <v>183</v>
      </c>
      <c r="C73" s="364" t="s">
        <v>19</v>
      </c>
      <c r="D73" s="364">
        <v>1934</v>
      </c>
      <c r="E73" s="172">
        <v>0.8256944444444444</v>
      </c>
      <c r="F73" s="364">
        <v>1994</v>
      </c>
      <c r="G73" s="389">
        <f t="shared" si="8"/>
        <v>60</v>
      </c>
      <c r="H73" s="400" t="s">
        <v>118</v>
      </c>
      <c r="I73" s="170"/>
      <c r="J73" s="444">
        <v>12</v>
      </c>
      <c r="K73" s="182" t="s">
        <v>187</v>
      </c>
      <c r="L73" s="364">
        <f t="shared" si="10"/>
        <v>34</v>
      </c>
      <c r="M73" s="375">
        <v>1991</v>
      </c>
      <c r="N73" s="195">
        <v>0.79305555555555562</v>
      </c>
      <c r="O73" s="364">
        <v>2014</v>
      </c>
      <c r="P73" s="389">
        <f t="shared" si="9"/>
        <v>23</v>
      </c>
      <c r="Q73" s="408"/>
    </row>
    <row r="74" spans="1:17" ht="14.1" customHeight="1" x14ac:dyDescent="0.3">
      <c r="A74" s="444">
        <v>13</v>
      </c>
      <c r="B74" s="171" t="s">
        <v>62</v>
      </c>
      <c r="C74" s="364">
        <f t="shared" ref="C74:C82" si="11">SUM(2025-D74)</f>
        <v>67</v>
      </c>
      <c r="D74" s="365">
        <v>1958</v>
      </c>
      <c r="E74" s="172">
        <v>0.83194444444444438</v>
      </c>
      <c r="F74" s="364">
        <v>2019</v>
      </c>
      <c r="G74" s="389">
        <f t="shared" si="8"/>
        <v>61</v>
      </c>
      <c r="H74" s="408"/>
      <c r="I74" s="220"/>
      <c r="J74" s="444">
        <v>13</v>
      </c>
      <c r="K74" s="182" t="s">
        <v>299</v>
      </c>
      <c r="L74" s="364">
        <f t="shared" si="10"/>
        <v>22</v>
      </c>
      <c r="M74" s="375">
        <v>2003</v>
      </c>
      <c r="N74" s="195">
        <v>0.79305555555555562</v>
      </c>
      <c r="O74" s="364">
        <v>2021</v>
      </c>
      <c r="P74" s="389">
        <f t="shared" si="9"/>
        <v>18</v>
      </c>
      <c r="Q74" s="408"/>
    </row>
    <row r="75" spans="1:17" ht="14.1" customHeight="1" x14ac:dyDescent="0.3">
      <c r="A75" s="444">
        <v>14</v>
      </c>
      <c r="B75" s="171" t="s">
        <v>186</v>
      </c>
      <c r="C75" s="364">
        <f t="shared" si="11"/>
        <v>76</v>
      </c>
      <c r="D75" s="365">
        <v>1949</v>
      </c>
      <c r="E75" s="172">
        <v>0.83263888888888893</v>
      </c>
      <c r="F75" s="364">
        <v>2009</v>
      </c>
      <c r="G75" s="389">
        <f t="shared" si="8"/>
        <v>60</v>
      </c>
      <c r="H75" s="408"/>
      <c r="I75" s="220"/>
      <c r="J75" s="444">
        <v>14</v>
      </c>
      <c r="K75" s="182" t="s">
        <v>189</v>
      </c>
      <c r="L75" s="364">
        <f t="shared" si="10"/>
        <v>27</v>
      </c>
      <c r="M75" s="375">
        <v>1998</v>
      </c>
      <c r="N75" s="195">
        <v>0.79513888888888884</v>
      </c>
      <c r="O75" s="364">
        <v>2016</v>
      </c>
      <c r="P75" s="389">
        <f t="shared" si="9"/>
        <v>18</v>
      </c>
      <c r="Q75" s="408"/>
    </row>
    <row r="76" spans="1:17" ht="14.1" customHeight="1" x14ac:dyDescent="0.3">
      <c r="A76" s="444">
        <v>15</v>
      </c>
      <c r="B76" s="171" t="s">
        <v>370</v>
      </c>
      <c r="C76" s="364">
        <f t="shared" si="11"/>
        <v>61</v>
      </c>
      <c r="D76" s="365">
        <v>1964</v>
      </c>
      <c r="E76" s="172">
        <v>0.83888888888888891</v>
      </c>
      <c r="F76" s="364">
        <v>2024</v>
      </c>
      <c r="G76" s="389">
        <f t="shared" si="8"/>
        <v>60</v>
      </c>
      <c r="H76" s="408"/>
      <c r="I76" s="220"/>
      <c r="J76" s="444">
        <v>15</v>
      </c>
      <c r="K76" s="182" t="s">
        <v>191</v>
      </c>
      <c r="L76" s="364">
        <f t="shared" si="10"/>
        <v>41</v>
      </c>
      <c r="M76" s="375">
        <v>1984</v>
      </c>
      <c r="N76" s="195">
        <v>0.79652777777777783</v>
      </c>
      <c r="O76" s="364">
        <v>2003</v>
      </c>
      <c r="P76" s="389">
        <f t="shared" si="9"/>
        <v>19</v>
      </c>
      <c r="Q76" s="400" t="s">
        <v>118</v>
      </c>
    </row>
    <row r="77" spans="1:17" ht="14.1" customHeight="1" x14ac:dyDescent="0.3">
      <c r="A77" s="444">
        <v>16</v>
      </c>
      <c r="B77" s="171" t="s">
        <v>188</v>
      </c>
      <c r="C77" s="364">
        <f t="shared" si="11"/>
        <v>85</v>
      </c>
      <c r="D77" s="365">
        <v>1940</v>
      </c>
      <c r="E77" s="172">
        <v>0.84930555555555554</v>
      </c>
      <c r="F77" s="364">
        <v>2007</v>
      </c>
      <c r="G77" s="389">
        <f t="shared" si="8"/>
        <v>67</v>
      </c>
      <c r="H77" s="408"/>
      <c r="I77" s="220"/>
      <c r="J77" s="444">
        <v>16</v>
      </c>
      <c r="K77" s="182" t="s">
        <v>193</v>
      </c>
      <c r="L77" s="364">
        <f t="shared" si="10"/>
        <v>65</v>
      </c>
      <c r="M77" s="375">
        <v>1960</v>
      </c>
      <c r="N77" s="195">
        <v>0.80138888888888893</v>
      </c>
      <c r="O77" s="364">
        <v>1991</v>
      </c>
      <c r="P77" s="389">
        <f t="shared" si="9"/>
        <v>31</v>
      </c>
      <c r="Q77" s="400" t="s">
        <v>118</v>
      </c>
    </row>
    <row r="78" spans="1:17" ht="14.1" customHeight="1" x14ac:dyDescent="0.3">
      <c r="A78" s="444">
        <v>17</v>
      </c>
      <c r="B78" s="171" t="s">
        <v>190</v>
      </c>
      <c r="C78" s="364">
        <f t="shared" si="11"/>
        <v>77</v>
      </c>
      <c r="D78" s="365">
        <v>1948</v>
      </c>
      <c r="E78" s="172">
        <v>0.84930555555555554</v>
      </c>
      <c r="F78" s="364">
        <v>2009</v>
      </c>
      <c r="G78" s="389">
        <f t="shared" si="8"/>
        <v>61</v>
      </c>
      <c r="H78" s="408"/>
      <c r="I78" s="220"/>
      <c r="J78" s="444">
        <v>17</v>
      </c>
      <c r="K78" s="196" t="s">
        <v>78</v>
      </c>
      <c r="L78" s="364">
        <f t="shared" si="10"/>
        <v>23</v>
      </c>
      <c r="M78" s="365">
        <v>2002</v>
      </c>
      <c r="N78" s="195">
        <v>0.8027777777777777</v>
      </c>
      <c r="O78" s="364">
        <v>2021</v>
      </c>
      <c r="P78" s="389">
        <f t="shared" si="9"/>
        <v>19</v>
      </c>
      <c r="Q78" s="408"/>
    </row>
    <row r="79" spans="1:17" ht="14.1" customHeight="1" x14ac:dyDescent="0.3">
      <c r="A79" s="444">
        <v>18</v>
      </c>
      <c r="B79" s="171" t="s">
        <v>192</v>
      </c>
      <c r="C79" s="364">
        <f t="shared" si="11"/>
        <v>88</v>
      </c>
      <c r="D79" s="365">
        <v>1937</v>
      </c>
      <c r="E79" s="172">
        <v>0.86111111111111116</v>
      </c>
      <c r="F79" s="364">
        <v>1998</v>
      </c>
      <c r="G79" s="389">
        <f t="shared" si="8"/>
        <v>61</v>
      </c>
      <c r="H79" s="408"/>
      <c r="I79" s="220"/>
      <c r="J79" s="444">
        <v>18</v>
      </c>
      <c r="K79" s="182" t="s">
        <v>352</v>
      </c>
      <c r="L79" s="364">
        <f t="shared" si="10"/>
        <v>20</v>
      </c>
      <c r="M79" s="375">
        <v>2005</v>
      </c>
      <c r="N79" s="195">
        <v>0.8027777777777777</v>
      </c>
      <c r="O79" s="364">
        <v>2023</v>
      </c>
      <c r="P79" s="421">
        <f t="shared" si="9"/>
        <v>18</v>
      </c>
      <c r="Q79" s="408"/>
    </row>
    <row r="80" spans="1:17" ht="14.1" customHeight="1" x14ac:dyDescent="0.3">
      <c r="A80" s="444">
        <v>19</v>
      </c>
      <c r="B80" s="191" t="s">
        <v>292</v>
      </c>
      <c r="C80" s="364">
        <f t="shared" si="11"/>
        <v>75</v>
      </c>
      <c r="D80" s="365">
        <v>1950</v>
      </c>
      <c r="E80" s="172">
        <v>0.8618055555555556</v>
      </c>
      <c r="F80" s="364">
        <v>2022</v>
      </c>
      <c r="G80" s="393">
        <f t="shared" si="8"/>
        <v>72</v>
      </c>
      <c r="H80" s="408"/>
      <c r="I80" s="220"/>
      <c r="J80" s="444">
        <v>19</v>
      </c>
      <c r="K80" s="203" t="s">
        <v>194</v>
      </c>
      <c r="L80" s="364">
        <f t="shared" si="10"/>
        <v>34</v>
      </c>
      <c r="M80" s="375">
        <v>1991</v>
      </c>
      <c r="N80" s="195">
        <v>0.80347222222222225</v>
      </c>
      <c r="O80" s="364">
        <v>2017</v>
      </c>
      <c r="P80" s="389">
        <f t="shared" si="9"/>
        <v>26</v>
      </c>
      <c r="Q80" s="408"/>
    </row>
    <row r="81" spans="1:17" ht="14.1" customHeight="1" x14ac:dyDescent="0.3">
      <c r="A81" s="444">
        <v>20</v>
      </c>
      <c r="B81" s="171" t="s">
        <v>69</v>
      </c>
      <c r="C81" s="364">
        <f t="shared" si="11"/>
        <v>80</v>
      </c>
      <c r="D81" s="365">
        <v>1945</v>
      </c>
      <c r="E81" s="172">
        <v>0.8666666666666667</v>
      </c>
      <c r="F81" s="364">
        <v>2007</v>
      </c>
      <c r="G81" s="389">
        <f t="shared" si="8"/>
        <v>62</v>
      </c>
      <c r="H81" s="408"/>
      <c r="I81" s="220"/>
      <c r="J81" s="444">
        <v>20</v>
      </c>
      <c r="K81" s="182" t="s">
        <v>196</v>
      </c>
      <c r="L81" s="364">
        <f t="shared" si="10"/>
        <v>44</v>
      </c>
      <c r="M81" s="375">
        <v>1981</v>
      </c>
      <c r="N81" s="195">
        <v>0.80972222222222223</v>
      </c>
      <c r="O81" s="364">
        <v>2015</v>
      </c>
      <c r="P81" s="389">
        <f t="shared" si="9"/>
        <v>34</v>
      </c>
      <c r="Q81" s="400" t="s">
        <v>118</v>
      </c>
    </row>
    <row r="82" spans="1:17" ht="14.1" customHeight="1" x14ac:dyDescent="0.3">
      <c r="A82" s="444">
        <v>21</v>
      </c>
      <c r="B82" s="171" t="s">
        <v>195</v>
      </c>
      <c r="C82" s="364">
        <f t="shared" si="11"/>
        <v>75</v>
      </c>
      <c r="D82" s="365">
        <v>1950</v>
      </c>
      <c r="E82" s="172">
        <v>0.86875000000000002</v>
      </c>
      <c r="F82" s="364">
        <v>2010</v>
      </c>
      <c r="G82" s="389">
        <f t="shared" si="8"/>
        <v>60</v>
      </c>
      <c r="H82" s="408"/>
      <c r="I82" s="204"/>
      <c r="J82" s="444">
        <v>21</v>
      </c>
      <c r="K82" s="182" t="s">
        <v>198</v>
      </c>
      <c r="L82" s="364">
        <f t="shared" si="10"/>
        <v>37</v>
      </c>
      <c r="M82" s="375">
        <v>1988</v>
      </c>
      <c r="N82" s="195">
        <v>0.81111111111111101</v>
      </c>
      <c r="O82" s="364">
        <v>2019</v>
      </c>
      <c r="P82" s="389">
        <f t="shared" si="9"/>
        <v>31</v>
      </c>
      <c r="Q82" s="400" t="s">
        <v>118</v>
      </c>
    </row>
    <row r="83" spans="1:17" ht="14.1" customHeight="1" x14ac:dyDescent="0.3">
      <c r="A83" s="444">
        <v>22</v>
      </c>
      <c r="B83" s="171" t="s">
        <v>197</v>
      </c>
      <c r="C83" s="364" t="s">
        <v>19</v>
      </c>
      <c r="D83" s="365">
        <v>1931</v>
      </c>
      <c r="E83" s="172">
        <v>0.87013888888888891</v>
      </c>
      <c r="F83" s="364">
        <v>1994</v>
      </c>
      <c r="G83" s="389">
        <f t="shared" si="8"/>
        <v>63</v>
      </c>
      <c r="H83" s="400" t="s">
        <v>118</v>
      </c>
      <c r="I83" s="170"/>
      <c r="J83" s="444">
        <v>22</v>
      </c>
      <c r="K83" s="182" t="s">
        <v>199</v>
      </c>
      <c r="L83" s="364">
        <f t="shared" si="10"/>
        <v>42</v>
      </c>
      <c r="M83" s="375">
        <v>1983</v>
      </c>
      <c r="N83" s="195">
        <v>0.81180555555555556</v>
      </c>
      <c r="O83" s="364">
        <v>2016</v>
      </c>
      <c r="P83" s="389">
        <f t="shared" si="9"/>
        <v>33</v>
      </c>
      <c r="Q83" s="400" t="s">
        <v>118</v>
      </c>
    </row>
    <row r="84" spans="1:17" ht="14.1" customHeight="1" x14ac:dyDescent="0.3">
      <c r="A84" s="444">
        <v>23</v>
      </c>
      <c r="B84" s="171" t="s">
        <v>72</v>
      </c>
      <c r="C84" s="364">
        <f>SUM(2025-D84)</f>
        <v>80</v>
      </c>
      <c r="D84" s="365">
        <v>1945</v>
      </c>
      <c r="E84" s="172">
        <v>0.89236111111111116</v>
      </c>
      <c r="F84" s="364">
        <v>2005</v>
      </c>
      <c r="G84" s="389">
        <f t="shared" si="8"/>
        <v>60</v>
      </c>
      <c r="H84" s="408"/>
      <c r="I84" s="170"/>
      <c r="J84" s="444">
        <v>23</v>
      </c>
      <c r="K84" s="182" t="s">
        <v>200</v>
      </c>
      <c r="L84" s="364">
        <f t="shared" si="10"/>
        <v>21</v>
      </c>
      <c r="M84" s="375">
        <v>2004</v>
      </c>
      <c r="N84" s="195">
        <v>0.81180555555555556</v>
      </c>
      <c r="O84" s="364">
        <v>2019</v>
      </c>
      <c r="P84" s="389">
        <f t="shared" si="9"/>
        <v>15</v>
      </c>
      <c r="Q84" s="408"/>
    </row>
    <row r="85" spans="1:17" ht="14.1" customHeight="1" x14ac:dyDescent="0.3">
      <c r="A85" s="444">
        <v>24</v>
      </c>
      <c r="B85" s="171" t="s">
        <v>73</v>
      </c>
      <c r="C85" s="364">
        <f>SUM(2025-D85)</f>
        <v>77</v>
      </c>
      <c r="D85" s="365">
        <v>1948</v>
      </c>
      <c r="E85" s="172">
        <v>0.91249999999999998</v>
      </c>
      <c r="F85" s="364">
        <v>2008</v>
      </c>
      <c r="G85" s="389">
        <f t="shared" si="8"/>
        <v>60</v>
      </c>
      <c r="H85" s="411"/>
      <c r="I85" s="170"/>
      <c r="J85" s="444">
        <v>24</v>
      </c>
      <c r="K85" s="182" t="s">
        <v>76</v>
      </c>
      <c r="L85" s="364">
        <f t="shared" si="10"/>
        <v>21</v>
      </c>
      <c r="M85" s="375">
        <v>2004</v>
      </c>
      <c r="N85" s="195">
        <v>0.81666666666666676</v>
      </c>
      <c r="O85" s="364">
        <v>2021</v>
      </c>
      <c r="P85" s="389">
        <f t="shared" si="9"/>
        <v>17</v>
      </c>
      <c r="Q85" s="408"/>
    </row>
    <row r="86" spans="1:17" ht="14.1" customHeight="1" x14ac:dyDescent="0.3">
      <c r="A86" s="444">
        <v>25</v>
      </c>
      <c r="B86" s="171" t="s">
        <v>168</v>
      </c>
      <c r="C86" s="364">
        <f>SUM(2025-D86)</f>
        <v>61</v>
      </c>
      <c r="D86" s="365">
        <v>1964</v>
      </c>
      <c r="E86" s="172">
        <v>0.87638888888888888</v>
      </c>
      <c r="F86" s="364">
        <v>2024</v>
      </c>
      <c r="G86" s="389">
        <f t="shared" si="8"/>
        <v>60</v>
      </c>
      <c r="H86" s="411"/>
      <c r="I86" s="170"/>
      <c r="J86" s="444">
        <v>25</v>
      </c>
      <c r="K86" s="182" t="s">
        <v>201</v>
      </c>
      <c r="L86" s="364">
        <f t="shared" si="10"/>
        <v>39</v>
      </c>
      <c r="M86" s="375">
        <v>1986</v>
      </c>
      <c r="N86" s="195">
        <v>0.8222222222222223</v>
      </c>
      <c r="O86" s="364">
        <v>2008</v>
      </c>
      <c r="P86" s="389">
        <f t="shared" si="9"/>
        <v>22</v>
      </c>
      <c r="Q86" s="400" t="s">
        <v>118</v>
      </c>
    </row>
    <row r="87" spans="1:17" ht="15" thickBot="1" x14ac:dyDescent="0.35">
      <c r="A87" s="432"/>
      <c r="B87" s="187" t="s">
        <v>151</v>
      </c>
      <c r="C87" s="395"/>
      <c r="D87" s="372"/>
      <c r="E87" s="452">
        <f>SUM(E62:E86)/25</f>
        <v>0.82438888888888884</v>
      </c>
      <c r="F87" s="720" t="s">
        <v>152</v>
      </c>
      <c r="G87" s="720"/>
      <c r="H87" s="453">
        <f>SUM(E62:E71)/10</f>
        <v>0.7747222222222222</v>
      </c>
      <c r="I87" s="454"/>
      <c r="J87" s="432"/>
      <c r="K87" s="187" t="s">
        <v>151</v>
      </c>
      <c r="L87" s="395"/>
      <c r="M87" s="372"/>
      <c r="N87" s="452">
        <f>SUM(N62:N86)/25</f>
        <v>0.78024999999999989</v>
      </c>
      <c r="O87" s="720" t="s">
        <v>152</v>
      </c>
      <c r="P87" s="720"/>
      <c r="Q87" s="453">
        <f>SUM(N62:N71)/10</f>
        <v>0.74444444444444435</v>
      </c>
    </row>
    <row r="88" spans="1:17" x14ac:dyDescent="0.3">
      <c r="A88" s="721" t="s">
        <v>203</v>
      </c>
      <c r="B88" s="722"/>
      <c r="C88" s="722"/>
      <c r="D88" s="722"/>
      <c r="E88" s="722"/>
      <c r="F88" s="722"/>
      <c r="G88" s="722"/>
      <c r="H88" s="723"/>
      <c r="I88" s="460"/>
      <c r="J88" s="721" t="s">
        <v>204</v>
      </c>
      <c r="K88" s="722"/>
      <c r="L88" s="722"/>
      <c r="M88" s="722"/>
      <c r="N88" s="722"/>
      <c r="O88" s="722"/>
      <c r="P88" s="722"/>
      <c r="Q88" s="723"/>
    </row>
    <row r="89" spans="1:17" ht="12.75" customHeight="1" thickBot="1" x14ac:dyDescent="0.35">
      <c r="A89" s="461" t="s">
        <v>113</v>
      </c>
      <c r="B89" s="462" t="s">
        <v>114</v>
      </c>
      <c r="C89" s="463" t="s">
        <v>375</v>
      </c>
      <c r="D89" s="463" t="s">
        <v>3</v>
      </c>
      <c r="E89" s="464" t="s">
        <v>106</v>
      </c>
      <c r="F89" s="463" t="s">
        <v>115</v>
      </c>
      <c r="G89" s="465" t="s">
        <v>400</v>
      </c>
      <c r="H89" s="466" t="s">
        <v>108</v>
      </c>
      <c r="I89" s="467"/>
      <c r="J89" s="461" t="s">
        <v>113</v>
      </c>
      <c r="K89" s="462" t="s">
        <v>114</v>
      </c>
      <c r="L89" s="463" t="s">
        <v>375</v>
      </c>
      <c r="M89" s="463" t="s">
        <v>3</v>
      </c>
      <c r="N89" s="464" t="s">
        <v>106</v>
      </c>
      <c r="O89" s="463" t="s">
        <v>115</v>
      </c>
      <c r="P89" s="465" t="s">
        <v>116</v>
      </c>
      <c r="Q89" s="466" t="s">
        <v>108</v>
      </c>
    </row>
    <row r="90" spans="1:17" ht="14.1" customHeight="1" x14ac:dyDescent="0.3">
      <c r="A90" s="443">
        <v>1</v>
      </c>
      <c r="B90" s="217" t="s">
        <v>177</v>
      </c>
      <c r="C90" s="383">
        <f t="shared" ref="C90:C114" si="12">SUM(2025-D90)</f>
        <v>61</v>
      </c>
      <c r="D90" s="384">
        <v>1964</v>
      </c>
      <c r="E90" s="218">
        <v>0.70624999999999993</v>
      </c>
      <c r="F90" s="383">
        <v>1999</v>
      </c>
      <c r="G90" s="394">
        <f t="shared" ref="G90:G114" si="13">SUM(F90-D90)</f>
        <v>35</v>
      </c>
      <c r="H90" s="402" t="s">
        <v>118</v>
      </c>
      <c r="I90" s="455"/>
      <c r="J90" s="443">
        <v>1</v>
      </c>
      <c r="K90" s="456" t="s">
        <v>342</v>
      </c>
      <c r="L90" s="383">
        <f>SUM(2025-M90)</f>
        <v>50</v>
      </c>
      <c r="M90" s="384">
        <v>1975</v>
      </c>
      <c r="N90" s="457">
        <v>0.81111111111111112</v>
      </c>
      <c r="O90" s="458">
        <v>2025</v>
      </c>
      <c r="P90" s="394">
        <f>SUM(O90-M90)</f>
        <v>50</v>
      </c>
      <c r="Q90" s="459" t="s">
        <v>461</v>
      </c>
    </row>
    <row r="91" spans="1:17" ht="14.1" customHeight="1" x14ac:dyDescent="0.3">
      <c r="A91" s="444">
        <v>2</v>
      </c>
      <c r="B91" s="182" t="s">
        <v>205</v>
      </c>
      <c r="C91" s="364">
        <f t="shared" si="12"/>
        <v>48</v>
      </c>
      <c r="D91" s="375">
        <v>1977</v>
      </c>
      <c r="E91" s="195">
        <v>0.75416666666666676</v>
      </c>
      <c r="F91" s="364">
        <v>2015</v>
      </c>
      <c r="G91" s="393">
        <f t="shared" si="13"/>
        <v>38</v>
      </c>
      <c r="H91" s="408"/>
      <c r="I91" s="170"/>
      <c r="J91" s="444">
        <v>2</v>
      </c>
      <c r="K91" s="182" t="s">
        <v>98</v>
      </c>
      <c r="L91" s="364">
        <f>SUM(2025-M91)</f>
        <v>60</v>
      </c>
      <c r="M91" s="375">
        <v>1965</v>
      </c>
      <c r="N91" s="195">
        <v>0.8305555555555556</v>
      </c>
      <c r="O91" s="364">
        <v>2015</v>
      </c>
      <c r="P91" s="393">
        <f>SUM(O91-M91)</f>
        <v>50</v>
      </c>
      <c r="Q91" s="408"/>
    </row>
    <row r="92" spans="1:17" ht="14.1" customHeight="1" x14ac:dyDescent="0.3">
      <c r="A92" s="444">
        <v>3</v>
      </c>
      <c r="B92" s="182" t="s">
        <v>174</v>
      </c>
      <c r="C92" s="364">
        <f t="shared" si="12"/>
        <v>48</v>
      </c>
      <c r="D92" s="375">
        <v>1977</v>
      </c>
      <c r="E92" s="195">
        <v>0.76180555555555562</v>
      </c>
      <c r="F92" s="364">
        <v>2016</v>
      </c>
      <c r="G92" s="393">
        <f t="shared" si="13"/>
        <v>39</v>
      </c>
      <c r="H92" s="408"/>
      <c r="I92" s="170"/>
      <c r="J92" s="444">
        <v>3</v>
      </c>
      <c r="K92" s="215" t="s">
        <v>82</v>
      </c>
      <c r="L92" s="364">
        <f>SUM(2025-M92)</f>
        <v>50</v>
      </c>
      <c r="M92" s="375">
        <v>1975</v>
      </c>
      <c r="N92" s="205">
        <v>0.88611111111111107</v>
      </c>
      <c r="O92" s="422">
        <v>2025</v>
      </c>
      <c r="P92" s="393">
        <f>SUM(O92-M92)</f>
        <v>50</v>
      </c>
      <c r="Q92" s="414" t="s">
        <v>347</v>
      </c>
    </row>
    <row r="93" spans="1:17" ht="14.1" customHeight="1" thickBot="1" x14ac:dyDescent="0.35">
      <c r="A93" s="445">
        <v>4</v>
      </c>
      <c r="B93" s="206" t="s">
        <v>81</v>
      </c>
      <c r="C93" s="371">
        <f t="shared" si="12"/>
        <v>46</v>
      </c>
      <c r="D93" s="376">
        <v>1979</v>
      </c>
      <c r="E93" s="198">
        <v>0.77777777777777779</v>
      </c>
      <c r="F93" s="371">
        <v>2024</v>
      </c>
      <c r="G93" s="397">
        <f t="shared" si="13"/>
        <v>45</v>
      </c>
      <c r="H93" s="412"/>
      <c r="I93" s="170"/>
      <c r="J93" s="445">
        <v>4</v>
      </c>
      <c r="K93" s="197" t="s">
        <v>206</v>
      </c>
      <c r="L93" s="371">
        <f t="shared" ref="L93:L114" si="14">SUM(2025-M93)</f>
        <v>61</v>
      </c>
      <c r="M93" s="376">
        <v>1964</v>
      </c>
      <c r="N93" s="198">
        <v>0.92291666666666661</v>
      </c>
      <c r="O93" s="371">
        <v>2014</v>
      </c>
      <c r="P93" s="395">
        <f t="shared" ref="P93:P114" si="15">SUM(O93-M93)</f>
        <v>50</v>
      </c>
      <c r="Q93" s="412"/>
    </row>
    <row r="94" spans="1:17" ht="14.1" customHeight="1" x14ac:dyDescent="0.3">
      <c r="A94" s="446">
        <v>5</v>
      </c>
      <c r="B94" s="199" t="s">
        <v>193</v>
      </c>
      <c r="C94" s="373">
        <f t="shared" si="12"/>
        <v>65</v>
      </c>
      <c r="D94" s="377">
        <v>1960</v>
      </c>
      <c r="E94" s="200">
        <v>0.79236111111111107</v>
      </c>
      <c r="F94" s="373">
        <v>1999</v>
      </c>
      <c r="G94" s="396">
        <f t="shared" si="13"/>
        <v>39</v>
      </c>
      <c r="H94" s="413" t="s">
        <v>118</v>
      </c>
      <c r="I94" s="170"/>
      <c r="J94" s="446">
        <v>5</v>
      </c>
      <c r="K94" s="219" t="s">
        <v>85</v>
      </c>
      <c r="L94" s="373">
        <f t="shared" si="14"/>
        <v>53</v>
      </c>
      <c r="M94" s="377">
        <v>1972</v>
      </c>
      <c r="N94" s="200">
        <v>0.95347222222222217</v>
      </c>
      <c r="O94" s="373">
        <v>2022</v>
      </c>
      <c r="P94" s="396">
        <f t="shared" si="15"/>
        <v>50</v>
      </c>
      <c r="Q94" s="410"/>
    </row>
    <row r="95" spans="1:17" ht="14.1" customHeight="1" x14ac:dyDescent="0.3">
      <c r="A95" s="444">
        <v>6</v>
      </c>
      <c r="B95" s="182" t="s">
        <v>202</v>
      </c>
      <c r="C95" s="364">
        <f t="shared" si="12"/>
        <v>50</v>
      </c>
      <c r="D95" s="375">
        <v>1975</v>
      </c>
      <c r="E95" s="195">
        <v>0.80625000000000002</v>
      </c>
      <c r="F95" s="364">
        <v>2010</v>
      </c>
      <c r="G95" s="393">
        <f t="shared" si="13"/>
        <v>35</v>
      </c>
      <c r="H95" s="400" t="s">
        <v>118</v>
      </c>
      <c r="I95" s="170"/>
      <c r="J95" s="443">
        <v>6</v>
      </c>
      <c r="K95" s="217" t="s">
        <v>345</v>
      </c>
      <c r="L95" s="383">
        <f t="shared" si="14"/>
        <v>59</v>
      </c>
      <c r="M95" s="384">
        <v>1966</v>
      </c>
      <c r="N95" s="218">
        <v>0.95694444444444438</v>
      </c>
      <c r="O95" s="383">
        <v>2024</v>
      </c>
      <c r="P95" s="394">
        <f t="shared" si="15"/>
        <v>58</v>
      </c>
      <c r="Q95" s="423"/>
    </row>
    <row r="96" spans="1:17" ht="14.1" customHeight="1" x14ac:dyDescent="0.3">
      <c r="A96" s="444">
        <v>7</v>
      </c>
      <c r="B96" s="182" t="s">
        <v>91</v>
      </c>
      <c r="C96" s="364">
        <f t="shared" si="12"/>
        <v>48</v>
      </c>
      <c r="D96" s="375">
        <v>1977</v>
      </c>
      <c r="E96" s="195">
        <v>0.80625000000000002</v>
      </c>
      <c r="F96" s="364">
        <v>2016</v>
      </c>
      <c r="G96" s="393">
        <f t="shared" si="13"/>
        <v>39</v>
      </c>
      <c r="H96" s="408"/>
      <c r="I96" s="170"/>
      <c r="J96" s="444">
        <v>7</v>
      </c>
      <c r="K96" s="182" t="s">
        <v>193</v>
      </c>
      <c r="L96" s="364">
        <f t="shared" si="14"/>
        <v>65</v>
      </c>
      <c r="M96" s="375">
        <v>1960</v>
      </c>
      <c r="N96" s="195">
        <v>0.95763888888888893</v>
      </c>
      <c r="O96" s="364">
        <v>2010</v>
      </c>
      <c r="P96" s="393">
        <f t="shared" si="15"/>
        <v>50</v>
      </c>
      <c r="Q96" s="408"/>
    </row>
    <row r="97" spans="1:17" ht="14.1" customHeight="1" x14ac:dyDescent="0.3">
      <c r="A97" s="444">
        <v>8</v>
      </c>
      <c r="B97" s="182" t="s">
        <v>213</v>
      </c>
      <c r="C97" s="364">
        <f t="shared" si="12"/>
        <v>50</v>
      </c>
      <c r="D97" s="375">
        <v>1975</v>
      </c>
      <c r="E97" s="195">
        <v>0.81180555555555556</v>
      </c>
      <c r="F97" s="364">
        <v>2016</v>
      </c>
      <c r="G97" s="393">
        <f t="shared" si="13"/>
        <v>41</v>
      </c>
      <c r="H97" s="400" t="s">
        <v>118</v>
      </c>
      <c r="I97" s="170"/>
      <c r="J97" s="444">
        <v>8</v>
      </c>
      <c r="K97" s="182" t="s">
        <v>87</v>
      </c>
      <c r="L97" s="364">
        <f t="shared" si="14"/>
        <v>52</v>
      </c>
      <c r="M97" s="375">
        <v>1973</v>
      </c>
      <c r="N97" s="195">
        <v>0.97499999999999998</v>
      </c>
      <c r="O97" s="364">
        <v>2024</v>
      </c>
      <c r="P97" s="393">
        <f t="shared" si="15"/>
        <v>51</v>
      </c>
      <c r="Q97" s="408"/>
    </row>
    <row r="98" spans="1:17" ht="14.1" customHeight="1" x14ac:dyDescent="0.3">
      <c r="A98" s="444">
        <v>9</v>
      </c>
      <c r="B98" s="215" t="s">
        <v>365</v>
      </c>
      <c r="C98" s="364">
        <f t="shared" si="12"/>
        <v>39</v>
      </c>
      <c r="D98" s="375">
        <v>1986</v>
      </c>
      <c r="E98" s="362">
        <v>0.81597222222222221</v>
      </c>
      <c r="F98" s="381">
        <v>2025</v>
      </c>
      <c r="G98" s="393">
        <f t="shared" si="13"/>
        <v>39</v>
      </c>
      <c r="H98" s="414" t="s">
        <v>347</v>
      </c>
      <c r="I98" s="170"/>
      <c r="J98" s="444">
        <v>9</v>
      </c>
      <c r="K98" s="182" t="s">
        <v>207</v>
      </c>
      <c r="L98" s="364">
        <f t="shared" si="14"/>
        <v>71</v>
      </c>
      <c r="M98" s="375">
        <v>1954</v>
      </c>
      <c r="N98" s="195" t="s">
        <v>208</v>
      </c>
      <c r="O98" s="364">
        <v>2009</v>
      </c>
      <c r="P98" s="393">
        <f t="shared" si="15"/>
        <v>55</v>
      </c>
      <c r="Q98" s="408"/>
    </row>
    <row r="99" spans="1:17" ht="14.1" customHeight="1" x14ac:dyDescent="0.3">
      <c r="A99" s="444">
        <v>10</v>
      </c>
      <c r="B99" s="182" t="s">
        <v>216</v>
      </c>
      <c r="C99" s="364">
        <f t="shared" si="12"/>
        <v>61</v>
      </c>
      <c r="D99" s="375">
        <v>1964</v>
      </c>
      <c r="E99" s="195">
        <v>0.82013888888888886</v>
      </c>
      <c r="F99" s="364">
        <v>2010</v>
      </c>
      <c r="G99" s="393">
        <f t="shared" si="13"/>
        <v>46</v>
      </c>
      <c r="H99" s="400" t="s">
        <v>118</v>
      </c>
      <c r="I99" s="170"/>
      <c r="J99" s="444">
        <v>10</v>
      </c>
      <c r="K99" s="182" t="s">
        <v>86</v>
      </c>
      <c r="L99" s="364">
        <f t="shared" si="14"/>
        <v>51</v>
      </c>
      <c r="M99" s="375">
        <v>1974</v>
      </c>
      <c r="N99" s="207" t="s">
        <v>208</v>
      </c>
      <c r="O99" s="364">
        <v>2024</v>
      </c>
      <c r="P99" s="393">
        <f t="shared" si="15"/>
        <v>50</v>
      </c>
      <c r="Q99" s="408"/>
    </row>
    <row r="100" spans="1:17" ht="14.1" customHeight="1" x14ac:dyDescent="0.3">
      <c r="A100" s="444">
        <v>11</v>
      </c>
      <c r="B100" s="182" t="s">
        <v>219</v>
      </c>
      <c r="C100" s="364">
        <f t="shared" si="12"/>
        <v>52</v>
      </c>
      <c r="D100" s="375">
        <v>1973</v>
      </c>
      <c r="E100" s="195">
        <v>0.8222222222222223</v>
      </c>
      <c r="F100" s="364">
        <v>2012</v>
      </c>
      <c r="G100" s="393">
        <f t="shared" si="13"/>
        <v>39</v>
      </c>
      <c r="H100" s="400" t="s">
        <v>118</v>
      </c>
      <c r="I100" s="170"/>
      <c r="J100" s="444">
        <v>11</v>
      </c>
      <c r="K100" s="182" t="s">
        <v>209</v>
      </c>
      <c r="L100" s="364">
        <f t="shared" si="14"/>
        <v>60</v>
      </c>
      <c r="M100" s="375">
        <v>1965</v>
      </c>
      <c r="N100" s="207" t="s">
        <v>210</v>
      </c>
      <c r="O100" s="364">
        <v>2015</v>
      </c>
      <c r="P100" s="393">
        <f t="shared" si="15"/>
        <v>50</v>
      </c>
      <c r="Q100" s="408"/>
    </row>
    <row r="101" spans="1:17" ht="14.1" customHeight="1" x14ac:dyDescent="0.3">
      <c r="A101" s="444">
        <v>12</v>
      </c>
      <c r="B101" s="182" t="s">
        <v>89</v>
      </c>
      <c r="C101" s="364">
        <f t="shared" si="12"/>
        <v>52</v>
      </c>
      <c r="D101" s="375">
        <v>1973</v>
      </c>
      <c r="E101" s="195">
        <v>0.8256944444444444</v>
      </c>
      <c r="F101" s="364">
        <v>2014</v>
      </c>
      <c r="G101" s="393">
        <f t="shared" si="13"/>
        <v>41</v>
      </c>
      <c r="H101" s="400" t="s">
        <v>118</v>
      </c>
      <c r="I101" s="170"/>
      <c r="J101" s="444">
        <v>12</v>
      </c>
      <c r="K101" s="182" t="s">
        <v>211</v>
      </c>
      <c r="L101" s="364">
        <f t="shared" si="14"/>
        <v>62</v>
      </c>
      <c r="M101" s="375">
        <v>1963</v>
      </c>
      <c r="N101" s="207" t="s">
        <v>212</v>
      </c>
      <c r="O101" s="364">
        <v>2013</v>
      </c>
      <c r="P101" s="393">
        <f t="shared" si="15"/>
        <v>50</v>
      </c>
      <c r="Q101" s="408"/>
    </row>
    <row r="102" spans="1:17" ht="14.1" customHeight="1" x14ac:dyDescent="0.3">
      <c r="A102" s="444">
        <v>13</v>
      </c>
      <c r="B102" s="182" t="s">
        <v>224</v>
      </c>
      <c r="C102" s="364">
        <f t="shared" si="12"/>
        <v>66</v>
      </c>
      <c r="D102" s="375">
        <v>1959</v>
      </c>
      <c r="E102" s="195">
        <v>0.8340277777777777</v>
      </c>
      <c r="F102" s="364">
        <v>1994</v>
      </c>
      <c r="G102" s="393">
        <f t="shared" si="13"/>
        <v>35</v>
      </c>
      <c r="H102" s="400" t="s">
        <v>118</v>
      </c>
      <c r="I102" s="170"/>
      <c r="J102" s="444">
        <v>13</v>
      </c>
      <c r="K102" s="182" t="s">
        <v>97</v>
      </c>
      <c r="L102" s="364">
        <f t="shared" si="14"/>
        <v>56</v>
      </c>
      <c r="M102" s="375">
        <v>1969</v>
      </c>
      <c r="N102" s="207" t="s">
        <v>212</v>
      </c>
      <c r="O102" s="391">
        <v>2019</v>
      </c>
      <c r="P102" s="392">
        <f t="shared" si="15"/>
        <v>50</v>
      </c>
      <c r="Q102" s="408"/>
    </row>
    <row r="103" spans="1:17" ht="14.1" customHeight="1" x14ac:dyDescent="0.3">
      <c r="A103" s="444">
        <v>14</v>
      </c>
      <c r="B103" s="182" t="s">
        <v>98</v>
      </c>
      <c r="C103" s="364">
        <f t="shared" si="12"/>
        <v>60</v>
      </c>
      <c r="D103" s="375">
        <v>1965</v>
      </c>
      <c r="E103" s="195">
        <v>0.83888888888888891</v>
      </c>
      <c r="F103" s="304">
        <v>2011</v>
      </c>
      <c r="G103" s="393">
        <f t="shared" si="13"/>
        <v>46</v>
      </c>
      <c r="H103" s="400" t="s">
        <v>118</v>
      </c>
      <c r="I103" s="170"/>
      <c r="J103" s="444">
        <v>14</v>
      </c>
      <c r="K103" s="171" t="s">
        <v>214</v>
      </c>
      <c r="L103" s="364">
        <f t="shared" si="14"/>
        <v>62</v>
      </c>
      <c r="M103" s="365">
        <v>1963</v>
      </c>
      <c r="N103" s="207" t="s">
        <v>215</v>
      </c>
      <c r="O103" s="364">
        <v>2013</v>
      </c>
      <c r="P103" s="393">
        <f t="shared" si="15"/>
        <v>50</v>
      </c>
      <c r="Q103" s="408"/>
    </row>
    <row r="104" spans="1:17" ht="14.1" customHeight="1" x14ac:dyDescent="0.3">
      <c r="A104" s="444">
        <v>15</v>
      </c>
      <c r="B104" s="182" t="s">
        <v>344</v>
      </c>
      <c r="C104" s="364">
        <f t="shared" si="12"/>
        <v>46</v>
      </c>
      <c r="D104" s="375">
        <v>1979</v>
      </c>
      <c r="E104" s="195">
        <v>0.84027777777777779</v>
      </c>
      <c r="F104" s="364">
        <v>2016</v>
      </c>
      <c r="G104" s="393">
        <f t="shared" si="13"/>
        <v>37</v>
      </c>
      <c r="H104" s="408"/>
      <c r="I104" s="170"/>
      <c r="J104" s="444">
        <v>15</v>
      </c>
      <c r="K104" s="182" t="s">
        <v>217</v>
      </c>
      <c r="L104" s="364">
        <f t="shared" si="14"/>
        <v>76</v>
      </c>
      <c r="M104" s="375">
        <v>1949</v>
      </c>
      <c r="N104" s="195" t="s">
        <v>218</v>
      </c>
      <c r="O104" s="364">
        <v>2003</v>
      </c>
      <c r="P104" s="393">
        <f t="shared" si="15"/>
        <v>54</v>
      </c>
      <c r="Q104" s="408"/>
    </row>
    <row r="105" spans="1:17" ht="14.1" customHeight="1" x14ac:dyDescent="0.3">
      <c r="A105" s="444">
        <v>16</v>
      </c>
      <c r="B105" s="182" t="s">
        <v>236</v>
      </c>
      <c r="C105" s="364">
        <f t="shared" si="12"/>
        <v>48</v>
      </c>
      <c r="D105" s="375">
        <v>1977</v>
      </c>
      <c r="E105" s="195">
        <v>0.84861111111111109</v>
      </c>
      <c r="F105" s="304">
        <v>2023</v>
      </c>
      <c r="G105" s="393">
        <f t="shared" si="13"/>
        <v>46</v>
      </c>
      <c r="H105" s="408"/>
      <c r="I105" s="170"/>
      <c r="J105" s="444">
        <v>16</v>
      </c>
      <c r="K105" s="171" t="s">
        <v>220</v>
      </c>
      <c r="L105" s="364">
        <f t="shared" si="14"/>
        <v>65</v>
      </c>
      <c r="M105" s="365">
        <v>1960</v>
      </c>
      <c r="N105" s="207" t="s">
        <v>221</v>
      </c>
      <c r="O105" s="364">
        <v>2015</v>
      </c>
      <c r="P105" s="389">
        <f t="shared" si="15"/>
        <v>55</v>
      </c>
      <c r="Q105" s="408"/>
    </row>
    <row r="106" spans="1:17" ht="14.1" customHeight="1" x14ac:dyDescent="0.3">
      <c r="A106" s="444">
        <v>17</v>
      </c>
      <c r="B106" s="182" t="s">
        <v>231</v>
      </c>
      <c r="C106" s="364">
        <f t="shared" si="12"/>
        <v>52</v>
      </c>
      <c r="D106" s="375">
        <v>1973</v>
      </c>
      <c r="E106" s="195">
        <v>0.85486111111111107</v>
      </c>
      <c r="F106" s="364">
        <v>2018</v>
      </c>
      <c r="G106" s="393">
        <f t="shared" si="13"/>
        <v>45</v>
      </c>
      <c r="H106" s="400" t="s">
        <v>118</v>
      </c>
      <c r="I106" s="170"/>
      <c r="J106" s="444">
        <v>17</v>
      </c>
      <c r="K106" s="182" t="s">
        <v>222</v>
      </c>
      <c r="L106" s="364">
        <f t="shared" si="14"/>
        <v>77</v>
      </c>
      <c r="M106" s="375">
        <v>1948</v>
      </c>
      <c r="N106" s="195" t="s">
        <v>223</v>
      </c>
      <c r="O106" s="364">
        <v>2008</v>
      </c>
      <c r="P106" s="393">
        <f t="shared" si="15"/>
        <v>60</v>
      </c>
      <c r="Q106" s="408"/>
    </row>
    <row r="107" spans="1:17" ht="14.1" customHeight="1" x14ac:dyDescent="0.3">
      <c r="A107" s="444">
        <v>18</v>
      </c>
      <c r="B107" s="182" t="s">
        <v>82</v>
      </c>
      <c r="C107" s="364">
        <f t="shared" si="12"/>
        <v>50</v>
      </c>
      <c r="D107" s="375">
        <v>1975</v>
      </c>
      <c r="E107" s="195">
        <v>0.85625000000000007</v>
      </c>
      <c r="F107" s="364">
        <v>2018</v>
      </c>
      <c r="G107" s="393">
        <f t="shared" si="13"/>
        <v>43</v>
      </c>
      <c r="H107" s="400" t="s">
        <v>118</v>
      </c>
      <c r="I107" s="170"/>
      <c r="J107" s="444">
        <v>18</v>
      </c>
      <c r="K107" s="182" t="s">
        <v>263</v>
      </c>
      <c r="L107" s="364">
        <f t="shared" si="14"/>
        <v>55</v>
      </c>
      <c r="M107" s="375">
        <v>1970</v>
      </c>
      <c r="N107" s="207" t="s">
        <v>264</v>
      </c>
      <c r="O107" s="364">
        <v>2021</v>
      </c>
      <c r="P107" s="393">
        <f t="shared" si="15"/>
        <v>51</v>
      </c>
      <c r="Q107" s="408"/>
    </row>
    <row r="108" spans="1:17" ht="14.1" customHeight="1" x14ac:dyDescent="0.3">
      <c r="A108" s="444">
        <v>19</v>
      </c>
      <c r="B108" s="203" t="s">
        <v>324</v>
      </c>
      <c r="C108" s="364">
        <f t="shared" si="12"/>
        <v>39</v>
      </c>
      <c r="D108" s="375">
        <v>1986</v>
      </c>
      <c r="E108" s="195">
        <v>0.85625000000000007</v>
      </c>
      <c r="F108" s="304">
        <v>2021</v>
      </c>
      <c r="G108" s="393">
        <f t="shared" si="13"/>
        <v>35</v>
      </c>
      <c r="H108" s="408"/>
      <c r="I108" s="170"/>
      <c r="J108" s="444">
        <v>19</v>
      </c>
      <c r="K108" s="182" t="s">
        <v>337</v>
      </c>
      <c r="L108" s="364">
        <f t="shared" si="14"/>
        <v>54</v>
      </c>
      <c r="M108" s="375">
        <v>1971</v>
      </c>
      <c r="N108" s="207" t="s">
        <v>65</v>
      </c>
      <c r="O108" s="364">
        <v>2022</v>
      </c>
      <c r="P108" s="393">
        <f t="shared" si="15"/>
        <v>51</v>
      </c>
      <c r="Q108" s="408"/>
    </row>
    <row r="109" spans="1:17" ht="14.1" customHeight="1" x14ac:dyDescent="0.3">
      <c r="A109" s="444">
        <v>20</v>
      </c>
      <c r="B109" s="182" t="s">
        <v>237</v>
      </c>
      <c r="C109" s="364">
        <f t="shared" si="12"/>
        <v>56</v>
      </c>
      <c r="D109" s="375">
        <v>1969</v>
      </c>
      <c r="E109" s="195">
        <v>0.85972222222222217</v>
      </c>
      <c r="F109" s="364">
        <v>2013</v>
      </c>
      <c r="G109" s="393">
        <f t="shared" si="13"/>
        <v>44</v>
      </c>
      <c r="H109" s="400" t="s">
        <v>118</v>
      </c>
      <c r="I109" s="170"/>
      <c r="J109" s="449">
        <v>20</v>
      </c>
      <c r="K109" s="182" t="s">
        <v>225</v>
      </c>
      <c r="L109" s="364">
        <f t="shared" si="14"/>
        <v>79</v>
      </c>
      <c r="M109" s="375">
        <v>1946</v>
      </c>
      <c r="N109" s="195" t="s">
        <v>226</v>
      </c>
      <c r="O109" s="364">
        <v>1998</v>
      </c>
      <c r="P109" s="393">
        <f t="shared" si="15"/>
        <v>52</v>
      </c>
      <c r="Q109" s="408"/>
    </row>
    <row r="110" spans="1:17" ht="14.1" customHeight="1" x14ac:dyDescent="0.3">
      <c r="A110" s="444">
        <v>21</v>
      </c>
      <c r="B110" s="181" t="s">
        <v>94</v>
      </c>
      <c r="C110" s="364">
        <f t="shared" si="12"/>
        <v>49</v>
      </c>
      <c r="D110" s="375">
        <v>1976</v>
      </c>
      <c r="E110" s="195">
        <v>0.86041666666666661</v>
      </c>
      <c r="F110" s="364">
        <v>2015</v>
      </c>
      <c r="G110" s="393">
        <f t="shared" si="13"/>
        <v>39</v>
      </c>
      <c r="H110" s="408"/>
      <c r="I110" s="170"/>
      <c r="J110" s="449">
        <v>21</v>
      </c>
      <c r="K110" s="182" t="s">
        <v>227</v>
      </c>
      <c r="L110" s="364">
        <f t="shared" si="14"/>
        <v>83</v>
      </c>
      <c r="M110" s="375">
        <v>1942</v>
      </c>
      <c r="N110" s="195" t="s">
        <v>228</v>
      </c>
      <c r="O110" s="364">
        <v>1992</v>
      </c>
      <c r="P110" s="393">
        <f t="shared" si="15"/>
        <v>50</v>
      </c>
      <c r="Q110" s="408"/>
    </row>
    <row r="111" spans="1:17" ht="14.1" customHeight="1" x14ac:dyDescent="0.3">
      <c r="A111" s="444">
        <v>22</v>
      </c>
      <c r="B111" s="182" t="s">
        <v>87</v>
      </c>
      <c r="C111" s="364">
        <f t="shared" si="12"/>
        <v>52</v>
      </c>
      <c r="D111" s="375">
        <v>1973</v>
      </c>
      <c r="E111" s="195">
        <v>0.8666666666666667</v>
      </c>
      <c r="F111" s="364">
        <v>2015</v>
      </c>
      <c r="G111" s="393">
        <f t="shared" si="13"/>
        <v>42</v>
      </c>
      <c r="H111" s="400" t="s">
        <v>118</v>
      </c>
      <c r="I111" s="170"/>
      <c r="J111" s="450" t="s">
        <v>330</v>
      </c>
      <c r="K111" s="182" t="s">
        <v>92</v>
      </c>
      <c r="L111" s="364">
        <f t="shared" si="14"/>
        <v>52</v>
      </c>
      <c r="M111" s="375">
        <v>1973</v>
      </c>
      <c r="N111" s="207" t="s">
        <v>283</v>
      </c>
      <c r="O111" s="364">
        <v>2023</v>
      </c>
      <c r="P111" s="393">
        <f t="shared" si="15"/>
        <v>50</v>
      </c>
      <c r="Q111" s="408"/>
    </row>
    <row r="112" spans="1:17" ht="14.1" customHeight="1" x14ac:dyDescent="0.3">
      <c r="A112" s="444">
        <v>23</v>
      </c>
      <c r="B112" s="182" t="s">
        <v>238</v>
      </c>
      <c r="C112" s="364">
        <f t="shared" si="12"/>
        <v>54</v>
      </c>
      <c r="D112" s="375">
        <v>1971</v>
      </c>
      <c r="E112" s="195">
        <v>0.86875000000000002</v>
      </c>
      <c r="F112" s="364">
        <v>2015</v>
      </c>
      <c r="G112" s="393">
        <f t="shared" si="13"/>
        <v>44</v>
      </c>
      <c r="H112" s="400" t="s">
        <v>118</v>
      </c>
      <c r="I112" s="170"/>
      <c r="J112" s="449">
        <v>23</v>
      </c>
      <c r="K112" s="182" t="s">
        <v>229</v>
      </c>
      <c r="L112" s="364">
        <f t="shared" si="14"/>
        <v>86</v>
      </c>
      <c r="M112" s="375">
        <v>1939</v>
      </c>
      <c r="N112" s="195" t="s">
        <v>230</v>
      </c>
      <c r="O112" s="304">
        <v>2005</v>
      </c>
      <c r="P112" s="393">
        <f t="shared" si="15"/>
        <v>66</v>
      </c>
      <c r="Q112" s="408"/>
    </row>
    <row r="113" spans="1:17" ht="14.1" customHeight="1" x14ac:dyDescent="0.3">
      <c r="A113" s="444">
        <v>24</v>
      </c>
      <c r="B113" s="182" t="s">
        <v>97</v>
      </c>
      <c r="C113" s="364">
        <f t="shared" si="12"/>
        <v>56</v>
      </c>
      <c r="D113" s="375">
        <v>1969</v>
      </c>
      <c r="E113" s="195">
        <v>0.87361111111111101</v>
      </c>
      <c r="F113" s="364">
        <v>2013</v>
      </c>
      <c r="G113" s="393">
        <f t="shared" si="13"/>
        <v>44</v>
      </c>
      <c r="H113" s="400" t="s">
        <v>118</v>
      </c>
      <c r="I113" s="208"/>
      <c r="J113" s="449">
        <v>24</v>
      </c>
      <c r="K113" s="182" t="s">
        <v>232</v>
      </c>
      <c r="L113" s="364">
        <f t="shared" si="14"/>
        <v>69</v>
      </c>
      <c r="M113" s="375">
        <v>1956</v>
      </c>
      <c r="N113" s="195" t="s">
        <v>233</v>
      </c>
      <c r="O113" s="364">
        <v>2011</v>
      </c>
      <c r="P113" s="393">
        <f t="shared" si="15"/>
        <v>55</v>
      </c>
      <c r="Q113" s="408"/>
    </row>
    <row r="114" spans="1:17" ht="14.1" customHeight="1" thickBot="1" x14ac:dyDescent="0.35">
      <c r="A114" s="444">
        <v>25</v>
      </c>
      <c r="B114" s="182" t="s">
        <v>398</v>
      </c>
      <c r="C114" s="364">
        <f t="shared" si="12"/>
        <v>49</v>
      </c>
      <c r="D114" s="375">
        <v>1976</v>
      </c>
      <c r="E114" s="195">
        <v>0.87847222222222221</v>
      </c>
      <c r="F114" s="364">
        <v>2014</v>
      </c>
      <c r="G114" s="393">
        <f t="shared" si="13"/>
        <v>38</v>
      </c>
      <c r="H114" s="415"/>
      <c r="I114" s="170"/>
      <c r="J114" s="451">
        <v>25</v>
      </c>
      <c r="K114" s="209" t="s">
        <v>234</v>
      </c>
      <c r="L114" s="385">
        <f t="shared" si="14"/>
        <v>87</v>
      </c>
      <c r="M114" s="386">
        <v>1938</v>
      </c>
      <c r="N114" s="195" t="s">
        <v>235</v>
      </c>
      <c r="O114" s="319">
        <v>2008</v>
      </c>
      <c r="P114" s="424">
        <f t="shared" si="15"/>
        <v>70</v>
      </c>
      <c r="Q114" s="425"/>
    </row>
    <row r="115" spans="1:17" ht="14.1" customHeight="1" thickBot="1" x14ac:dyDescent="0.35">
      <c r="A115" s="431"/>
      <c r="B115" s="175" t="s">
        <v>151</v>
      </c>
      <c r="C115" s="369"/>
      <c r="D115" s="366"/>
      <c r="E115" s="183">
        <f>SUM(E90:E114)/25</f>
        <v>0.82549999999999979</v>
      </c>
      <c r="F115" s="724" t="s">
        <v>152</v>
      </c>
      <c r="G115" s="724"/>
      <c r="H115" s="405">
        <f>SUM(E90:E99)/10</f>
        <v>0.78527777777777785</v>
      </c>
      <c r="I115" s="210"/>
      <c r="J115" s="433"/>
      <c r="K115" s="211" t="s">
        <v>151</v>
      </c>
      <c r="L115" s="387"/>
      <c r="M115" s="388"/>
      <c r="N115" s="212"/>
      <c r="O115" s="725" t="s">
        <v>152</v>
      </c>
      <c r="P115" s="725"/>
      <c r="Q115" s="426">
        <v>0.93402777777777779</v>
      </c>
    </row>
  </sheetData>
  <mergeCells count="19">
    <mergeCell ref="A30:H30"/>
    <mergeCell ref="J30:Q30"/>
    <mergeCell ref="A1:Q1"/>
    <mergeCell ref="A2:H2"/>
    <mergeCell ref="J2:Q2"/>
    <mergeCell ref="F29:G29"/>
    <mergeCell ref="O29:P29"/>
    <mergeCell ref="F57:G57"/>
    <mergeCell ref="O57:P57"/>
    <mergeCell ref="A58:Q58"/>
    <mergeCell ref="A59:Q59"/>
    <mergeCell ref="A60:H60"/>
    <mergeCell ref="J60:Q60"/>
    <mergeCell ref="F87:G87"/>
    <mergeCell ref="O87:P87"/>
    <mergeCell ref="A88:H88"/>
    <mergeCell ref="J88:Q88"/>
    <mergeCell ref="F115:G115"/>
    <mergeCell ref="O115:P115"/>
  </mergeCells>
  <phoneticPr fontId="16" type="noConversion"/>
  <pageMargins left="0.39370078740157483" right="0.39370078740157483" top="0.39370078740157483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Celkem 2025</vt:lpstr>
      <vt:lpstr>1</vt:lpstr>
      <vt:lpstr>2</vt:lpstr>
      <vt:lpstr>3 </vt:lpstr>
      <vt:lpstr>4 </vt:lpstr>
      <vt:lpstr>5</vt:lpstr>
      <vt:lpstr>6</vt:lpstr>
      <vt:lpstr>7</vt:lpstr>
      <vt:lpstr>8</vt:lpstr>
      <vt:lpstr>2025 TOP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Vorlíček</dc:creator>
  <cp:lastModifiedBy>Rubášová Yvona</cp:lastModifiedBy>
  <cp:lastPrinted>2025-05-29T12:38:17Z</cp:lastPrinted>
  <dcterms:created xsi:type="dcterms:W3CDTF">2021-06-03T06:05:35Z</dcterms:created>
  <dcterms:modified xsi:type="dcterms:W3CDTF">2025-06-10T07:47:46Z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b500289-1a9c-442f-923d-4f95209608d2_Enabled">
    <vt:lpwstr>true</vt:lpwstr>
  </property>
  <property fmtid="{D5CDD505-2E9C-101B-9397-08002B2CF9AE}" pid="3" name="MSIP_Label_9b500289-1a9c-442f-923d-4f95209608d2_SetDate">
    <vt:lpwstr>2025-06-10T07:47:46Z</vt:lpwstr>
  </property>
  <property fmtid="{D5CDD505-2E9C-101B-9397-08002B2CF9AE}" pid="4" name="MSIP_Label_9b500289-1a9c-442f-923d-4f95209608d2_Method">
    <vt:lpwstr>Privileged</vt:lpwstr>
  </property>
  <property fmtid="{D5CDD505-2E9C-101B-9397-08002B2CF9AE}" pid="5" name="MSIP_Label_9b500289-1a9c-442f-923d-4f95209608d2_Name">
    <vt:lpwstr>GCEP2 - Others</vt:lpwstr>
  </property>
  <property fmtid="{D5CDD505-2E9C-101B-9397-08002B2CF9AE}" pid="6" name="MSIP_Label_9b500289-1a9c-442f-923d-4f95209608d2_SiteId">
    <vt:lpwstr>90c56ca2-d892-45ce-810d-6cf368facdb3</vt:lpwstr>
  </property>
  <property fmtid="{D5CDD505-2E9C-101B-9397-08002B2CF9AE}" pid="7" name="MSIP_Label_9b500289-1a9c-442f-923d-4f95209608d2_ActionId">
    <vt:lpwstr>537214d4-9f24-432b-bf09-9ea41f2ca3de</vt:lpwstr>
  </property>
  <property fmtid="{D5CDD505-2E9C-101B-9397-08002B2CF9AE}" pid="8" name="MSIP_Label_9b500289-1a9c-442f-923d-4f95209608d2_ContentBits">
    <vt:lpwstr>0</vt:lpwstr>
  </property>
  <property fmtid="{D5CDD505-2E9C-101B-9397-08002B2CF9AE}" pid="9" name="MSIP_Label_9b500289-1a9c-442f-923d-4f95209608d2_Tag">
    <vt:lpwstr>10, 0, 1, 1</vt:lpwstr>
  </property>
</Properties>
</file>