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z091429\Downloads\"/>
    </mc:Choice>
  </mc:AlternateContent>
  <xr:revisionPtr revIDLastSave="0" documentId="13_ncr:1_{D17AAE0E-6CBD-4088-AA02-5F1011DA5657}" xr6:coauthVersionLast="47" xr6:coauthVersionMax="47" xr10:uidLastSave="{00000000-0000-0000-0000-000000000000}"/>
  <bookViews>
    <workbookView xWindow="-108" yWindow="-108" windowWidth="23256" windowHeight="12456" xr2:uid="{3A449858-627D-4A12-AA74-160D79A901A8}"/>
  </bookViews>
  <sheets>
    <sheet name="po 5. závodě" sheetId="7" r:id="rId1"/>
    <sheet name="družstva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24" i="8" l="1"/>
  <c r="AF24" i="8"/>
  <c r="AE24" i="8"/>
  <c r="AD24" i="8"/>
  <c r="AC24" i="8" s="1"/>
  <c r="AB24" i="8"/>
  <c r="AA24" i="8"/>
  <c r="Z24" i="8"/>
  <c r="Y24" i="8"/>
  <c r="X24" i="8"/>
  <c r="W24" i="8"/>
  <c r="V24" i="8"/>
  <c r="U24" i="8"/>
  <c r="T24" i="8"/>
  <c r="S24" i="8"/>
  <c r="R24" i="8"/>
  <c r="Q24" i="8"/>
  <c r="P24" i="8"/>
  <c r="O24" i="8"/>
  <c r="N24" i="8" s="1"/>
  <c r="M24" i="8"/>
  <c r="L24" i="8"/>
  <c r="K24" i="8"/>
  <c r="J24" i="8"/>
  <c r="I24" i="8" s="1"/>
  <c r="AC23" i="8"/>
  <c r="X23" i="8"/>
  <c r="S23" i="8"/>
  <c r="N23" i="8"/>
  <c r="C23" i="8" s="1"/>
  <c r="I23" i="8"/>
  <c r="H23" i="8"/>
  <c r="G23" i="8"/>
  <c r="F23" i="8"/>
  <c r="E23" i="8"/>
  <c r="AC22" i="8"/>
  <c r="X22" i="8"/>
  <c r="S22" i="8"/>
  <c r="N22" i="8"/>
  <c r="I22" i="8"/>
  <c r="H22" i="8"/>
  <c r="G22" i="8"/>
  <c r="F22" i="8"/>
  <c r="E22" i="8"/>
  <c r="C22" i="8"/>
  <c r="AC21" i="8"/>
  <c r="X21" i="8"/>
  <c r="S21" i="8"/>
  <c r="N21" i="8"/>
  <c r="I21" i="8"/>
  <c r="C21" i="8" s="1"/>
  <c r="H21" i="8"/>
  <c r="G21" i="8"/>
  <c r="F21" i="8"/>
  <c r="E21" i="8"/>
  <c r="AC20" i="8"/>
  <c r="X20" i="8"/>
  <c r="S20" i="8"/>
  <c r="N20" i="8"/>
  <c r="I20" i="8"/>
  <c r="C20" i="8" s="1"/>
  <c r="H20" i="8"/>
  <c r="G20" i="8"/>
  <c r="F20" i="8"/>
  <c r="E20" i="8"/>
  <c r="AC19" i="8"/>
  <c r="X19" i="8"/>
  <c r="S19" i="8"/>
  <c r="N19" i="8"/>
  <c r="C19" i="8" s="1"/>
  <c r="I19" i="8"/>
  <c r="H19" i="8"/>
  <c r="G19" i="8"/>
  <c r="F19" i="8"/>
  <c r="E19" i="8"/>
  <c r="AC18" i="8"/>
  <c r="X18" i="8"/>
  <c r="C18" i="8" s="1"/>
  <c r="S18" i="8"/>
  <c r="N18" i="8"/>
  <c r="I18" i="8"/>
  <c r="H18" i="8"/>
  <c r="G18" i="8"/>
  <c r="F18" i="8"/>
  <c r="E18" i="8"/>
  <c r="AC17" i="8"/>
  <c r="X17" i="8"/>
  <c r="S17" i="8"/>
  <c r="N17" i="8"/>
  <c r="I17" i="8"/>
  <c r="C17" i="8" s="1"/>
  <c r="H17" i="8"/>
  <c r="G17" i="8"/>
  <c r="F17" i="8"/>
  <c r="E17" i="8"/>
  <c r="AC16" i="8"/>
  <c r="X16" i="8"/>
  <c r="S16" i="8"/>
  <c r="N16" i="8"/>
  <c r="I16" i="8"/>
  <c r="C16" i="8" s="1"/>
  <c r="H16" i="8"/>
  <c r="H24" i="8" s="1"/>
  <c r="G16" i="8"/>
  <c r="G24" i="8" s="1"/>
  <c r="F16" i="8"/>
  <c r="E16" i="8"/>
  <c r="AC15" i="8"/>
  <c r="X15" i="8"/>
  <c r="S15" i="8"/>
  <c r="N15" i="8"/>
  <c r="C15" i="8" s="1"/>
  <c r="I15" i="8"/>
  <c r="H15" i="8"/>
  <c r="G15" i="8"/>
  <c r="F15" i="8"/>
  <c r="F24" i="8" s="1"/>
  <c r="E15" i="8"/>
  <c r="E24" i="8" s="1"/>
  <c r="AG11" i="8"/>
  <c r="AF11" i="8"/>
  <c r="AE11" i="8"/>
  <c r="AD11" i="8"/>
  <c r="AB11" i="8"/>
  <c r="AA11" i="8"/>
  <c r="Z11" i="8"/>
  <c r="Y11" i="8"/>
  <c r="W11" i="8"/>
  <c r="V11" i="8"/>
  <c r="U11" i="8"/>
  <c r="T11" i="8"/>
  <c r="R11" i="8"/>
  <c r="Q11" i="8"/>
  <c r="P11" i="8"/>
  <c r="O11" i="8"/>
  <c r="M11" i="8"/>
  <c r="L11" i="8"/>
  <c r="K11" i="8"/>
  <c r="J11" i="8"/>
  <c r="AC10" i="8"/>
  <c r="X10" i="8"/>
  <c r="S10" i="8"/>
  <c r="N10" i="8"/>
  <c r="C10" i="8" s="1"/>
  <c r="I10" i="8"/>
  <c r="H10" i="8"/>
  <c r="G10" i="8"/>
  <c r="F10" i="8"/>
  <c r="E10" i="8"/>
  <c r="AC9" i="8"/>
  <c r="X9" i="8"/>
  <c r="C9" i="8" s="1"/>
  <c r="S9" i="8"/>
  <c r="N9" i="8"/>
  <c r="I9" i="8"/>
  <c r="H9" i="8"/>
  <c r="G9" i="8"/>
  <c r="F9" i="8"/>
  <c r="E9" i="8"/>
  <c r="AC8" i="8"/>
  <c r="X8" i="8"/>
  <c r="S8" i="8"/>
  <c r="N8" i="8"/>
  <c r="I8" i="8"/>
  <c r="C8" i="8" s="1"/>
  <c r="H8" i="8"/>
  <c r="G8" i="8"/>
  <c r="F8" i="8"/>
  <c r="E8" i="8"/>
  <c r="AC7" i="8"/>
  <c r="X7" i="8"/>
  <c r="S7" i="8"/>
  <c r="N7" i="8"/>
  <c r="I7" i="8"/>
  <c r="C7" i="8" s="1"/>
  <c r="H7" i="8"/>
  <c r="G7" i="8"/>
  <c r="F7" i="8"/>
  <c r="E7" i="8"/>
  <c r="AC6" i="8"/>
  <c r="X6" i="8"/>
  <c r="S6" i="8"/>
  <c r="N6" i="8"/>
  <c r="C6" i="8" s="1"/>
  <c r="I6" i="8"/>
  <c r="H6" i="8"/>
  <c r="G6" i="8"/>
  <c r="F6" i="8"/>
  <c r="E6" i="8"/>
  <c r="AC5" i="8"/>
  <c r="X5" i="8"/>
  <c r="X11" i="8" s="1"/>
  <c r="S5" i="8"/>
  <c r="N5" i="8"/>
  <c r="I5" i="8"/>
  <c r="H5" i="8"/>
  <c r="G5" i="8"/>
  <c r="F5" i="8"/>
  <c r="E5" i="8"/>
  <c r="C5" i="8"/>
  <c r="AC4" i="8"/>
  <c r="X4" i="8"/>
  <c r="S4" i="8"/>
  <c r="N4" i="8"/>
  <c r="I4" i="8"/>
  <c r="C4" i="8" s="1"/>
  <c r="H4" i="8"/>
  <c r="G4" i="8"/>
  <c r="F4" i="8"/>
  <c r="E4" i="8"/>
  <c r="AC3" i="8"/>
  <c r="AC11" i="8" s="1"/>
  <c r="X3" i="8"/>
  <c r="S3" i="8"/>
  <c r="S11" i="8" s="1"/>
  <c r="N3" i="8"/>
  <c r="N11" i="8" s="1"/>
  <c r="I3" i="8"/>
  <c r="I11" i="8" s="1"/>
  <c r="H3" i="8"/>
  <c r="H11" i="8" s="1"/>
  <c r="G3" i="8"/>
  <c r="G11" i="8" s="1"/>
  <c r="F3" i="8"/>
  <c r="F11" i="8" s="1"/>
  <c r="E3" i="8"/>
  <c r="E11" i="8" s="1"/>
  <c r="C24" i="8" l="1"/>
  <c r="C3" i="8"/>
  <c r="C11" i="8" s="1"/>
  <c r="H178" i="7"/>
  <c r="T177" i="7"/>
  <c r="S177" i="7"/>
  <c r="R177" i="7"/>
  <c r="Q177" i="7"/>
  <c r="U177" i="7" s="1"/>
  <c r="T175" i="7"/>
  <c r="S175" i="7"/>
  <c r="R175" i="7"/>
  <c r="Q175" i="7"/>
  <c r="S179" i="7" s="1"/>
  <c r="H173" i="7"/>
  <c r="U172" i="7"/>
  <c r="T172" i="7"/>
  <c r="S172" i="7"/>
  <c r="R172" i="7"/>
  <c r="Q172" i="7"/>
  <c r="P172" i="7"/>
  <c r="O172" i="7"/>
  <c r="N172" i="7"/>
  <c r="M172" i="7"/>
  <c r="L172" i="7"/>
  <c r="G172" i="7" s="1"/>
  <c r="K171" i="7"/>
  <c r="J171" i="7"/>
  <c r="I171" i="7"/>
  <c r="H171" i="7"/>
  <c r="F171" i="7"/>
  <c r="K170" i="7"/>
  <c r="J170" i="7"/>
  <c r="I170" i="7"/>
  <c r="H170" i="7"/>
  <c r="F170" i="7"/>
  <c r="K169" i="7"/>
  <c r="J169" i="7"/>
  <c r="I169" i="7"/>
  <c r="H169" i="7"/>
  <c r="F169" i="7"/>
  <c r="K168" i="7"/>
  <c r="J168" i="7"/>
  <c r="I168" i="7"/>
  <c r="H168" i="7"/>
  <c r="F168" i="7"/>
  <c r="K167" i="7"/>
  <c r="J167" i="7"/>
  <c r="I167" i="7"/>
  <c r="H167" i="7"/>
  <c r="F167" i="7"/>
  <c r="K166" i="7"/>
  <c r="J166" i="7"/>
  <c r="I166" i="7"/>
  <c r="H166" i="7"/>
  <c r="F166" i="7"/>
  <c r="K165" i="7"/>
  <c r="J165" i="7"/>
  <c r="I165" i="7"/>
  <c r="H165" i="7"/>
  <c r="F165" i="7"/>
  <c r="K164" i="7"/>
  <c r="J164" i="7"/>
  <c r="I164" i="7"/>
  <c r="H164" i="7"/>
  <c r="F164" i="7"/>
  <c r="K163" i="7"/>
  <c r="J163" i="7"/>
  <c r="I163" i="7"/>
  <c r="H163" i="7"/>
  <c r="F163" i="7"/>
  <c r="K162" i="7"/>
  <c r="J162" i="7"/>
  <c r="I162" i="7"/>
  <c r="H162" i="7"/>
  <c r="F162" i="7"/>
  <c r="K161" i="7"/>
  <c r="J161" i="7"/>
  <c r="I161" i="7"/>
  <c r="H161" i="7"/>
  <c r="F161" i="7"/>
  <c r="K160" i="7"/>
  <c r="J160" i="7"/>
  <c r="I160" i="7"/>
  <c r="H160" i="7"/>
  <c r="F160" i="7"/>
  <c r="K159" i="7"/>
  <c r="J159" i="7"/>
  <c r="I159" i="7"/>
  <c r="H159" i="7"/>
  <c r="F159" i="7"/>
  <c r="K158" i="7"/>
  <c r="J158" i="7"/>
  <c r="I158" i="7"/>
  <c r="H158" i="7"/>
  <c r="F158" i="7"/>
  <c r="K157" i="7"/>
  <c r="J157" i="7"/>
  <c r="I157" i="7"/>
  <c r="H157" i="7"/>
  <c r="F157" i="7"/>
  <c r="K156" i="7"/>
  <c r="J156" i="7"/>
  <c r="I156" i="7"/>
  <c r="H156" i="7"/>
  <c r="F156" i="7"/>
  <c r="K155" i="7"/>
  <c r="J155" i="7"/>
  <c r="I155" i="7"/>
  <c r="H155" i="7"/>
  <c r="F155" i="7"/>
  <c r="U152" i="7"/>
  <c r="T152" i="7"/>
  <c r="S152" i="7"/>
  <c r="R152" i="7"/>
  <c r="Q152" i="7"/>
  <c r="P152" i="7"/>
  <c r="O152" i="7"/>
  <c r="N152" i="7"/>
  <c r="M152" i="7"/>
  <c r="L152" i="7"/>
  <c r="G152" i="7"/>
  <c r="K151" i="7"/>
  <c r="J151" i="7"/>
  <c r="I151" i="7"/>
  <c r="H151" i="7"/>
  <c r="F151" i="7"/>
  <c r="K150" i="7"/>
  <c r="J150" i="7"/>
  <c r="I150" i="7"/>
  <c r="H150" i="7"/>
  <c r="F150" i="7"/>
  <c r="K149" i="7"/>
  <c r="J149" i="7"/>
  <c r="I149" i="7"/>
  <c r="H149" i="7"/>
  <c r="F149" i="7"/>
  <c r="K148" i="7"/>
  <c r="J148" i="7"/>
  <c r="I148" i="7"/>
  <c r="H148" i="7"/>
  <c r="F148" i="7"/>
  <c r="K147" i="7"/>
  <c r="J147" i="7"/>
  <c r="I147" i="7"/>
  <c r="H147" i="7"/>
  <c r="F147" i="7"/>
  <c r="K146" i="7"/>
  <c r="J146" i="7"/>
  <c r="I146" i="7"/>
  <c r="H146" i="7"/>
  <c r="F146" i="7"/>
  <c r="K145" i="7"/>
  <c r="J145" i="7"/>
  <c r="I145" i="7"/>
  <c r="H145" i="7"/>
  <c r="F145" i="7"/>
  <c r="K144" i="7"/>
  <c r="J144" i="7"/>
  <c r="I144" i="7"/>
  <c r="H144" i="7"/>
  <c r="F144" i="7"/>
  <c r="K143" i="7"/>
  <c r="J143" i="7"/>
  <c r="I143" i="7"/>
  <c r="H143" i="7"/>
  <c r="F143" i="7"/>
  <c r="K142" i="7"/>
  <c r="J142" i="7"/>
  <c r="I142" i="7"/>
  <c r="H142" i="7"/>
  <c r="F142" i="7"/>
  <c r="K141" i="7"/>
  <c r="J141" i="7"/>
  <c r="I141" i="7"/>
  <c r="H141" i="7"/>
  <c r="F141" i="7"/>
  <c r="U138" i="7"/>
  <c r="T138" i="7"/>
  <c r="S138" i="7"/>
  <c r="R138" i="7"/>
  <c r="Q138" i="7"/>
  <c r="P138" i="7"/>
  <c r="O138" i="7"/>
  <c r="N138" i="7"/>
  <c r="M138" i="7"/>
  <c r="G138" i="7" s="1"/>
  <c r="L138" i="7"/>
  <c r="K137" i="7"/>
  <c r="J137" i="7"/>
  <c r="I137" i="7"/>
  <c r="H137" i="7"/>
  <c r="F137" i="7"/>
  <c r="K136" i="7"/>
  <c r="J136" i="7"/>
  <c r="I136" i="7"/>
  <c r="H136" i="7"/>
  <c r="F136" i="7"/>
  <c r="K135" i="7"/>
  <c r="J135" i="7"/>
  <c r="I135" i="7"/>
  <c r="H135" i="7"/>
  <c r="F135" i="7"/>
  <c r="K134" i="7"/>
  <c r="J134" i="7"/>
  <c r="I134" i="7"/>
  <c r="H134" i="7"/>
  <c r="F134" i="7"/>
  <c r="K133" i="7"/>
  <c r="J133" i="7"/>
  <c r="I133" i="7"/>
  <c r="H133" i="7"/>
  <c r="F133" i="7"/>
  <c r="K132" i="7"/>
  <c r="J132" i="7"/>
  <c r="I132" i="7"/>
  <c r="H132" i="7"/>
  <c r="F132" i="7"/>
  <c r="K131" i="7"/>
  <c r="J131" i="7"/>
  <c r="I131" i="7"/>
  <c r="H131" i="7"/>
  <c r="F131" i="7"/>
  <c r="K130" i="7"/>
  <c r="J130" i="7"/>
  <c r="I130" i="7"/>
  <c r="H130" i="7"/>
  <c r="F130" i="7"/>
  <c r="K129" i="7"/>
  <c r="J129" i="7"/>
  <c r="I129" i="7"/>
  <c r="H129" i="7"/>
  <c r="F129" i="7"/>
  <c r="K128" i="7"/>
  <c r="J128" i="7"/>
  <c r="I128" i="7"/>
  <c r="H128" i="7"/>
  <c r="F128" i="7"/>
  <c r="K127" i="7"/>
  <c r="J127" i="7"/>
  <c r="I127" i="7"/>
  <c r="H127" i="7"/>
  <c r="F127" i="7"/>
  <c r="K126" i="7"/>
  <c r="J126" i="7"/>
  <c r="I126" i="7"/>
  <c r="H126" i="7"/>
  <c r="F126" i="7"/>
  <c r="K125" i="7"/>
  <c r="J125" i="7"/>
  <c r="I125" i="7"/>
  <c r="H125" i="7"/>
  <c r="F125" i="7"/>
  <c r="K124" i="7"/>
  <c r="J124" i="7"/>
  <c r="I124" i="7"/>
  <c r="H124" i="7"/>
  <c r="F124" i="7"/>
  <c r="K123" i="7"/>
  <c r="J123" i="7"/>
  <c r="I123" i="7"/>
  <c r="H123" i="7"/>
  <c r="F123" i="7"/>
  <c r="K122" i="7"/>
  <c r="J122" i="7"/>
  <c r="I122" i="7"/>
  <c r="H122" i="7"/>
  <c r="F122" i="7"/>
  <c r="U119" i="7"/>
  <c r="T119" i="7"/>
  <c r="S119" i="7"/>
  <c r="R119" i="7"/>
  <c r="Q119" i="7"/>
  <c r="P119" i="7"/>
  <c r="G119" i="7" s="1"/>
  <c r="O119" i="7"/>
  <c r="N119" i="7"/>
  <c r="M119" i="7"/>
  <c r="L119" i="7"/>
  <c r="K118" i="7"/>
  <c r="J118" i="7"/>
  <c r="I118" i="7"/>
  <c r="H118" i="7"/>
  <c r="F118" i="7"/>
  <c r="K117" i="7"/>
  <c r="J117" i="7"/>
  <c r="I117" i="7"/>
  <c r="H117" i="7"/>
  <c r="F117" i="7"/>
  <c r="K116" i="7"/>
  <c r="J116" i="7"/>
  <c r="I116" i="7"/>
  <c r="H116" i="7"/>
  <c r="F116" i="7"/>
  <c r="K115" i="7"/>
  <c r="J115" i="7"/>
  <c r="I115" i="7"/>
  <c r="H115" i="7"/>
  <c r="F115" i="7"/>
  <c r="K114" i="7"/>
  <c r="J114" i="7"/>
  <c r="I114" i="7"/>
  <c r="H114" i="7"/>
  <c r="F114" i="7"/>
  <c r="K113" i="7"/>
  <c r="J113" i="7"/>
  <c r="I113" i="7"/>
  <c r="H113" i="7"/>
  <c r="F113" i="7"/>
  <c r="K112" i="7"/>
  <c r="J112" i="7"/>
  <c r="I112" i="7"/>
  <c r="H112" i="7"/>
  <c r="F112" i="7"/>
  <c r="K111" i="7"/>
  <c r="J111" i="7"/>
  <c r="I111" i="7"/>
  <c r="H111" i="7"/>
  <c r="F111" i="7"/>
  <c r="K110" i="7"/>
  <c r="J110" i="7"/>
  <c r="I110" i="7"/>
  <c r="H110" i="7"/>
  <c r="F110" i="7"/>
  <c r="K109" i="7"/>
  <c r="J109" i="7"/>
  <c r="I109" i="7"/>
  <c r="H109" i="7"/>
  <c r="F109" i="7"/>
  <c r="K108" i="7"/>
  <c r="J108" i="7"/>
  <c r="I108" i="7"/>
  <c r="H108" i="7"/>
  <c r="F108" i="7"/>
  <c r="K107" i="7"/>
  <c r="J107" i="7"/>
  <c r="I107" i="7"/>
  <c r="H107" i="7"/>
  <c r="F107" i="7"/>
  <c r="K106" i="7"/>
  <c r="J106" i="7"/>
  <c r="I106" i="7"/>
  <c r="H106" i="7"/>
  <c r="F106" i="7"/>
  <c r="K105" i="7"/>
  <c r="J105" i="7"/>
  <c r="I105" i="7"/>
  <c r="H105" i="7"/>
  <c r="F105" i="7"/>
  <c r="K104" i="7"/>
  <c r="J104" i="7"/>
  <c r="I104" i="7"/>
  <c r="H104" i="7"/>
  <c r="F104" i="7"/>
  <c r="K103" i="7"/>
  <c r="J103" i="7"/>
  <c r="I103" i="7"/>
  <c r="H103" i="7"/>
  <c r="F103" i="7"/>
  <c r="K102" i="7"/>
  <c r="J102" i="7"/>
  <c r="I102" i="7"/>
  <c r="H102" i="7"/>
  <c r="F102" i="7"/>
  <c r="K101" i="7"/>
  <c r="J101" i="7"/>
  <c r="I101" i="7"/>
  <c r="H101" i="7"/>
  <c r="F101" i="7"/>
  <c r="K100" i="7"/>
  <c r="J100" i="7"/>
  <c r="I100" i="7"/>
  <c r="H100" i="7"/>
  <c r="F100" i="7"/>
  <c r="K99" i="7"/>
  <c r="J99" i="7"/>
  <c r="I99" i="7"/>
  <c r="H99" i="7"/>
  <c r="F99" i="7"/>
  <c r="K98" i="7"/>
  <c r="J98" i="7"/>
  <c r="I98" i="7"/>
  <c r="H98" i="7"/>
  <c r="F98" i="7"/>
  <c r="K97" i="7"/>
  <c r="J97" i="7"/>
  <c r="I97" i="7"/>
  <c r="H97" i="7"/>
  <c r="F97" i="7"/>
  <c r="K96" i="7"/>
  <c r="J96" i="7"/>
  <c r="I96" i="7"/>
  <c r="H96" i="7"/>
  <c r="F96" i="7"/>
  <c r="U93" i="7"/>
  <c r="T93" i="7"/>
  <c r="S93" i="7"/>
  <c r="Q93" i="7"/>
  <c r="P93" i="7"/>
  <c r="O93" i="7"/>
  <c r="N93" i="7"/>
  <c r="M93" i="7"/>
  <c r="G93" i="7" s="1"/>
  <c r="L93" i="7"/>
  <c r="K92" i="7"/>
  <c r="J92" i="7"/>
  <c r="I92" i="7"/>
  <c r="H92" i="7"/>
  <c r="F92" i="7"/>
  <c r="K91" i="7"/>
  <c r="J91" i="7"/>
  <c r="I91" i="7"/>
  <c r="H91" i="7"/>
  <c r="F91" i="7"/>
  <c r="K90" i="7"/>
  <c r="J90" i="7"/>
  <c r="I90" i="7"/>
  <c r="H90" i="7"/>
  <c r="F90" i="7"/>
  <c r="K89" i="7"/>
  <c r="J89" i="7"/>
  <c r="I89" i="7"/>
  <c r="H89" i="7"/>
  <c r="F89" i="7"/>
  <c r="K88" i="7"/>
  <c r="J88" i="7"/>
  <c r="I88" i="7"/>
  <c r="H88" i="7"/>
  <c r="F88" i="7"/>
  <c r="K87" i="7"/>
  <c r="J87" i="7"/>
  <c r="I87" i="7"/>
  <c r="H87" i="7"/>
  <c r="F87" i="7"/>
  <c r="K86" i="7"/>
  <c r="J86" i="7"/>
  <c r="I86" i="7"/>
  <c r="H86" i="7"/>
  <c r="F86" i="7"/>
  <c r="K85" i="7"/>
  <c r="J85" i="7"/>
  <c r="I85" i="7"/>
  <c r="H85" i="7"/>
  <c r="F85" i="7"/>
  <c r="K84" i="7"/>
  <c r="J84" i="7"/>
  <c r="I84" i="7"/>
  <c r="H84" i="7"/>
  <c r="F84" i="7"/>
  <c r="K83" i="7"/>
  <c r="J83" i="7"/>
  <c r="I83" i="7"/>
  <c r="H83" i="7"/>
  <c r="F83" i="7"/>
  <c r="K82" i="7"/>
  <c r="J82" i="7"/>
  <c r="I82" i="7"/>
  <c r="H82" i="7"/>
  <c r="F82" i="7"/>
  <c r="K81" i="7"/>
  <c r="J81" i="7"/>
  <c r="I81" i="7"/>
  <c r="H81" i="7"/>
  <c r="F81" i="7"/>
  <c r="K80" i="7"/>
  <c r="J80" i="7"/>
  <c r="I80" i="7"/>
  <c r="H80" i="7"/>
  <c r="F80" i="7"/>
  <c r="K79" i="7"/>
  <c r="J79" i="7"/>
  <c r="I79" i="7"/>
  <c r="H79" i="7"/>
  <c r="F79" i="7"/>
  <c r="K78" i="7"/>
  <c r="J78" i="7"/>
  <c r="I78" i="7"/>
  <c r="H78" i="7"/>
  <c r="F78" i="7"/>
  <c r="K77" i="7"/>
  <c r="J77" i="7"/>
  <c r="I77" i="7"/>
  <c r="H77" i="7"/>
  <c r="F77" i="7"/>
  <c r="K76" i="7"/>
  <c r="J76" i="7"/>
  <c r="I76" i="7"/>
  <c r="H76" i="7"/>
  <c r="F76" i="7"/>
  <c r="K75" i="7"/>
  <c r="J75" i="7"/>
  <c r="I75" i="7"/>
  <c r="H75" i="7"/>
  <c r="F75" i="7"/>
  <c r="K74" i="7"/>
  <c r="J74" i="7"/>
  <c r="I74" i="7"/>
  <c r="H74" i="7"/>
  <c r="F74" i="7"/>
  <c r="U71" i="7"/>
  <c r="T71" i="7"/>
  <c r="S71" i="7"/>
  <c r="R71" i="7"/>
  <c r="Q71" i="7"/>
  <c r="P71" i="7"/>
  <c r="O71" i="7"/>
  <c r="N71" i="7"/>
  <c r="M71" i="7"/>
  <c r="L71" i="7"/>
  <c r="G71" i="7" s="1"/>
  <c r="K70" i="7"/>
  <c r="J70" i="7"/>
  <c r="I70" i="7"/>
  <c r="H70" i="7"/>
  <c r="F70" i="7"/>
  <c r="K69" i="7"/>
  <c r="J69" i="7"/>
  <c r="I69" i="7"/>
  <c r="H69" i="7"/>
  <c r="F69" i="7"/>
  <c r="K68" i="7"/>
  <c r="J68" i="7"/>
  <c r="I68" i="7"/>
  <c r="H68" i="7"/>
  <c r="F68" i="7"/>
  <c r="K67" i="7"/>
  <c r="J67" i="7"/>
  <c r="I67" i="7"/>
  <c r="H67" i="7"/>
  <c r="F67" i="7"/>
  <c r="K66" i="7"/>
  <c r="J66" i="7"/>
  <c r="I66" i="7"/>
  <c r="H66" i="7"/>
  <c r="F66" i="7"/>
  <c r="K65" i="7"/>
  <c r="J65" i="7"/>
  <c r="I65" i="7"/>
  <c r="H65" i="7"/>
  <c r="F65" i="7"/>
  <c r="K64" i="7"/>
  <c r="J64" i="7"/>
  <c r="I64" i="7"/>
  <c r="H64" i="7"/>
  <c r="F64" i="7"/>
  <c r="K63" i="7"/>
  <c r="J63" i="7"/>
  <c r="I63" i="7"/>
  <c r="H63" i="7"/>
  <c r="F63" i="7"/>
  <c r="K62" i="7"/>
  <c r="J62" i="7"/>
  <c r="I62" i="7"/>
  <c r="H62" i="7"/>
  <c r="F62" i="7"/>
  <c r="K61" i="7"/>
  <c r="J61" i="7"/>
  <c r="I61" i="7"/>
  <c r="H61" i="7"/>
  <c r="F61" i="7"/>
  <c r="K60" i="7"/>
  <c r="J60" i="7"/>
  <c r="I60" i="7"/>
  <c r="H60" i="7"/>
  <c r="F60" i="7"/>
  <c r="K59" i="7"/>
  <c r="J59" i="7"/>
  <c r="I59" i="7"/>
  <c r="H59" i="7"/>
  <c r="F59" i="7"/>
  <c r="K58" i="7"/>
  <c r="J58" i="7"/>
  <c r="I58" i="7"/>
  <c r="H58" i="7"/>
  <c r="F58" i="7"/>
  <c r="K57" i="7"/>
  <c r="J57" i="7"/>
  <c r="I57" i="7"/>
  <c r="H57" i="7"/>
  <c r="F57" i="7"/>
  <c r="K56" i="7"/>
  <c r="J56" i="7"/>
  <c r="I56" i="7"/>
  <c r="H56" i="7"/>
  <c r="F56" i="7"/>
  <c r="K55" i="7"/>
  <c r="J55" i="7"/>
  <c r="I55" i="7"/>
  <c r="H55" i="7"/>
  <c r="F55" i="7"/>
  <c r="K54" i="7"/>
  <c r="J54" i="7"/>
  <c r="I54" i="7"/>
  <c r="H54" i="7"/>
  <c r="F54" i="7"/>
  <c r="K53" i="7"/>
  <c r="J53" i="7"/>
  <c r="I53" i="7"/>
  <c r="H53" i="7"/>
  <c r="F53" i="7"/>
  <c r="K52" i="7"/>
  <c r="J52" i="7"/>
  <c r="I52" i="7"/>
  <c r="H52" i="7"/>
  <c r="F52" i="7"/>
  <c r="K51" i="7"/>
  <c r="J51" i="7"/>
  <c r="I51" i="7"/>
  <c r="H51" i="7"/>
  <c r="F51" i="7"/>
  <c r="K50" i="7"/>
  <c r="J50" i="7"/>
  <c r="I50" i="7"/>
  <c r="H50" i="7"/>
  <c r="F50" i="7"/>
  <c r="K49" i="7"/>
  <c r="J49" i="7"/>
  <c r="I49" i="7"/>
  <c r="H49" i="7"/>
  <c r="F49" i="7"/>
  <c r="U46" i="7"/>
  <c r="T46" i="7"/>
  <c r="S46" i="7"/>
  <c r="R46" i="7"/>
  <c r="Q46" i="7"/>
  <c r="P46" i="7"/>
  <c r="P176" i="7" s="1"/>
  <c r="O46" i="7"/>
  <c r="O176" i="7" s="1"/>
  <c r="N46" i="7"/>
  <c r="N176" i="7" s="1"/>
  <c r="M46" i="7"/>
  <c r="M176" i="7" s="1"/>
  <c r="L46" i="7"/>
  <c r="L176" i="7" s="1"/>
  <c r="K45" i="7"/>
  <c r="J45" i="7"/>
  <c r="I45" i="7"/>
  <c r="H45" i="7"/>
  <c r="F45" i="7"/>
  <c r="K44" i="7"/>
  <c r="J44" i="7"/>
  <c r="I44" i="7"/>
  <c r="H44" i="7"/>
  <c r="F44" i="7"/>
  <c r="K43" i="7"/>
  <c r="J43" i="7"/>
  <c r="I43" i="7"/>
  <c r="H43" i="7"/>
  <c r="F43" i="7"/>
  <c r="K42" i="7"/>
  <c r="J42" i="7"/>
  <c r="I42" i="7"/>
  <c r="H42" i="7"/>
  <c r="F42" i="7"/>
  <c r="K41" i="7"/>
  <c r="J41" i="7"/>
  <c r="I41" i="7"/>
  <c r="H41" i="7"/>
  <c r="F41" i="7"/>
  <c r="K40" i="7"/>
  <c r="J40" i="7"/>
  <c r="I40" i="7"/>
  <c r="H40" i="7"/>
  <c r="F40" i="7"/>
  <c r="K39" i="7"/>
  <c r="J39" i="7"/>
  <c r="I39" i="7"/>
  <c r="H39" i="7"/>
  <c r="F39" i="7"/>
  <c r="K38" i="7"/>
  <c r="J38" i="7"/>
  <c r="I38" i="7"/>
  <c r="H38" i="7"/>
  <c r="F38" i="7"/>
  <c r="K37" i="7"/>
  <c r="J37" i="7"/>
  <c r="I37" i="7"/>
  <c r="H37" i="7"/>
  <c r="F37" i="7"/>
  <c r="K36" i="7"/>
  <c r="J36" i="7"/>
  <c r="I36" i="7"/>
  <c r="H36" i="7"/>
  <c r="F36" i="7"/>
  <c r="K35" i="7"/>
  <c r="J35" i="7"/>
  <c r="I35" i="7"/>
  <c r="H35" i="7"/>
  <c r="F35" i="7"/>
  <c r="K34" i="7"/>
  <c r="J34" i="7"/>
  <c r="I34" i="7"/>
  <c r="H34" i="7"/>
  <c r="F34" i="7"/>
  <c r="K33" i="7"/>
  <c r="J33" i="7"/>
  <c r="I33" i="7"/>
  <c r="H33" i="7"/>
  <c r="F33" i="7"/>
  <c r="K32" i="7"/>
  <c r="J32" i="7"/>
  <c r="I32" i="7"/>
  <c r="H32" i="7"/>
  <c r="F32" i="7"/>
  <c r="K31" i="7"/>
  <c r="J31" i="7"/>
  <c r="I31" i="7"/>
  <c r="H31" i="7"/>
  <c r="F31" i="7"/>
  <c r="K30" i="7"/>
  <c r="J30" i="7"/>
  <c r="I30" i="7"/>
  <c r="H30" i="7"/>
  <c r="F30" i="7"/>
  <c r="K29" i="7"/>
  <c r="J29" i="7"/>
  <c r="I29" i="7"/>
  <c r="H29" i="7"/>
  <c r="F29" i="7"/>
  <c r="K28" i="7"/>
  <c r="J28" i="7"/>
  <c r="I28" i="7"/>
  <c r="H28" i="7"/>
  <c r="F28" i="7"/>
  <c r="K27" i="7"/>
  <c r="J27" i="7"/>
  <c r="I27" i="7"/>
  <c r="H27" i="7"/>
  <c r="F27" i="7"/>
  <c r="K26" i="7"/>
  <c r="J26" i="7"/>
  <c r="I26" i="7"/>
  <c r="H26" i="7"/>
  <c r="F26" i="7"/>
  <c r="K25" i="7"/>
  <c r="J25" i="7"/>
  <c r="I25" i="7"/>
  <c r="H25" i="7"/>
  <c r="F25" i="7"/>
  <c r="U22" i="7"/>
  <c r="T22" i="7"/>
  <c r="S22" i="7"/>
  <c r="R22" i="7"/>
  <c r="Q22" i="7"/>
  <c r="P22" i="7"/>
  <c r="P175" i="7" s="1"/>
  <c r="O22" i="7"/>
  <c r="O175" i="7" s="1"/>
  <c r="O177" i="7" s="1"/>
  <c r="O179" i="7" s="1"/>
  <c r="N22" i="7"/>
  <c r="N175" i="7" s="1"/>
  <c r="N177" i="7" s="1"/>
  <c r="N179" i="7" s="1"/>
  <c r="M22" i="7"/>
  <c r="M175" i="7" s="1"/>
  <c r="M177" i="7" s="1"/>
  <c r="M179" i="7" s="1"/>
  <c r="L22" i="7"/>
  <c r="L175" i="7" s="1"/>
  <c r="L177" i="7" s="1"/>
  <c r="K21" i="7"/>
  <c r="J21" i="7"/>
  <c r="I21" i="7"/>
  <c r="H21" i="7"/>
  <c r="F21" i="7"/>
  <c r="K20" i="7"/>
  <c r="J20" i="7"/>
  <c r="I20" i="7"/>
  <c r="H20" i="7"/>
  <c r="F20" i="7"/>
  <c r="K19" i="7"/>
  <c r="J19" i="7"/>
  <c r="I19" i="7"/>
  <c r="H19" i="7"/>
  <c r="F19" i="7"/>
  <c r="K18" i="7"/>
  <c r="J18" i="7"/>
  <c r="I18" i="7"/>
  <c r="H18" i="7"/>
  <c r="F18" i="7"/>
  <c r="K17" i="7"/>
  <c r="J17" i="7"/>
  <c r="I17" i="7"/>
  <c r="H17" i="7"/>
  <c r="F17" i="7"/>
  <c r="K16" i="7"/>
  <c r="J16" i="7"/>
  <c r="I16" i="7"/>
  <c r="H16" i="7"/>
  <c r="F16" i="7"/>
  <c r="K15" i="7"/>
  <c r="J15" i="7"/>
  <c r="I15" i="7"/>
  <c r="H15" i="7"/>
  <c r="F15" i="7"/>
  <c r="K14" i="7"/>
  <c r="J14" i="7"/>
  <c r="I14" i="7"/>
  <c r="H14" i="7"/>
  <c r="F14" i="7"/>
  <c r="K13" i="7"/>
  <c r="J13" i="7"/>
  <c r="I13" i="7"/>
  <c r="H13" i="7"/>
  <c r="F13" i="7"/>
  <c r="K12" i="7"/>
  <c r="J12" i="7"/>
  <c r="I12" i="7"/>
  <c r="H12" i="7"/>
  <c r="F12" i="7"/>
  <c r="K11" i="7"/>
  <c r="J11" i="7"/>
  <c r="I11" i="7"/>
  <c r="H11" i="7"/>
  <c r="F11" i="7"/>
  <c r="K10" i="7"/>
  <c r="J10" i="7"/>
  <c r="I10" i="7"/>
  <c r="H10" i="7"/>
  <c r="F10" i="7"/>
  <c r="K9" i="7"/>
  <c r="J9" i="7"/>
  <c r="I9" i="7"/>
  <c r="H9" i="7"/>
  <c r="F9" i="7"/>
  <c r="K8" i="7"/>
  <c r="J8" i="7"/>
  <c r="I8" i="7"/>
  <c r="H8" i="7"/>
  <c r="F8" i="7"/>
  <c r="K7" i="7"/>
  <c r="J7" i="7"/>
  <c r="I7" i="7"/>
  <c r="H7" i="7"/>
  <c r="F7" i="7"/>
  <c r="K6" i="7"/>
  <c r="J6" i="7"/>
  <c r="I6" i="7"/>
  <c r="H6" i="7"/>
  <c r="F6" i="7"/>
  <c r="K5" i="7"/>
  <c r="J5" i="7"/>
  <c r="I5" i="7"/>
  <c r="H5" i="7"/>
  <c r="F5" i="7"/>
  <c r="K4" i="7"/>
  <c r="J4" i="7"/>
  <c r="I4" i="7"/>
  <c r="H4" i="7"/>
  <c r="F4" i="7"/>
  <c r="L179" i="7" l="1"/>
  <c r="P177" i="7"/>
  <c r="P179" i="7" s="1"/>
  <c r="G46" i="7"/>
  <c r="G22" i="7"/>
  <c r="U175" i="7"/>
  <c r="H179" i="7" l="1"/>
  <c r="H177" i="7"/>
</calcChain>
</file>

<file path=xl/sharedStrings.xml><?xml version="1.0" encoding="utf-8"?>
<sst xmlns="http://schemas.openxmlformats.org/spreadsheetml/2006/main" count="891" uniqueCount="260">
  <si>
    <t>K1</t>
  </si>
  <si>
    <t>nejmladší žákyně</t>
  </si>
  <si>
    <t>K5</t>
  </si>
  <si>
    <t>mladší žákyně</t>
  </si>
  <si>
    <t>370 m</t>
  </si>
  <si>
    <t>2013 - 2014</t>
  </si>
  <si>
    <t>1050 m</t>
  </si>
  <si>
    <t>P</t>
  </si>
  <si>
    <t>RN</t>
  </si>
  <si>
    <t>Vaculková Ella</t>
  </si>
  <si>
    <t>AK Most</t>
  </si>
  <si>
    <t>Dvořáková Emma</t>
  </si>
  <si>
    <t>TJ Baník Osek</t>
  </si>
  <si>
    <t>Štěpánková Anna</t>
  </si>
  <si>
    <t>AK Duchcov</t>
  </si>
  <si>
    <t>Formanová Ema</t>
  </si>
  <si>
    <t>Blaschkeová Josefína</t>
  </si>
  <si>
    <t>LK Slovan Košťany</t>
  </si>
  <si>
    <t>Mitchell Isla</t>
  </si>
  <si>
    <t>Anglie</t>
  </si>
  <si>
    <t>Krejčí Anna</t>
  </si>
  <si>
    <t>Hamsová Michaela</t>
  </si>
  <si>
    <t>TJ Lokomotiva Teplice - LB</t>
  </si>
  <si>
    <t>Cucová Laila</t>
  </si>
  <si>
    <t>Mančalová Alena</t>
  </si>
  <si>
    <t>Stelzerová Izabela</t>
  </si>
  <si>
    <t>Karlová Anna</t>
  </si>
  <si>
    <t>Bielková Tessa</t>
  </si>
  <si>
    <t>AK Krupka</t>
  </si>
  <si>
    <t>Vohradská Tereza</t>
  </si>
  <si>
    <t>Tomášová Julie</t>
  </si>
  <si>
    <t>Čapková Karolína</t>
  </si>
  <si>
    <t>Eichlerová Alice</t>
  </si>
  <si>
    <t>Sailerová Adéla</t>
  </si>
  <si>
    <t>Omoegie Mia</t>
  </si>
  <si>
    <t>Stelzerová Anabela</t>
  </si>
  <si>
    <t>Soukupová Eliška</t>
  </si>
  <si>
    <t>Hrbáčková Dagmar</t>
  </si>
  <si>
    <t>K2</t>
  </si>
  <si>
    <t>nejmladší žáci</t>
  </si>
  <si>
    <t>Hájková Tereza</t>
  </si>
  <si>
    <t>Čáslavská Adéla</t>
  </si>
  <si>
    <t>Drábková Nora</t>
  </si>
  <si>
    <t>SDH Štrbice</t>
  </si>
  <si>
    <t>Drážďanský Adam Filip</t>
  </si>
  <si>
    <t>Gazdová Adéla</t>
  </si>
  <si>
    <t>Drábek Ondřej</t>
  </si>
  <si>
    <t>K6</t>
  </si>
  <si>
    <t>mladší žáci</t>
  </si>
  <si>
    <t>HUSKIES Teplice</t>
  </si>
  <si>
    <t>1250 m</t>
  </si>
  <si>
    <t>Pakosta Václav</t>
  </si>
  <si>
    <t>Vágner Adam</t>
  </si>
  <si>
    <t>Razák Štěpán</t>
  </si>
  <si>
    <t>Glonek Jan</t>
  </si>
  <si>
    <t>Los Jáchym</t>
  </si>
  <si>
    <t>SKP Ústí nad Labem</t>
  </si>
  <si>
    <t>Partík Šimon</t>
  </si>
  <si>
    <t>Tancman Vojtěch</t>
  </si>
  <si>
    <t>Šrédl Jakub</t>
  </si>
  <si>
    <t>David Jan</t>
  </si>
  <si>
    <t>Lacina Mikuláš</t>
  </si>
  <si>
    <t>Herout Jan</t>
  </si>
  <si>
    <t>Marcon David</t>
  </si>
  <si>
    <t>Deutscha Albert</t>
  </si>
  <si>
    <t>Bielek Tobiáš</t>
  </si>
  <si>
    <t>K3</t>
  </si>
  <si>
    <t>přípravka - žákyně</t>
  </si>
  <si>
    <t>Karel Tomáš</t>
  </si>
  <si>
    <t>2015 - 2016</t>
  </si>
  <si>
    <t>850 m</t>
  </si>
  <si>
    <t>Sedláček Marek</t>
  </si>
  <si>
    <t>Erler Matěj</t>
  </si>
  <si>
    <t>Majerová Veronika</t>
  </si>
  <si>
    <t>Žampa Petr</t>
  </si>
  <si>
    <t>Vejražková Marika</t>
  </si>
  <si>
    <t>K7</t>
  </si>
  <si>
    <t>starší žákyně</t>
  </si>
  <si>
    <t>Kneiflová Julie</t>
  </si>
  <si>
    <t>Hrubá Karolína</t>
  </si>
  <si>
    <t>Kejřová Markéta</t>
  </si>
  <si>
    <t>.LK SLOVAN Karlovy Vary</t>
  </si>
  <si>
    <t>Králová Barbora</t>
  </si>
  <si>
    <t>Přibilová Barbora</t>
  </si>
  <si>
    <t>Moczerniuková Veronika</t>
  </si>
  <si>
    <t>Přibilová Markéta</t>
  </si>
  <si>
    <t>Repetná Štěpánka</t>
  </si>
  <si>
    <t>Špalková Antonie</t>
  </si>
  <si>
    <t>Loudová Štěpánka</t>
  </si>
  <si>
    <t>Weinertová Veronika</t>
  </si>
  <si>
    <t>Gaislerová Sára</t>
  </si>
  <si>
    <t>Vítková Rozárie</t>
  </si>
  <si>
    <t>Hlisníková Anna</t>
  </si>
  <si>
    <t>Havlová Viktorie</t>
  </si>
  <si>
    <t>TJ Sokol Dolní Mísečky</t>
  </si>
  <si>
    <t>Zídková Adéla</t>
  </si>
  <si>
    <t>Marešová Zuzana</t>
  </si>
  <si>
    <t>Poštová Lucie</t>
  </si>
  <si>
    <t>Havlová Magda</t>
  </si>
  <si>
    <t>Poštová Julie</t>
  </si>
  <si>
    <t>Hricková Týna</t>
  </si>
  <si>
    <t>Gymnastika Teplice</t>
  </si>
  <si>
    <t>K8</t>
  </si>
  <si>
    <t>starší žáci</t>
  </si>
  <si>
    <t>Poláková Liliana</t>
  </si>
  <si>
    <t>1650 m</t>
  </si>
  <si>
    <t>K4</t>
  </si>
  <si>
    <t>přípravka - žáci</t>
  </si>
  <si>
    <t>Los Antonín</t>
  </si>
  <si>
    <t>Nosek Štěpán</t>
  </si>
  <si>
    <t>Huf Zbyněk</t>
  </si>
  <si>
    <t>Razák Matyáš</t>
  </si>
  <si>
    <t>Kadlus Šimon</t>
  </si>
  <si>
    <t>Martinec Radovan</t>
  </si>
  <si>
    <t>Bartoš Tadeáš</t>
  </si>
  <si>
    <t>Kadlus Vojtěch</t>
  </si>
  <si>
    <t>Krejčí Boleslav</t>
  </si>
  <si>
    <t>Bartoš Antonín</t>
  </si>
  <si>
    <t>Fišer Jakub</t>
  </si>
  <si>
    <t>Bartoš Matyáš</t>
  </si>
  <si>
    <t>PK Louny</t>
  </si>
  <si>
    <t>Slanička Milan</t>
  </si>
  <si>
    <t>Šimek Daniel</t>
  </si>
  <si>
    <t>Hudský Tobiáš</t>
  </si>
  <si>
    <t>Pavlas Adam</t>
  </si>
  <si>
    <t>Běhounek Petr</t>
  </si>
  <si>
    <t>Vacek Petr</t>
  </si>
  <si>
    <t>Plíva Lukáš</t>
  </si>
  <si>
    <t>Golasovský Herbert</t>
  </si>
  <si>
    <t>Cingr Marek</t>
  </si>
  <si>
    <t>Zmítko Jakub</t>
  </si>
  <si>
    <t>Lukeš Antonín</t>
  </si>
  <si>
    <t>Hykeš Karel</t>
  </si>
  <si>
    <t>Pala Matěj</t>
  </si>
  <si>
    <t>celkem</t>
  </si>
  <si>
    <t>Veselovský Jan</t>
  </si>
  <si>
    <t>7.-8.</t>
  </si>
  <si>
    <t>11.-12.</t>
  </si>
  <si>
    <t>CP</t>
  </si>
  <si>
    <t>kat</t>
  </si>
  <si>
    <t>příjmení</t>
  </si>
  <si>
    <t>V25</t>
  </si>
  <si>
    <t>oddíl</t>
  </si>
  <si>
    <t>NLČ</t>
  </si>
  <si>
    <t>čas2</t>
  </si>
  <si>
    <t>Licková Amálie</t>
  </si>
  <si>
    <t>Poulová Emily</t>
  </si>
  <si>
    <t>13.-15.</t>
  </si>
  <si>
    <t>AK Litvínov</t>
  </si>
  <si>
    <t>Polák William</t>
  </si>
  <si>
    <t>FK Proboštov</t>
  </si>
  <si>
    <t>Hladová Karolína</t>
  </si>
  <si>
    <t>Dupač Jan</t>
  </si>
  <si>
    <t>9.-10.</t>
  </si>
  <si>
    <t>Kalda Jiří</t>
  </si>
  <si>
    <t>Plachá Ema</t>
  </si>
  <si>
    <t>Mašková Marie</t>
  </si>
  <si>
    <t>Urban Victoria</t>
  </si>
  <si>
    <t>Borvička Ondřej</t>
  </si>
  <si>
    <t>Plíva Matěj</t>
  </si>
  <si>
    <t>Poulová Ella</t>
  </si>
  <si>
    <t>Adámková Nella</t>
  </si>
  <si>
    <t>PS</t>
  </si>
  <si>
    <t>x</t>
  </si>
  <si>
    <t>Dolejška Filip</t>
  </si>
  <si>
    <t>Skalický Jakub</t>
  </si>
  <si>
    <t>Vaněček Jakub</t>
  </si>
  <si>
    <t>Chládková Ema</t>
  </si>
  <si>
    <t>Černá Tereza</t>
  </si>
  <si>
    <t>Němcová Dora</t>
  </si>
  <si>
    <t>Časlavková Nela</t>
  </si>
  <si>
    <t>Mašková Eliška</t>
  </si>
  <si>
    <t>Šesták Fabián</t>
  </si>
  <si>
    <t>m</t>
  </si>
  <si>
    <t>CB</t>
  </si>
  <si>
    <t>B1</t>
  </si>
  <si>
    <t>B2</t>
  </si>
  <si>
    <t>B3</t>
  </si>
  <si>
    <t>B4</t>
  </si>
  <si>
    <t>B5</t>
  </si>
  <si>
    <t>čas1</t>
  </si>
  <si>
    <t>čas3</t>
  </si>
  <si>
    <t>čas4</t>
  </si>
  <si>
    <t>čas5</t>
  </si>
  <si>
    <t>P1</t>
  </si>
  <si>
    <t>P2</t>
  </si>
  <si>
    <t>P3</t>
  </si>
  <si>
    <t>P4</t>
  </si>
  <si>
    <t>P5</t>
  </si>
  <si>
    <t>Prošková Petra</t>
  </si>
  <si>
    <t>Sanitriková Eliška</t>
  </si>
  <si>
    <t>.</t>
  </si>
  <si>
    <t>Syryčanský Vojtěch</t>
  </si>
  <si>
    <t>Trunec Michal</t>
  </si>
  <si>
    <t>Kopanec Václav</t>
  </si>
  <si>
    <t>Hoffmann Petr</t>
  </si>
  <si>
    <t>Hoffmannová Nikola</t>
  </si>
  <si>
    <t>Bumba Matyáš</t>
  </si>
  <si>
    <t>1Z</t>
  </si>
  <si>
    <t>2Z</t>
  </si>
  <si>
    <t>3Z</t>
  </si>
  <si>
    <t>4Z</t>
  </si>
  <si>
    <t>5Z</t>
  </si>
  <si>
    <t>dívky</t>
  </si>
  <si>
    <t>hoši</t>
  </si>
  <si>
    <t>1*8</t>
  </si>
  <si>
    <t>Předškoláci</t>
  </si>
  <si>
    <t>PD</t>
  </si>
  <si>
    <t>PH</t>
  </si>
  <si>
    <t>do konečného pořadí  se započítávají  4 nejlépe bodované starty běžce z  5 závodů, v případě rovnosti bodů rozhoduje lepší čas</t>
  </si>
  <si>
    <t>bodování  od 1. místa : 15 - 12 - 10 - 8 - 7 - 6 - 5 - 4 - 3 - 2 - a zbytek 1 bod</t>
  </si>
  <si>
    <t>Šavel Oskar</t>
  </si>
  <si>
    <t>2010-2011-2012</t>
  </si>
  <si>
    <t>Lišková Eliška</t>
  </si>
  <si>
    <t>Strnadová Ema</t>
  </si>
  <si>
    <t>Löw Miroslav</t>
  </si>
  <si>
    <t>Kouřil Matěj</t>
  </si>
  <si>
    <t>Nagy Šimon</t>
  </si>
  <si>
    <t>AC Teplice</t>
  </si>
  <si>
    <t>Löwová Johanka</t>
  </si>
  <si>
    <t>Procházka Vincent</t>
  </si>
  <si>
    <t>Matějková Veronika</t>
  </si>
  <si>
    <t>Gymnázium Teplice</t>
  </si>
  <si>
    <t>Sváda Jakub</t>
  </si>
  <si>
    <t>soutěž družstev  K1 - K4</t>
  </si>
  <si>
    <t>1. závod</t>
  </si>
  <si>
    <t>2. závod</t>
  </si>
  <si>
    <t>3. závod</t>
  </si>
  <si>
    <t>4. závod</t>
  </si>
  <si>
    <t>5. závod</t>
  </si>
  <si>
    <t>body C</t>
  </si>
  <si>
    <t>počet běžců</t>
  </si>
  <si>
    <t>1. místo</t>
  </si>
  <si>
    <t>2. místo</t>
  </si>
  <si>
    <t>3. místo</t>
  </si>
  <si>
    <t>4. místo</t>
  </si>
  <si>
    <t>body</t>
  </si>
  <si>
    <t>Fk Proboštov</t>
  </si>
  <si>
    <t>soutěž družstev  K5 - K8</t>
  </si>
  <si>
    <t>LK SLOVAN Karlovy Vary</t>
  </si>
  <si>
    <t>2017-2018</t>
  </si>
  <si>
    <t xml:space="preserve">     zisk bodů</t>
  </si>
  <si>
    <t xml:space="preserve">     dosažený čas v závodě</t>
  </si>
  <si>
    <t xml:space="preserve">     pořadí v závodě</t>
  </si>
  <si>
    <t>Feixová Jasefína</t>
  </si>
  <si>
    <t>Sadovský Jaroslav</t>
  </si>
  <si>
    <t>Pecháček Mikuláš</t>
  </si>
  <si>
    <r>
      <t xml:space="preserve">Fischerová </t>
    </r>
    <r>
      <rPr>
        <sz val="10"/>
        <color indexed="8"/>
        <rFont val="Arial"/>
        <family val="2"/>
        <charset val="238"/>
      </rPr>
      <t>Karolína Marie</t>
    </r>
  </si>
  <si>
    <t>Berntová Kateřina</t>
  </si>
  <si>
    <t>Berntová Kristina</t>
  </si>
  <si>
    <t>ZŠ Koperníkova</t>
  </si>
  <si>
    <t>2013- 2014</t>
  </si>
  <si>
    <t>Schak Alexandr</t>
  </si>
  <si>
    <t>ZŠ Nové Lázně</t>
  </si>
  <si>
    <t>Benda Antonín</t>
  </si>
  <si>
    <t>Štajer Jiří</t>
  </si>
  <si>
    <t>Richter Alex</t>
  </si>
  <si>
    <t>Kabát Jonáš</t>
  </si>
  <si>
    <t>22. ročník Mladé BĚKODO 2025</t>
  </si>
  <si>
    <t xml:space="preserve">konečné pořadí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</si>
</sst>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h:mm;@"/>
    <numFmt numFmtId="165" formatCode="hh:mm"/>
    <numFmt numFmtId="166" formatCode="0.0"/>
  </numFmts>
  <fonts count="58" x14ac:knownFonts="1">
    <font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indexed="8"/>
      <name val="Arial"/>
      <family val="2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12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Segoe UI"/>
      <family val="2"/>
      <charset val="238"/>
    </font>
    <font>
      <b/>
      <sz val="9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9"/>
      <color indexed="8"/>
      <name val="Segoe UI"/>
      <family val="2"/>
      <charset val="238"/>
    </font>
    <font>
      <sz val="11"/>
      <color indexed="8"/>
      <name val="Segoe UI"/>
      <family val="2"/>
      <charset val="238"/>
    </font>
    <font>
      <sz val="10"/>
      <color indexed="8"/>
      <name val="Segoe UI"/>
      <family val="2"/>
      <charset val="238"/>
    </font>
    <font>
      <b/>
      <sz val="9"/>
      <color indexed="8"/>
      <name val="Segoe UI"/>
      <family val="2"/>
      <charset val="238"/>
    </font>
    <font>
      <b/>
      <sz val="11"/>
      <color indexed="8"/>
      <name val="Segoe UI"/>
      <family val="2"/>
      <charset val="238"/>
    </font>
    <font>
      <sz val="9"/>
      <color theme="1"/>
      <name val="Segoe UI"/>
      <family val="2"/>
      <charset val="238"/>
    </font>
    <font>
      <sz val="11"/>
      <color theme="1"/>
      <name val="Segoe UI"/>
      <family val="2"/>
      <charset val="238"/>
    </font>
    <font>
      <b/>
      <sz val="9"/>
      <color theme="1"/>
      <name val="Segoe UI"/>
      <family val="2"/>
      <charset val="238"/>
    </font>
    <font>
      <sz val="8"/>
      <color indexed="8"/>
      <name val="Segoe UI"/>
      <family val="2"/>
      <charset val="238"/>
    </font>
    <font>
      <sz val="8"/>
      <color theme="1"/>
      <name val="Segoe UI"/>
      <family val="2"/>
      <charset val="238"/>
    </font>
    <font>
      <b/>
      <sz val="18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rgb="FF000000"/>
      <name val="Arial"/>
      <family val="2"/>
      <charset val="238"/>
    </font>
    <font>
      <sz val="8.5"/>
      <color theme="1"/>
      <name val="Segoe UI"/>
      <family val="2"/>
      <charset val="238"/>
    </font>
    <font>
      <b/>
      <sz val="8.5"/>
      <color theme="1"/>
      <name val="Segoe UI"/>
      <family val="2"/>
      <charset val="238"/>
    </font>
    <font>
      <b/>
      <sz val="9"/>
      <color theme="1"/>
      <name val="Aptos Narrow"/>
      <family val="2"/>
      <charset val="238"/>
      <scheme val="minor"/>
    </font>
    <font>
      <b/>
      <sz val="8.5"/>
      <color indexed="8"/>
      <name val="Arial"/>
      <family val="2"/>
      <charset val="238"/>
    </font>
    <font>
      <b/>
      <sz val="8.5"/>
      <name val="Arial"/>
      <family val="2"/>
      <charset val="238"/>
    </font>
    <font>
      <b/>
      <sz val="12"/>
      <color indexed="8"/>
      <name val="Arial"/>
      <family val="2"/>
      <charset val="238"/>
    </font>
    <font>
      <sz val="8.5"/>
      <color theme="1"/>
      <name val="Arial"/>
      <family val="2"/>
      <charset val="238"/>
    </font>
    <font>
      <b/>
      <sz val="8.5"/>
      <color theme="1"/>
      <name val="Arial"/>
      <family val="2"/>
      <charset val="238"/>
    </font>
    <font>
      <sz val="8.5"/>
      <color indexed="8"/>
      <name val="Arial"/>
      <family val="2"/>
      <charset val="238"/>
    </font>
    <font>
      <b/>
      <sz val="16"/>
      <color indexed="8"/>
      <name val="Arial"/>
      <family val="2"/>
      <charset val="238"/>
    </font>
    <font>
      <sz val="18"/>
      <color indexed="8"/>
      <name val="Arial"/>
      <family val="2"/>
      <charset val="238"/>
    </font>
    <font>
      <b/>
      <sz val="8.5"/>
      <color rgb="FFFF0000"/>
      <name val="Arial"/>
      <family val="2"/>
      <charset val="238"/>
    </font>
    <font>
      <sz val="8.5"/>
      <color indexed="8"/>
      <name val="Segoe UI"/>
      <family val="2"/>
      <charset val="238"/>
    </font>
    <font>
      <b/>
      <sz val="8.5"/>
      <color indexed="8"/>
      <name val="Segoe UI"/>
      <family val="2"/>
      <charset val="238"/>
    </font>
  </fonts>
  <fills count="5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gradientFill degree="45">
        <stop position="0">
          <color theme="0"/>
        </stop>
        <stop position="1">
          <color rgb="FF92D050"/>
        </stop>
      </gradientFill>
    </fill>
    <fill>
      <patternFill patternType="solid">
        <fgColor theme="0"/>
        <bgColor indexed="9"/>
      </patternFill>
    </fill>
    <fill>
      <gradientFill>
        <stop position="0">
          <color theme="0"/>
        </stop>
        <stop position="1">
          <color rgb="FFFF0000"/>
        </stop>
      </gradientFill>
    </fill>
    <fill>
      <gradientFill type="path" left="0.5" right="0.5" top="0.5" bottom="0.5">
        <stop position="0">
          <color theme="0"/>
        </stop>
        <stop position="1">
          <color theme="5" tint="0.59999389629810485"/>
        </stop>
      </gradientFill>
    </fill>
    <fill>
      <gradientFill degree="45">
        <stop position="0">
          <color theme="0"/>
        </stop>
        <stop position="1">
          <color theme="4"/>
        </stop>
      </gradientFill>
    </fill>
    <fill>
      <patternFill patternType="solid">
        <fgColor theme="0"/>
      </patternFill>
    </fill>
    <fill>
      <gradientFill type="path" degree="180" left="0.5" right="0.5" top="0.5" bottom="0.5">
        <stop position="0">
          <color rgb="FFFF0000"/>
        </stop>
        <stop position="1">
          <color rgb="FFFFFF00"/>
        </stop>
      </gradient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gradientFill degree="225">
        <stop position="0">
          <color theme="0"/>
        </stop>
        <stop position="1">
          <color rgb="FFFFC000"/>
        </stop>
      </gradientFill>
    </fill>
    <fill>
      <patternFill patternType="solid">
        <fgColor theme="0"/>
        <bgColor indexed="1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AAE57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FF"/>
        <bgColor rgb="FFFFFF00"/>
      </patternFill>
    </fill>
    <fill>
      <patternFill patternType="solid">
        <fgColor rgb="FFFFC000"/>
        <bgColor rgb="FFFFFF00"/>
      </patternFill>
    </fill>
    <fill>
      <patternFill patternType="solid">
        <fgColor rgb="FFFFFFFF"/>
        <bgColor rgb="FF33CCCC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rgb="FFCCCCFF"/>
      </patternFill>
    </fill>
    <fill>
      <patternFill patternType="solid">
        <fgColor rgb="FFFFC000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C6E0B4"/>
        <bgColor rgb="FF33CCCC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CC"/>
      </patternFill>
    </fill>
    <fill>
      <gradientFill degree="45">
        <stop position="0">
          <color theme="0"/>
        </stop>
        <stop position="0.5">
          <color theme="6" tint="0.59999389629810485"/>
        </stop>
        <stop position="1">
          <color theme="0"/>
        </stop>
      </gradientFill>
    </fill>
    <fill>
      <patternFill patternType="solid">
        <fgColor theme="0"/>
        <bgColor rgb="FF33CCCC"/>
      </patternFill>
    </fill>
    <fill>
      <patternFill patternType="solid">
        <fgColor rgb="FFFFC000"/>
        <bgColor rgb="FF33CCCC"/>
      </patternFill>
    </fill>
    <fill>
      <patternFill patternType="solid">
        <fgColor theme="5" tint="0.79998168889431442"/>
        <bgColor rgb="FFFFFF00"/>
      </patternFill>
    </fill>
    <fill>
      <patternFill patternType="solid">
        <fgColor theme="0" tint="-4.9989318521683403E-2"/>
        <bgColor indexed="9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gradientFill>
        <stop position="0">
          <color theme="0"/>
        </stop>
        <stop position="1">
          <color rgb="FFFFC000"/>
        </stop>
      </gradientFill>
    </fill>
    <fill>
      <patternFill patternType="solid">
        <fgColor rgb="FFFFC000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rgb="FFFFFF00"/>
      </patternFill>
    </fill>
    <fill>
      <patternFill patternType="solid">
        <fgColor rgb="FFFFFF00"/>
        <bgColor rgb="FF33CCCC"/>
      </patternFill>
    </fill>
    <fill>
      <patternFill patternType="solid">
        <fgColor theme="5" tint="0.79998168889431442"/>
        <bgColor rgb="FF000000"/>
      </patternFill>
    </fill>
  </fills>
  <borders count="10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505">
    <xf numFmtId="0" fontId="0" fillId="0" borderId="0" xfId="0"/>
    <xf numFmtId="0" fontId="12" fillId="4" borderId="16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1" fontId="12" fillId="4" borderId="4" xfId="0" applyNumberFormat="1" applyFont="1" applyFill="1" applyBorder="1" applyAlignment="1">
      <alignment horizontal="center" vertical="center"/>
    </xf>
    <xf numFmtId="1" fontId="12" fillId="10" borderId="15" xfId="0" applyNumberFormat="1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1" fontId="14" fillId="2" borderId="4" xfId="0" applyNumberFormat="1" applyFont="1" applyFill="1" applyBorder="1" applyAlignment="1">
      <alignment horizontal="center" vertical="center"/>
    </xf>
    <xf numFmtId="1" fontId="14" fillId="4" borderId="4" xfId="0" applyNumberFormat="1" applyFont="1" applyFill="1" applyBorder="1" applyAlignment="1">
      <alignment horizontal="center" vertical="center"/>
    </xf>
    <xf numFmtId="1" fontId="14" fillId="4" borderId="17" xfId="0" applyNumberFormat="1" applyFont="1" applyFill="1" applyBorder="1" applyAlignment="1">
      <alignment horizontal="center" vertical="center"/>
    </xf>
    <xf numFmtId="1" fontId="12" fillId="10" borderId="4" xfId="0" applyNumberFormat="1" applyFont="1" applyFill="1" applyBorder="1" applyAlignment="1">
      <alignment horizontal="center" vertical="center"/>
    </xf>
    <xf numFmtId="1" fontId="12" fillId="4" borderId="15" xfId="0" applyNumberFormat="1" applyFont="1" applyFill="1" applyBorder="1" applyAlignment="1">
      <alignment horizontal="center" vertical="center"/>
    </xf>
    <xf numFmtId="1" fontId="12" fillId="2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vertical="center"/>
    </xf>
    <xf numFmtId="0" fontId="12" fillId="12" borderId="8" xfId="0" applyFont="1" applyFill="1" applyBorder="1" applyAlignment="1">
      <alignment horizontal="center" vertical="center"/>
    </xf>
    <xf numFmtId="0" fontId="12" fillId="12" borderId="6" xfId="0" applyFont="1" applyFill="1" applyBorder="1" applyAlignment="1">
      <alignment horizontal="center" vertical="center"/>
    </xf>
    <xf numFmtId="0" fontId="12" fillId="12" borderId="9" xfId="0" applyFont="1" applyFill="1" applyBorder="1" applyAlignment="1">
      <alignment horizontal="center" vertical="center"/>
    </xf>
    <xf numFmtId="0" fontId="19" fillId="4" borderId="16" xfId="0" applyFont="1" applyFill="1" applyBorder="1" applyAlignment="1">
      <alignment vertical="center"/>
    </xf>
    <xf numFmtId="0" fontId="19" fillId="4" borderId="4" xfId="0" applyFont="1" applyFill="1" applyBorder="1" applyAlignment="1">
      <alignment vertical="center"/>
    </xf>
    <xf numFmtId="0" fontId="19" fillId="4" borderId="15" xfId="0" applyFont="1" applyFill="1" applyBorder="1" applyAlignment="1">
      <alignment vertical="center"/>
    </xf>
    <xf numFmtId="0" fontId="19" fillId="4" borderId="4" xfId="0" applyFont="1" applyFill="1" applyBorder="1" applyAlignment="1">
      <alignment horizontal="center" vertical="center"/>
    </xf>
    <xf numFmtId="0" fontId="21" fillId="4" borderId="16" xfId="0" applyFont="1" applyFill="1" applyBorder="1" applyAlignment="1">
      <alignment horizontal="center" vertical="center"/>
    </xf>
    <xf numFmtId="0" fontId="12" fillId="12" borderId="40" xfId="0" applyFont="1" applyFill="1" applyBorder="1" applyAlignment="1">
      <alignment horizontal="center" vertical="center"/>
    </xf>
    <xf numFmtId="0" fontId="12" fillId="12" borderId="20" xfId="0" applyFont="1" applyFill="1" applyBorder="1" applyAlignment="1">
      <alignment horizontal="center" vertical="center"/>
    </xf>
    <xf numFmtId="0" fontId="12" fillId="12" borderId="21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166" fontId="12" fillId="4" borderId="16" xfId="0" applyNumberFormat="1" applyFont="1" applyFill="1" applyBorder="1" applyAlignment="1">
      <alignment horizontal="center" vertical="center"/>
    </xf>
    <xf numFmtId="0" fontId="21" fillId="4" borderId="4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1" fontId="12" fillId="6" borderId="15" xfId="0" applyNumberFormat="1" applyFont="1" applyFill="1" applyBorder="1" applyAlignment="1">
      <alignment horizontal="center" vertical="center"/>
    </xf>
    <xf numFmtId="0" fontId="14" fillId="4" borderId="0" xfId="0" applyFont="1" applyFill="1" applyAlignment="1">
      <alignment vertical="center"/>
    </xf>
    <xf numFmtId="0" fontId="18" fillId="4" borderId="0" xfId="0" applyFont="1" applyFill="1" applyAlignment="1">
      <alignment horizontal="center" vertical="center"/>
    </xf>
    <xf numFmtId="1" fontId="14" fillId="4" borderId="0" xfId="0" applyNumberFormat="1" applyFont="1" applyFill="1" applyAlignment="1">
      <alignment horizontal="center" vertical="center"/>
    </xf>
    <xf numFmtId="0" fontId="14" fillId="12" borderId="1" xfId="0" applyFont="1" applyFill="1" applyBorder="1" applyAlignment="1">
      <alignment horizontal="center" vertical="center"/>
    </xf>
    <xf numFmtId="0" fontId="14" fillId="12" borderId="2" xfId="0" applyFont="1" applyFill="1" applyBorder="1" applyAlignment="1">
      <alignment horizontal="center" vertical="center"/>
    </xf>
    <xf numFmtId="0" fontId="14" fillId="12" borderId="33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/>
    </xf>
    <xf numFmtId="1" fontId="16" fillId="22" borderId="5" xfId="0" applyNumberFormat="1" applyFont="1" applyFill="1" applyBorder="1" applyAlignment="1">
      <alignment horizontal="center" vertical="center"/>
    </xf>
    <xf numFmtId="1" fontId="16" fillId="22" borderId="6" xfId="0" applyNumberFormat="1" applyFont="1" applyFill="1" applyBorder="1" applyAlignment="1">
      <alignment horizontal="center" vertical="center"/>
    </xf>
    <xf numFmtId="0" fontId="24" fillId="4" borderId="0" xfId="0" applyFont="1" applyFill="1" applyAlignment="1">
      <alignment vertical="center"/>
    </xf>
    <xf numFmtId="0" fontId="24" fillId="4" borderId="0" xfId="0" applyFont="1" applyFill="1" applyAlignment="1">
      <alignment horizontal="center" vertical="center"/>
    </xf>
    <xf numFmtId="1" fontId="27" fillId="4" borderId="0" xfId="0" applyNumberFormat="1" applyFont="1" applyFill="1" applyAlignment="1">
      <alignment horizontal="center" vertical="center"/>
    </xf>
    <xf numFmtId="0" fontId="27" fillId="4" borderId="0" xfId="0" applyFont="1" applyFill="1" applyAlignment="1">
      <alignment horizontal="center" vertical="center"/>
    </xf>
    <xf numFmtId="0" fontId="29" fillId="4" borderId="0" xfId="0" applyFont="1" applyFill="1" applyAlignment="1">
      <alignment vertical="center"/>
    </xf>
    <xf numFmtId="0" fontId="29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2" fillId="23" borderId="16" xfId="0" applyFont="1" applyFill="1" applyBorder="1" applyAlignment="1">
      <alignment horizontal="center" vertical="center"/>
    </xf>
    <xf numFmtId="1" fontId="12" fillId="4" borderId="12" xfId="0" applyNumberFormat="1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1" fontId="14" fillId="4" borderId="11" xfId="0" applyNumberFormat="1" applyFont="1" applyFill="1" applyBorder="1" applyAlignment="1">
      <alignment horizontal="center" vertical="center"/>
    </xf>
    <xf numFmtId="1" fontId="14" fillId="4" borderId="14" xfId="0" applyNumberFormat="1" applyFont="1" applyFill="1" applyBorder="1" applyAlignment="1">
      <alignment horizontal="center" vertical="center"/>
    </xf>
    <xf numFmtId="0" fontId="14" fillId="23" borderId="4" xfId="0" applyFont="1" applyFill="1" applyBorder="1" applyAlignment="1">
      <alignment horizontal="center" vertical="center"/>
    </xf>
    <xf numFmtId="0" fontId="36" fillId="25" borderId="54" xfId="0" applyFont="1" applyFill="1" applyBorder="1" applyAlignment="1">
      <alignment horizontal="center" vertical="center"/>
    </xf>
    <xf numFmtId="0" fontId="37" fillId="24" borderId="55" xfId="0" applyFont="1" applyFill="1" applyBorder="1" applyAlignment="1">
      <alignment horizontal="center" vertical="center"/>
    </xf>
    <xf numFmtId="0" fontId="37" fillId="26" borderId="56" xfId="0" applyFont="1" applyFill="1" applyBorder="1" applyAlignment="1">
      <alignment horizontal="center" vertical="center" textRotation="90"/>
    </xf>
    <xf numFmtId="0" fontId="38" fillId="25" borderId="57" xfId="0" applyFont="1" applyFill="1" applyBorder="1" applyAlignment="1">
      <alignment horizontal="center" vertical="center" textRotation="90"/>
    </xf>
    <xf numFmtId="0" fontId="35" fillId="27" borderId="58" xfId="0" applyFont="1" applyFill="1" applyBorder="1" applyAlignment="1">
      <alignment horizontal="center" vertical="center" textRotation="90"/>
    </xf>
    <xf numFmtId="0" fontId="35" fillId="27" borderId="55" xfId="0" applyFont="1" applyFill="1" applyBorder="1" applyAlignment="1">
      <alignment horizontal="center" vertical="center" textRotation="90"/>
    </xf>
    <xf numFmtId="0" fontId="39" fillId="28" borderId="59" xfId="0" applyFont="1" applyFill="1" applyBorder="1" applyAlignment="1">
      <alignment horizontal="center" vertical="center" textRotation="90"/>
    </xf>
    <xf numFmtId="0" fontId="35" fillId="27" borderId="60" xfId="0" applyFont="1" applyFill="1" applyBorder="1" applyAlignment="1">
      <alignment horizontal="center" vertical="center" textRotation="90"/>
    </xf>
    <xf numFmtId="0" fontId="39" fillId="28" borderId="54" xfId="0" applyFont="1" applyFill="1" applyBorder="1" applyAlignment="1">
      <alignment horizontal="center" vertical="center" textRotation="90"/>
    </xf>
    <xf numFmtId="0" fontId="39" fillId="28" borderId="61" xfId="0" applyFont="1" applyFill="1" applyBorder="1" applyAlignment="1">
      <alignment horizontal="center" vertical="center" textRotation="90"/>
    </xf>
    <xf numFmtId="0" fontId="39" fillId="25" borderId="58" xfId="0" applyFont="1" applyFill="1" applyBorder="1" applyAlignment="1">
      <alignment horizontal="center" vertical="center" textRotation="90"/>
    </xf>
    <xf numFmtId="0" fontId="39" fillId="25" borderId="60" xfId="0" applyFont="1" applyFill="1" applyBorder="1" applyAlignment="1">
      <alignment horizontal="center" vertical="center" textRotation="90"/>
    </xf>
    <xf numFmtId="0" fontId="38" fillId="34" borderId="65" xfId="0" applyFont="1" applyFill="1" applyBorder="1" applyAlignment="1">
      <alignment horizontal="center" vertical="center"/>
    </xf>
    <xf numFmtId="0" fontId="38" fillId="34" borderId="68" xfId="0" applyFont="1" applyFill="1" applyBorder="1" applyAlignment="1">
      <alignment horizontal="center" vertical="center"/>
    </xf>
    <xf numFmtId="0" fontId="38" fillId="34" borderId="72" xfId="0" applyFont="1" applyFill="1" applyBorder="1" applyAlignment="1">
      <alignment horizontal="center" vertical="center"/>
    </xf>
    <xf numFmtId="0" fontId="38" fillId="34" borderId="73" xfId="0" applyFont="1" applyFill="1" applyBorder="1" applyAlignment="1">
      <alignment horizontal="center" vertical="center"/>
    </xf>
    <xf numFmtId="0" fontId="36" fillId="25" borderId="80" xfId="0" applyFont="1" applyFill="1" applyBorder="1" applyAlignment="1">
      <alignment horizontal="center" vertical="center"/>
    </xf>
    <xf numFmtId="0" fontId="37" fillId="24" borderId="81" xfId="0" applyFont="1" applyFill="1" applyBorder="1" applyAlignment="1">
      <alignment horizontal="center" vertical="center"/>
    </xf>
    <xf numFmtId="0" fontId="37" fillId="26" borderId="82" xfId="0" applyFont="1" applyFill="1" applyBorder="1" applyAlignment="1">
      <alignment horizontal="center" vertical="center" textRotation="90"/>
    </xf>
    <xf numFmtId="0" fontId="38" fillId="25" borderId="83" xfId="0" applyFont="1" applyFill="1" applyBorder="1" applyAlignment="1">
      <alignment horizontal="center" vertical="center" textRotation="90"/>
    </xf>
    <xf numFmtId="0" fontId="38" fillId="34" borderId="66" xfId="0" applyFont="1" applyFill="1" applyBorder="1" applyAlignment="1">
      <alignment horizontal="center" vertical="center"/>
    </xf>
    <xf numFmtId="0" fontId="38" fillId="34" borderId="74" xfId="0" applyFont="1" applyFill="1" applyBorder="1" applyAlignment="1">
      <alignment horizontal="center" vertical="center"/>
    </xf>
    <xf numFmtId="0" fontId="30" fillId="4" borderId="0" xfId="0" applyFont="1" applyFill="1" applyAlignment="1">
      <alignment vertical="center"/>
    </xf>
    <xf numFmtId="0" fontId="33" fillId="4" borderId="0" xfId="0" applyFont="1" applyFill="1" applyAlignment="1">
      <alignment horizontal="center" vertical="center"/>
    </xf>
    <xf numFmtId="0" fontId="20" fillId="4" borderId="0" xfId="0" applyFont="1" applyFill="1" applyAlignment="1">
      <alignment vertical="center"/>
    </xf>
    <xf numFmtId="0" fontId="33" fillId="4" borderId="0" xfId="0" applyFont="1" applyFill="1" applyAlignment="1">
      <alignment vertical="center"/>
    </xf>
    <xf numFmtId="0" fontId="29" fillId="0" borderId="0" xfId="0" applyFont="1" applyAlignment="1">
      <alignment vertical="center"/>
    </xf>
    <xf numFmtId="0" fontId="44" fillId="4" borderId="0" xfId="0" applyFont="1" applyFill="1" applyAlignment="1">
      <alignment horizontal="center" vertical="center"/>
    </xf>
    <xf numFmtId="164" fontId="45" fillId="4" borderId="0" xfId="0" applyNumberFormat="1" applyFont="1" applyFill="1" applyAlignment="1">
      <alignment horizontal="center" vertical="center"/>
    </xf>
    <xf numFmtId="0" fontId="45" fillId="4" borderId="0" xfId="0" applyFont="1" applyFill="1" applyAlignment="1">
      <alignment horizontal="center" vertical="center"/>
    </xf>
    <xf numFmtId="0" fontId="46" fillId="0" borderId="0" xfId="0" applyFont="1"/>
    <xf numFmtId="0" fontId="12" fillId="4" borderId="1" xfId="0" applyFont="1" applyFill="1" applyBorder="1" applyAlignment="1">
      <alignment horizontal="center" vertical="center"/>
    </xf>
    <xf numFmtId="0" fontId="14" fillId="14" borderId="34" xfId="0" applyFont="1" applyFill="1" applyBorder="1" applyAlignment="1">
      <alignment horizontal="center" vertical="center"/>
    </xf>
    <xf numFmtId="1" fontId="14" fillId="4" borderId="27" xfId="0" applyNumberFormat="1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left" vertical="center"/>
    </xf>
    <xf numFmtId="0" fontId="14" fillId="2" borderId="31" xfId="0" applyFont="1" applyFill="1" applyBorder="1" applyAlignment="1">
      <alignment horizontal="center" vertical="center"/>
    </xf>
    <xf numFmtId="0" fontId="45" fillId="15" borderId="53" xfId="0" applyFont="1" applyFill="1" applyBorder="1" applyAlignment="1">
      <alignment horizontal="left" vertical="center"/>
    </xf>
    <xf numFmtId="164" fontId="45" fillId="15" borderId="31" xfId="0" applyNumberFormat="1" applyFont="1" applyFill="1" applyBorder="1" applyAlignment="1">
      <alignment horizontal="center" vertical="center"/>
    </xf>
    <xf numFmtId="0" fontId="45" fillId="15" borderId="31" xfId="0" applyFont="1" applyFill="1" applyBorder="1" applyAlignment="1">
      <alignment horizontal="center" vertical="center"/>
    </xf>
    <xf numFmtId="0" fontId="45" fillId="15" borderId="26" xfId="0" applyFont="1" applyFill="1" applyBorder="1" applyAlignment="1">
      <alignment horizontal="center" vertical="center"/>
    </xf>
    <xf numFmtId="0" fontId="31" fillId="42" borderId="31" xfId="0" applyFont="1" applyFill="1" applyBorder="1" applyAlignment="1">
      <alignment horizontal="left" vertical="center"/>
    </xf>
    <xf numFmtId="0" fontId="31" fillId="42" borderId="31" xfId="0" applyFont="1" applyFill="1" applyBorder="1" applyAlignment="1">
      <alignment horizontal="center" vertical="center"/>
    </xf>
    <xf numFmtId="0" fontId="31" fillId="42" borderId="26" xfId="0" applyFont="1" applyFill="1" applyBorder="1" applyAlignment="1">
      <alignment horizontal="center" vertical="center"/>
    </xf>
    <xf numFmtId="0" fontId="14" fillId="42" borderId="3" xfId="0" applyFont="1" applyFill="1" applyBorder="1" applyAlignment="1">
      <alignment horizontal="center" vertical="center"/>
    </xf>
    <xf numFmtId="0" fontId="14" fillId="42" borderId="4" xfId="0" applyFont="1" applyFill="1" applyBorder="1" applyAlignment="1">
      <alignment horizontal="center" vertical="center"/>
    </xf>
    <xf numFmtId="1" fontId="7" fillId="42" borderId="15" xfId="0" applyNumberFormat="1" applyFont="1" applyFill="1" applyBorder="1" applyAlignment="1">
      <alignment horizontal="center" vertical="center"/>
    </xf>
    <xf numFmtId="0" fontId="14" fillId="42" borderId="35" xfId="0" applyFont="1" applyFill="1" applyBorder="1" applyAlignment="1">
      <alignment horizontal="center" vertical="center"/>
    </xf>
    <xf numFmtId="0" fontId="14" fillId="4" borderId="28" xfId="0" applyFont="1" applyFill="1" applyBorder="1" applyAlignment="1">
      <alignment horizontal="center" vertical="center"/>
    </xf>
    <xf numFmtId="0" fontId="14" fillId="42" borderId="16" xfId="0" applyFont="1" applyFill="1" applyBorder="1" applyAlignment="1">
      <alignment horizontal="center" vertical="center"/>
    </xf>
    <xf numFmtId="0" fontId="14" fillId="42" borderId="15" xfId="0" applyFont="1" applyFill="1" applyBorder="1" applyAlignment="1">
      <alignment horizontal="center" vertical="center"/>
    </xf>
    <xf numFmtId="0" fontId="47" fillId="42" borderId="3" xfId="0" applyFont="1" applyFill="1" applyBorder="1" applyAlignment="1">
      <alignment horizontal="center" vertical="center"/>
    </xf>
    <xf numFmtId="164" fontId="47" fillId="42" borderId="4" xfId="0" applyNumberFormat="1" applyFont="1" applyFill="1" applyBorder="1" applyAlignment="1">
      <alignment horizontal="center" vertical="center"/>
    </xf>
    <xf numFmtId="0" fontId="47" fillId="42" borderId="4" xfId="0" applyFont="1" applyFill="1" applyBorder="1" applyAlignment="1">
      <alignment horizontal="center" vertical="center"/>
    </xf>
    <xf numFmtId="165" fontId="47" fillId="42" borderId="4" xfId="0" applyNumberFormat="1" applyFont="1" applyFill="1" applyBorder="1" applyAlignment="1">
      <alignment horizontal="center" vertical="center"/>
    </xf>
    <xf numFmtId="0" fontId="47" fillId="42" borderId="17" xfId="0" applyFont="1" applyFill="1" applyBorder="1" applyAlignment="1">
      <alignment horizontal="center" vertical="center"/>
    </xf>
    <xf numFmtId="1" fontId="14" fillId="42" borderId="16" xfId="0" applyNumberFormat="1" applyFont="1" applyFill="1" applyBorder="1" applyAlignment="1">
      <alignment horizontal="center" vertical="center"/>
    </xf>
    <xf numFmtId="1" fontId="14" fillId="42" borderId="4" xfId="0" applyNumberFormat="1" applyFont="1" applyFill="1" applyBorder="1" applyAlignment="1">
      <alignment horizontal="center" vertical="center"/>
    </xf>
    <xf numFmtId="1" fontId="14" fillId="42" borderId="17" xfId="0" applyNumberFormat="1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4" fillId="43" borderId="4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4" borderId="4" xfId="0" applyFont="1" applyFill="1" applyBorder="1" applyAlignment="1">
      <alignment vertical="center"/>
    </xf>
    <xf numFmtId="165" fontId="12" fillId="4" borderId="4" xfId="0" applyNumberFormat="1" applyFont="1" applyFill="1" applyBorder="1" applyAlignment="1">
      <alignment horizontal="center" vertical="center"/>
    </xf>
    <xf numFmtId="1" fontId="2" fillId="4" borderId="15" xfId="0" applyNumberFormat="1" applyFont="1" applyFill="1" applyBorder="1" applyAlignment="1">
      <alignment horizontal="center" vertical="center"/>
    </xf>
    <xf numFmtId="0" fontId="14" fillId="44" borderId="35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3" borderId="4" xfId="0" applyFont="1" applyFill="1" applyBorder="1" applyAlignment="1">
      <alignment horizontal="center" vertical="center"/>
    </xf>
    <xf numFmtId="1" fontId="12" fillId="23" borderId="4" xfId="0" applyNumberFormat="1" applyFont="1" applyFill="1" applyBorder="1" applyAlignment="1">
      <alignment horizontal="center" vertical="center"/>
    </xf>
    <xf numFmtId="1" fontId="12" fillId="45" borderId="15" xfId="0" applyNumberFormat="1" applyFont="1" applyFill="1" applyBorder="1" applyAlignment="1">
      <alignment horizontal="center" vertical="center"/>
    </xf>
    <xf numFmtId="20" fontId="48" fillId="4" borderId="3" xfId="0" applyNumberFormat="1" applyFont="1" applyFill="1" applyBorder="1" applyAlignment="1">
      <alignment horizontal="center" vertical="center"/>
    </xf>
    <xf numFmtId="164" fontId="47" fillId="4" borderId="4" xfId="0" applyNumberFormat="1" applyFont="1" applyFill="1" applyBorder="1" applyAlignment="1">
      <alignment horizontal="center" vertical="center"/>
    </xf>
    <xf numFmtId="164" fontId="47" fillId="4" borderId="17" xfId="0" applyNumberFormat="1" applyFont="1" applyFill="1" applyBorder="1" applyAlignment="1">
      <alignment horizontal="center" vertical="center"/>
    </xf>
    <xf numFmtId="1" fontId="14" fillId="2" borderId="17" xfId="0" applyNumberFormat="1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8" fillId="7" borderId="4" xfId="0" applyFont="1" applyFill="1" applyBorder="1" applyAlignment="1">
      <alignment vertical="center"/>
    </xf>
    <xf numFmtId="165" fontId="12" fillId="2" borderId="4" xfId="0" applyNumberFormat="1" applyFont="1" applyFill="1" applyBorder="1" applyAlignment="1">
      <alignment horizontal="center" vertical="center"/>
    </xf>
    <xf numFmtId="0" fontId="14" fillId="16" borderId="35" xfId="0" applyFont="1" applyFill="1" applyBorder="1" applyAlignment="1">
      <alignment horizontal="center" vertical="center"/>
    </xf>
    <xf numFmtId="0" fontId="10" fillId="4" borderId="28" xfId="0" applyFont="1" applyFill="1" applyBorder="1" applyAlignment="1">
      <alignment horizontal="center" vertical="center"/>
    </xf>
    <xf numFmtId="0" fontId="14" fillId="45" borderId="4" xfId="0" applyFont="1" applyFill="1" applyBorder="1" applyAlignment="1">
      <alignment horizontal="center" vertical="center"/>
    </xf>
    <xf numFmtId="1" fontId="12" fillId="23" borderId="15" xfId="0" applyNumberFormat="1" applyFont="1" applyFill="1" applyBorder="1" applyAlignment="1">
      <alignment horizontal="center" vertical="center"/>
    </xf>
    <xf numFmtId="0" fontId="10" fillId="4" borderId="86" xfId="0" applyFont="1" applyFill="1" applyBorder="1" applyAlignment="1">
      <alignment horizontal="center" vertical="center"/>
    </xf>
    <xf numFmtId="0" fontId="10" fillId="4" borderId="87" xfId="0" applyFont="1" applyFill="1" applyBorder="1" applyAlignment="1">
      <alignment horizontal="center" vertical="center"/>
    </xf>
    <xf numFmtId="0" fontId="4" fillId="43" borderId="87" xfId="0" applyFont="1" applyFill="1" applyBorder="1" applyAlignment="1">
      <alignment vertical="center"/>
    </xf>
    <xf numFmtId="0" fontId="5" fillId="0" borderId="87" xfId="0" applyFont="1" applyBorder="1" applyAlignment="1">
      <alignment horizontal="center" vertical="center"/>
    </xf>
    <xf numFmtId="0" fontId="8" fillId="7" borderId="87" xfId="0" applyFont="1" applyFill="1" applyBorder="1" applyAlignment="1">
      <alignment vertical="center"/>
    </xf>
    <xf numFmtId="165" fontId="12" fillId="4" borderId="87" xfId="0" applyNumberFormat="1" applyFont="1" applyFill="1" applyBorder="1" applyAlignment="1">
      <alignment horizontal="center" vertical="center"/>
    </xf>
    <xf numFmtId="1" fontId="2" fillId="4" borderId="88" xfId="0" applyNumberFormat="1" applyFont="1" applyFill="1" applyBorder="1" applyAlignment="1">
      <alignment horizontal="center" vertical="center"/>
    </xf>
    <xf numFmtId="0" fontId="14" fillId="16" borderId="89" xfId="0" applyFont="1" applyFill="1" applyBorder="1" applyAlignment="1">
      <alignment horizontal="center" vertical="center"/>
    </xf>
    <xf numFmtId="0" fontId="10" fillId="4" borderId="90" xfId="0" applyFont="1" applyFill="1" applyBorder="1" applyAlignment="1">
      <alignment horizontal="center" vertical="center"/>
    </xf>
    <xf numFmtId="0" fontId="12" fillId="45" borderId="91" xfId="0" applyFont="1" applyFill="1" applyBorder="1" applyAlignment="1">
      <alignment horizontal="center" vertical="center"/>
    </xf>
    <xf numFmtId="0" fontId="14" fillId="4" borderId="87" xfId="0" applyFont="1" applyFill="1" applyBorder="1" applyAlignment="1">
      <alignment horizontal="center" vertical="center"/>
    </xf>
    <xf numFmtId="1" fontId="12" fillId="46" borderId="87" xfId="0" applyNumberFormat="1" applyFont="1" applyFill="1" applyBorder="1" applyAlignment="1">
      <alignment horizontal="center" vertical="center"/>
    </xf>
    <xf numFmtId="1" fontId="12" fillId="45" borderId="88" xfId="0" applyNumberFormat="1" applyFont="1" applyFill="1" applyBorder="1" applyAlignment="1">
      <alignment horizontal="center" vertical="center"/>
    </xf>
    <xf numFmtId="20" fontId="48" fillId="4" borderId="86" xfId="0" applyNumberFormat="1" applyFont="1" applyFill="1" applyBorder="1" applyAlignment="1">
      <alignment horizontal="center" vertical="center"/>
    </xf>
    <xf numFmtId="164" fontId="47" fillId="4" borderId="87" xfId="0" applyNumberFormat="1" applyFont="1" applyFill="1" applyBorder="1" applyAlignment="1">
      <alignment horizontal="center" vertical="center"/>
    </xf>
    <xf numFmtId="164" fontId="47" fillId="4" borderId="92" xfId="0" applyNumberFormat="1" applyFont="1" applyFill="1" applyBorder="1" applyAlignment="1">
      <alignment horizontal="center" vertical="center"/>
    </xf>
    <xf numFmtId="0" fontId="12" fillId="2" borderId="91" xfId="0" applyFont="1" applyFill="1" applyBorder="1" applyAlignment="1">
      <alignment horizontal="center" vertical="center"/>
    </xf>
    <xf numFmtId="1" fontId="14" fillId="4" borderId="87" xfId="0" applyNumberFormat="1" applyFont="1" applyFill="1" applyBorder="1" applyAlignment="1">
      <alignment horizontal="center" vertical="center"/>
    </xf>
    <xf numFmtId="1" fontId="14" fillId="2" borderId="87" xfId="0" applyNumberFormat="1" applyFont="1" applyFill="1" applyBorder="1" applyAlignment="1">
      <alignment horizontal="center" vertical="center"/>
    </xf>
    <xf numFmtId="1" fontId="14" fillId="2" borderId="92" xfId="0" applyNumberFormat="1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8" fillId="7" borderId="11" xfId="0" applyFont="1" applyFill="1" applyBorder="1" applyAlignment="1">
      <alignment vertical="center"/>
    </xf>
    <xf numFmtId="165" fontId="12" fillId="4" borderId="11" xfId="0" applyNumberFormat="1" applyFont="1" applyFill="1" applyBorder="1" applyAlignment="1">
      <alignment horizontal="center" vertical="center"/>
    </xf>
    <xf numFmtId="1" fontId="2" fillId="4" borderId="12" xfId="0" applyNumberFormat="1" applyFont="1" applyFill="1" applyBorder="1" applyAlignment="1">
      <alignment horizontal="center" vertical="center"/>
    </xf>
    <xf numFmtId="0" fontId="14" fillId="16" borderId="37" xfId="0" applyFont="1" applyFill="1" applyBorder="1" applyAlignment="1">
      <alignment horizontal="center" vertical="center"/>
    </xf>
    <xf numFmtId="0" fontId="12" fillId="42" borderId="22" xfId="0" applyFont="1" applyFill="1" applyBorder="1" applyAlignment="1">
      <alignment horizontal="center" vertical="center"/>
    </xf>
    <xf numFmtId="0" fontId="12" fillId="45" borderId="13" xfId="0" applyFont="1" applyFill="1" applyBorder="1" applyAlignment="1">
      <alignment horizontal="center" vertical="center"/>
    </xf>
    <xf numFmtId="0" fontId="12" fillId="45" borderId="11" xfId="0" applyFont="1" applyFill="1" applyBorder="1" applyAlignment="1">
      <alignment horizontal="center" vertical="center"/>
    </xf>
    <xf numFmtId="1" fontId="12" fillId="46" borderId="11" xfId="0" applyNumberFormat="1" applyFont="1" applyFill="1" applyBorder="1" applyAlignment="1">
      <alignment horizontal="center" vertical="center"/>
    </xf>
    <xf numFmtId="1" fontId="12" fillId="45" borderId="12" xfId="0" applyNumberFormat="1" applyFont="1" applyFill="1" applyBorder="1" applyAlignment="1">
      <alignment horizontal="center" vertical="center"/>
    </xf>
    <xf numFmtId="20" fontId="48" fillId="4" borderId="10" xfId="0" applyNumberFormat="1" applyFont="1" applyFill="1" applyBorder="1" applyAlignment="1">
      <alignment horizontal="center" vertical="center"/>
    </xf>
    <xf numFmtId="164" fontId="47" fillId="4" borderId="11" xfId="0" applyNumberFormat="1" applyFont="1" applyFill="1" applyBorder="1" applyAlignment="1">
      <alignment horizontal="center" vertical="center"/>
    </xf>
    <xf numFmtId="164" fontId="47" fillId="4" borderId="14" xfId="0" applyNumberFormat="1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1" fontId="14" fillId="2" borderId="11" xfId="0" applyNumberFormat="1" applyFont="1" applyFill="1" applyBorder="1" applyAlignment="1">
      <alignment horizontal="center" vertical="center"/>
    </xf>
    <xf numFmtId="1" fontId="14" fillId="2" borderId="1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8" fillId="9" borderId="4" xfId="0" applyFont="1" applyFill="1" applyBorder="1" applyAlignment="1">
      <alignment vertical="center"/>
    </xf>
    <xf numFmtId="1" fontId="12" fillId="46" borderId="4" xfId="0" applyNumberFormat="1" applyFont="1" applyFill="1" applyBorder="1" applyAlignment="1">
      <alignment horizontal="center" vertical="center"/>
    </xf>
    <xf numFmtId="0" fontId="8" fillId="8" borderId="4" xfId="0" applyFont="1" applyFill="1" applyBorder="1" applyAlignment="1">
      <alignment vertical="center"/>
    </xf>
    <xf numFmtId="0" fontId="12" fillId="45" borderId="16" xfId="0" applyFont="1" applyFill="1" applyBorder="1" applyAlignment="1">
      <alignment horizontal="center" vertical="center"/>
    </xf>
    <xf numFmtId="0" fontId="12" fillId="45" borderId="4" xfId="0" applyFont="1" applyFill="1" applyBorder="1" applyAlignment="1">
      <alignment horizontal="center" vertical="center"/>
    </xf>
    <xf numFmtId="0" fontId="12" fillId="42" borderId="28" xfId="0" applyFont="1" applyFill="1" applyBorder="1" applyAlignment="1">
      <alignment horizontal="center" vertical="center"/>
    </xf>
    <xf numFmtId="1" fontId="12" fillId="45" borderId="4" xfId="0" applyNumberFormat="1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vertical="center"/>
    </xf>
    <xf numFmtId="0" fontId="11" fillId="12" borderId="5" xfId="0" applyFont="1" applyFill="1" applyBorder="1" applyAlignment="1">
      <alignment horizontal="center" vertical="center"/>
    </xf>
    <xf numFmtId="0" fontId="16" fillId="12" borderId="6" xfId="0" applyFont="1" applyFill="1" applyBorder="1" applyAlignment="1">
      <alignment horizontal="center" vertical="center"/>
    </xf>
    <xf numFmtId="1" fontId="15" fillId="21" borderId="6" xfId="0" applyNumberFormat="1" applyFont="1" applyFill="1" applyBorder="1" applyAlignment="1">
      <alignment horizontal="center" vertical="center"/>
    </xf>
    <xf numFmtId="1" fontId="7" fillId="12" borderId="7" xfId="0" applyNumberFormat="1" applyFont="1" applyFill="1" applyBorder="1" applyAlignment="1">
      <alignment horizontal="center" vertical="center"/>
    </xf>
    <xf numFmtId="0" fontId="16" fillId="12" borderId="36" xfId="0" applyFont="1" applyFill="1" applyBorder="1" applyAlignment="1">
      <alignment horizontal="center" vertical="center"/>
    </xf>
    <xf numFmtId="1" fontId="16" fillId="4" borderId="32" xfId="0" applyNumberFormat="1" applyFont="1" applyFill="1" applyBorder="1" applyAlignment="1">
      <alignment horizontal="center" vertical="center"/>
    </xf>
    <xf numFmtId="0" fontId="11" fillId="21" borderId="8" xfId="0" applyFont="1" applyFill="1" applyBorder="1" applyAlignment="1">
      <alignment horizontal="center" vertical="center"/>
    </xf>
    <xf numFmtId="0" fontId="11" fillId="21" borderId="6" xfId="0" applyFont="1" applyFill="1" applyBorder="1" applyAlignment="1">
      <alignment horizontal="center" vertical="center"/>
    </xf>
    <xf numFmtId="0" fontId="11" fillId="21" borderId="7" xfId="0" applyFont="1" applyFill="1" applyBorder="1" applyAlignment="1">
      <alignment horizontal="center" vertical="center"/>
    </xf>
    <xf numFmtId="0" fontId="48" fillId="12" borderId="5" xfId="0" applyFont="1" applyFill="1" applyBorder="1" applyAlignment="1">
      <alignment horizontal="center" vertical="center"/>
    </xf>
    <xf numFmtId="0" fontId="48" fillId="12" borderId="6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49" fillId="4" borderId="2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1" fontId="18" fillId="4" borderId="27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vertical="center"/>
    </xf>
    <xf numFmtId="0" fontId="3" fillId="43" borderId="4" xfId="0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vertical="center"/>
    </xf>
    <xf numFmtId="1" fontId="12" fillId="41" borderId="4" xfId="0" applyNumberFormat="1" applyFont="1" applyFill="1" applyBorder="1" applyAlignment="1">
      <alignment horizontal="center" vertical="center"/>
    </xf>
    <xf numFmtId="0" fontId="3" fillId="43" borderId="87" xfId="0" applyFont="1" applyFill="1" applyBorder="1" applyAlignment="1">
      <alignment vertical="center"/>
    </xf>
    <xf numFmtId="0" fontId="2" fillId="4" borderId="87" xfId="0" applyFont="1" applyFill="1" applyBorder="1" applyAlignment="1">
      <alignment horizontal="center" vertical="center"/>
    </xf>
    <xf numFmtId="0" fontId="6" fillId="7" borderId="87" xfId="0" applyFont="1" applyFill="1" applyBorder="1" applyAlignment="1">
      <alignment vertical="center"/>
    </xf>
    <xf numFmtId="0" fontId="12" fillId="2" borderId="90" xfId="0" applyFont="1" applyFill="1" applyBorder="1" applyAlignment="1">
      <alignment horizontal="center" vertical="center"/>
    </xf>
    <xf numFmtId="0" fontId="12" fillId="4" borderId="91" xfId="0" applyFont="1" applyFill="1" applyBorder="1" applyAlignment="1">
      <alignment horizontal="center" vertical="center"/>
    </xf>
    <xf numFmtId="0" fontId="12" fillId="45" borderId="87" xfId="0" applyFont="1" applyFill="1" applyBorder="1" applyAlignment="1">
      <alignment horizontal="center" vertical="center"/>
    </xf>
    <xf numFmtId="1" fontId="12" fillId="45" borderId="87" xfId="0" applyNumberFormat="1" applyFont="1" applyFill="1" applyBorder="1" applyAlignment="1">
      <alignment horizontal="center" vertical="center"/>
    </xf>
    <xf numFmtId="0" fontId="14" fillId="45" borderId="87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vertical="center"/>
    </xf>
    <xf numFmtId="0" fontId="2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vertical="center"/>
    </xf>
    <xf numFmtId="1" fontId="12" fillId="4" borderId="11" xfId="0" applyNumberFormat="1" applyFont="1" applyFill="1" applyBorder="1" applyAlignment="1">
      <alignment horizontal="center" vertical="center"/>
    </xf>
    <xf numFmtId="0" fontId="14" fillId="45" borderId="1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0" fontId="1" fillId="9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6" fillId="9" borderId="4" xfId="0" applyFont="1" applyFill="1" applyBorder="1" applyAlignment="1">
      <alignment vertical="center"/>
    </xf>
    <xf numFmtId="0" fontId="4" fillId="6" borderId="4" xfId="0" applyFont="1" applyFill="1" applyBorder="1" applyAlignment="1">
      <alignment vertical="center"/>
    </xf>
    <xf numFmtId="0" fontId="1" fillId="10" borderId="4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vertical="center"/>
    </xf>
    <xf numFmtId="0" fontId="50" fillId="4" borderId="3" xfId="0" applyFont="1" applyFill="1" applyBorder="1" applyAlignment="1">
      <alignment horizontal="center" vertical="center"/>
    </xf>
    <xf numFmtId="164" fontId="51" fillId="4" borderId="4" xfId="0" applyNumberFormat="1" applyFont="1" applyFill="1" applyBorder="1" applyAlignment="1">
      <alignment horizontal="center" vertical="center"/>
    </xf>
    <xf numFmtId="0" fontId="51" fillId="4" borderId="4" xfId="0" applyFont="1" applyFill="1" applyBorder="1" applyAlignment="1">
      <alignment horizontal="center" vertical="center"/>
    </xf>
    <xf numFmtId="0" fontId="50" fillId="4" borderId="4" xfId="0" applyFont="1" applyFill="1" applyBorder="1" applyAlignment="1">
      <alignment horizontal="center" vertical="center"/>
    </xf>
    <xf numFmtId="0" fontId="50" fillId="4" borderId="17" xfId="0" applyFont="1" applyFill="1" applyBorder="1" applyAlignment="1">
      <alignment horizontal="center" vertical="center"/>
    </xf>
    <xf numFmtId="20" fontId="51" fillId="4" borderId="4" xfId="0" applyNumberFormat="1" applyFont="1" applyFill="1" applyBorder="1" applyAlignment="1">
      <alignment horizontal="center" vertical="center"/>
    </xf>
    <xf numFmtId="20" fontId="51" fillId="4" borderId="17" xfId="0" applyNumberFormat="1" applyFont="1" applyFill="1" applyBorder="1" applyAlignment="1">
      <alignment horizontal="center" vertical="center"/>
    </xf>
    <xf numFmtId="0" fontId="6" fillId="5" borderId="4" xfId="0" applyFont="1" applyFill="1" applyBorder="1" applyAlignment="1">
      <alignment vertical="center"/>
    </xf>
    <xf numFmtId="0" fontId="51" fillId="4" borderId="1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48" fillId="12" borderId="9" xfId="0" applyFont="1" applyFill="1" applyBorder="1" applyAlignment="1">
      <alignment horizontal="center" vertical="center"/>
    </xf>
    <xf numFmtId="0" fontId="49" fillId="4" borderId="11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4" fillId="14" borderId="37" xfId="0" applyFont="1" applyFill="1" applyBorder="1" applyAlignment="1">
      <alignment horizontal="center" vertical="center"/>
    </xf>
    <xf numFmtId="1" fontId="18" fillId="4" borderId="22" xfId="0" applyNumberFormat="1" applyFont="1" applyFill="1" applyBorder="1" applyAlignment="1">
      <alignment horizontal="center" vertical="center"/>
    </xf>
    <xf numFmtId="20" fontId="48" fillId="6" borderId="3" xfId="0" applyNumberFormat="1" applyFont="1" applyFill="1" applyBorder="1" applyAlignment="1">
      <alignment horizontal="center" vertical="center"/>
    </xf>
    <xf numFmtId="0" fontId="7" fillId="4" borderId="87" xfId="0" applyFont="1" applyFill="1" applyBorder="1" applyAlignment="1">
      <alignment horizontal="center" vertical="center"/>
    </xf>
    <xf numFmtId="0" fontId="12" fillId="42" borderId="90" xfId="0" applyFont="1" applyFill="1" applyBorder="1" applyAlignment="1">
      <alignment horizontal="center" vertical="center"/>
    </xf>
    <xf numFmtId="1" fontId="12" fillId="4" borderId="87" xfId="0" applyNumberFormat="1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vertical="center"/>
    </xf>
    <xf numFmtId="0" fontId="12" fillId="2" borderId="22" xfId="0" applyFont="1" applyFill="1" applyBorder="1" applyAlignment="1">
      <alignment horizontal="center" vertical="center"/>
    </xf>
    <xf numFmtId="1" fontId="12" fillId="6" borderId="13" xfId="0" applyNumberFormat="1" applyFont="1" applyFill="1" applyBorder="1" applyAlignment="1">
      <alignment horizontal="center" vertical="center"/>
    </xf>
    <xf numFmtId="0" fontId="48" fillId="6" borderId="3" xfId="0" applyFont="1" applyFill="1" applyBorder="1" applyAlignment="1">
      <alignment horizontal="center" vertical="center"/>
    </xf>
    <xf numFmtId="165" fontId="47" fillId="4" borderId="4" xfId="0" applyNumberFormat="1" applyFont="1" applyFill="1" applyBorder="1" applyAlignment="1">
      <alignment horizontal="center" vertical="center"/>
    </xf>
    <xf numFmtId="0" fontId="6" fillId="8" borderId="4" xfId="0" applyFont="1" applyFill="1" applyBorder="1" applyAlignment="1">
      <alignment vertical="center"/>
    </xf>
    <xf numFmtId="165" fontId="47" fillId="4" borderId="17" xfId="0" applyNumberFormat="1" applyFont="1" applyFill="1" applyBorder="1" applyAlignment="1">
      <alignment horizontal="center" vertical="center"/>
    </xf>
    <xf numFmtId="20" fontId="48" fillId="10" borderId="3" xfId="0" applyNumberFormat="1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vertical="center"/>
    </xf>
    <xf numFmtId="0" fontId="8" fillId="6" borderId="4" xfId="0" applyFont="1" applyFill="1" applyBorder="1" applyAlignment="1">
      <alignment vertical="center"/>
    </xf>
    <xf numFmtId="0" fontId="11" fillId="12" borderId="19" xfId="0" applyFont="1" applyFill="1" applyBorder="1" applyAlignment="1">
      <alignment horizontal="center" vertical="center"/>
    </xf>
    <xf numFmtId="0" fontId="16" fillId="12" borderId="20" xfId="0" applyFont="1" applyFill="1" applyBorder="1" applyAlignment="1">
      <alignment horizontal="center" vertical="center"/>
    </xf>
    <xf numFmtId="1" fontId="15" fillId="21" borderId="20" xfId="0" applyNumberFormat="1" applyFont="1" applyFill="1" applyBorder="1" applyAlignment="1">
      <alignment horizontal="center" vertical="center"/>
    </xf>
    <xf numFmtId="1" fontId="7" fillId="12" borderId="38" xfId="0" applyNumberFormat="1" applyFont="1" applyFill="1" applyBorder="1" applyAlignment="1">
      <alignment horizontal="center" vertical="center"/>
    </xf>
    <xf numFmtId="0" fontId="16" fillId="12" borderId="39" xfId="0" applyFont="1" applyFill="1" applyBorder="1" applyAlignment="1">
      <alignment horizontal="center" vertical="center"/>
    </xf>
    <xf numFmtId="1" fontId="16" fillId="4" borderId="29" xfId="0" applyNumberFormat="1" applyFont="1" applyFill="1" applyBorder="1" applyAlignment="1">
      <alignment horizontal="center" vertical="center"/>
    </xf>
    <xf numFmtId="0" fontId="11" fillId="21" borderId="40" xfId="0" applyFont="1" applyFill="1" applyBorder="1" applyAlignment="1">
      <alignment horizontal="center" vertical="center"/>
    </xf>
    <xf numFmtId="0" fontId="11" fillId="21" borderId="20" xfId="0" applyFont="1" applyFill="1" applyBorder="1" applyAlignment="1">
      <alignment horizontal="center" vertical="center"/>
    </xf>
    <xf numFmtId="0" fontId="11" fillId="21" borderId="38" xfId="0" applyFont="1" applyFill="1" applyBorder="1" applyAlignment="1">
      <alignment horizontal="center" vertical="center"/>
    </xf>
    <xf numFmtId="0" fontId="48" fillId="12" borderId="19" xfId="0" applyFont="1" applyFill="1" applyBorder="1" applyAlignment="1">
      <alignment horizontal="center" vertical="center"/>
    </xf>
    <xf numFmtId="0" fontId="48" fillId="12" borderId="20" xfId="0" applyFont="1" applyFill="1" applyBorder="1" applyAlignment="1">
      <alignment horizontal="center" vertical="center"/>
    </xf>
    <xf numFmtId="0" fontId="48" fillId="12" borderId="21" xfId="0" applyFont="1" applyFill="1" applyBorder="1" applyAlignment="1">
      <alignment horizontal="center" vertical="center"/>
    </xf>
    <xf numFmtId="164" fontId="47" fillId="3" borderId="4" xfId="0" applyNumberFormat="1" applyFont="1" applyFill="1" applyBorder="1" applyAlignment="1">
      <alignment horizontal="center" vertical="center"/>
    </xf>
    <xf numFmtId="0" fontId="6" fillId="9" borderId="87" xfId="0" applyFont="1" applyFill="1" applyBorder="1" applyAlignment="1">
      <alignment vertical="center"/>
    </xf>
    <xf numFmtId="20" fontId="48" fillId="6" borderId="86" xfId="0" applyNumberFormat="1" applyFont="1" applyFill="1" applyBorder="1" applyAlignment="1">
      <alignment horizontal="center" vertical="center"/>
    </xf>
    <xf numFmtId="164" fontId="47" fillId="3" borderId="87" xfId="0" applyNumberFormat="1" applyFont="1" applyFill="1" applyBorder="1" applyAlignment="1">
      <alignment horizontal="center" vertical="center"/>
    </xf>
    <xf numFmtId="0" fontId="6" fillId="9" borderId="11" xfId="0" applyFont="1" applyFill="1" applyBorder="1" applyAlignment="1">
      <alignment vertical="center"/>
    </xf>
    <xf numFmtId="1" fontId="12" fillId="41" borderId="11" xfId="0" applyNumberFormat="1" applyFont="1" applyFill="1" applyBorder="1" applyAlignment="1">
      <alignment horizontal="center" vertical="center"/>
    </xf>
    <xf numFmtId="1" fontId="12" fillId="45" borderId="11" xfId="0" applyNumberFormat="1" applyFont="1" applyFill="1" applyBorder="1" applyAlignment="1">
      <alignment horizontal="center" vertical="center"/>
    </xf>
    <xf numFmtId="164" fontId="47" fillId="3" borderId="11" xfId="0" applyNumberFormat="1" applyFont="1" applyFill="1" applyBorder="1" applyAlignment="1">
      <alignment horizontal="center" vertical="center"/>
    </xf>
    <xf numFmtId="0" fontId="9" fillId="4" borderId="4" xfId="0" applyFont="1" applyFill="1" applyBorder="1" applyAlignment="1">
      <alignment vertical="center"/>
    </xf>
    <xf numFmtId="0" fontId="11" fillId="12" borderId="3" xfId="0" applyFont="1" applyFill="1" applyBorder="1" applyAlignment="1">
      <alignment horizontal="center" vertical="center"/>
    </xf>
    <xf numFmtId="0" fontId="16" fillId="12" borderId="4" xfId="0" applyFont="1" applyFill="1" applyBorder="1" applyAlignment="1">
      <alignment horizontal="center" vertical="center"/>
    </xf>
    <xf numFmtId="0" fontId="15" fillId="21" borderId="4" xfId="0" applyFont="1" applyFill="1" applyBorder="1" applyAlignment="1">
      <alignment horizontal="center" vertical="center"/>
    </xf>
    <xf numFmtId="1" fontId="7" fillId="12" borderId="15" xfId="0" applyNumberFormat="1" applyFont="1" applyFill="1" applyBorder="1" applyAlignment="1">
      <alignment horizontal="center" vertical="center"/>
    </xf>
    <xf numFmtId="0" fontId="16" fillId="12" borderId="35" xfId="0" applyFont="1" applyFill="1" applyBorder="1" applyAlignment="1">
      <alignment horizontal="center" vertical="center"/>
    </xf>
    <xf numFmtId="1" fontId="16" fillId="4" borderId="28" xfId="0" applyNumberFormat="1" applyFont="1" applyFill="1" applyBorder="1" applyAlignment="1">
      <alignment horizontal="center" vertical="center"/>
    </xf>
    <xf numFmtId="0" fontId="11" fillId="21" borderId="16" xfId="0" applyFont="1" applyFill="1" applyBorder="1" applyAlignment="1">
      <alignment horizontal="center" vertical="center"/>
    </xf>
    <xf numFmtId="0" fontId="11" fillId="21" borderId="4" xfId="0" applyFont="1" applyFill="1" applyBorder="1" applyAlignment="1">
      <alignment horizontal="center" vertical="center"/>
    </xf>
    <xf numFmtId="0" fontId="11" fillId="21" borderId="15" xfId="0" applyFont="1" applyFill="1" applyBorder="1" applyAlignment="1">
      <alignment horizontal="center" vertical="center"/>
    </xf>
    <xf numFmtId="0" fontId="48" fillId="12" borderId="3" xfId="0" applyFont="1" applyFill="1" applyBorder="1" applyAlignment="1">
      <alignment horizontal="center" vertical="center"/>
    </xf>
    <xf numFmtId="0" fontId="48" fillId="12" borderId="4" xfId="0" applyFont="1" applyFill="1" applyBorder="1" applyAlignment="1">
      <alignment horizontal="center" vertical="center"/>
    </xf>
    <xf numFmtId="0" fontId="48" fillId="12" borderId="17" xfId="0" applyFont="1" applyFill="1" applyBorder="1" applyAlignment="1">
      <alignment horizontal="center" vertical="center"/>
    </xf>
    <xf numFmtId="0" fontId="12" fillId="12" borderId="16" xfId="0" applyFont="1" applyFill="1" applyBorder="1" applyAlignment="1">
      <alignment horizontal="center" vertical="center"/>
    </xf>
    <xf numFmtId="0" fontId="12" fillId="12" borderId="4" xfId="0" applyFont="1" applyFill="1" applyBorder="1" applyAlignment="1">
      <alignment horizontal="center" vertical="center"/>
    </xf>
    <xf numFmtId="0" fontId="12" fillId="12" borderId="17" xfId="0" applyFont="1" applyFill="1" applyBorder="1" applyAlignment="1">
      <alignment horizontal="center" vertical="center"/>
    </xf>
    <xf numFmtId="0" fontId="49" fillId="4" borderId="4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4" fillId="14" borderId="35" xfId="0" applyFont="1" applyFill="1" applyBorder="1" applyAlignment="1">
      <alignment horizontal="center" vertical="center"/>
    </xf>
    <xf numFmtId="1" fontId="18" fillId="4" borderId="28" xfId="0" applyNumberFormat="1" applyFont="1" applyFill="1" applyBorder="1" applyAlignment="1">
      <alignment horizontal="center" vertical="center"/>
    </xf>
    <xf numFmtId="0" fontId="5" fillId="4" borderId="87" xfId="0" applyFont="1" applyFill="1" applyBorder="1" applyAlignment="1">
      <alignment horizontal="center" vertical="center"/>
    </xf>
    <xf numFmtId="0" fontId="19" fillId="4" borderId="87" xfId="0" applyFont="1" applyFill="1" applyBorder="1" applyAlignment="1">
      <alignment horizontal="center" vertical="center"/>
    </xf>
    <xf numFmtId="0" fontId="6" fillId="8" borderId="87" xfId="0" applyFont="1" applyFill="1" applyBorder="1" applyAlignment="1">
      <alignment vertical="center"/>
    </xf>
    <xf numFmtId="0" fontId="19" fillId="4" borderId="91" xfId="0" applyFont="1" applyFill="1" applyBorder="1" applyAlignment="1">
      <alignment vertical="center"/>
    </xf>
    <xf numFmtId="0" fontId="12" fillId="23" borderId="87" xfId="0" applyFont="1" applyFill="1" applyBorder="1" applyAlignment="1">
      <alignment horizontal="center" vertical="center"/>
    </xf>
    <xf numFmtId="0" fontId="21" fillId="45" borderId="87" xfId="0" applyFont="1" applyFill="1" applyBorder="1" applyAlignment="1">
      <alignment horizontal="center" vertical="center"/>
    </xf>
    <xf numFmtId="0" fontId="21" fillId="45" borderId="88" xfId="0" applyFont="1" applyFill="1" applyBorder="1" applyAlignment="1">
      <alignment horizontal="center" vertical="center"/>
    </xf>
    <xf numFmtId="0" fontId="50" fillId="4" borderId="86" xfId="0" applyFont="1" applyFill="1" applyBorder="1" applyAlignment="1">
      <alignment horizontal="center" vertical="center"/>
    </xf>
    <xf numFmtId="20" fontId="51" fillId="4" borderId="87" xfId="0" applyNumberFormat="1" applyFont="1" applyFill="1" applyBorder="1" applyAlignment="1">
      <alignment horizontal="center" vertical="center"/>
    </xf>
    <xf numFmtId="0" fontId="21" fillId="4" borderId="91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vertical="center"/>
    </xf>
    <xf numFmtId="0" fontId="7" fillId="4" borderId="11" xfId="0" applyFont="1" applyFill="1" applyBorder="1" applyAlignment="1">
      <alignment horizontal="center" vertical="center"/>
    </xf>
    <xf numFmtId="20" fontId="48" fillId="10" borderId="10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  <xf numFmtId="1" fontId="15" fillId="21" borderId="4" xfId="0" applyNumberFormat="1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 vertical="center"/>
    </xf>
    <xf numFmtId="20" fontId="48" fillId="4" borderId="17" xfId="0" applyNumberFormat="1" applyFont="1" applyFill="1" applyBorder="1" applyAlignment="1">
      <alignment horizontal="center" vertical="center"/>
    </xf>
    <xf numFmtId="0" fontId="14" fillId="45" borderId="88" xfId="0" applyFont="1" applyFill="1" applyBorder="1" applyAlignment="1">
      <alignment horizontal="center" vertical="center"/>
    </xf>
    <xf numFmtId="20" fontId="48" fillId="4" borderId="92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vertical="center"/>
    </xf>
    <xf numFmtId="0" fontId="14" fillId="45" borderId="12" xfId="0" applyFont="1" applyFill="1" applyBorder="1" applyAlignment="1">
      <alignment horizontal="center" vertical="center"/>
    </xf>
    <xf numFmtId="20" fontId="48" fillId="6" borderId="10" xfId="0" applyNumberFormat="1" applyFont="1" applyFill="1" applyBorder="1" applyAlignment="1">
      <alignment horizontal="center" vertical="center"/>
    </xf>
    <xf numFmtId="20" fontId="48" fillId="4" borderId="14" xfId="0" applyNumberFormat="1" applyFont="1" applyFill="1" applyBorder="1" applyAlignment="1">
      <alignment horizontal="center" vertical="center"/>
    </xf>
    <xf numFmtId="0" fontId="6" fillId="6" borderId="4" xfId="0" applyFont="1" applyFill="1" applyBorder="1" applyAlignment="1">
      <alignment vertical="center"/>
    </xf>
    <xf numFmtId="0" fontId="4" fillId="43" borderId="4" xfId="0" applyFont="1" applyFill="1" applyBorder="1" applyAlignment="1">
      <alignment horizontal="left" vertical="center"/>
    </xf>
    <xf numFmtId="0" fontId="6" fillId="13" borderId="4" xfId="0" applyFont="1" applyFill="1" applyBorder="1" applyAlignment="1">
      <alignment vertical="center"/>
    </xf>
    <xf numFmtId="1" fontId="12" fillId="23" borderId="87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vertical="center"/>
    </xf>
    <xf numFmtId="0" fontId="6" fillId="13" borderId="11" xfId="0" applyFont="1" applyFill="1" applyBorder="1" applyAlignment="1">
      <alignment vertical="center"/>
    </xf>
    <xf numFmtId="1" fontId="12" fillId="41" borderId="87" xfId="0" applyNumberFormat="1" applyFont="1" applyFill="1" applyBorder="1" applyAlignment="1">
      <alignment horizontal="center" vertical="center"/>
    </xf>
    <xf numFmtId="0" fontId="14" fillId="16" borderId="36" xfId="0" applyFont="1" applyFill="1" applyBorder="1" applyAlignment="1">
      <alignment horizontal="center" vertical="center"/>
    </xf>
    <xf numFmtId="1" fontId="7" fillId="12" borderId="6" xfId="0" applyNumberFormat="1" applyFont="1" applyFill="1" applyBorder="1" applyAlignment="1">
      <alignment horizontal="center" vertical="center"/>
    </xf>
    <xf numFmtId="0" fontId="16" fillId="12" borderId="18" xfId="0" applyFont="1" applyFill="1" applyBorder="1" applyAlignment="1">
      <alignment horizontal="center" vertical="center"/>
    </xf>
    <xf numFmtId="1" fontId="16" fillId="4" borderId="9" xfId="0" applyNumberFormat="1" applyFont="1" applyFill="1" applyBorder="1" applyAlignment="1">
      <alignment horizontal="center" vertical="center"/>
    </xf>
    <xf numFmtId="0" fontId="18" fillId="4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vertical="center"/>
    </xf>
    <xf numFmtId="1" fontId="7" fillId="4" borderId="0" xfId="0" applyNumberFormat="1" applyFont="1" applyFill="1" applyAlignment="1">
      <alignment vertical="center"/>
    </xf>
    <xf numFmtId="0" fontId="18" fillId="0" borderId="0" xfId="0" applyFont="1" applyAlignment="1">
      <alignment vertical="center"/>
    </xf>
    <xf numFmtId="0" fontId="52" fillId="4" borderId="0" xfId="0" applyFont="1" applyFill="1" applyAlignment="1">
      <alignment horizontal="center" vertical="center"/>
    </xf>
    <xf numFmtId="164" fontId="47" fillId="4" borderId="0" xfId="0" applyNumberFormat="1" applyFont="1" applyFill="1" applyAlignment="1">
      <alignment horizontal="center" vertical="center"/>
    </xf>
    <xf numFmtId="49" fontId="47" fillId="4" borderId="0" xfId="0" applyNumberFormat="1" applyFont="1" applyFill="1" applyAlignment="1">
      <alignment horizontal="center" vertical="center"/>
    </xf>
    <xf numFmtId="49" fontId="52" fillId="4" borderId="0" xfId="0" applyNumberFormat="1" applyFont="1" applyFill="1" applyAlignment="1">
      <alignment horizontal="center" vertical="center"/>
    </xf>
    <xf numFmtId="0" fontId="47" fillId="18" borderId="24" xfId="0" applyFont="1" applyFill="1" applyBorder="1" applyAlignment="1">
      <alignment horizontal="center" vertical="center"/>
    </xf>
    <xf numFmtId="164" fontId="47" fillId="18" borderId="2" xfId="0" applyNumberFormat="1" applyFont="1" applyFill="1" applyBorder="1" applyAlignment="1">
      <alignment horizontal="center" vertical="center"/>
    </xf>
    <xf numFmtId="49" fontId="47" fillId="18" borderId="2" xfId="0" applyNumberFormat="1" applyFont="1" applyFill="1" applyBorder="1" applyAlignment="1">
      <alignment horizontal="center" vertical="center"/>
    </xf>
    <xf numFmtId="0" fontId="47" fillId="18" borderId="33" xfId="0" applyFont="1" applyFill="1" applyBorder="1" applyAlignment="1">
      <alignment horizontal="center" vertical="center"/>
    </xf>
    <xf numFmtId="1" fontId="18" fillId="4" borderId="0" xfId="0" applyNumberFormat="1" applyFont="1" applyFill="1" applyAlignment="1">
      <alignment horizontal="center" vertical="center"/>
    </xf>
    <xf numFmtId="1" fontId="47" fillId="4" borderId="16" xfId="0" applyNumberFormat="1" applyFont="1" applyFill="1" applyBorder="1" applyAlignment="1">
      <alignment horizontal="center" vertical="center"/>
    </xf>
    <xf numFmtId="1" fontId="47" fillId="4" borderId="4" xfId="0" applyNumberFormat="1" applyFont="1" applyFill="1" applyBorder="1" applyAlignment="1">
      <alignment horizontal="center" vertical="center"/>
    </xf>
    <xf numFmtId="1" fontId="47" fillId="4" borderId="17" xfId="0" applyNumberFormat="1" applyFont="1" applyFill="1" applyBorder="1" applyAlignment="1">
      <alignment horizontal="center" vertical="center"/>
    </xf>
    <xf numFmtId="1" fontId="52" fillId="4" borderId="0" xfId="0" applyNumberFormat="1" applyFont="1" applyFill="1" applyAlignment="1">
      <alignment horizontal="center" vertical="center"/>
    </xf>
    <xf numFmtId="0" fontId="47" fillId="20" borderId="16" xfId="0" applyFont="1" applyFill="1" applyBorder="1" applyAlignment="1">
      <alignment horizontal="center" vertical="center"/>
    </xf>
    <xf numFmtId="164" fontId="47" fillId="20" borderId="4" xfId="0" applyNumberFormat="1" applyFont="1" applyFill="1" applyBorder="1" applyAlignment="1">
      <alignment horizontal="center" vertical="center"/>
    </xf>
    <xf numFmtId="49" fontId="47" fillId="20" borderId="4" xfId="0" applyNumberFormat="1" applyFont="1" applyFill="1" applyBorder="1" applyAlignment="1">
      <alignment horizontal="center" vertical="center"/>
    </xf>
    <xf numFmtId="0" fontId="47" fillId="20" borderId="17" xfId="0" applyFont="1" applyFill="1" applyBorder="1" applyAlignment="1">
      <alignment horizontal="center" vertical="center"/>
    </xf>
    <xf numFmtId="0" fontId="47" fillId="21" borderId="16" xfId="0" applyFont="1" applyFill="1" applyBorder="1" applyAlignment="1">
      <alignment horizontal="center" vertical="center"/>
    </xf>
    <xf numFmtId="165" fontId="47" fillId="20" borderId="4" xfId="0" applyNumberFormat="1" applyFont="1" applyFill="1" applyBorder="1" applyAlignment="1">
      <alignment horizontal="center" vertical="center"/>
    </xf>
    <xf numFmtId="0" fontId="25" fillId="4" borderId="0" xfId="0" applyFont="1" applyFill="1" applyAlignment="1">
      <alignment vertical="center"/>
    </xf>
    <xf numFmtId="0" fontId="32" fillId="4" borderId="0" xfId="0" applyFont="1" applyFill="1" applyAlignment="1">
      <alignment horizontal="center" vertical="center"/>
    </xf>
    <xf numFmtId="0" fontId="26" fillId="4" borderId="0" xfId="0" applyFont="1" applyFill="1" applyAlignment="1">
      <alignment vertical="center"/>
    </xf>
    <xf numFmtId="0" fontId="32" fillId="4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56" fillId="4" borderId="0" xfId="0" applyFont="1" applyFill="1" applyAlignment="1">
      <alignment horizontal="center" vertical="center"/>
    </xf>
    <xf numFmtId="164" fontId="57" fillId="4" borderId="0" xfId="0" applyNumberFormat="1" applyFont="1" applyFill="1" applyAlignment="1">
      <alignment horizontal="center" vertical="center"/>
    </xf>
    <xf numFmtId="0" fontId="57" fillId="4" borderId="0" xfId="0" applyFont="1" applyFill="1" applyAlignment="1">
      <alignment horizontal="center" vertical="center"/>
    </xf>
    <xf numFmtId="1" fontId="32" fillId="4" borderId="0" xfId="0" applyNumberFormat="1" applyFont="1" applyFill="1" applyAlignment="1">
      <alignment vertical="center"/>
    </xf>
    <xf numFmtId="49" fontId="57" fillId="4" borderId="0" xfId="0" applyNumberFormat="1" applyFont="1" applyFill="1" applyAlignment="1">
      <alignment horizontal="center" vertical="center"/>
    </xf>
    <xf numFmtId="49" fontId="56" fillId="4" borderId="0" xfId="0" applyNumberFormat="1" applyFont="1" applyFill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4" fillId="4" borderId="24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24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53" fillId="2" borderId="41" xfId="0" applyFont="1" applyFill="1" applyBorder="1" applyAlignment="1">
      <alignment horizontal="center" vertical="center"/>
    </xf>
    <xf numFmtId="0" fontId="53" fillId="2" borderId="42" xfId="0" applyFont="1" applyFill="1" applyBorder="1" applyAlignment="1">
      <alignment horizontal="center" vertical="center"/>
    </xf>
    <xf numFmtId="0" fontId="53" fillId="2" borderId="43" xfId="0" applyFont="1" applyFill="1" applyBorder="1" applyAlignment="1">
      <alignment horizontal="center" vertical="center"/>
    </xf>
    <xf numFmtId="0" fontId="53" fillId="2" borderId="44" xfId="0" applyFont="1" applyFill="1" applyBorder="1" applyAlignment="1">
      <alignment horizontal="center" vertical="center"/>
    </xf>
    <xf numFmtId="0" fontId="53" fillId="2" borderId="45" xfId="0" applyFont="1" applyFill="1" applyBorder="1" applyAlignment="1">
      <alignment horizontal="center" vertical="center"/>
    </xf>
    <xf numFmtId="0" fontId="53" fillId="2" borderId="46" xfId="0" applyFont="1" applyFill="1" applyBorder="1" applyAlignment="1">
      <alignment horizontal="center" vertical="center"/>
    </xf>
    <xf numFmtId="0" fontId="14" fillId="18" borderId="3" xfId="0" applyFont="1" applyFill="1" applyBorder="1" applyAlignment="1">
      <alignment horizontal="center" vertical="center"/>
    </xf>
    <xf numFmtId="0" fontId="14" fillId="18" borderId="4" xfId="0" applyFont="1" applyFill="1" applyBorder="1" applyAlignment="1">
      <alignment horizontal="center" vertical="center"/>
    </xf>
    <xf numFmtId="0" fontId="14" fillId="18" borderId="15" xfId="0" applyFont="1" applyFill="1" applyBorder="1" applyAlignment="1">
      <alignment horizontal="center" vertical="center"/>
    </xf>
    <xf numFmtId="0" fontId="14" fillId="19" borderId="3" xfId="0" applyFont="1" applyFill="1" applyBorder="1" applyAlignment="1">
      <alignment horizontal="center" vertical="center"/>
    </xf>
    <xf numFmtId="0" fontId="14" fillId="19" borderId="4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/>
    </xf>
    <xf numFmtId="1" fontId="18" fillId="0" borderId="2" xfId="0" applyNumberFormat="1" applyFont="1" applyBorder="1" applyAlignment="1">
      <alignment horizontal="center" vertical="center"/>
    </xf>
    <xf numFmtId="1" fontId="18" fillId="4" borderId="23" xfId="0" applyNumberFormat="1" applyFont="1" applyFill="1" applyBorder="1" applyAlignment="1">
      <alignment horizontal="center" vertical="center"/>
    </xf>
    <xf numFmtId="0" fontId="27" fillId="2" borderId="45" xfId="0" applyFont="1" applyFill="1" applyBorder="1" applyAlignment="1">
      <alignment horizontal="center" vertical="center"/>
    </xf>
    <xf numFmtId="0" fontId="28" fillId="2" borderId="45" xfId="0" applyFont="1" applyFill="1" applyBorder="1" applyAlignment="1">
      <alignment horizontal="center" vertical="center"/>
    </xf>
    <xf numFmtId="0" fontId="27" fillId="4" borderId="45" xfId="0" applyFont="1" applyFill="1" applyBorder="1" applyAlignment="1">
      <alignment horizontal="center" vertical="center"/>
    </xf>
    <xf numFmtId="0" fontId="27" fillId="0" borderId="50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/>
    </xf>
    <xf numFmtId="0" fontId="28" fillId="0" borderId="51" xfId="0" applyFont="1" applyBorder="1" applyAlignment="1">
      <alignment horizontal="center" vertical="center"/>
    </xf>
    <xf numFmtId="0" fontId="27" fillId="4" borderId="51" xfId="0" applyFont="1" applyFill="1" applyBorder="1" applyAlignment="1">
      <alignment horizontal="center" vertical="center"/>
    </xf>
    <xf numFmtId="0" fontId="27" fillId="4" borderId="52" xfId="0" applyFont="1" applyFill="1" applyBorder="1" applyAlignment="1">
      <alignment horizontal="center" vertical="center"/>
    </xf>
    <xf numFmtId="0" fontId="54" fillId="4" borderId="47" xfId="0" applyFont="1" applyFill="1" applyBorder="1" applyAlignment="1">
      <alignment horizontal="center" vertical="center"/>
    </xf>
    <xf numFmtId="0" fontId="54" fillId="4" borderId="48" xfId="0" applyFont="1" applyFill="1" applyBorder="1" applyAlignment="1">
      <alignment horizontal="center" vertical="center"/>
    </xf>
    <xf numFmtId="0" fontId="54" fillId="4" borderId="49" xfId="0" applyFont="1" applyFill="1" applyBorder="1" applyAlignment="1">
      <alignment horizontal="center" vertical="center"/>
    </xf>
    <xf numFmtId="0" fontId="54" fillId="4" borderId="12" xfId="0" applyFont="1" applyFill="1" applyBorder="1" applyAlignment="1">
      <alignment horizontal="center" vertical="center"/>
    </xf>
    <xf numFmtId="0" fontId="54" fillId="4" borderId="25" xfId="0" applyFont="1" applyFill="1" applyBorder="1" applyAlignment="1">
      <alignment horizontal="center" vertical="center"/>
    </xf>
    <xf numFmtId="0" fontId="54" fillId="4" borderId="1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4" borderId="15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52" fillId="4" borderId="8" xfId="0" applyFont="1" applyFill="1" applyBorder="1" applyAlignment="1">
      <alignment horizontal="center" vertical="center"/>
    </xf>
    <xf numFmtId="0" fontId="52" fillId="4" borderId="6" xfId="0" applyFont="1" applyFill="1" applyBorder="1" applyAlignment="1">
      <alignment horizontal="center" vertical="center"/>
    </xf>
    <xf numFmtId="1" fontId="55" fillId="4" borderId="7" xfId="0" applyNumberFormat="1" applyFont="1" applyFill="1" applyBorder="1" applyAlignment="1">
      <alignment horizontal="center" vertical="center"/>
    </xf>
    <xf numFmtId="0" fontId="55" fillId="4" borderId="32" xfId="0" applyFont="1" applyFill="1" applyBorder="1" applyAlignment="1">
      <alignment horizontal="center" vertical="center"/>
    </xf>
    <xf numFmtId="0" fontId="35" fillId="39" borderId="53" xfId="0" applyFont="1" applyFill="1" applyBorder="1" applyAlignment="1">
      <alignment horizontal="center" vertical="center"/>
    </xf>
    <xf numFmtId="0" fontId="35" fillId="39" borderId="31" xfId="0" applyFont="1" applyFill="1" applyBorder="1" applyAlignment="1">
      <alignment horizontal="center" vertical="center"/>
    </xf>
    <xf numFmtId="0" fontId="35" fillId="39" borderId="26" xfId="0" applyFont="1" applyFill="1" applyBorder="1" applyAlignment="1">
      <alignment horizontal="center" vertical="center"/>
    </xf>
    <xf numFmtId="0" fontId="34" fillId="47" borderId="53" xfId="0" applyFont="1" applyFill="1" applyBorder="1" applyAlignment="1">
      <alignment horizontal="center" vertical="center"/>
    </xf>
    <xf numFmtId="0" fontId="34" fillId="47" borderId="31" xfId="0" applyFont="1" applyFill="1" applyBorder="1" applyAlignment="1">
      <alignment horizontal="center" vertical="center"/>
    </xf>
    <xf numFmtId="0" fontId="35" fillId="48" borderId="53" xfId="0" applyFont="1" applyFill="1" applyBorder="1" applyAlignment="1">
      <alignment horizontal="center" vertical="center"/>
    </xf>
    <xf numFmtId="0" fontId="35" fillId="48" borderId="31" xfId="0" applyFont="1" applyFill="1" applyBorder="1" applyAlignment="1">
      <alignment horizontal="center" vertical="center"/>
    </xf>
    <xf numFmtId="0" fontId="35" fillId="48" borderId="26" xfId="0" applyFont="1" applyFill="1" applyBorder="1" applyAlignment="1">
      <alignment horizontal="center" vertical="center"/>
    </xf>
    <xf numFmtId="0" fontId="39" fillId="30" borderId="59" xfId="0" applyFont="1" applyFill="1" applyBorder="1" applyAlignment="1">
      <alignment horizontal="center" vertical="center" textRotation="90"/>
    </xf>
    <xf numFmtId="0" fontId="39" fillId="25" borderId="61" xfId="0" applyFont="1" applyFill="1" applyBorder="1" applyAlignment="1">
      <alignment horizontal="center" vertical="center" textRotation="90"/>
    </xf>
    <xf numFmtId="0" fontId="36" fillId="31" borderId="62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vertical="center"/>
    </xf>
    <xf numFmtId="0" fontId="37" fillId="32" borderId="63" xfId="0" applyFont="1" applyFill="1" applyBorder="1" applyAlignment="1">
      <alignment horizontal="center" vertical="center"/>
    </xf>
    <xf numFmtId="0" fontId="35" fillId="49" borderId="64" xfId="0" applyFont="1" applyFill="1" applyBorder="1" applyAlignment="1">
      <alignment horizontal="center" vertical="center"/>
    </xf>
    <xf numFmtId="0" fontId="40" fillId="34" borderId="65" xfId="0" applyFont="1" applyFill="1" applyBorder="1" applyAlignment="1">
      <alignment horizontal="center" vertical="center"/>
    </xf>
    <xf numFmtId="0" fontId="40" fillId="34" borderId="66" xfId="0" applyFont="1" applyFill="1" applyBorder="1" applyAlignment="1">
      <alignment horizontal="center" vertical="center"/>
    </xf>
    <xf numFmtId="0" fontId="38" fillId="33" borderId="64" xfId="0" applyFont="1" applyFill="1" applyBorder="1" applyAlignment="1">
      <alignment horizontal="center" vertical="center"/>
    </xf>
    <xf numFmtId="0" fontId="38" fillId="34" borderId="67" xfId="0" applyFont="1" applyFill="1" applyBorder="1" applyAlignment="1">
      <alignment horizontal="center" vertical="center"/>
    </xf>
    <xf numFmtId="0" fontId="38" fillId="33" borderId="69" xfId="0" applyFont="1" applyFill="1" applyBorder="1" applyAlignment="1">
      <alignment horizontal="center" vertical="center"/>
    </xf>
    <xf numFmtId="0" fontId="35" fillId="34" borderId="65" xfId="0" applyFont="1" applyFill="1" applyBorder="1" applyAlignment="1">
      <alignment horizontal="center" vertical="center"/>
    </xf>
    <xf numFmtId="0" fontId="35" fillId="34" borderId="66" xfId="0" applyFont="1" applyFill="1" applyBorder="1" applyAlignment="1">
      <alignment horizontal="center" vertical="center"/>
    </xf>
    <xf numFmtId="0" fontId="35" fillId="34" borderId="67" xfId="0" applyFont="1" applyFill="1" applyBorder="1" applyAlignment="1">
      <alignment horizontal="center" vertical="center"/>
    </xf>
    <xf numFmtId="0" fontId="35" fillId="34" borderId="68" xfId="0" applyFont="1" applyFill="1" applyBorder="1" applyAlignment="1">
      <alignment horizontal="center" vertical="center"/>
    </xf>
    <xf numFmtId="0" fontId="36" fillId="31" borderId="70" xfId="0" applyFont="1" applyFill="1" applyBorder="1" applyAlignment="1">
      <alignment horizontal="center" vertical="center"/>
    </xf>
    <xf numFmtId="0" fontId="13" fillId="9" borderId="4" xfId="0" applyFont="1" applyFill="1" applyBorder="1" applyAlignment="1">
      <alignment vertical="center"/>
    </xf>
    <xf numFmtId="0" fontId="38" fillId="34" borderId="71" xfId="0" applyFont="1" applyFill="1" applyBorder="1" applyAlignment="1">
      <alignment horizontal="center" vertical="center"/>
    </xf>
    <xf numFmtId="0" fontId="35" fillId="34" borderId="72" xfId="0" applyFont="1" applyFill="1" applyBorder="1" applyAlignment="1">
      <alignment horizontal="center" vertical="center"/>
    </xf>
    <xf numFmtId="0" fontId="35" fillId="34" borderId="74" xfId="0" applyFont="1" applyFill="1" applyBorder="1" applyAlignment="1">
      <alignment horizontal="center" vertical="center"/>
    </xf>
    <xf numFmtId="0" fontId="35" fillId="34" borderId="71" xfId="0" applyFont="1" applyFill="1" applyBorder="1" applyAlignment="1">
      <alignment horizontal="center" vertical="center"/>
    </xf>
    <xf numFmtId="0" fontId="35" fillId="34" borderId="73" xfId="0" applyFont="1" applyFill="1" applyBorder="1" applyAlignment="1">
      <alignment horizontal="center" vertical="center"/>
    </xf>
    <xf numFmtId="0" fontId="41" fillId="4" borderId="74" xfId="0" applyFont="1" applyFill="1" applyBorder="1" applyAlignment="1">
      <alignment vertical="center"/>
    </xf>
    <xf numFmtId="0" fontId="36" fillId="34" borderId="72" xfId="0" applyFont="1" applyFill="1" applyBorder="1" applyAlignment="1">
      <alignment horizontal="center" vertical="center"/>
    </xf>
    <xf numFmtId="0" fontId="36" fillId="34" borderId="73" xfId="0" applyFont="1" applyFill="1" applyBorder="1" applyAlignment="1">
      <alignment horizontal="center" vertical="center"/>
    </xf>
    <xf numFmtId="0" fontId="35" fillId="35" borderId="73" xfId="0" applyFont="1" applyFill="1" applyBorder="1" applyAlignment="1">
      <alignment horizontal="center" vertical="center"/>
    </xf>
    <xf numFmtId="0" fontId="36" fillId="34" borderId="70" xfId="0" applyFont="1" applyFill="1" applyBorder="1" applyAlignment="1">
      <alignment horizontal="center" vertical="center"/>
    </xf>
    <xf numFmtId="0" fontId="41" fillId="29" borderId="4" xfId="0" applyFont="1" applyFill="1" applyBorder="1" applyAlignment="1">
      <alignment vertical="center"/>
    </xf>
    <xf numFmtId="0" fontId="13" fillId="8" borderId="74" xfId="0" applyFont="1" applyFill="1" applyBorder="1" applyAlignment="1">
      <alignment vertical="center"/>
    </xf>
    <xf numFmtId="0" fontId="36" fillId="34" borderId="71" xfId="0" applyFont="1" applyFill="1" applyBorder="1" applyAlignment="1">
      <alignment horizontal="center" vertical="center"/>
    </xf>
    <xf numFmtId="0" fontId="13" fillId="36" borderId="0" xfId="0" applyFont="1" applyFill="1" applyAlignment="1">
      <alignment vertical="center"/>
    </xf>
    <xf numFmtId="0" fontId="42" fillId="11" borderId="74" xfId="0" applyFont="1" applyFill="1" applyBorder="1" applyAlignment="1">
      <alignment vertical="center"/>
    </xf>
    <xf numFmtId="0" fontId="36" fillId="27" borderId="75" xfId="0" applyFont="1" applyFill="1" applyBorder="1" applyAlignment="1">
      <alignment horizontal="center" vertical="center"/>
    </xf>
    <xf numFmtId="0" fontId="37" fillId="37" borderId="76" xfId="0" applyFont="1" applyFill="1" applyBorder="1" applyAlignment="1">
      <alignment horizontal="left" vertical="center"/>
    </xf>
    <xf numFmtId="0" fontId="37" fillId="38" borderId="77" xfId="0" applyFont="1" applyFill="1" applyBorder="1" applyAlignment="1">
      <alignment horizontal="center" vertical="center"/>
    </xf>
    <xf numFmtId="0" fontId="38" fillId="27" borderId="77" xfId="0" applyFont="1" applyFill="1" applyBorder="1" applyAlignment="1">
      <alignment horizontal="center" vertical="center"/>
    </xf>
    <xf numFmtId="0" fontId="35" fillId="27" borderId="78" xfId="0" applyFont="1" applyFill="1" applyBorder="1" applyAlignment="1">
      <alignment horizontal="center" vertical="center"/>
    </xf>
    <xf numFmtId="0" fontId="35" fillId="27" borderId="76" xfId="0" applyFont="1" applyFill="1" applyBorder="1" applyAlignment="1">
      <alignment horizontal="center" vertical="center"/>
    </xf>
    <xf numFmtId="0" fontId="38" fillId="27" borderId="30" xfId="0" applyFont="1" applyFill="1" applyBorder="1" applyAlignment="1">
      <alignment horizontal="center" vertical="center"/>
    </xf>
    <xf numFmtId="0" fontId="38" fillId="27" borderId="79" xfId="0" applyFont="1" applyFill="1" applyBorder="1" applyAlignment="1">
      <alignment horizontal="center" vertical="center"/>
    </xf>
    <xf numFmtId="0" fontId="38" fillId="27" borderId="26" xfId="0" applyFont="1" applyFill="1" applyBorder="1" applyAlignment="1">
      <alignment horizontal="center" vertical="center"/>
    </xf>
    <xf numFmtId="0" fontId="35" fillId="27" borderId="31" xfId="0" applyFont="1" applyFill="1" applyBorder="1" applyAlignment="1">
      <alignment horizontal="center" vertical="center"/>
    </xf>
    <xf numFmtId="0" fontId="35" fillId="27" borderId="26" xfId="0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0" fontId="41" fillId="4" borderId="0" xfId="0" applyFont="1" applyFill="1" applyAlignment="1">
      <alignment vertical="center"/>
    </xf>
    <xf numFmtId="0" fontId="41" fillId="0" borderId="0" xfId="0" applyFont="1" applyAlignment="1">
      <alignment vertical="center"/>
    </xf>
    <xf numFmtId="0" fontId="39" fillId="34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34" fillId="50" borderId="53" xfId="0" applyFont="1" applyFill="1" applyBorder="1" applyAlignment="1">
      <alignment horizontal="center" vertical="center"/>
    </xf>
    <xf numFmtId="0" fontId="34" fillId="50" borderId="31" xfId="0" applyFont="1" applyFill="1" applyBorder="1" applyAlignment="1">
      <alignment horizontal="center" vertical="center"/>
    </xf>
    <xf numFmtId="0" fontId="34" fillId="50" borderId="79" xfId="0" applyFont="1" applyFill="1" applyBorder="1" applyAlignment="1">
      <alignment horizontal="center" vertical="center"/>
    </xf>
    <xf numFmtId="0" fontId="38" fillId="28" borderId="64" xfId="0" applyFont="1" applyFill="1" applyBorder="1" applyAlignment="1">
      <alignment horizontal="center" vertical="center"/>
    </xf>
    <xf numFmtId="0" fontId="38" fillId="34" borderId="84" xfId="0" applyFont="1" applyFill="1" applyBorder="1" applyAlignment="1">
      <alignment horizontal="center" vertical="center"/>
    </xf>
    <xf numFmtId="0" fontId="13" fillId="40" borderId="4" xfId="0" applyFont="1" applyFill="1" applyBorder="1" applyAlignment="1">
      <alignment vertical="center"/>
    </xf>
    <xf numFmtId="0" fontId="38" fillId="34" borderId="85" xfId="0" applyFont="1" applyFill="1" applyBorder="1" applyAlignment="1">
      <alignment horizontal="center" vertical="center"/>
    </xf>
    <xf numFmtId="0" fontId="13" fillId="8" borderId="0" xfId="0" applyFont="1" applyFill="1" applyAlignment="1">
      <alignment vertical="center"/>
    </xf>
    <xf numFmtId="0" fontId="13" fillId="5" borderId="74" xfId="0" applyFont="1" applyFill="1" applyBorder="1" applyAlignment="1">
      <alignment vertical="center"/>
    </xf>
    <xf numFmtId="0" fontId="41" fillId="4" borderId="4" xfId="0" applyFont="1" applyFill="1" applyBorder="1" applyAlignment="1">
      <alignment vertical="center"/>
    </xf>
    <xf numFmtId="0" fontId="42" fillId="17" borderId="4" xfId="0" applyFont="1" applyFill="1" applyBorder="1" applyAlignment="1">
      <alignment vertical="center"/>
    </xf>
    <xf numFmtId="0" fontId="36" fillId="34" borderId="93" xfId="0" applyFont="1" applyFill="1" applyBorder="1" applyAlignment="1">
      <alignment horizontal="center" vertical="center"/>
    </xf>
    <xf numFmtId="0" fontId="42" fillId="11" borderId="20" xfId="0" applyFont="1" applyFill="1" applyBorder="1" applyAlignment="1">
      <alignment vertical="center"/>
    </xf>
    <xf numFmtId="0" fontId="37" fillId="32" borderId="94" xfId="0" applyFont="1" applyFill="1" applyBorder="1" applyAlignment="1">
      <alignment horizontal="center" vertical="center"/>
    </xf>
    <xf numFmtId="0" fontId="38" fillId="28" borderId="95" xfId="0" applyFont="1" applyFill="1" applyBorder="1" applyAlignment="1">
      <alignment horizontal="center" vertical="center"/>
    </xf>
    <xf numFmtId="0" fontId="40" fillId="34" borderId="96" xfId="0" applyFont="1" applyFill="1" applyBorder="1" applyAlignment="1">
      <alignment horizontal="center" vertical="center"/>
    </xf>
    <xf numFmtId="0" fontId="38" fillId="33" borderId="95" xfId="0" applyFont="1" applyFill="1" applyBorder="1" applyAlignment="1">
      <alignment horizontal="center" vertical="center"/>
    </xf>
    <xf numFmtId="0" fontId="38" fillId="34" borderId="97" xfId="0" applyFont="1" applyFill="1" applyBorder="1" applyAlignment="1">
      <alignment horizontal="center" vertical="center"/>
    </xf>
    <xf numFmtId="0" fontId="38" fillId="34" borderId="98" xfId="0" applyFont="1" applyFill="1" applyBorder="1" applyAlignment="1">
      <alignment horizontal="center" vertical="center"/>
    </xf>
    <xf numFmtId="0" fontId="38" fillId="34" borderId="99" xfId="0" applyFont="1" applyFill="1" applyBorder="1" applyAlignment="1">
      <alignment horizontal="center" vertical="center"/>
    </xf>
    <xf numFmtId="0" fontId="38" fillId="34" borderId="100" xfId="0" applyFont="1" applyFill="1" applyBorder="1" applyAlignment="1">
      <alignment horizontal="center" vertical="center"/>
    </xf>
    <xf numFmtId="0" fontId="38" fillId="34" borderId="101" xfId="0" applyFont="1" applyFill="1" applyBorder="1" applyAlignment="1">
      <alignment horizontal="center" vertical="center"/>
    </xf>
    <xf numFmtId="0" fontId="35" fillId="34" borderId="97" xfId="0" applyFont="1" applyFill="1" applyBorder="1" applyAlignment="1">
      <alignment horizontal="center" vertical="center"/>
    </xf>
    <xf numFmtId="0" fontId="35" fillId="34" borderId="98" xfId="0" applyFont="1" applyFill="1" applyBorder="1" applyAlignment="1">
      <alignment horizontal="center" vertical="center"/>
    </xf>
    <xf numFmtId="0" fontId="35" fillId="35" borderId="101" xfId="0" applyFont="1" applyFill="1" applyBorder="1" applyAlignment="1">
      <alignment horizontal="center" vertical="center"/>
    </xf>
    <xf numFmtId="0" fontId="35" fillId="27" borderId="79" xfId="0" applyFont="1" applyFill="1" applyBorder="1" applyAlignment="1">
      <alignment horizontal="center" vertical="center"/>
    </xf>
    <xf numFmtId="0" fontId="38" fillId="33" borderId="3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/>
    </xf>
  </cellXfs>
  <cellStyles count="1">
    <cellStyle name="Normální" xfId="0" builtinId="0"/>
  </cellStyles>
  <dxfs count="0"/>
  <tableStyles count="1" defaultTableStyle="TableStyleMedium2" defaultPivotStyle="PivotStyleLight16">
    <tableStyle name="Invisible" pivot="0" table="0" count="0" xr9:uid="{1BC8529D-0B58-439E-ABC7-E8A27FD21CE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873AB-DF1F-4951-A7A3-4F301B72F291}">
  <dimension ref="A1:AA189"/>
  <sheetViews>
    <sheetView tabSelected="1" workbookViewId="0">
      <selection activeCell="AB10" sqref="AB10"/>
    </sheetView>
  </sheetViews>
  <sheetFormatPr defaultRowHeight="16.8" x14ac:dyDescent="0.3"/>
  <cols>
    <col min="1" max="1" width="2.109375" customWidth="1"/>
    <col min="2" max="3" width="3.33203125" style="48" bestFit="1" customWidth="1"/>
    <col min="4" max="4" width="23.5546875" style="82" customWidth="1"/>
    <col min="5" max="5" width="4.33203125" style="83" customWidth="1"/>
    <col min="6" max="6" width="3.5546875" style="49" customWidth="1"/>
    <col min="7" max="7" width="23.109375" style="84" customWidth="1"/>
    <col min="8" max="8" width="5.44140625" style="48" customWidth="1"/>
    <col min="9" max="9" width="3" style="85" customWidth="1"/>
    <col min="10" max="10" width="4.5546875" style="86" bestFit="1" customWidth="1"/>
    <col min="11" max="11" width="2.5546875" style="48" customWidth="1"/>
    <col min="12" max="14" width="3.33203125" style="48" customWidth="1"/>
    <col min="15" max="15" width="3.88671875" style="50" customWidth="1"/>
    <col min="16" max="16" width="3.33203125" style="48" customWidth="1"/>
    <col min="17" max="17" width="4.33203125" style="87" customWidth="1"/>
    <col min="18" max="18" width="4.33203125" style="88" customWidth="1"/>
    <col min="19" max="19" width="4.33203125" style="89" customWidth="1"/>
    <col min="20" max="21" width="4.33203125" style="87" customWidth="1"/>
    <col min="22" max="23" width="3" style="50" bestFit="1" customWidth="1"/>
    <col min="24" max="25" width="3" style="49" bestFit="1" customWidth="1"/>
    <col min="26" max="26" width="3.5546875" style="49" bestFit="1" customWidth="1"/>
    <col min="27" max="27" width="8" customWidth="1"/>
  </cols>
  <sheetData>
    <row r="1" spans="1:27" ht="17.399999999999999" thickBot="1" x14ac:dyDescent="0.35"/>
    <row r="2" spans="1:27" ht="15" thickBot="1" x14ac:dyDescent="0.35">
      <c r="A2" s="90"/>
      <c r="B2" s="91"/>
      <c r="C2" s="51" t="s">
        <v>0</v>
      </c>
      <c r="D2" s="51" t="s">
        <v>1</v>
      </c>
      <c r="E2" s="370" t="s">
        <v>136</v>
      </c>
      <c r="F2" s="371"/>
      <c r="G2" s="51" t="s">
        <v>240</v>
      </c>
      <c r="H2" s="372" t="s">
        <v>4</v>
      </c>
      <c r="I2" s="370"/>
      <c r="J2" s="92" t="s">
        <v>163</v>
      </c>
      <c r="K2" s="93" t="s">
        <v>163</v>
      </c>
      <c r="L2" s="94" t="s">
        <v>241</v>
      </c>
      <c r="M2" s="94"/>
      <c r="N2" s="94"/>
      <c r="O2" s="95"/>
      <c r="P2" s="94"/>
      <c r="Q2" s="96" t="s">
        <v>242</v>
      </c>
      <c r="R2" s="97"/>
      <c r="S2" s="98"/>
      <c r="T2" s="98"/>
      <c r="U2" s="99"/>
      <c r="V2" s="100" t="s">
        <v>243</v>
      </c>
      <c r="W2" s="101"/>
      <c r="X2" s="101"/>
      <c r="Y2" s="101"/>
      <c r="Z2" s="102"/>
      <c r="AA2" s="90"/>
    </row>
    <row r="3" spans="1:27" ht="14.4" x14ac:dyDescent="0.3">
      <c r="B3" s="103" t="s">
        <v>138</v>
      </c>
      <c r="C3" s="104" t="s">
        <v>139</v>
      </c>
      <c r="D3" s="104" t="s">
        <v>140</v>
      </c>
      <c r="E3" s="104" t="s">
        <v>8</v>
      </c>
      <c r="F3" s="104" t="s">
        <v>141</v>
      </c>
      <c r="G3" s="104" t="s">
        <v>142</v>
      </c>
      <c r="H3" s="104" t="s">
        <v>143</v>
      </c>
      <c r="I3" s="105" t="s">
        <v>173</v>
      </c>
      <c r="J3" s="106" t="s">
        <v>174</v>
      </c>
      <c r="K3" s="107" t="s">
        <v>162</v>
      </c>
      <c r="L3" s="108" t="s">
        <v>175</v>
      </c>
      <c r="M3" s="104" t="s">
        <v>176</v>
      </c>
      <c r="N3" s="104" t="s">
        <v>177</v>
      </c>
      <c r="O3" s="104" t="s">
        <v>178</v>
      </c>
      <c r="P3" s="109" t="s">
        <v>179</v>
      </c>
      <c r="Q3" s="110" t="s">
        <v>180</v>
      </c>
      <c r="R3" s="111" t="s">
        <v>144</v>
      </c>
      <c r="S3" s="112" t="s">
        <v>181</v>
      </c>
      <c r="T3" s="113" t="s">
        <v>182</v>
      </c>
      <c r="U3" s="114" t="s">
        <v>183</v>
      </c>
      <c r="V3" s="115" t="s">
        <v>184</v>
      </c>
      <c r="W3" s="116" t="s">
        <v>185</v>
      </c>
      <c r="X3" s="116" t="s">
        <v>186</v>
      </c>
      <c r="Y3" s="116" t="s">
        <v>187</v>
      </c>
      <c r="Z3" s="117" t="s">
        <v>188</v>
      </c>
    </row>
    <row r="4" spans="1:27" ht="14.4" x14ac:dyDescent="0.3">
      <c r="B4" s="118">
        <v>1</v>
      </c>
      <c r="C4" s="119" t="s">
        <v>0</v>
      </c>
      <c r="D4" s="120" t="s">
        <v>9</v>
      </c>
      <c r="E4" s="121">
        <v>2017</v>
      </c>
      <c r="F4" s="121">
        <f t="shared" ref="F4:F21" si="0">SUM(2025-E4)</f>
        <v>8</v>
      </c>
      <c r="G4" s="122" t="s">
        <v>10</v>
      </c>
      <c r="H4" s="123">
        <f t="shared" ref="H4:H21" si="1">MIN(Q4:U4)</f>
        <v>4.791666666666667E-2</v>
      </c>
      <c r="I4" s="124">
        <f t="shared" ref="I4:I21" si="2">SUM(L4:P4)</f>
        <v>70</v>
      </c>
      <c r="J4" s="125">
        <f t="shared" ref="J4:J21" si="3">IF(COUNTIF(L4:P4,"&gt;=0")&lt;4,SUM(L4:P4),SUM(LARGE(L4:P4,1),LARGE(L4:P4,2),LARGE(L4:P4,3),LARGE(L4:P4,4)))</f>
        <v>60</v>
      </c>
      <c r="K4" s="126">
        <f t="shared" ref="K4:K21" si="4">COUNTIF(L4:P4,"&gt;0")</f>
        <v>5</v>
      </c>
      <c r="L4" s="54">
        <v>15</v>
      </c>
      <c r="M4" s="127">
        <v>15</v>
      </c>
      <c r="N4" s="59">
        <v>15</v>
      </c>
      <c r="O4" s="128">
        <v>15</v>
      </c>
      <c r="P4" s="129">
        <v>10</v>
      </c>
      <c r="Q4" s="130">
        <v>5.0694444444444445E-2</v>
      </c>
      <c r="R4" s="131">
        <v>4.791666666666667E-2</v>
      </c>
      <c r="S4" s="131">
        <v>4.791666666666667E-2</v>
      </c>
      <c r="T4" s="131">
        <v>5.0694444444444445E-2</v>
      </c>
      <c r="U4" s="132">
        <v>4.9305555555555554E-2</v>
      </c>
      <c r="V4" s="6">
        <v>1</v>
      </c>
      <c r="W4" s="7">
        <v>1</v>
      </c>
      <c r="X4" s="7">
        <v>1</v>
      </c>
      <c r="Y4" s="7">
        <v>1</v>
      </c>
      <c r="Z4" s="133">
        <v>3</v>
      </c>
    </row>
    <row r="5" spans="1:27" ht="14.4" x14ac:dyDescent="0.3">
      <c r="B5" s="118">
        <v>2</v>
      </c>
      <c r="C5" s="119" t="s">
        <v>0</v>
      </c>
      <c r="D5" s="120" t="s">
        <v>189</v>
      </c>
      <c r="E5" s="121">
        <v>2017</v>
      </c>
      <c r="F5" s="134">
        <f t="shared" si="0"/>
        <v>8</v>
      </c>
      <c r="G5" s="135" t="s">
        <v>14</v>
      </c>
      <c r="H5" s="136">
        <f t="shared" si="1"/>
        <v>4.7222222222222221E-2</v>
      </c>
      <c r="I5" s="124">
        <f t="shared" si="2"/>
        <v>37</v>
      </c>
      <c r="J5" s="137">
        <f t="shared" si="3"/>
        <v>37</v>
      </c>
      <c r="K5" s="138">
        <f t="shared" si="4"/>
        <v>3</v>
      </c>
      <c r="L5" s="1"/>
      <c r="M5" s="3"/>
      <c r="N5" s="139">
        <v>12</v>
      </c>
      <c r="O5" s="139">
        <v>10</v>
      </c>
      <c r="P5" s="140">
        <v>15</v>
      </c>
      <c r="Q5" s="130"/>
      <c r="R5" s="131"/>
      <c r="S5" s="131">
        <v>5.2777777777777778E-2</v>
      </c>
      <c r="T5" s="131">
        <v>5.2083333333333336E-2</v>
      </c>
      <c r="U5" s="132">
        <v>4.7222222222222221E-2</v>
      </c>
      <c r="V5" s="1"/>
      <c r="W5" s="8"/>
      <c r="X5" s="7">
        <v>2</v>
      </c>
      <c r="Y5" s="7">
        <v>3</v>
      </c>
      <c r="Z5" s="133">
        <v>1</v>
      </c>
    </row>
    <row r="6" spans="1:27" ht="15" thickBot="1" x14ac:dyDescent="0.35">
      <c r="B6" s="141">
        <v>3</v>
      </c>
      <c r="C6" s="142" t="s">
        <v>0</v>
      </c>
      <c r="D6" s="143" t="s">
        <v>13</v>
      </c>
      <c r="E6" s="144">
        <v>2017</v>
      </c>
      <c r="F6" s="144">
        <f t="shared" si="0"/>
        <v>8</v>
      </c>
      <c r="G6" s="145" t="s">
        <v>14</v>
      </c>
      <c r="H6" s="146">
        <f t="shared" si="1"/>
        <v>4.791666666666667E-2</v>
      </c>
      <c r="I6" s="147">
        <f t="shared" si="2"/>
        <v>36</v>
      </c>
      <c r="J6" s="148">
        <f t="shared" si="3"/>
        <v>36</v>
      </c>
      <c r="K6" s="149">
        <f t="shared" si="4"/>
        <v>3</v>
      </c>
      <c r="L6" s="150">
        <v>12</v>
      </c>
      <c r="M6" s="151"/>
      <c r="N6" s="151"/>
      <c r="O6" s="152">
        <v>12</v>
      </c>
      <c r="P6" s="153">
        <v>12</v>
      </c>
      <c r="Q6" s="154">
        <v>5.1388888888888887E-2</v>
      </c>
      <c r="R6" s="155"/>
      <c r="S6" s="155"/>
      <c r="T6" s="155">
        <v>5.1388888888888887E-2</v>
      </c>
      <c r="U6" s="156">
        <v>4.791666666666667E-2</v>
      </c>
      <c r="V6" s="157">
        <v>2</v>
      </c>
      <c r="W6" s="158"/>
      <c r="X6" s="158"/>
      <c r="Y6" s="159">
        <v>2</v>
      </c>
      <c r="Z6" s="160">
        <v>2</v>
      </c>
    </row>
    <row r="7" spans="1:27" ht="15" thickTop="1" x14ac:dyDescent="0.3">
      <c r="B7" s="161">
        <v>4</v>
      </c>
      <c r="C7" s="162" t="s">
        <v>0</v>
      </c>
      <c r="D7" s="163" t="s">
        <v>20</v>
      </c>
      <c r="E7" s="164">
        <v>2017</v>
      </c>
      <c r="F7" s="164">
        <f t="shared" si="0"/>
        <v>8</v>
      </c>
      <c r="G7" s="165" t="s">
        <v>14</v>
      </c>
      <c r="H7" s="166">
        <f t="shared" si="1"/>
        <v>5.2777777777777778E-2</v>
      </c>
      <c r="I7" s="167">
        <f t="shared" si="2"/>
        <v>34</v>
      </c>
      <c r="J7" s="168">
        <f t="shared" si="3"/>
        <v>34</v>
      </c>
      <c r="K7" s="169">
        <f t="shared" si="4"/>
        <v>4</v>
      </c>
      <c r="L7" s="170">
        <v>8</v>
      </c>
      <c r="M7" s="171">
        <v>10</v>
      </c>
      <c r="N7" s="52"/>
      <c r="O7" s="172">
        <v>8</v>
      </c>
      <c r="P7" s="173">
        <v>8</v>
      </c>
      <c r="Q7" s="174">
        <v>5.6250000000000001E-2</v>
      </c>
      <c r="R7" s="175">
        <v>5.2777777777777778E-2</v>
      </c>
      <c r="S7" s="175"/>
      <c r="T7" s="175">
        <v>5.2777777777777778E-2</v>
      </c>
      <c r="U7" s="176">
        <v>5.2777777777777778E-2</v>
      </c>
      <c r="V7" s="177">
        <v>4</v>
      </c>
      <c r="W7" s="178">
        <v>3</v>
      </c>
      <c r="X7" s="57"/>
      <c r="Y7" s="178">
        <v>4</v>
      </c>
      <c r="Z7" s="179">
        <v>4</v>
      </c>
    </row>
    <row r="8" spans="1:27" ht="14.4" x14ac:dyDescent="0.3">
      <c r="B8" s="118">
        <v>5</v>
      </c>
      <c r="C8" s="119" t="s">
        <v>0</v>
      </c>
      <c r="D8" s="180" t="s">
        <v>25</v>
      </c>
      <c r="E8" s="121">
        <v>2017</v>
      </c>
      <c r="F8" s="121">
        <f t="shared" si="0"/>
        <v>8</v>
      </c>
      <c r="G8" s="181" t="s">
        <v>22</v>
      </c>
      <c r="H8" s="123">
        <f t="shared" si="1"/>
        <v>5.4166666666666669E-2</v>
      </c>
      <c r="I8" s="124">
        <f t="shared" si="2"/>
        <v>34</v>
      </c>
      <c r="J8" s="137">
        <f t="shared" si="3"/>
        <v>29</v>
      </c>
      <c r="K8" s="126">
        <f t="shared" si="4"/>
        <v>5</v>
      </c>
      <c r="L8" s="1">
        <v>6</v>
      </c>
      <c r="M8" s="3">
        <v>5</v>
      </c>
      <c r="N8" s="182">
        <v>10</v>
      </c>
      <c r="O8" s="13">
        <v>6</v>
      </c>
      <c r="P8" s="11">
        <v>7</v>
      </c>
      <c r="Q8" s="130">
        <v>5.7638888888888892E-2</v>
      </c>
      <c r="R8" s="131">
        <v>5.9722222222222225E-2</v>
      </c>
      <c r="S8" s="131">
        <v>5.4166666666666669E-2</v>
      </c>
      <c r="T8" s="131">
        <v>5.4166666666666669E-2</v>
      </c>
      <c r="U8" s="132">
        <v>5.4166666666666669E-2</v>
      </c>
      <c r="V8" s="1">
        <v>6</v>
      </c>
      <c r="W8" s="8">
        <v>7</v>
      </c>
      <c r="X8" s="7">
        <v>3</v>
      </c>
      <c r="Y8" s="8">
        <v>6</v>
      </c>
      <c r="Z8" s="9">
        <v>5</v>
      </c>
    </row>
    <row r="9" spans="1:27" ht="14.4" x14ac:dyDescent="0.3">
      <c r="B9" s="118">
        <v>6</v>
      </c>
      <c r="C9" s="119" t="s">
        <v>0</v>
      </c>
      <c r="D9" s="180" t="s">
        <v>16</v>
      </c>
      <c r="E9" s="121">
        <v>2017</v>
      </c>
      <c r="F9" s="121">
        <f t="shared" si="0"/>
        <v>8</v>
      </c>
      <c r="G9" s="183" t="s">
        <v>17</v>
      </c>
      <c r="H9" s="123">
        <f t="shared" si="1"/>
        <v>5.2083333333333336E-2</v>
      </c>
      <c r="I9" s="124">
        <f t="shared" si="2"/>
        <v>22</v>
      </c>
      <c r="J9" s="137">
        <f t="shared" si="3"/>
        <v>22</v>
      </c>
      <c r="K9" s="138">
        <f t="shared" si="4"/>
        <v>2</v>
      </c>
      <c r="L9" s="184">
        <v>10</v>
      </c>
      <c r="M9" s="185">
        <v>12</v>
      </c>
      <c r="N9" s="10"/>
      <c r="O9" s="10"/>
      <c r="P9" s="11"/>
      <c r="Q9" s="130">
        <v>5.486111111111111E-2</v>
      </c>
      <c r="R9" s="131">
        <v>5.2083333333333336E-2</v>
      </c>
      <c r="S9" s="131"/>
      <c r="T9" s="131"/>
      <c r="U9" s="132"/>
      <c r="V9" s="6">
        <v>3</v>
      </c>
      <c r="W9" s="12">
        <v>2</v>
      </c>
      <c r="X9" s="8"/>
      <c r="Y9" s="8"/>
      <c r="Z9" s="9"/>
    </row>
    <row r="10" spans="1:27" ht="14.4" x14ac:dyDescent="0.3">
      <c r="B10" s="118">
        <v>7</v>
      </c>
      <c r="C10" s="119" t="s">
        <v>0</v>
      </c>
      <c r="D10" s="180" t="s">
        <v>36</v>
      </c>
      <c r="E10" s="121">
        <v>2017</v>
      </c>
      <c r="F10" s="121">
        <f t="shared" si="0"/>
        <v>8</v>
      </c>
      <c r="G10" s="135" t="s">
        <v>14</v>
      </c>
      <c r="H10" s="123">
        <f t="shared" si="1"/>
        <v>5.7638888888888892E-2</v>
      </c>
      <c r="I10" s="124">
        <f t="shared" si="2"/>
        <v>20</v>
      </c>
      <c r="J10" s="137">
        <f t="shared" si="3"/>
        <v>20</v>
      </c>
      <c r="K10" s="186">
        <f t="shared" si="4"/>
        <v>4</v>
      </c>
      <c r="L10" s="1">
        <v>1</v>
      </c>
      <c r="M10" s="2">
        <v>7</v>
      </c>
      <c r="N10" s="3">
        <v>6</v>
      </c>
      <c r="O10" s="3"/>
      <c r="P10" s="11">
        <v>6</v>
      </c>
      <c r="Q10" s="130">
        <v>6.5972222222222224E-2</v>
      </c>
      <c r="R10" s="131">
        <v>5.9027777777777776E-2</v>
      </c>
      <c r="S10" s="131">
        <v>5.7638888888888892E-2</v>
      </c>
      <c r="T10" s="131"/>
      <c r="U10" s="132">
        <v>5.8333333333333334E-2</v>
      </c>
      <c r="V10" s="1">
        <v>11</v>
      </c>
      <c r="W10" s="8">
        <v>5</v>
      </c>
      <c r="X10" s="8">
        <v>6</v>
      </c>
      <c r="Y10" s="8"/>
      <c r="Z10" s="9">
        <v>6</v>
      </c>
    </row>
    <row r="11" spans="1:27" ht="14.4" x14ac:dyDescent="0.3">
      <c r="B11" s="118">
        <v>8</v>
      </c>
      <c r="C11" s="119" t="s">
        <v>0</v>
      </c>
      <c r="D11" s="180" t="s">
        <v>30</v>
      </c>
      <c r="E11" s="121">
        <v>2017</v>
      </c>
      <c r="F11" s="121">
        <f t="shared" si="0"/>
        <v>8</v>
      </c>
      <c r="G11" s="181" t="s">
        <v>22</v>
      </c>
      <c r="H11" s="123">
        <f t="shared" si="1"/>
        <v>5.5555555555555552E-2</v>
      </c>
      <c r="I11" s="124">
        <f t="shared" si="2"/>
        <v>17</v>
      </c>
      <c r="J11" s="137">
        <f t="shared" si="3"/>
        <v>17</v>
      </c>
      <c r="K11" s="138">
        <f t="shared" si="4"/>
        <v>3</v>
      </c>
      <c r="L11" s="1">
        <v>4</v>
      </c>
      <c r="M11" s="185">
        <v>8</v>
      </c>
      <c r="N11" s="3"/>
      <c r="O11" s="3"/>
      <c r="P11" s="11">
        <v>5</v>
      </c>
      <c r="Q11" s="130">
        <v>6.1805555555555558E-2</v>
      </c>
      <c r="R11" s="131">
        <v>5.5555555555555552E-2</v>
      </c>
      <c r="S11" s="131"/>
      <c r="T11" s="131"/>
      <c r="U11" s="132">
        <v>5.9027777777777776E-2</v>
      </c>
      <c r="V11" s="1">
        <v>8</v>
      </c>
      <c r="W11" s="7">
        <v>4</v>
      </c>
      <c r="X11" s="8"/>
      <c r="Y11" s="8"/>
      <c r="Z11" s="9">
        <v>7</v>
      </c>
    </row>
    <row r="12" spans="1:27" ht="14.4" x14ac:dyDescent="0.3">
      <c r="B12" s="118">
        <v>9</v>
      </c>
      <c r="C12" s="119" t="s">
        <v>0</v>
      </c>
      <c r="D12" s="180" t="s">
        <v>23</v>
      </c>
      <c r="E12" s="121">
        <v>2017</v>
      </c>
      <c r="F12" s="121">
        <f t="shared" si="0"/>
        <v>8</v>
      </c>
      <c r="G12" s="183" t="s">
        <v>17</v>
      </c>
      <c r="H12" s="123">
        <f t="shared" si="1"/>
        <v>5.486111111111111E-2</v>
      </c>
      <c r="I12" s="124">
        <f t="shared" si="2"/>
        <v>15</v>
      </c>
      <c r="J12" s="137">
        <f t="shared" si="3"/>
        <v>15</v>
      </c>
      <c r="K12" s="138">
        <f t="shared" si="4"/>
        <v>2</v>
      </c>
      <c r="L12" s="1">
        <v>7</v>
      </c>
      <c r="M12" s="4"/>
      <c r="N12" s="187">
        <v>8</v>
      </c>
      <c r="O12" s="4"/>
      <c r="P12" s="11"/>
      <c r="Q12" s="130">
        <v>5.6944444444444443E-2</v>
      </c>
      <c r="R12" s="131"/>
      <c r="S12" s="131">
        <v>5.486111111111111E-2</v>
      </c>
      <c r="T12" s="131"/>
      <c r="U12" s="132"/>
      <c r="V12" s="1">
        <v>5</v>
      </c>
      <c r="W12" s="8"/>
      <c r="X12" s="7">
        <v>4</v>
      </c>
      <c r="Y12" s="8"/>
      <c r="Z12" s="9"/>
    </row>
    <row r="13" spans="1:27" ht="14.4" x14ac:dyDescent="0.3">
      <c r="B13" s="118">
        <v>10</v>
      </c>
      <c r="C13" s="119" t="s">
        <v>0</v>
      </c>
      <c r="D13" s="180" t="s">
        <v>145</v>
      </c>
      <c r="E13" s="121">
        <v>2017</v>
      </c>
      <c r="F13" s="134">
        <f t="shared" si="0"/>
        <v>8</v>
      </c>
      <c r="G13" s="183" t="s">
        <v>17</v>
      </c>
      <c r="H13" s="123">
        <f t="shared" si="1"/>
        <v>5.6944444444444443E-2</v>
      </c>
      <c r="I13" s="124">
        <f t="shared" si="2"/>
        <v>13</v>
      </c>
      <c r="J13" s="137">
        <f t="shared" si="3"/>
        <v>13</v>
      </c>
      <c r="K13" s="138">
        <f t="shared" si="4"/>
        <v>2</v>
      </c>
      <c r="L13" s="1"/>
      <c r="M13" s="4">
        <v>6</v>
      </c>
      <c r="N13" s="3">
        <v>7</v>
      </c>
      <c r="O13" s="4"/>
      <c r="P13" s="11"/>
      <c r="Q13" s="130"/>
      <c r="R13" s="131">
        <v>5.9027777777777776E-2</v>
      </c>
      <c r="S13" s="131">
        <v>5.6944444444444443E-2</v>
      </c>
      <c r="T13" s="131"/>
      <c r="U13" s="132"/>
      <c r="V13" s="1"/>
      <c r="W13" s="8">
        <v>6</v>
      </c>
      <c r="X13" s="8">
        <v>5</v>
      </c>
      <c r="Y13" s="8"/>
      <c r="Z13" s="9"/>
    </row>
    <row r="14" spans="1:27" ht="14.4" x14ac:dyDescent="0.3">
      <c r="B14" s="118">
        <v>11</v>
      </c>
      <c r="C14" s="119" t="s">
        <v>0</v>
      </c>
      <c r="D14" s="180" t="s">
        <v>34</v>
      </c>
      <c r="E14" s="121">
        <v>2018</v>
      </c>
      <c r="F14" s="121">
        <f t="shared" si="0"/>
        <v>7</v>
      </c>
      <c r="G14" s="183" t="s">
        <v>17</v>
      </c>
      <c r="H14" s="123">
        <f t="shared" si="1"/>
        <v>5.486111111111111E-2</v>
      </c>
      <c r="I14" s="124">
        <f t="shared" si="2"/>
        <v>12</v>
      </c>
      <c r="J14" s="137">
        <f t="shared" si="3"/>
        <v>12</v>
      </c>
      <c r="K14" s="138">
        <f t="shared" si="4"/>
        <v>3</v>
      </c>
      <c r="L14" s="1">
        <v>2</v>
      </c>
      <c r="M14" s="4"/>
      <c r="N14" s="4">
        <v>5</v>
      </c>
      <c r="O14" s="10">
        <v>5</v>
      </c>
      <c r="P14" s="11"/>
      <c r="Q14" s="130">
        <v>6.25E-2</v>
      </c>
      <c r="R14" s="131"/>
      <c r="S14" s="131">
        <v>5.9027777777777776E-2</v>
      </c>
      <c r="T14" s="131">
        <v>5.486111111111111E-2</v>
      </c>
      <c r="U14" s="132"/>
      <c r="V14" s="1">
        <v>10</v>
      </c>
      <c r="W14" s="8"/>
      <c r="X14" s="8">
        <v>7</v>
      </c>
      <c r="Y14" s="8">
        <v>7</v>
      </c>
      <c r="Z14" s="9"/>
    </row>
    <row r="15" spans="1:27" ht="14.4" x14ac:dyDescent="0.3">
      <c r="B15" s="118">
        <v>12</v>
      </c>
      <c r="C15" s="119" t="s">
        <v>0</v>
      </c>
      <c r="D15" s="180" t="s">
        <v>32</v>
      </c>
      <c r="E15" s="121">
        <v>2017</v>
      </c>
      <c r="F15" s="121">
        <f t="shared" si="0"/>
        <v>8</v>
      </c>
      <c r="G15" s="183" t="s">
        <v>17</v>
      </c>
      <c r="H15" s="123">
        <f t="shared" si="1"/>
        <v>5.5555555555555552E-2</v>
      </c>
      <c r="I15" s="124">
        <f t="shared" si="2"/>
        <v>10</v>
      </c>
      <c r="J15" s="137">
        <f t="shared" si="3"/>
        <v>10</v>
      </c>
      <c r="K15" s="138">
        <f t="shared" si="4"/>
        <v>3</v>
      </c>
      <c r="L15" s="1">
        <v>3</v>
      </c>
      <c r="M15" s="3"/>
      <c r="N15" s="13">
        <v>3</v>
      </c>
      <c r="O15" s="13">
        <v>4</v>
      </c>
      <c r="P15" s="11"/>
      <c r="Q15" s="130">
        <v>6.1805555555555558E-2</v>
      </c>
      <c r="R15" s="131"/>
      <c r="S15" s="131">
        <v>6.3194444444444442E-2</v>
      </c>
      <c r="T15" s="131">
        <v>5.5555555555555552E-2</v>
      </c>
      <c r="U15" s="132"/>
      <c r="V15" s="1">
        <v>9</v>
      </c>
      <c r="W15" s="8"/>
      <c r="X15" s="8">
        <v>9</v>
      </c>
      <c r="Y15" s="8">
        <v>8</v>
      </c>
      <c r="Z15" s="9"/>
    </row>
    <row r="16" spans="1:27" ht="14.4" x14ac:dyDescent="0.3">
      <c r="B16" s="118">
        <v>13</v>
      </c>
      <c r="C16" s="119" t="s">
        <v>0</v>
      </c>
      <c r="D16" s="180" t="s">
        <v>244</v>
      </c>
      <c r="E16" s="121">
        <v>2017</v>
      </c>
      <c r="F16" s="134">
        <f t="shared" si="0"/>
        <v>8</v>
      </c>
      <c r="G16" s="181" t="s">
        <v>22</v>
      </c>
      <c r="H16" s="123">
        <f t="shared" si="1"/>
        <v>5.6944444444444443E-2</v>
      </c>
      <c r="I16" s="124">
        <f t="shared" si="2"/>
        <v>10</v>
      </c>
      <c r="J16" s="137">
        <f t="shared" si="3"/>
        <v>10</v>
      </c>
      <c r="K16" s="138">
        <f t="shared" si="4"/>
        <v>3</v>
      </c>
      <c r="L16" s="1"/>
      <c r="M16" s="4">
        <v>4</v>
      </c>
      <c r="N16" s="3"/>
      <c r="O16" s="3">
        <v>2</v>
      </c>
      <c r="P16" s="11">
        <v>4</v>
      </c>
      <c r="Q16" s="130"/>
      <c r="R16" s="131">
        <v>6.1111111111111109E-2</v>
      </c>
      <c r="S16" s="131"/>
      <c r="T16" s="131">
        <v>5.6944444444444443E-2</v>
      </c>
      <c r="U16" s="132">
        <v>6.1111111111111109E-2</v>
      </c>
      <c r="V16" s="1"/>
      <c r="W16" s="8">
        <v>8</v>
      </c>
      <c r="X16" s="8"/>
      <c r="Y16" s="8">
        <v>10</v>
      </c>
      <c r="Z16" s="9">
        <v>8</v>
      </c>
    </row>
    <row r="17" spans="2:26" ht="14.4" x14ac:dyDescent="0.3">
      <c r="B17" s="118">
        <v>14</v>
      </c>
      <c r="C17" s="119" t="s">
        <v>0</v>
      </c>
      <c r="D17" s="180" t="s">
        <v>146</v>
      </c>
      <c r="E17" s="121">
        <v>2017</v>
      </c>
      <c r="F17" s="134">
        <f t="shared" si="0"/>
        <v>8</v>
      </c>
      <c r="G17" s="183" t="s">
        <v>17</v>
      </c>
      <c r="H17" s="123">
        <f t="shared" si="1"/>
        <v>5.6250000000000001E-2</v>
      </c>
      <c r="I17" s="124">
        <f t="shared" si="2"/>
        <v>8</v>
      </c>
      <c r="J17" s="137">
        <f t="shared" si="3"/>
        <v>8</v>
      </c>
      <c r="K17" s="138">
        <f t="shared" si="4"/>
        <v>3</v>
      </c>
      <c r="L17" s="1"/>
      <c r="M17" s="3">
        <v>3</v>
      </c>
      <c r="N17" s="13">
        <v>2</v>
      </c>
      <c r="O17" s="13">
        <v>3</v>
      </c>
      <c r="P17" s="11"/>
      <c r="Q17" s="130"/>
      <c r="R17" s="131">
        <v>6.3888888888888884E-2</v>
      </c>
      <c r="S17" s="131">
        <v>6.5277777777777782E-2</v>
      </c>
      <c r="T17" s="131">
        <v>5.6250000000000001E-2</v>
      </c>
      <c r="U17" s="132"/>
      <c r="V17" s="1"/>
      <c r="W17" s="8">
        <v>9</v>
      </c>
      <c r="X17" s="8">
        <v>10</v>
      </c>
      <c r="Y17" s="8">
        <v>9</v>
      </c>
      <c r="Z17" s="9"/>
    </row>
    <row r="18" spans="2:26" ht="14.4" x14ac:dyDescent="0.3">
      <c r="B18" s="118">
        <v>15</v>
      </c>
      <c r="C18" s="119" t="s">
        <v>0</v>
      </c>
      <c r="D18" s="180" t="s">
        <v>190</v>
      </c>
      <c r="E18" s="121">
        <v>2018</v>
      </c>
      <c r="F18" s="134">
        <f t="shared" si="0"/>
        <v>7</v>
      </c>
      <c r="G18" s="181" t="s">
        <v>22</v>
      </c>
      <c r="H18" s="123">
        <f t="shared" si="1"/>
        <v>5.7638888888888892E-2</v>
      </c>
      <c r="I18" s="124">
        <f t="shared" si="2"/>
        <v>8</v>
      </c>
      <c r="J18" s="137">
        <f t="shared" si="3"/>
        <v>8</v>
      </c>
      <c r="K18" s="138">
        <f t="shared" si="4"/>
        <v>3</v>
      </c>
      <c r="L18" s="1"/>
      <c r="M18" s="3"/>
      <c r="N18" s="13">
        <v>4</v>
      </c>
      <c r="O18" s="13">
        <v>1</v>
      </c>
      <c r="P18" s="11">
        <v>3</v>
      </c>
      <c r="Q18" s="130"/>
      <c r="R18" s="131"/>
      <c r="S18" s="131">
        <v>6.1805555555555558E-2</v>
      </c>
      <c r="T18" s="131">
        <v>5.7638888888888892E-2</v>
      </c>
      <c r="U18" s="132">
        <v>6.25E-2</v>
      </c>
      <c r="V18" s="1"/>
      <c r="W18" s="8"/>
      <c r="X18" s="8">
        <v>8</v>
      </c>
      <c r="Y18" s="8">
        <v>11</v>
      </c>
      <c r="Z18" s="9">
        <v>9</v>
      </c>
    </row>
    <row r="19" spans="2:26" ht="14.4" x14ac:dyDescent="0.3">
      <c r="B19" s="118">
        <v>16</v>
      </c>
      <c r="C19" s="119" t="s">
        <v>0</v>
      </c>
      <c r="D19" s="180" t="s">
        <v>213</v>
      </c>
      <c r="E19" s="121">
        <v>2017</v>
      </c>
      <c r="F19" s="121">
        <f t="shared" si="0"/>
        <v>8</v>
      </c>
      <c r="G19" s="188" t="s">
        <v>28</v>
      </c>
      <c r="H19" s="123">
        <f t="shared" si="1"/>
        <v>5.347222222222222E-2</v>
      </c>
      <c r="I19" s="124">
        <f t="shared" si="2"/>
        <v>7</v>
      </c>
      <c r="J19" s="137">
        <f t="shared" si="3"/>
        <v>7</v>
      </c>
      <c r="K19" s="138">
        <f t="shared" si="4"/>
        <v>1</v>
      </c>
      <c r="L19" s="1"/>
      <c r="M19" s="2"/>
      <c r="N19" s="3"/>
      <c r="O19" s="4">
        <v>7</v>
      </c>
      <c r="P19" s="5"/>
      <c r="Q19" s="130"/>
      <c r="R19" s="131"/>
      <c r="S19" s="131"/>
      <c r="T19" s="131">
        <v>5.347222222222222E-2</v>
      </c>
      <c r="U19" s="132"/>
      <c r="V19" s="1"/>
      <c r="W19" s="8"/>
      <c r="X19" s="8"/>
      <c r="Y19" s="8">
        <v>5</v>
      </c>
      <c r="Z19" s="9"/>
    </row>
    <row r="20" spans="2:26" ht="14.4" x14ac:dyDescent="0.3">
      <c r="B20" s="118">
        <v>17</v>
      </c>
      <c r="C20" s="119" t="s">
        <v>0</v>
      </c>
      <c r="D20" s="180" t="s">
        <v>27</v>
      </c>
      <c r="E20" s="121">
        <v>2017</v>
      </c>
      <c r="F20" s="121">
        <f t="shared" si="0"/>
        <v>8</v>
      </c>
      <c r="G20" s="188" t="s">
        <v>28</v>
      </c>
      <c r="H20" s="123">
        <f t="shared" si="1"/>
        <v>5.9722222222222225E-2</v>
      </c>
      <c r="I20" s="124">
        <f t="shared" si="2"/>
        <v>5</v>
      </c>
      <c r="J20" s="137">
        <f t="shared" si="3"/>
        <v>5</v>
      </c>
      <c r="K20" s="138">
        <f t="shared" si="4"/>
        <v>1</v>
      </c>
      <c r="L20" s="1">
        <v>5</v>
      </c>
      <c r="M20" s="4"/>
      <c r="N20" s="3"/>
      <c r="O20" s="3"/>
      <c r="P20" s="11"/>
      <c r="Q20" s="130">
        <v>5.9722222222222225E-2</v>
      </c>
      <c r="R20" s="131"/>
      <c r="S20" s="131"/>
      <c r="T20" s="131"/>
      <c r="U20" s="132"/>
      <c r="V20" s="1">
        <v>7</v>
      </c>
      <c r="W20" s="8"/>
      <c r="X20" s="8"/>
      <c r="Y20" s="8"/>
      <c r="Z20" s="9"/>
    </row>
    <row r="21" spans="2:26" ht="14.4" x14ac:dyDescent="0.3">
      <c r="B21" s="118">
        <v>18</v>
      </c>
      <c r="C21" s="119" t="s">
        <v>0</v>
      </c>
      <c r="D21" s="180" t="s">
        <v>214</v>
      </c>
      <c r="E21" s="121">
        <v>2018</v>
      </c>
      <c r="F21" s="121">
        <f t="shared" si="0"/>
        <v>7</v>
      </c>
      <c r="G21" s="181" t="s">
        <v>22</v>
      </c>
      <c r="H21" s="123">
        <f t="shared" si="1"/>
        <v>5.8333333333333334E-2</v>
      </c>
      <c r="I21" s="124">
        <f t="shared" si="2"/>
        <v>1</v>
      </c>
      <c r="J21" s="137">
        <f t="shared" si="3"/>
        <v>1</v>
      </c>
      <c r="K21" s="138">
        <f t="shared" si="4"/>
        <v>1</v>
      </c>
      <c r="L21" s="1"/>
      <c r="M21" s="2"/>
      <c r="N21" s="3"/>
      <c r="O21" s="4">
        <v>1</v>
      </c>
      <c r="P21" s="5"/>
      <c r="Q21" s="130"/>
      <c r="R21" s="131"/>
      <c r="S21" s="131"/>
      <c r="T21" s="131">
        <v>5.8333333333333334E-2</v>
      </c>
      <c r="U21" s="132"/>
      <c r="V21" s="1"/>
      <c r="W21" s="8"/>
      <c r="X21" s="8"/>
      <c r="Y21" s="8">
        <v>12</v>
      </c>
      <c r="Z21" s="9"/>
    </row>
    <row r="22" spans="2:26" ht="15" thickBot="1" x14ac:dyDescent="0.35">
      <c r="B22" s="189">
        <v>18</v>
      </c>
      <c r="C22" s="190"/>
      <c r="D22" s="190"/>
      <c r="E22" s="190"/>
      <c r="F22" s="190"/>
      <c r="G22" s="191">
        <f>SUM(L22:P22)/5</f>
        <v>10.199999999999999</v>
      </c>
      <c r="H22" s="190"/>
      <c r="I22" s="192"/>
      <c r="J22" s="193"/>
      <c r="K22" s="194" t="s">
        <v>191</v>
      </c>
      <c r="L22" s="195">
        <f t="shared" ref="L22:U22" si="5">COUNTIF(L4:L21,"&gt;-1")</f>
        <v>11</v>
      </c>
      <c r="M22" s="196">
        <f t="shared" si="5"/>
        <v>9</v>
      </c>
      <c r="N22" s="196">
        <f t="shared" si="5"/>
        <v>10</v>
      </c>
      <c r="O22" s="196">
        <f t="shared" si="5"/>
        <v>12</v>
      </c>
      <c r="P22" s="197">
        <f t="shared" si="5"/>
        <v>9</v>
      </c>
      <c r="Q22" s="198">
        <f t="shared" si="5"/>
        <v>11</v>
      </c>
      <c r="R22" s="199">
        <f t="shared" si="5"/>
        <v>9</v>
      </c>
      <c r="S22" s="199">
        <f t="shared" si="5"/>
        <v>10</v>
      </c>
      <c r="T22" s="199">
        <f t="shared" si="5"/>
        <v>12</v>
      </c>
      <c r="U22" s="199">
        <f t="shared" si="5"/>
        <v>9</v>
      </c>
      <c r="V22" s="14"/>
      <c r="W22" s="15"/>
      <c r="X22" s="15"/>
      <c r="Y22" s="15"/>
      <c r="Z22" s="16"/>
    </row>
    <row r="23" spans="2:26" ht="16.2" thickBot="1" x14ac:dyDescent="0.35">
      <c r="B23" s="200"/>
      <c r="C23" s="51" t="s">
        <v>38</v>
      </c>
      <c r="D23" s="201" t="s">
        <v>39</v>
      </c>
      <c r="E23" s="373" t="s">
        <v>136</v>
      </c>
      <c r="F23" s="374"/>
      <c r="G23" s="202" t="s">
        <v>240</v>
      </c>
      <c r="H23" s="372" t="s">
        <v>4</v>
      </c>
      <c r="I23" s="370"/>
      <c r="J23" s="92" t="s">
        <v>163</v>
      </c>
      <c r="K23" s="203" t="s">
        <v>163</v>
      </c>
      <c r="L23" s="94" t="s">
        <v>241</v>
      </c>
      <c r="M23" s="94"/>
      <c r="N23" s="94"/>
      <c r="O23" s="95"/>
      <c r="P23" s="94"/>
      <c r="Q23" s="96" t="s">
        <v>242</v>
      </c>
      <c r="R23" s="97"/>
      <c r="S23" s="98"/>
      <c r="T23" s="98"/>
      <c r="U23" s="99"/>
      <c r="V23" s="100" t="s">
        <v>243</v>
      </c>
      <c r="W23" s="101"/>
      <c r="X23" s="101"/>
      <c r="Y23" s="101"/>
      <c r="Z23" s="102"/>
    </row>
    <row r="24" spans="2:26" ht="14.4" x14ac:dyDescent="0.3">
      <c r="B24" s="103" t="s">
        <v>138</v>
      </c>
      <c r="C24" s="104" t="s">
        <v>139</v>
      </c>
      <c r="D24" s="104" t="s">
        <v>140</v>
      </c>
      <c r="E24" s="104" t="s">
        <v>8</v>
      </c>
      <c r="F24" s="104" t="s">
        <v>141</v>
      </c>
      <c r="G24" s="104" t="s">
        <v>142</v>
      </c>
      <c r="H24" s="104" t="s">
        <v>143</v>
      </c>
      <c r="I24" s="105" t="s">
        <v>173</v>
      </c>
      <c r="J24" s="106" t="s">
        <v>174</v>
      </c>
      <c r="K24" s="107" t="s">
        <v>162</v>
      </c>
      <c r="L24" s="108" t="s">
        <v>175</v>
      </c>
      <c r="M24" s="104" t="s">
        <v>176</v>
      </c>
      <c r="N24" s="104" t="s">
        <v>177</v>
      </c>
      <c r="O24" s="104" t="s">
        <v>178</v>
      </c>
      <c r="P24" s="109" t="s">
        <v>179</v>
      </c>
      <c r="Q24" s="110" t="s">
        <v>180</v>
      </c>
      <c r="R24" s="111" t="s">
        <v>144</v>
      </c>
      <c r="S24" s="112" t="s">
        <v>181</v>
      </c>
      <c r="T24" s="113" t="s">
        <v>182</v>
      </c>
      <c r="U24" s="114" t="s">
        <v>183</v>
      </c>
      <c r="V24" s="115" t="s">
        <v>184</v>
      </c>
      <c r="W24" s="116" t="s">
        <v>185</v>
      </c>
      <c r="X24" s="116" t="s">
        <v>186</v>
      </c>
      <c r="Y24" s="116" t="s">
        <v>187</v>
      </c>
      <c r="Z24" s="117" t="s">
        <v>188</v>
      </c>
    </row>
    <row r="25" spans="2:26" ht="14.4" x14ac:dyDescent="0.3">
      <c r="B25" s="118">
        <v>1</v>
      </c>
      <c r="C25" s="119" t="s">
        <v>38</v>
      </c>
      <c r="D25" s="120" t="s">
        <v>44</v>
      </c>
      <c r="E25" s="204">
        <v>2017</v>
      </c>
      <c r="F25" s="121">
        <f t="shared" ref="F25:F45" si="6">SUM(2025-E25)</f>
        <v>8</v>
      </c>
      <c r="G25" s="205" t="s">
        <v>14</v>
      </c>
      <c r="H25" s="136">
        <f t="shared" ref="H25:H45" si="7">MIN(Q25:U25)</f>
        <v>4.4444444444444446E-2</v>
      </c>
      <c r="I25" s="124">
        <f t="shared" ref="I25:I45" si="8">SUM(L25:P25)</f>
        <v>72</v>
      </c>
      <c r="J25" s="125">
        <f t="shared" ref="J25:J45" si="9">IF(COUNTIF(L25:P25,"&gt;=0")&lt;4,SUM(L25:P25),SUM(LARGE(L25:P25,1),LARGE(L25:P25,2),LARGE(L25:P25,3),LARGE(L25:P25,4)))</f>
        <v>60</v>
      </c>
      <c r="K25" s="126">
        <f t="shared" ref="K25:K45" si="10">COUNTIF(L25:P25,"&gt;0")</f>
        <v>5</v>
      </c>
      <c r="L25" s="54">
        <v>15</v>
      </c>
      <c r="M25" s="127">
        <v>15</v>
      </c>
      <c r="N25" s="187">
        <v>12</v>
      </c>
      <c r="O25" s="128">
        <v>15</v>
      </c>
      <c r="P25" s="140">
        <v>15</v>
      </c>
      <c r="Q25" s="130">
        <v>4.791666666666667E-2</v>
      </c>
      <c r="R25" s="131">
        <v>4.7222222222222221E-2</v>
      </c>
      <c r="S25" s="131">
        <v>4.7222222222222221E-2</v>
      </c>
      <c r="T25" s="131">
        <v>4.4444444444444446E-2</v>
      </c>
      <c r="U25" s="132">
        <v>4.583333333333333E-2</v>
      </c>
      <c r="V25" s="6">
        <v>1</v>
      </c>
      <c r="W25" s="7">
        <v>1</v>
      </c>
      <c r="X25" s="7">
        <v>2</v>
      </c>
      <c r="Y25" s="7">
        <v>1</v>
      </c>
      <c r="Z25" s="133">
        <v>1</v>
      </c>
    </row>
    <row r="26" spans="2:26" ht="14.4" x14ac:dyDescent="0.3">
      <c r="B26" s="118">
        <v>2</v>
      </c>
      <c r="C26" s="119" t="s">
        <v>38</v>
      </c>
      <c r="D26" s="206" t="s">
        <v>46</v>
      </c>
      <c r="E26" s="207">
        <v>2017</v>
      </c>
      <c r="F26" s="121">
        <f t="shared" si="6"/>
        <v>8</v>
      </c>
      <c r="G26" s="208" t="s">
        <v>43</v>
      </c>
      <c r="H26" s="123">
        <f t="shared" si="7"/>
        <v>4.583333333333333E-2</v>
      </c>
      <c r="I26" s="124">
        <f t="shared" si="8"/>
        <v>51</v>
      </c>
      <c r="J26" s="137">
        <f t="shared" si="9"/>
        <v>51</v>
      </c>
      <c r="K26" s="186">
        <f t="shared" si="10"/>
        <v>4</v>
      </c>
      <c r="L26" s="184">
        <v>12</v>
      </c>
      <c r="M26" s="4"/>
      <c r="N26" s="128">
        <v>15</v>
      </c>
      <c r="O26" s="209">
        <v>12</v>
      </c>
      <c r="P26" s="129">
        <v>12</v>
      </c>
      <c r="Q26" s="130">
        <v>4.9305555555555554E-2</v>
      </c>
      <c r="R26" s="131"/>
      <c r="S26" s="131">
        <v>4.583333333333333E-2</v>
      </c>
      <c r="T26" s="131">
        <v>4.8611111111111112E-2</v>
      </c>
      <c r="U26" s="132">
        <v>4.7222222222222221E-2</v>
      </c>
      <c r="V26" s="6">
        <v>2</v>
      </c>
      <c r="W26" s="8"/>
      <c r="X26" s="7">
        <v>1</v>
      </c>
      <c r="Y26" s="7">
        <v>2</v>
      </c>
      <c r="Z26" s="133">
        <v>2</v>
      </c>
    </row>
    <row r="27" spans="2:26" ht="15" thickBot="1" x14ac:dyDescent="0.35">
      <c r="B27" s="141">
        <v>3</v>
      </c>
      <c r="C27" s="142" t="s">
        <v>38</v>
      </c>
      <c r="D27" s="210" t="s">
        <v>58</v>
      </c>
      <c r="E27" s="211">
        <v>2017</v>
      </c>
      <c r="F27" s="144">
        <f t="shared" si="6"/>
        <v>8</v>
      </c>
      <c r="G27" s="212" t="s">
        <v>14</v>
      </c>
      <c r="H27" s="146">
        <f t="shared" si="7"/>
        <v>4.791666666666667E-2</v>
      </c>
      <c r="I27" s="147">
        <f t="shared" si="8"/>
        <v>40</v>
      </c>
      <c r="J27" s="148">
        <f t="shared" si="9"/>
        <v>36</v>
      </c>
      <c r="K27" s="213">
        <f t="shared" si="10"/>
        <v>5</v>
      </c>
      <c r="L27" s="214">
        <v>4</v>
      </c>
      <c r="M27" s="215">
        <v>8</v>
      </c>
      <c r="N27" s="216">
        <v>8</v>
      </c>
      <c r="O27" s="217">
        <v>10</v>
      </c>
      <c r="P27" s="153">
        <v>10</v>
      </c>
      <c r="Q27" s="154">
        <v>5.9722222222222225E-2</v>
      </c>
      <c r="R27" s="155">
        <v>5.4166666666666669E-2</v>
      </c>
      <c r="S27" s="155">
        <v>5.347222222222222E-2</v>
      </c>
      <c r="T27" s="155">
        <v>4.8611111111111112E-2</v>
      </c>
      <c r="U27" s="156">
        <v>4.791666666666667E-2</v>
      </c>
      <c r="V27" s="214">
        <v>8</v>
      </c>
      <c r="W27" s="159">
        <v>4</v>
      </c>
      <c r="X27" s="159">
        <v>4</v>
      </c>
      <c r="Y27" s="159">
        <v>3</v>
      </c>
      <c r="Z27" s="160">
        <v>3</v>
      </c>
    </row>
    <row r="28" spans="2:26" ht="15" thickTop="1" x14ac:dyDescent="0.3">
      <c r="B28" s="161">
        <v>4</v>
      </c>
      <c r="C28" s="162" t="s">
        <v>38</v>
      </c>
      <c r="D28" s="218" t="s">
        <v>51</v>
      </c>
      <c r="E28" s="219">
        <v>2017</v>
      </c>
      <c r="F28" s="164">
        <f t="shared" si="6"/>
        <v>8</v>
      </c>
      <c r="G28" s="220" t="s">
        <v>43</v>
      </c>
      <c r="H28" s="166">
        <f t="shared" si="7"/>
        <v>5.0694444444444445E-2</v>
      </c>
      <c r="I28" s="167">
        <f t="shared" si="8"/>
        <v>36</v>
      </c>
      <c r="J28" s="168">
        <f t="shared" si="9"/>
        <v>36</v>
      </c>
      <c r="K28" s="169">
        <f t="shared" si="10"/>
        <v>4</v>
      </c>
      <c r="L28" s="170">
        <v>8</v>
      </c>
      <c r="M28" s="171">
        <v>12</v>
      </c>
      <c r="N28" s="221"/>
      <c r="O28" s="222">
        <v>8</v>
      </c>
      <c r="P28" s="173">
        <v>8</v>
      </c>
      <c r="Q28" s="174">
        <v>5.2777777777777778E-2</v>
      </c>
      <c r="R28" s="175">
        <v>5.2083333333333336E-2</v>
      </c>
      <c r="S28" s="175"/>
      <c r="T28" s="175">
        <v>5.1388888888888887E-2</v>
      </c>
      <c r="U28" s="176">
        <v>5.0694444444444445E-2</v>
      </c>
      <c r="V28" s="177">
        <v>4</v>
      </c>
      <c r="W28" s="178">
        <v>2</v>
      </c>
      <c r="X28" s="57"/>
      <c r="Y28" s="178">
        <v>4</v>
      </c>
      <c r="Z28" s="179">
        <v>4</v>
      </c>
    </row>
    <row r="29" spans="2:26" ht="14.4" x14ac:dyDescent="0.3">
      <c r="B29" s="118">
        <v>5</v>
      </c>
      <c r="C29" s="119" t="s">
        <v>38</v>
      </c>
      <c r="D29" s="223" t="s">
        <v>52</v>
      </c>
      <c r="E29" s="207">
        <v>2017</v>
      </c>
      <c r="F29" s="121">
        <f t="shared" si="6"/>
        <v>8</v>
      </c>
      <c r="G29" s="224" t="s">
        <v>22</v>
      </c>
      <c r="H29" s="123">
        <f t="shared" si="7"/>
        <v>5.1388888888888887E-2</v>
      </c>
      <c r="I29" s="124">
        <f t="shared" si="8"/>
        <v>28</v>
      </c>
      <c r="J29" s="137">
        <f t="shared" si="9"/>
        <v>28</v>
      </c>
      <c r="K29" s="186">
        <f t="shared" si="10"/>
        <v>4</v>
      </c>
      <c r="L29" s="1">
        <v>7</v>
      </c>
      <c r="M29" s="3"/>
      <c r="N29" s="139">
        <v>10</v>
      </c>
      <c r="O29" s="4">
        <v>5</v>
      </c>
      <c r="P29" s="11">
        <v>6</v>
      </c>
      <c r="Q29" s="130">
        <v>5.6250000000000001E-2</v>
      </c>
      <c r="R29" s="131"/>
      <c r="S29" s="131">
        <v>5.1388888888888887E-2</v>
      </c>
      <c r="T29" s="131">
        <v>5.2777777777777778E-2</v>
      </c>
      <c r="U29" s="132">
        <v>5.2777777777777778E-2</v>
      </c>
      <c r="V29" s="1">
        <v>5</v>
      </c>
      <c r="W29" s="8"/>
      <c r="X29" s="7">
        <v>3</v>
      </c>
      <c r="Y29" s="8">
        <v>7</v>
      </c>
      <c r="Z29" s="9">
        <v>6</v>
      </c>
    </row>
    <row r="30" spans="2:26" ht="14.4" x14ac:dyDescent="0.3">
      <c r="B30" s="118">
        <v>6</v>
      </c>
      <c r="C30" s="119" t="s">
        <v>38</v>
      </c>
      <c r="D30" s="225" t="s">
        <v>54</v>
      </c>
      <c r="E30" s="204">
        <v>2017</v>
      </c>
      <c r="F30" s="121">
        <f t="shared" si="6"/>
        <v>8</v>
      </c>
      <c r="G30" s="226" t="s">
        <v>22</v>
      </c>
      <c r="H30" s="123">
        <f t="shared" si="7"/>
        <v>5.2777777777777778E-2</v>
      </c>
      <c r="I30" s="124">
        <f t="shared" si="8"/>
        <v>21</v>
      </c>
      <c r="J30" s="137">
        <f t="shared" si="9"/>
        <v>21</v>
      </c>
      <c r="K30" s="186">
        <f t="shared" si="10"/>
        <v>4</v>
      </c>
      <c r="L30" s="1">
        <v>6</v>
      </c>
      <c r="M30" s="2">
        <v>7</v>
      </c>
      <c r="N30" s="13"/>
      <c r="O30" s="13">
        <v>4</v>
      </c>
      <c r="P30" s="11">
        <v>4</v>
      </c>
      <c r="Q30" s="130">
        <v>5.8333333333333334E-2</v>
      </c>
      <c r="R30" s="131">
        <v>5.6250000000000001E-2</v>
      </c>
      <c r="S30" s="131"/>
      <c r="T30" s="131">
        <v>5.2777777777777778E-2</v>
      </c>
      <c r="U30" s="132">
        <v>5.4166666666666669E-2</v>
      </c>
      <c r="V30" s="1">
        <v>6</v>
      </c>
      <c r="W30" s="8">
        <v>5</v>
      </c>
      <c r="X30" s="8"/>
      <c r="Y30" s="8">
        <v>8</v>
      </c>
      <c r="Z30" s="9">
        <v>8</v>
      </c>
    </row>
    <row r="31" spans="2:26" ht="14.4" x14ac:dyDescent="0.3">
      <c r="B31" s="118">
        <v>7</v>
      </c>
      <c r="C31" s="119" t="s">
        <v>38</v>
      </c>
      <c r="D31" s="223" t="s">
        <v>60</v>
      </c>
      <c r="E31" s="207">
        <v>2017</v>
      </c>
      <c r="F31" s="121">
        <f t="shared" si="6"/>
        <v>8</v>
      </c>
      <c r="G31" s="224" t="s">
        <v>22</v>
      </c>
      <c r="H31" s="123">
        <f t="shared" si="7"/>
        <v>5.4166666666666669E-2</v>
      </c>
      <c r="I31" s="124">
        <f t="shared" si="8"/>
        <v>22</v>
      </c>
      <c r="J31" s="137">
        <f t="shared" si="9"/>
        <v>19</v>
      </c>
      <c r="K31" s="126">
        <f t="shared" si="10"/>
        <v>5</v>
      </c>
      <c r="L31" s="1">
        <v>3</v>
      </c>
      <c r="M31" s="4">
        <v>6</v>
      </c>
      <c r="N31" s="13">
        <v>7</v>
      </c>
      <c r="O31" s="13">
        <v>3</v>
      </c>
      <c r="P31" s="5">
        <v>3</v>
      </c>
      <c r="Q31" s="130">
        <v>6.0416666666666667E-2</v>
      </c>
      <c r="R31" s="131">
        <v>6.0416666666666667E-2</v>
      </c>
      <c r="S31" s="131">
        <v>5.4166666666666669E-2</v>
      </c>
      <c r="T31" s="131">
        <v>5.486111111111111E-2</v>
      </c>
      <c r="U31" s="132">
        <v>5.5555555555555552E-2</v>
      </c>
      <c r="V31" s="1">
        <v>9</v>
      </c>
      <c r="W31" s="8">
        <v>6</v>
      </c>
      <c r="X31" s="8">
        <v>5</v>
      </c>
      <c r="Y31" s="8">
        <v>9</v>
      </c>
      <c r="Z31" s="9">
        <v>9</v>
      </c>
    </row>
    <row r="32" spans="2:26" ht="14.4" x14ac:dyDescent="0.3">
      <c r="B32" s="118">
        <v>8</v>
      </c>
      <c r="C32" s="119" t="s">
        <v>38</v>
      </c>
      <c r="D32" s="227" t="s">
        <v>194</v>
      </c>
      <c r="E32" s="204">
        <v>2018</v>
      </c>
      <c r="F32" s="121">
        <f t="shared" si="6"/>
        <v>7</v>
      </c>
      <c r="G32" s="205" t="s">
        <v>14</v>
      </c>
      <c r="H32" s="123">
        <f t="shared" si="7"/>
        <v>5.0694444444444445E-2</v>
      </c>
      <c r="I32" s="124">
        <f t="shared" si="8"/>
        <v>18</v>
      </c>
      <c r="J32" s="137">
        <f t="shared" si="9"/>
        <v>18</v>
      </c>
      <c r="K32" s="138">
        <f t="shared" si="10"/>
        <v>3</v>
      </c>
      <c r="L32" s="1">
        <v>5</v>
      </c>
      <c r="M32" s="4"/>
      <c r="N32" s="4"/>
      <c r="O32" s="4">
        <v>6</v>
      </c>
      <c r="P32" s="11">
        <v>7</v>
      </c>
      <c r="Q32" s="130">
        <v>5.9722222222222225E-2</v>
      </c>
      <c r="R32" s="131"/>
      <c r="S32" s="131"/>
      <c r="T32" s="131">
        <v>5.1388888888888887E-2</v>
      </c>
      <c r="U32" s="132">
        <v>5.0694444444444445E-2</v>
      </c>
      <c r="V32" s="1">
        <v>7</v>
      </c>
      <c r="W32" s="8"/>
      <c r="X32" s="8"/>
      <c r="Y32" s="8">
        <v>6</v>
      </c>
      <c r="Z32" s="9">
        <v>5</v>
      </c>
    </row>
    <row r="33" spans="2:26" ht="14.4" x14ac:dyDescent="0.3">
      <c r="B33" s="118">
        <v>9</v>
      </c>
      <c r="C33" s="119" t="s">
        <v>38</v>
      </c>
      <c r="D33" s="223" t="s">
        <v>192</v>
      </c>
      <c r="E33" s="207">
        <v>2017</v>
      </c>
      <c r="F33" s="121">
        <f t="shared" si="6"/>
        <v>8</v>
      </c>
      <c r="G33" s="228" t="s">
        <v>49</v>
      </c>
      <c r="H33" s="123">
        <f t="shared" si="7"/>
        <v>5.1388888888888887E-2</v>
      </c>
      <c r="I33" s="124">
        <f t="shared" si="8"/>
        <v>10</v>
      </c>
      <c r="J33" s="137">
        <f t="shared" si="9"/>
        <v>10</v>
      </c>
      <c r="K33" s="138">
        <f t="shared" si="10"/>
        <v>1</v>
      </c>
      <c r="L33" s="184">
        <v>10</v>
      </c>
      <c r="M33" s="3"/>
      <c r="N33" s="4"/>
      <c r="O33" s="3"/>
      <c r="P33" s="11"/>
      <c r="Q33" s="130">
        <v>5.1388888888888887E-2</v>
      </c>
      <c r="R33" s="131"/>
      <c r="S33" s="131"/>
      <c r="T33" s="131"/>
      <c r="U33" s="132"/>
      <c r="V33" s="6">
        <v>3</v>
      </c>
      <c r="W33" s="8"/>
      <c r="X33" s="8"/>
      <c r="Y33" s="8"/>
      <c r="Z33" s="9"/>
    </row>
    <row r="34" spans="2:26" ht="14.4" x14ac:dyDescent="0.3">
      <c r="B34" s="118">
        <v>10</v>
      </c>
      <c r="C34" s="119" t="s">
        <v>38</v>
      </c>
      <c r="D34" s="225" t="s">
        <v>149</v>
      </c>
      <c r="E34" s="229">
        <v>2017</v>
      </c>
      <c r="F34" s="20">
        <f t="shared" si="6"/>
        <v>8</v>
      </c>
      <c r="G34" s="230" t="s">
        <v>150</v>
      </c>
      <c r="H34" s="123">
        <f t="shared" si="7"/>
        <v>5.347222222222222E-2</v>
      </c>
      <c r="I34" s="124">
        <f t="shared" si="8"/>
        <v>10</v>
      </c>
      <c r="J34" s="137">
        <f t="shared" si="9"/>
        <v>10</v>
      </c>
      <c r="K34" s="138">
        <f t="shared" si="10"/>
        <v>1</v>
      </c>
      <c r="L34" s="17"/>
      <c r="M34" s="185">
        <v>10</v>
      </c>
      <c r="N34" s="18"/>
      <c r="O34" s="27"/>
      <c r="P34" s="19"/>
      <c r="Q34" s="231"/>
      <c r="R34" s="232">
        <v>5.347222222222222E-2</v>
      </c>
      <c r="S34" s="233"/>
      <c r="T34" s="234"/>
      <c r="U34" s="235"/>
      <c r="V34" s="21"/>
      <c r="W34" s="7">
        <v>3</v>
      </c>
      <c r="X34" s="8"/>
      <c r="Y34" s="8"/>
      <c r="Z34" s="9"/>
    </row>
    <row r="35" spans="2:26" ht="14.4" x14ac:dyDescent="0.3">
      <c r="B35" s="118">
        <v>11</v>
      </c>
      <c r="C35" s="119" t="s">
        <v>38</v>
      </c>
      <c r="D35" s="225" t="s">
        <v>152</v>
      </c>
      <c r="E35" s="229">
        <v>2017</v>
      </c>
      <c r="F35" s="20">
        <f t="shared" si="6"/>
        <v>8</v>
      </c>
      <c r="G35" s="183" t="s">
        <v>17</v>
      </c>
      <c r="H35" s="123">
        <f t="shared" si="7"/>
        <v>6.0416666666666667E-2</v>
      </c>
      <c r="I35" s="124">
        <f t="shared" si="8"/>
        <v>10</v>
      </c>
      <c r="J35" s="137">
        <f t="shared" si="9"/>
        <v>10</v>
      </c>
      <c r="K35" s="138">
        <f t="shared" si="10"/>
        <v>3</v>
      </c>
      <c r="L35" s="17"/>
      <c r="M35" s="3">
        <v>4</v>
      </c>
      <c r="N35" s="13">
        <v>5</v>
      </c>
      <c r="O35" s="27">
        <v>1</v>
      </c>
      <c r="P35" s="19"/>
      <c r="Q35" s="231"/>
      <c r="R35" s="232">
        <v>6.25E-2</v>
      </c>
      <c r="S35" s="236">
        <v>6.1805555555555558E-2</v>
      </c>
      <c r="T35" s="236">
        <v>6.0416666666666667E-2</v>
      </c>
      <c r="U35" s="237"/>
      <c r="V35" s="21"/>
      <c r="W35" s="8">
        <v>8</v>
      </c>
      <c r="X35" s="8">
        <v>7</v>
      </c>
      <c r="Y35" s="8">
        <v>13</v>
      </c>
      <c r="Z35" s="9"/>
    </row>
    <row r="36" spans="2:26" ht="14.4" x14ac:dyDescent="0.3">
      <c r="B36" s="118">
        <v>12</v>
      </c>
      <c r="C36" s="119" t="s">
        <v>38</v>
      </c>
      <c r="D36" s="223" t="s">
        <v>64</v>
      </c>
      <c r="E36" s="207">
        <v>2018</v>
      </c>
      <c r="F36" s="121">
        <f t="shared" si="6"/>
        <v>7</v>
      </c>
      <c r="G36" s="181" t="s">
        <v>22</v>
      </c>
      <c r="H36" s="123">
        <f t="shared" si="7"/>
        <v>5.8333333333333334E-2</v>
      </c>
      <c r="I36" s="124">
        <f t="shared" si="8"/>
        <v>9</v>
      </c>
      <c r="J36" s="137">
        <f t="shared" si="9"/>
        <v>9</v>
      </c>
      <c r="K36" s="186">
        <f t="shared" si="10"/>
        <v>4</v>
      </c>
      <c r="L36" s="1">
        <v>1</v>
      </c>
      <c r="M36" s="3">
        <v>5</v>
      </c>
      <c r="N36" s="13"/>
      <c r="O36" s="13">
        <v>1</v>
      </c>
      <c r="P36" s="11">
        <v>2</v>
      </c>
      <c r="Q36" s="130">
        <v>6.8750000000000006E-2</v>
      </c>
      <c r="R36" s="131">
        <v>6.25E-2</v>
      </c>
      <c r="S36" s="131"/>
      <c r="T36" s="131">
        <v>5.9722222222222225E-2</v>
      </c>
      <c r="U36" s="132">
        <v>5.8333333333333334E-2</v>
      </c>
      <c r="V36" s="1">
        <v>11</v>
      </c>
      <c r="W36" s="8">
        <v>7</v>
      </c>
      <c r="X36" s="8"/>
      <c r="Y36" s="8">
        <v>12</v>
      </c>
      <c r="Z36" s="9">
        <v>10</v>
      </c>
    </row>
    <row r="37" spans="2:26" ht="14.4" x14ac:dyDescent="0.3">
      <c r="B37" s="118">
        <v>13</v>
      </c>
      <c r="C37" s="119" t="s">
        <v>38</v>
      </c>
      <c r="D37" s="225" t="s">
        <v>215</v>
      </c>
      <c r="E37" s="229">
        <v>2018</v>
      </c>
      <c r="F37" s="20">
        <f t="shared" si="6"/>
        <v>7</v>
      </c>
      <c r="G37" s="238" t="s">
        <v>12</v>
      </c>
      <c r="H37" s="123">
        <f t="shared" si="7"/>
        <v>5.1388888888888887E-2</v>
      </c>
      <c r="I37" s="124">
        <f t="shared" si="8"/>
        <v>7</v>
      </c>
      <c r="J37" s="137">
        <f t="shared" si="9"/>
        <v>7</v>
      </c>
      <c r="K37" s="138">
        <f t="shared" si="10"/>
        <v>1</v>
      </c>
      <c r="L37" s="17"/>
      <c r="M37" s="2"/>
      <c r="N37" s="18"/>
      <c r="O37" s="27">
        <v>7</v>
      </c>
      <c r="P37" s="19"/>
      <c r="Q37" s="231"/>
      <c r="R37" s="232"/>
      <c r="S37" s="233"/>
      <c r="T37" s="236">
        <v>5.1388888888888887E-2</v>
      </c>
      <c r="U37" s="237"/>
      <c r="V37" s="21"/>
      <c r="W37" s="8"/>
      <c r="X37" s="8"/>
      <c r="Y37" s="8">
        <v>5</v>
      </c>
      <c r="Z37" s="9"/>
    </row>
    <row r="38" spans="2:26" ht="14.4" x14ac:dyDescent="0.3">
      <c r="B38" s="118">
        <v>14</v>
      </c>
      <c r="C38" s="119" t="s">
        <v>38</v>
      </c>
      <c r="D38" s="223" t="s">
        <v>216</v>
      </c>
      <c r="E38" s="207">
        <v>2017</v>
      </c>
      <c r="F38" s="121">
        <f t="shared" si="6"/>
        <v>8</v>
      </c>
      <c r="G38" s="224" t="s">
        <v>22</v>
      </c>
      <c r="H38" s="123">
        <f t="shared" si="7"/>
        <v>5.347222222222222E-2</v>
      </c>
      <c r="I38" s="124">
        <f t="shared" si="8"/>
        <v>7</v>
      </c>
      <c r="J38" s="137">
        <f t="shared" si="9"/>
        <v>7</v>
      </c>
      <c r="K38" s="138">
        <f t="shared" si="10"/>
        <v>2</v>
      </c>
      <c r="L38" s="1"/>
      <c r="M38" s="3"/>
      <c r="N38" s="3"/>
      <c r="O38" s="4">
        <v>2</v>
      </c>
      <c r="P38" s="11">
        <v>5</v>
      </c>
      <c r="Q38" s="130"/>
      <c r="R38" s="131"/>
      <c r="S38" s="131"/>
      <c r="T38" s="131">
        <v>5.8333333333333334E-2</v>
      </c>
      <c r="U38" s="132">
        <v>5.347222222222222E-2</v>
      </c>
      <c r="V38" s="1"/>
      <c r="W38" s="8"/>
      <c r="X38" s="8"/>
      <c r="Y38" s="8">
        <v>10</v>
      </c>
      <c r="Z38" s="9">
        <v>7</v>
      </c>
    </row>
    <row r="39" spans="2:26" ht="14.4" x14ac:dyDescent="0.3">
      <c r="B39" s="118">
        <v>15</v>
      </c>
      <c r="C39" s="119" t="s">
        <v>38</v>
      </c>
      <c r="D39" s="225" t="s">
        <v>193</v>
      </c>
      <c r="E39" s="229">
        <v>2017</v>
      </c>
      <c r="F39" s="20">
        <f t="shared" si="6"/>
        <v>8</v>
      </c>
      <c r="G39" s="224" t="s">
        <v>22</v>
      </c>
      <c r="H39" s="123">
        <f t="shared" si="7"/>
        <v>5.6250000000000001E-2</v>
      </c>
      <c r="I39" s="124">
        <f t="shared" si="8"/>
        <v>6</v>
      </c>
      <c r="J39" s="137">
        <f t="shared" si="9"/>
        <v>6</v>
      </c>
      <c r="K39" s="138">
        <f t="shared" si="10"/>
        <v>1</v>
      </c>
      <c r="L39" s="17"/>
      <c r="M39" s="18"/>
      <c r="N39" s="4">
        <v>6</v>
      </c>
      <c r="O39" s="27"/>
      <c r="P39" s="19"/>
      <c r="Q39" s="231"/>
      <c r="R39" s="232"/>
      <c r="S39" s="236">
        <v>5.6250000000000001E-2</v>
      </c>
      <c r="T39" s="233"/>
      <c r="U39" s="239"/>
      <c r="V39" s="21"/>
      <c r="W39" s="8"/>
      <c r="X39" s="8">
        <v>6</v>
      </c>
      <c r="Y39" s="8"/>
      <c r="Z39" s="9"/>
    </row>
    <row r="40" spans="2:26" ht="14.4" x14ac:dyDescent="0.3">
      <c r="B40" s="118">
        <v>16</v>
      </c>
      <c r="C40" s="119" t="s">
        <v>38</v>
      </c>
      <c r="D40" s="223" t="s">
        <v>195</v>
      </c>
      <c r="E40" s="207">
        <v>2018</v>
      </c>
      <c r="F40" s="121">
        <f t="shared" si="6"/>
        <v>7</v>
      </c>
      <c r="G40" s="224" t="s">
        <v>22</v>
      </c>
      <c r="H40" s="123">
        <f t="shared" si="7"/>
        <v>6.458333333333334E-2</v>
      </c>
      <c r="I40" s="124">
        <f t="shared" si="8"/>
        <v>5</v>
      </c>
      <c r="J40" s="137">
        <f t="shared" si="9"/>
        <v>5</v>
      </c>
      <c r="K40" s="138">
        <f t="shared" si="10"/>
        <v>2</v>
      </c>
      <c r="L40" s="1"/>
      <c r="M40" s="3"/>
      <c r="N40" s="4">
        <v>4</v>
      </c>
      <c r="O40" s="4">
        <v>1</v>
      </c>
      <c r="P40" s="11"/>
      <c r="Q40" s="130"/>
      <c r="R40" s="131"/>
      <c r="S40" s="131">
        <v>6.458333333333334E-2</v>
      </c>
      <c r="T40" s="131">
        <v>6.458333333333334E-2</v>
      </c>
      <c r="U40" s="132"/>
      <c r="V40" s="1"/>
      <c r="W40" s="8"/>
      <c r="X40" s="8">
        <v>8</v>
      </c>
      <c r="Y40" s="8">
        <v>15</v>
      </c>
      <c r="Z40" s="9"/>
    </row>
    <row r="41" spans="2:26" ht="14.4" x14ac:dyDescent="0.3">
      <c r="B41" s="118">
        <v>17</v>
      </c>
      <c r="C41" s="119" t="s">
        <v>38</v>
      </c>
      <c r="D41" s="223" t="s">
        <v>217</v>
      </c>
      <c r="E41" s="207">
        <v>2018</v>
      </c>
      <c r="F41" s="121">
        <f t="shared" si="6"/>
        <v>7</v>
      </c>
      <c r="G41" s="240" t="s">
        <v>218</v>
      </c>
      <c r="H41" s="123">
        <f t="shared" si="7"/>
        <v>5.8333333333333334E-2</v>
      </c>
      <c r="I41" s="124">
        <f t="shared" si="8"/>
        <v>2</v>
      </c>
      <c r="J41" s="137">
        <f t="shared" si="9"/>
        <v>2</v>
      </c>
      <c r="K41" s="138">
        <f t="shared" si="10"/>
        <v>2</v>
      </c>
      <c r="L41" s="1"/>
      <c r="M41" s="3"/>
      <c r="N41" s="4"/>
      <c r="O41" s="3">
        <v>1</v>
      </c>
      <c r="P41" s="11">
        <v>1</v>
      </c>
      <c r="Q41" s="130"/>
      <c r="R41" s="131"/>
      <c r="S41" s="131"/>
      <c r="T41" s="131">
        <v>5.8333333333333334E-2</v>
      </c>
      <c r="U41" s="132">
        <v>5.8333333333333334E-2</v>
      </c>
      <c r="V41" s="1"/>
      <c r="W41" s="8"/>
      <c r="X41" s="8"/>
      <c r="Y41" s="8">
        <v>11</v>
      </c>
      <c r="Z41" s="9">
        <v>11</v>
      </c>
    </row>
    <row r="42" spans="2:26" ht="14.4" x14ac:dyDescent="0.3">
      <c r="B42" s="118">
        <v>18</v>
      </c>
      <c r="C42" s="119" t="s">
        <v>38</v>
      </c>
      <c r="D42" s="223" t="s">
        <v>245</v>
      </c>
      <c r="E42" s="207">
        <v>2018</v>
      </c>
      <c r="F42" s="121">
        <f t="shared" si="6"/>
        <v>7</v>
      </c>
      <c r="G42" s="224" t="s">
        <v>22</v>
      </c>
      <c r="H42" s="123">
        <f t="shared" si="7"/>
        <v>5.9027777777777776E-2</v>
      </c>
      <c r="I42" s="124">
        <f t="shared" si="8"/>
        <v>2</v>
      </c>
      <c r="J42" s="137">
        <f t="shared" si="9"/>
        <v>2</v>
      </c>
      <c r="K42" s="138">
        <f t="shared" si="10"/>
        <v>2</v>
      </c>
      <c r="L42" s="1"/>
      <c r="M42" s="2"/>
      <c r="N42" s="4"/>
      <c r="O42" s="3">
        <v>1</v>
      </c>
      <c r="P42" s="11">
        <v>1</v>
      </c>
      <c r="Q42" s="130"/>
      <c r="R42" s="131"/>
      <c r="S42" s="131"/>
      <c r="T42" s="131">
        <v>6.3888888888888884E-2</v>
      </c>
      <c r="U42" s="132">
        <v>5.9027777777777776E-2</v>
      </c>
      <c r="V42" s="1"/>
      <c r="W42" s="8"/>
      <c r="X42" s="8"/>
      <c r="Y42" s="8">
        <v>14</v>
      </c>
      <c r="Z42" s="9">
        <v>12</v>
      </c>
    </row>
    <row r="43" spans="2:26" ht="14.4" x14ac:dyDescent="0.3">
      <c r="B43" s="118">
        <v>19</v>
      </c>
      <c r="C43" s="119" t="s">
        <v>38</v>
      </c>
      <c r="D43" s="225" t="s">
        <v>62</v>
      </c>
      <c r="E43" s="204">
        <v>2018</v>
      </c>
      <c r="F43" s="121">
        <f t="shared" si="6"/>
        <v>7</v>
      </c>
      <c r="G43" s="122" t="s">
        <v>56</v>
      </c>
      <c r="H43" s="123">
        <f t="shared" si="7"/>
        <v>6.3194444444444442E-2</v>
      </c>
      <c r="I43" s="124">
        <f t="shared" si="8"/>
        <v>2</v>
      </c>
      <c r="J43" s="137">
        <f t="shared" si="9"/>
        <v>2</v>
      </c>
      <c r="K43" s="138">
        <f t="shared" si="10"/>
        <v>1</v>
      </c>
      <c r="L43" s="1">
        <v>2</v>
      </c>
      <c r="M43" s="3"/>
      <c r="N43" s="4"/>
      <c r="O43" s="4"/>
      <c r="P43" s="11"/>
      <c r="Q43" s="130">
        <v>6.3194444444444442E-2</v>
      </c>
      <c r="R43" s="131"/>
      <c r="S43" s="131"/>
      <c r="T43" s="131"/>
      <c r="U43" s="132"/>
      <c r="V43" s="1">
        <v>10</v>
      </c>
      <c r="W43" s="8"/>
      <c r="X43" s="8"/>
      <c r="Y43" s="8"/>
      <c r="Z43" s="9"/>
    </row>
    <row r="44" spans="2:26" ht="14.4" x14ac:dyDescent="0.3">
      <c r="B44" s="118">
        <v>20</v>
      </c>
      <c r="C44" s="119" t="s">
        <v>38</v>
      </c>
      <c r="D44" s="225" t="s">
        <v>211</v>
      </c>
      <c r="E44" s="229">
        <v>2018</v>
      </c>
      <c r="F44" s="20">
        <f t="shared" si="6"/>
        <v>7</v>
      </c>
      <c r="G44" s="224" t="s">
        <v>22</v>
      </c>
      <c r="H44" s="123">
        <f t="shared" si="7"/>
        <v>6.5277777777777782E-2</v>
      </c>
      <c r="I44" s="124">
        <f t="shared" si="8"/>
        <v>1</v>
      </c>
      <c r="J44" s="137">
        <f t="shared" si="9"/>
        <v>1</v>
      </c>
      <c r="K44" s="138">
        <f t="shared" si="10"/>
        <v>1</v>
      </c>
      <c r="L44" s="17"/>
      <c r="M44" s="18"/>
      <c r="N44" s="4"/>
      <c r="O44" s="27">
        <v>1</v>
      </c>
      <c r="P44" s="19"/>
      <c r="Q44" s="231"/>
      <c r="R44" s="232"/>
      <c r="S44" s="236"/>
      <c r="T44" s="236">
        <v>6.5277777777777782E-2</v>
      </c>
      <c r="U44" s="237"/>
      <c r="V44" s="21"/>
      <c r="W44" s="8"/>
      <c r="X44" s="8"/>
      <c r="Y44" s="8">
        <v>16</v>
      </c>
      <c r="Z44" s="9"/>
    </row>
    <row r="45" spans="2:26" ht="14.4" x14ac:dyDescent="0.3">
      <c r="B45" s="118">
        <v>21</v>
      </c>
      <c r="C45" s="119" t="s">
        <v>38</v>
      </c>
      <c r="D45" s="223" t="s">
        <v>246</v>
      </c>
      <c r="E45" s="207">
        <v>2017</v>
      </c>
      <c r="F45" s="121">
        <f t="shared" si="6"/>
        <v>8</v>
      </c>
      <c r="G45" s="183" t="s">
        <v>17</v>
      </c>
      <c r="H45" s="123">
        <f t="shared" si="7"/>
        <v>6.9444444444444448E-2</v>
      </c>
      <c r="I45" s="124">
        <f t="shared" si="8"/>
        <v>1</v>
      </c>
      <c r="J45" s="137">
        <f t="shared" si="9"/>
        <v>1</v>
      </c>
      <c r="K45" s="138">
        <f t="shared" si="10"/>
        <v>1</v>
      </c>
      <c r="L45" s="1"/>
      <c r="M45" s="2"/>
      <c r="N45" s="4"/>
      <c r="O45" s="3"/>
      <c r="P45" s="11">
        <v>1</v>
      </c>
      <c r="Q45" s="130"/>
      <c r="R45" s="131"/>
      <c r="S45" s="131"/>
      <c r="T45" s="131"/>
      <c r="U45" s="132">
        <v>6.9444444444444448E-2</v>
      </c>
      <c r="V45" s="1"/>
      <c r="W45" s="8"/>
      <c r="X45" s="8"/>
      <c r="Y45" s="8"/>
      <c r="Z45" s="9">
        <v>13</v>
      </c>
    </row>
    <row r="46" spans="2:26" ht="15" thickBot="1" x14ac:dyDescent="0.35">
      <c r="B46" s="189">
        <v>21</v>
      </c>
      <c r="C46" s="190"/>
      <c r="D46" s="190"/>
      <c r="E46" s="190"/>
      <c r="F46" s="190"/>
      <c r="G46" s="191">
        <f>SUM(L46:P46)/5</f>
        <v>11.2</v>
      </c>
      <c r="H46" s="190"/>
      <c r="I46" s="192"/>
      <c r="J46" s="193"/>
      <c r="K46" s="194" t="s">
        <v>191</v>
      </c>
      <c r="L46" s="195">
        <f t="shared" ref="L46:U46" si="11">COUNTIF(L24:L45,"&gt;-1")</f>
        <v>11</v>
      </c>
      <c r="M46" s="196">
        <f t="shared" si="11"/>
        <v>8</v>
      </c>
      <c r="N46" s="196">
        <f t="shared" si="11"/>
        <v>8</v>
      </c>
      <c r="O46" s="196">
        <f t="shared" si="11"/>
        <v>16</v>
      </c>
      <c r="P46" s="197">
        <f t="shared" si="11"/>
        <v>13</v>
      </c>
      <c r="Q46" s="198">
        <f t="shared" si="11"/>
        <v>11</v>
      </c>
      <c r="R46" s="199">
        <f t="shared" si="11"/>
        <v>8</v>
      </c>
      <c r="S46" s="199">
        <f t="shared" si="11"/>
        <v>8</v>
      </c>
      <c r="T46" s="199">
        <f t="shared" si="11"/>
        <v>16</v>
      </c>
      <c r="U46" s="241">
        <f t="shared" si="11"/>
        <v>13</v>
      </c>
      <c r="V46" s="14"/>
      <c r="W46" s="15"/>
      <c r="X46" s="15"/>
      <c r="Y46" s="15"/>
      <c r="Z46" s="16"/>
    </row>
    <row r="47" spans="2:26" ht="16.2" thickBot="1" x14ac:dyDescent="0.35">
      <c r="B47" s="161"/>
      <c r="C47" s="52" t="s">
        <v>66</v>
      </c>
      <c r="D47" s="242" t="s">
        <v>67</v>
      </c>
      <c r="E47" s="375" t="s">
        <v>153</v>
      </c>
      <c r="F47" s="375"/>
      <c r="G47" s="243" t="s">
        <v>69</v>
      </c>
      <c r="H47" s="375" t="s">
        <v>70</v>
      </c>
      <c r="I47" s="376"/>
      <c r="J47" s="244" t="s">
        <v>163</v>
      </c>
      <c r="K47" s="245" t="s">
        <v>163</v>
      </c>
      <c r="L47" s="94" t="s">
        <v>241</v>
      </c>
      <c r="M47" s="94"/>
      <c r="N47" s="94"/>
      <c r="O47" s="95"/>
      <c r="P47" s="94"/>
      <c r="Q47" s="96" t="s">
        <v>242</v>
      </c>
      <c r="R47" s="97"/>
      <c r="S47" s="98"/>
      <c r="T47" s="98"/>
      <c r="U47" s="99"/>
      <c r="V47" s="100" t="s">
        <v>243</v>
      </c>
      <c r="W47" s="101"/>
      <c r="X47" s="101"/>
      <c r="Y47" s="101"/>
      <c r="Z47" s="102"/>
    </row>
    <row r="48" spans="2:26" ht="14.4" x14ac:dyDescent="0.3">
      <c r="B48" s="103" t="s">
        <v>138</v>
      </c>
      <c r="C48" s="104" t="s">
        <v>139</v>
      </c>
      <c r="D48" s="104" t="s">
        <v>140</v>
      </c>
      <c r="E48" s="104" t="s">
        <v>8</v>
      </c>
      <c r="F48" s="104" t="s">
        <v>141</v>
      </c>
      <c r="G48" s="104" t="s">
        <v>142</v>
      </c>
      <c r="H48" s="104" t="s">
        <v>143</v>
      </c>
      <c r="I48" s="105" t="s">
        <v>173</v>
      </c>
      <c r="J48" s="106" t="s">
        <v>174</v>
      </c>
      <c r="K48" s="107" t="s">
        <v>162</v>
      </c>
      <c r="L48" s="108" t="s">
        <v>175</v>
      </c>
      <c r="M48" s="104" t="s">
        <v>176</v>
      </c>
      <c r="N48" s="104" t="s">
        <v>177</v>
      </c>
      <c r="O48" s="104" t="s">
        <v>178</v>
      </c>
      <c r="P48" s="109" t="s">
        <v>179</v>
      </c>
      <c r="Q48" s="110" t="s">
        <v>180</v>
      </c>
      <c r="R48" s="111" t="s">
        <v>144</v>
      </c>
      <c r="S48" s="112" t="s">
        <v>181</v>
      </c>
      <c r="T48" s="113" t="s">
        <v>182</v>
      </c>
      <c r="U48" s="114" t="s">
        <v>183</v>
      </c>
      <c r="V48" s="115" t="s">
        <v>184</v>
      </c>
      <c r="W48" s="116" t="s">
        <v>185</v>
      </c>
      <c r="X48" s="116" t="s">
        <v>186</v>
      </c>
      <c r="Y48" s="116" t="s">
        <v>187</v>
      </c>
      <c r="Z48" s="117" t="s">
        <v>188</v>
      </c>
    </row>
    <row r="49" spans="2:26" ht="14.4" x14ac:dyDescent="0.3">
      <c r="B49" s="118">
        <v>1</v>
      </c>
      <c r="C49" s="119" t="s">
        <v>66</v>
      </c>
      <c r="D49" s="120" t="s">
        <v>73</v>
      </c>
      <c r="E49" s="204">
        <v>2015</v>
      </c>
      <c r="F49" s="121">
        <f t="shared" ref="F49:F70" si="12">SUM(2025-E49)</f>
        <v>10</v>
      </c>
      <c r="G49" s="135" t="s">
        <v>14</v>
      </c>
      <c r="H49" s="136">
        <f t="shared" ref="H49:H70" si="13">MIN(Q49:U49)</f>
        <v>0.13750000000000001</v>
      </c>
      <c r="I49" s="124">
        <f t="shared" ref="I49:I70" si="14">SUM(L49:P49)</f>
        <v>75</v>
      </c>
      <c r="J49" s="125">
        <f t="shared" ref="J49:J70" si="15">IF(COUNTIF(L49:P49,"&gt;=0")&lt;4,SUM(L49:P49),SUM(LARGE(L49:P49,1),LARGE(L49:P49,2),LARGE(L49:P49,3),LARGE(L49:P49,4)))</f>
        <v>60</v>
      </c>
      <c r="K49" s="126">
        <f t="shared" ref="K49:K70" si="16">COUNTIF(L49:P49,"&gt;0")</f>
        <v>5</v>
      </c>
      <c r="L49" s="54">
        <v>15</v>
      </c>
      <c r="M49" s="127">
        <v>15</v>
      </c>
      <c r="N49" s="128">
        <v>15</v>
      </c>
      <c r="O49" s="128">
        <v>15</v>
      </c>
      <c r="P49" s="140">
        <v>15</v>
      </c>
      <c r="Q49" s="246">
        <v>0.14027777777777778</v>
      </c>
      <c r="R49" s="131">
        <v>0.1423611111111111</v>
      </c>
      <c r="S49" s="131">
        <v>0.14305555555555555</v>
      </c>
      <c r="T49" s="131">
        <v>0.14444444444444443</v>
      </c>
      <c r="U49" s="132">
        <v>0.13750000000000001</v>
      </c>
      <c r="V49" s="6">
        <v>1</v>
      </c>
      <c r="W49" s="7">
        <v>1</v>
      </c>
      <c r="X49" s="7">
        <v>1</v>
      </c>
      <c r="Y49" s="7">
        <v>1</v>
      </c>
      <c r="Z49" s="133">
        <v>1</v>
      </c>
    </row>
    <row r="50" spans="2:26" ht="14.4" x14ac:dyDescent="0.3">
      <c r="B50" s="118">
        <v>2</v>
      </c>
      <c r="C50" s="119" t="s">
        <v>66</v>
      </c>
      <c r="D50" s="206" t="s">
        <v>155</v>
      </c>
      <c r="E50" s="207">
        <v>2015</v>
      </c>
      <c r="F50" s="121">
        <f t="shared" si="12"/>
        <v>10</v>
      </c>
      <c r="G50" s="135" t="s">
        <v>14</v>
      </c>
      <c r="H50" s="123">
        <f t="shared" si="13"/>
        <v>0.14166666666666666</v>
      </c>
      <c r="I50" s="124">
        <f t="shared" si="14"/>
        <v>44</v>
      </c>
      <c r="J50" s="137">
        <f t="shared" si="15"/>
        <v>44</v>
      </c>
      <c r="K50" s="186">
        <f t="shared" si="16"/>
        <v>4</v>
      </c>
      <c r="L50" s="184">
        <v>10</v>
      </c>
      <c r="M50" s="185">
        <v>10</v>
      </c>
      <c r="N50" s="4"/>
      <c r="O50" s="187">
        <v>12</v>
      </c>
      <c r="P50" s="129">
        <v>12</v>
      </c>
      <c r="Q50" s="246">
        <v>0.14722222222222223</v>
      </c>
      <c r="R50" s="131">
        <v>0.14583333333333334</v>
      </c>
      <c r="S50" s="131"/>
      <c r="T50" s="131">
        <v>0.14583333333333334</v>
      </c>
      <c r="U50" s="132">
        <v>0.14166666666666666</v>
      </c>
      <c r="V50" s="6">
        <v>3</v>
      </c>
      <c r="W50" s="7">
        <v>3</v>
      </c>
      <c r="X50" s="8"/>
      <c r="Y50" s="7">
        <v>2</v>
      </c>
      <c r="Z50" s="133">
        <v>2</v>
      </c>
    </row>
    <row r="51" spans="2:26" ht="15" thickBot="1" x14ac:dyDescent="0.35">
      <c r="B51" s="141">
        <v>3</v>
      </c>
      <c r="C51" s="142" t="s">
        <v>66</v>
      </c>
      <c r="D51" s="143" t="s">
        <v>75</v>
      </c>
      <c r="E51" s="247">
        <v>2015</v>
      </c>
      <c r="F51" s="144">
        <f t="shared" si="12"/>
        <v>10</v>
      </c>
      <c r="G51" s="145" t="s">
        <v>14</v>
      </c>
      <c r="H51" s="146">
        <f t="shared" si="13"/>
        <v>0.14305555555555555</v>
      </c>
      <c r="I51" s="147">
        <f t="shared" si="14"/>
        <v>44</v>
      </c>
      <c r="J51" s="148">
        <f t="shared" si="15"/>
        <v>44</v>
      </c>
      <c r="K51" s="248">
        <f t="shared" si="16"/>
        <v>4</v>
      </c>
      <c r="L51" s="150">
        <v>12</v>
      </c>
      <c r="M51" s="215">
        <v>12</v>
      </c>
      <c r="N51" s="249"/>
      <c r="O51" s="216">
        <v>10</v>
      </c>
      <c r="P51" s="153">
        <v>10</v>
      </c>
      <c r="Q51" s="154">
        <v>0.14722222222222223</v>
      </c>
      <c r="R51" s="155">
        <v>0.14583333333333334</v>
      </c>
      <c r="S51" s="155"/>
      <c r="T51" s="155">
        <v>0.14652777777777778</v>
      </c>
      <c r="U51" s="156">
        <v>0.14305555555555555</v>
      </c>
      <c r="V51" s="157">
        <v>2</v>
      </c>
      <c r="W51" s="159">
        <v>2</v>
      </c>
      <c r="X51" s="158"/>
      <c r="Y51" s="159">
        <v>3</v>
      </c>
      <c r="Z51" s="160">
        <v>3</v>
      </c>
    </row>
    <row r="52" spans="2:26" ht="15" thickTop="1" x14ac:dyDescent="0.3">
      <c r="B52" s="161">
        <v>4</v>
      </c>
      <c r="C52" s="162" t="s">
        <v>66</v>
      </c>
      <c r="D52" s="163" t="s">
        <v>98</v>
      </c>
      <c r="E52" s="164">
        <v>2016</v>
      </c>
      <c r="F52" s="164">
        <f t="shared" si="12"/>
        <v>9</v>
      </c>
      <c r="G52" s="250" t="s">
        <v>22</v>
      </c>
      <c r="H52" s="166">
        <f t="shared" si="13"/>
        <v>0.14791666666666667</v>
      </c>
      <c r="I52" s="167">
        <f t="shared" si="14"/>
        <v>29</v>
      </c>
      <c r="J52" s="168">
        <f t="shared" si="15"/>
        <v>28</v>
      </c>
      <c r="K52" s="251">
        <f t="shared" si="16"/>
        <v>5</v>
      </c>
      <c r="L52" s="252">
        <v>1</v>
      </c>
      <c r="M52" s="221">
        <v>6</v>
      </c>
      <c r="N52" s="222">
        <v>10</v>
      </c>
      <c r="O52" s="222">
        <v>8</v>
      </c>
      <c r="P52" s="55">
        <v>4</v>
      </c>
      <c r="Q52" s="174">
        <v>0.21319444444444444</v>
      </c>
      <c r="R52" s="175">
        <v>0.14930555555555555</v>
      </c>
      <c r="S52" s="175">
        <v>0.14930555555555555</v>
      </c>
      <c r="T52" s="175">
        <v>0.14791666666666667</v>
      </c>
      <c r="U52" s="176">
        <v>0.15208333333333332</v>
      </c>
      <c r="V52" s="56">
        <v>14</v>
      </c>
      <c r="W52" s="57">
        <v>6</v>
      </c>
      <c r="X52" s="178">
        <v>3</v>
      </c>
      <c r="Y52" s="178">
        <v>4</v>
      </c>
      <c r="Z52" s="58">
        <v>8</v>
      </c>
    </row>
    <row r="53" spans="2:26" ht="14.4" x14ac:dyDescent="0.3">
      <c r="B53" s="118">
        <v>5</v>
      </c>
      <c r="C53" s="119" t="s">
        <v>66</v>
      </c>
      <c r="D53" s="180" t="s">
        <v>156</v>
      </c>
      <c r="E53" s="121">
        <v>2015</v>
      </c>
      <c r="F53" s="121">
        <f t="shared" si="12"/>
        <v>10</v>
      </c>
      <c r="G53" s="226" t="s">
        <v>22</v>
      </c>
      <c r="H53" s="123">
        <f t="shared" si="13"/>
        <v>0.14722222222222223</v>
      </c>
      <c r="I53" s="124">
        <f t="shared" si="14"/>
        <v>24</v>
      </c>
      <c r="J53" s="137">
        <f t="shared" si="15"/>
        <v>24</v>
      </c>
      <c r="K53" s="138">
        <f t="shared" si="16"/>
        <v>3</v>
      </c>
      <c r="L53" s="1"/>
      <c r="M53" s="3">
        <v>5</v>
      </c>
      <c r="N53" s="139">
        <v>12</v>
      </c>
      <c r="O53" s="3"/>
      <c r="P53" s="11">
        <v>7</v>
      </c>
      <c r="Q53" s="253"/>
      <c r="R53" s="131">
        <v>0.15138888888888888</v>
      </c>
      <c r="S53" s="131">
        <v>0.14722222222222223</v>
      </c>
      <c r="T53" s="254"/>
      <c r="U53" s="132">
        <v>0.14791666666666667</v>
      </c>
      <c r="V53" s="1"/>
      <c r="W53" s="8">
        <v>7</v>
      </c>
      <c r="X53" s="7">
        <v>2</v>
      </c>
      <c r="Y53" s="8"/>
      <c r="Z53" s="9">
        <v>5</v>
      </c>
    </row>
    <row r="54" spans="2:26" ht="14.4" x14ac:dyDescent="0.3">
      <c r="B54" s="118">
        <v>6</v>
      </c>
      <c r="C54" s="119" t="s">
        <v>66</v>
      </c>
      <c r="D54" s="180" t="s">
        <v>79</v>
      </c>
      <c r="E54" s="121">
        <v>2016</v>
      </c>
      <c r="F54" s="121">
        <f t="shared" si="12"/>
        <v>9</v>
      </c>
      <c r="G54" s="135" t="s">
        <v>14</v>
      </c>
      <c r="H54" s="123">
        <f t="shared" si="13"/>
        <v>0.15069444444444444</v>
      </c>
      <c r="I54" s="124">
        <f t="shared" si="14"/>
        <v>20</v>
      </c>
      <c r="J54" s="137">
        <f t="shared" si="15"/>
        <v>20</v>
      </c>
      <c r="K54" s="186">
        <f t="shared" si="16"/>
        <v>4</v>
      </c>
      <c r="L54" s="1">
        <v>7</v>
      </c>
      <c r="M54" s="3">
        <v>2</v>
      </c>
      <c r="N54" s="4"/>
      <c r="O54" s="4">
        <v>6</v>
      </c>
      <c r="P54" s="25">
        <v>5</v>
      </c>
      <c r="Q54" s="246">
        <v>0.15416666666666667</v>
      </c>
      <c r="R54" s="131">
        <v>0.15694444444444444</v>
      </c>
      <c r="S54" s="131"/>
      <c r="T54" s="131">
        <v>0.15138888888888888</v>
      </c>
      <c r="U54" s="132">
        <v>0.15069444444444444</v>
      </c>
      <c r="V54" s="1">
        <v>5</v>
      </c>
      <c r="W54" s="8">
        <v>10</v>
      </c>
      <c r="X54" s="8"/>
      <c r="Y54" s="8">
        <v>6</v>
      </c>
      <c r="Z54" s="9">
        <v>7</v>
      </c>
    </row>
    <row r="55" spans="2:26" ht="14.4" x14ac:dyDescent="0.3">
      <c r="B55" s="118">
        <v>7</v>
      </c>
      <c r="C55" s="119" t="s">
        <v>66</v>
      </c>
      <c r="D55" s="180" t="s">
        <v>157</v>
      </c>
      <c r="E55" s="121">
        <v>2015</v>
      </c>
      <c r="F55" s="121">
        <f t="shared" si="12"/>
        <v>10</v>
      </c>
      <c r="G55" s="255" t="s">
        <v>17</v>
      </c>
      <c r="H55" s="123">
        <f t="shared" si="13"/>
        <v>0.14305555555555555</v>
      </c>
      <c r="I55" s="124">
        <f t="shared" si="14"/>
        <v>19</v>
      </c>
      <c r="J55" s="137">
        <f t="shared" si="15"/>
        <v>19</v>
      </c>
      <c r="K55" s="138">
        <f t="shared" si="16"/>
        <v>3</v>
      </c>
      <c r="L55" s="1"/>
      <c r="M55" s="4">
        <v>3</v>
      </c>
      <c r="N55" s="139">
        <v>8</v>
      </c>
      <c r="O55" s="3"/>
      <c r="P55" s="129">
        <v>8</v>
      </c>
      <c r="Q55" s="253"/>
      <c r="R55" s="131">
        <v>0.15277777777777779</v>
      </c>
      <c r="S55" s="131">
        <v>0.15486111111111112</v>
      </c>
      <c r="T55" s="254"/>
      <c r="U55" s="132">
        <v>0.14305555555555555</v>
      </c>
      <c r="V55" s="1"/>
      <c r="W55" s="8">
        <v>9</v>
      </c>
      <c r="X55" s="7">
        <v>4</v>
      </c>
      <c r="Y55" s="8"/>
      <c r="Z55" s="133">
        <v>4</v>
      </c>
    </row>
    <row r="56" spans="2:26" ht="14.4" x14ac:dyDescent="0.3">
      <c r="B56" s="118">
        <v>8</v>
      </c>
      <c r="C56" s="119" t="s">
        <v>66</v>
      </c>
      <c r="D56" s="225" t="s">
        <v>78</v>
      </c>
      <c r="E56" s="204">
        <v>2015</v>
      </c>
      <c r="F56" s="121">
        <f t="shared" si="12"/>
        <v>10</v>
      </c>
      <c r="G56" s="188" t="s">
        <v>28</v>
      </c>
      <c r="H56" s="123">
        <f t="shared" si="13"/>
        <v>0.14861111111111111</v>
      </c>
      <c r="I56" s="124">
        <f t="shared" si="14"/>
        <v>18</v>
      </c>
      <c r="J56" s="137">
        <f t="shared" si="15"/>
        <v>18</v>
      </c>
      <c r="K56" s="138">
        <f t="shared" si="16"/>
        <v>3</v>
      </c>
      <c r="L56" s="184">
        <v>8</v>
      </c>
      <c r="M56" s="2">
        <v>7</v>
      </c>
      <c r="N56" s="4"/>
      <c r="O56" s="4">
        <v>3</v>
      </c>
      <c r="P56" s="11"/>
      <c r="Q56" s="246">
        <v>0.15069444444444444</v>
      </c>
      <c r="R56" s="131">
        <v>0.14861111111111111</v>
      </c>
      <c r="S56" s="131"/>
      <c r="T56" s="131">
        <v>0.15833333333333333</v>
      </c>
      <c r="U56" s="132"/>
      <c r="V56" s="6">
        <v>4</v>
      </c>
      <c r="W56" s="8">
        <v>5</v>
      </c>
      <c r="X56" s="8"/>
      <c r="Y56" s="8">
        <v>9</v>
      </c>
      <c r="Z56" s="9"/>
    </row>
    <row r="57" spans="2:26" ht="14.4" x14ac:dyDescent="0.3">
      <c r="B57" s="118">
        <v>9</v>
      </c>
      <c r="C57" s="119" t="s">
        <v>66</v>
      </c>
      <c r="D57" s="225" t="s">
        <v>86</v>
      </c>
      <c r="E57" s="204">
        <v>2015</v>
      </c>
      <c r="F57" s="121">
        <f t="shared" si="12"/>
        <v>10</v>
      </c>
      <c r="G57" s="188" t="s">
        <v>28</v>
      </c>
      <c r="H57" s="123">
        <f t="shared" si="13"/>
        <v>0.15277777777777779</v>
      </c>
      <c r="I57" s="124">
        <f t="shared" si="14"/>
        <v>17</v>
      </c>
      <c r="J57" s="137">
        <f t="shared" si="15"/>
        <v>17</v>
      </c>
      <c r="K57" s="186">
        <f t="shared" si="16"/>
        <v>4</v>
      </c>
      <c r="L57" s="1">
        <v>4</v>
      </c>
      <c r="M57" s="3">
        <v>4</v>
      </c>
      <c r="N57" s="3">
        <v>7</v>
      </c>
      <c r="O57" s="4">
        <v>2</v>
      </c>
      <c r="P57" s="11"/>
      <c r="Q57" s="246">
        <v>0.16458333333333333</v>
      </c>
      <c r="R57" s="131">
        <v>0.15277777777777779</v>
      </c>
      <c r="S57" s="131">
        <v>0.15694444444444444</v>
      </c>
      <c r="T57" s="131">
        <v>0.15833333333333333</v>
      </c>
      <c r="U57" s="132"/>
      <c r="V57" s="1">
        <v>8</v>
      </c>
      <c r="W57" s="8">
        <v>8</v>
      </c>
      <c r="X57" s="8">
        <v>5</v>
      </c>
      <c r="Y57" s="8">
        <v>10</v>
      </c>
      <c r="Z57" s="9"/>
    </row>
    <row r="58" spans="2:26" ht="14.4" x14ac:dyDescent="0.3">
      <c r="B58" s="118">
        <v>10</v>
      </c>
      <c r="C58" s="119" t="s">
        <v>66</v>
      </c>
      <c r="D58" s="180" t="s">
        <v>219</v>
      </c>
      <c r="E58" s="121">
        <v>2018</v>
      </c>
      <c r="F58" s="121">
        <f t="shared" si="12"/>
        <v>7</v>
      </c>
      <c r="G58" s="238" t="s">
        <v>12</v>
      </c>
      <c r="H58" s="123">
        <f t="shared" si="13"/>
        <v>0.14861111111111111</v>
      </c>
      <c r="I58" s="124">
        <f t="shared" si="14"/>
        <v>13</v>
      </c>
      <c r="J58" s="137">
        <f t="shared" si="15"/>
        <v>13</v>
      </c>
      <c r="K58" s="138">
        <f t="shared" si="16"/>
        <v>2</v>
      </c>
      <c r="L58" s="1"/>
      <c r="M58" s="3"/>
      <c r="N58" s="3"/>
      <c r="O58" s="3">
        <v>7</v>
      </c>
      <c r="P58" s="11">
        <v>6</v>
      </c>
      <c r="Q58" s="246"/>
      <c r="R58" s="131"/>
      <c r="S58" s="131"/>
      <c r="T58" s="131">
        <v>0.15138888888888888</v>
      </c>
      <c r="U58" s="132">
        <v>0.14861111111111111</v>
      </c>
      <c r="V58" s="1"/>
      <c r="W58" s="8"/>
      <c r="X58" s="8"/>
      <c r="Y58" s="8">
        <v>5</v>
      </c>
      <c r="Z58" s="9">
        <v>6</v>
      </c>
    </row>
    <row r="59" spans="2:26" ht="14.4" x14ac:dyDescent="0.3">
      <c r="B59" s="118">
        <v>11</v>
      </c>
      <c r="C59" s="119" t="s">
        <v>66</v>
      </c>
      <c r="D59" s="180" t="s">
        <v>91</v>
      </c>
      <c r="E59" s="121">
        <v>2015</v>
      </c>
      <c r="F59" s="121">
        <f t="shared" si="12"/>
        <v>10</v>
      </c>
      <c r="G59" s="188" t="s">
        <v>28</v>
      </c>
      <c r="H59" s="123">
        <f t="shared" si="13"/>
        <v>0.15625</v>
      </c>
      <c r="I59" s="124">
        <f t="shared" si="14"/>
        <v>13</v>
      </c>
      <c r="J59" s="137">
        <f t="shared" si="15"/>
        <v>12</v>
      </c>
      <c r="K59" s="126">
        <f t="shared" si="16"/>
        <v>5</v>
      </c>
      <c r="L59" s="1">
        <v>1</v>
      </c>
      <c r="M59" s="3">
        <v>1</v>
      </c>
      <c r="N59" s="3">
        <v>5</v>
      </c>
      <c r="O59" s="4">
        <v>5</v>
      </c>
      <c r="P59" s="11">
        <v>1</v>
      </c>
      <c r="Q59" s="246">
        <v>0.1701388888888889</v>
      </c>
      <c r="R59" s="131">
        <v>0.16041666666666668</v>
      </c>
      <c r="S59" s="131">
        <v>0.16319444444444445</v>
      </c>
      <c r="T59" s="131">
        <v>0.15625</v>
      </c>
      <c r="U59" s="132">
        <v>0.16458333333333333</v>
      </c>
      <c r="V59" s="1">
        <v>11</v>
      </c>
      <c r="W59" s="8">
        <v>11</v>
      </c>
      <c r="X59" s="8">
        <v>7</v>
      </c>
      <c r="Y59" s="8">
        <v>7</v>
      </c>
      <c r="Z59" s="9">
        <v>12</v>
      </c>
    </row>
    <row r="60" spans="2:26" ht="14.4" x14ac:dyDescent="0.3">
      <c r="B60" s="118">
        <v>12</v>
      </c>
      <c r="C60" s="119" t="s">
        <v>66</v>
      </c>
      <c r="D60" s="225" t="s">
        <v>82</v>
      </c>
      <c r="E60" s="204">
        <v>2015</v>
      </c>
      <c r="F60" s="121">
        <f t="shared" si="12"/>
        <v>10</v>
      </c>
      <c r="G60" s="188" t="s">
        <v>28</v>
      </c>
      <c r="H60" s="123">
        <f t="shared" si="13"/>
        <v>0.15763888888888888</v>
      </c>
      <c r="I60" s="124">
        <f t="shared" si="14"/>
        <v>12</v>
      </c>
      <c r="J60" s="137">
        <f t="shared" si="15"/>
        <v>12</v>
      </c>
      <c r="K60" s="138">
        <f t="shared" si="16"/>
        <v>2</v>
      </c>
      <c r="L60" s="1">
        <v>6</v>
      </c>
      <c r="M60" s="3"/>
      <c r="N60" s="3">
        <v>6</v>
      </c>
      <c r="O60" s="3"/>
      <c r="P60" s="11"/>
      <c r="Q60" s="130">
        <v>0.15763888888888888</v>
      </c>
      <c r="R60" s="131"/>
      <c r="S60" s="131">
        <v>0.15972222222222221</v>
      </c>
      <c r="T60" s="131"/>
      <c r="U60" s="132"/>
      <c r="V60" s="1">
        <v>6</v>
      </c>
      <c r="W60" s="8"/>
      <c r="X60" s="8">
        <v>6</v>
      </c>
      <c r="Y60" s="8"/>
      <c r="Z60" s="9"/>
    </row>
    <row r="61" spans="2:26" ht="14.4" x14ac:dyDescent="0.3">
      <c r="B61" s="118">
        <v>13</v>
      </c>
      <c r="C61" s="119" t="s">
        <v>66</v>
      </c>
      <c r="D61" s="180" t="s">
        <v>104</v>
      </c>
      <c r="E61" s="121">
        <v>2016</v>
      </c>
      <c r="F61" s="121">
        <f t="shared" si="12"/>
        <v>9</v>
      </c>
      <c r="G61" s="188" t="s">
        <v>28</v>
      </c>
      <c r="H61" s="123">
        <f t="shared" si="13"/>
        <v>0.14791666666666667</v>
      </c>
      <c r="I61" s="124">
        <f t="shared" si="14"/>
        <v>8.49</v>
      </c>
      <c r="J61" s="137">
        <f t="shared" si="15"/>
        <v>8.49</v>
      </c>
      <c r="K61" s="138">
        <f t="shared" si="16"/>
        <v>2</v>
      </c>
      <c r="L61" s="26">
        <v>0.49</v>
      </c>
      <c r="M61" s="185">
        <v>8</v>
      </c>
      <c r="N61" s="3"/>
      <c r="O61" s="3"/>
      <c r="P61" s="11"/>
      <c r="Q61" s="253">
        <v>99</v>
      </c>
      <c r="R61" s="131">
        <v>0.14791666666666667</v>
      </c>
      <c r="S61" s="131"/>
      <c r="T61" s="254"/>
      <c r="U61" s="256"/>
      <c r="V61" s="1">
        <v>16</v>
      </c>
      <c r="W61" s="7">
        <v>4</v>
      </c>
      <c r="X61" s="8"/>
      <c r="Y61" s="8"/>
      <c r="Z61" s="9"/>
    </row>
    <row r="62" spans="2:26" ht="14.4" x14ac:dyDescent="0.3">
      <c r="B62" s="118">
        <v>14</v>
      </c>
      <c r="C62" s="119" t="s">
        <v>66</v>
      </c>
      <c r="D62" s="180" t="s">
        <v>160</v>
      </c>
      <c r="E62" s="121">
        <v>2015</v>
      </c>
      <c r="F62" s="121">
        <f t="shared" si="12"/>
        <v>10</v>
      </c>
      <c r="G62" s="255" t="s">
        <v>17</v>
      </c>
      <c r="H62" s="123">
        <f t="shared" si="13"/>
        <v>0.14861111111111111</v>
      </c>
      <c r="I62" s="124">
        <f t="shared" si="14"/>
        <v>8</v>
      </c>
      <c r="J62" s="137">
        <f t="shared" si="15"/>
        <v>8</v>
      </c>
      <c r="K62" s="138">
        <f t="shared" si="16"/>
        <v>3</v>
      </c>
      <c r="L62" s="1"/>
      <c r="M62" s="4">
        <v>1</v>
      </c>
      <c r="N62" s="3">
        <v>4</v>
      </c>
      <c r="O62" s="3"/>
      <c r="P62" s="11">
        <v>3</v>
      </c>
      <c r="Q62" s="253"/>
      <c r="R62" s="131">
        <v>0.16527777777777777</v>
      </c>
      <c r="S62" s="131">
        <v>0.16319444444444445</v>
      </c>
      <c r="T62" s="254"/>
      <c r="U62" s="131">
        <v>0.14861111111111111</v>
      </c>
      <c r="V62" s="1"/>
      <c r="W62" s="8">
        <v>12</v>
      </c>
      <c r="X62" s="8">
        <v>8</v>
      </c>
      <c r="Y62" s="8"/>
      <c r="Z62" s="9">
        <v>9</v>
      </c>
    </row>
    <row r="63" spans="2:26" ht="14.4" x14ac:dyDescent="0.3">
      <c r="B63" s="118">
        <v>15</v>
      </c>
      <c r="C63" s="119" t="s">
        <v>66</v>
      </c>
      <c r="D63" s="223" t="s">
        <v>88</v>
      </c>
      <c r="E63" s="207">
        <v>2015</v>
      </c>
      <c r="F63" s="121">
        <f t="shared" si="12"/>
        <v>10</v>
      </c>
      <c r="G63" s="188" t="s">
        <v>28</v>
      </c>
      <c r="H63" s="123">
        <f t="shared" si="13"/>
        <v>0.15694444444444444</v>
      </c>
      <c r="I63" s="124">
        <f t="shared" si="14"/>
        <v>8</v>
      </c>
      <c r="J63" s="137">
        <f t="shared" si="15"/>
        <v>8</v>
      </c>
      <c r="K63" s="138">
        <f t="shared" si="16"/>
        <v>3</v>
      </c>
      <c r="L63" s="1">
        <v>3</v>
      </c>
      <c r="M63" s="3"/>
      <c r="N63" s="3"/>
      <c r="O63" s="4">
        <v>4</v>
      </c>
      <c r="P63" s="11">
        <v>1</v>
      </c>
      <c r="Q63" s="246">
        <v>0.16527777777777777</v>
      </c>
      <c r="R63" s="131"/>
      <c r="S63" s="131"/>
      <c r="T63" s="131">
        <v>0.15694444444444444</v>
      </c>
      <c r="U63" s="132">
        <v>0.18472222222222223</v>
      </c>
      <c r="V63" s="1">
        <v>9</v>
      </c>
      <c r="W63" s="8"/>
      <c r="X63" s="8"/>
      <c r="Y63" s="8">
        <v>8</v>
      </c>
      <c r="Z63" s="9">
        <v>13</v>
      </c>
    </row>
    <row r="64" spans="2:26" ht="14.4" x14ac:dyDescent="0.3">
      <c r="B64" s="118">
        <v>16</v>
      </c>
      <c r="C64" s="119" t="s">
        <v>66</v>
      </c>
      <c r="D64" s="180" t="s">
        <v>84</v>
      </c>
      <c r="E64" s="121">
        <v>2016</v>
      </c>
      <c r="F64" s="121">
        <f t="shared" si="12"/>
        <v>9</v>
      </c>
      <c r="G64" s="135" t="s">
        <v>14</v>
      </c>
      <c r="H64" s="123">
        <f t="shared" si="13"/>
        <v>0.15763888888888888</v>
      </c>
      <c r="I64" s="124">
        <f t="shared" si="14"/>
        <v>7</v>
      </c>
      <c r="J64" s="137">
        <f t="shared" si="15"/>
        <v>7</v>
      </c>
      <c r="K64" s="138">
        <f t="shared" si="16"/>
        <v>2</v>
      </c>
      <c r="L64" s="1">
        <v>5</v>
      </c>
      <c r="M64" s="3"/>
      <c r="N64" s="3"/>
      <c r="O64" s="4"/>
      <c r="P64" s="11">
        <v>2</v>
      </c>
      <c r="Q64" s="246">
        <v>0.15833333333333333</v>
      </c>
      <c r="R64" s="131"/>
      <c r="S64" s="131"/>
      <c r="T64" s="131"/>
      <c r="U64" s="132">
        <v>0.15763888888888888</v>
      </c>
      <c r="V64" s="1">
        <v>7</v>
      </c>
      <c r="W64" s="8"/>
      <c r="X64" s="8"/>
      <c r="Y64" s="8"/>
      <c r="Z64" s="9">
        <v>10</v>
      </c>
    </row>
    <row r="65" spans="2:26" ht="14.4" x14ac:dyDescent="0.3">
      <c r="B65" s="118">
        <v>17</v>
      </c>
      <c r="C65" s="119" t="s">
        <v>66</v>
      </c>
      <c r="D65" s="223" t="s">
        <v>96</v>
      </c>
      <c r="E65" s="207">
        <v>2015</v>
      </c>
      <c r="F65" s="121">
        <f t="shared" si="12"/>
        <v>10</v>
      </c>
      <c r="G65" s="188" t="s">
        <v>28</v>
      </c>
      <c r="H65" s="123">
        <f t="shared" si="13"/>
        <v>0.16805555555555557</v>
      </c>
      <c r="I65" s="124">
        <f t="shared" si="14"/>
        <v>6</v>
      </c>
      <c r="J65" s="137">
        <f t="shared" si="15"/>
        <v>6</v>
      </c>
      <c r="K65" s="186">
        <f t="shared" si="16"/>
        <v>4</v>
      </c>
      <c r="L65" s="1">
        <v>1</v>
      </c>
      <c r="M65" s="3"/>
      <c r="N65" s="3">
        <v>3</v>
      </c>
      <c r="O65" s="3">
        <v>1</v>
      </c>
      <c r="P65" s="11">
        <v>1</v>
      </c>
      <c r="Q65" s="257">
        <v>0.20833333333333334</v>
      </c>
      <c r="R65" s="131"/>
      <c r="S65" s="131">
        <v>0.18541666666666667</v>
      </c>
      <c r="T65" s="131">
        <v>0.16805555555555557</v>
      </c>
      <c r="U65" s="132">
        <v>0.1875</v>
      </c>
      <c r="V65" s="1">
        <v>13</v>
      </c>
      <c r="W65" s="8"/>
      <c r="X65" s="8">
        <v>9</v>
      </c>
      <c r="Y65" s="8">
        <v>11</v>
      </c>
      <c r="Z65" s="9">
        <v>14</v>
      </c>
    </row>
    <row r="66" spans="2:26" ht="14.4" x14ac:dyDescent="0.3">
      <c r="B66" s="118">
        <v>18</v>
      </c>
      <c r="C66" s="119" t="s">
        <v>66</v>
      </c>
      <c r="D66" s="180" t="s">
        <v>196</v>
      </c>
      <c r="E66" s="121">
        <v>2016</v>
      </c>
      <c r="F66" s="121">
        <f t="shared" si="12"/>
        <v>9</v>
      </c>
      <c r="G66" s="181" t="s">
        <v>22</v>
      </c>
      <c r="H66" s="123">
        <f t="shared" si="13"/>
        <v>0.15972222222222221</v>
      </c>
      <c r="I66" s="124">
        <f t="shared" si="14"/>
        <v>4</v>
      </c>
      <c r="J66" s="137">
        <f t="shared" si="15"/>
        <v>4</v>
      </c>
      <c r="K66" s="138">
        <f t="shared" si="16"/>
        <v>3</v>
      </c>
      <c r="L66" s="1"/>
      <c r="M66" s="3"/>
      <c r="N66" s="3">
        <v>2</v>
      </c>
      <c r="O66" s="3">
        <v>1</v>
      </c>
      <c r="P66" s="11">
        <v>1</v>
      </c>
      <c r="Q66" s="246"/>
      <c r="R66" s="131"/>
      <c r="S66" s="131">
        <v>0.18819444444444444</v>
      </c>
      <c r="T66" s="131">
        <v>0.16944444444444445</v>
      </c>
      <c r="U66" s="132">
        <v>0.15972222222222221</v>
      </c>
      <c r="V66" s="1"/>
      <c r="W66" s="8"/>
      <c r="X66" s="8">
        <v>10</v>
      </c>
      <c r="Y66" s="8">
        <v>12</v>
      </c>
      <c r="Z66" s="9">
        <v>11</v>
      </c>
    </row>
    <row r="67" spans="2:26" ht="14.4" x14ac:dyDescent="0.3">
      <c r="B67" s="118">
        <v>19</v>
      </c>
      <c r="C67" s="119" t="s">
        <v>66</v>
      </c>
      <c r="D67" s="180" t="s">
        <v>161</v>
      </c>
      <c r="E67" s="121">
        <v>2016</v>
      </c>
      <c r="F67" s="121">
        <f t="shared" si="12"/>
        <v>9</v>
      </c>
      <c r="G67" s="135" t="s">
        <v>14</v>
      </c>
      <c r="H67" s="123">
        <f t="shared" si="13"/>
        <v>0.1701388888888889</v>
      </c>
      <c r="I67" s="124">
        <f t="shared" si="14"/>
        <v>3</v>
      </c>
      <c r="J67" s="137">
        <f t="shared" si="15"/>
        <v>3</v>
      </c>
      <c r="K67" s="138">
        <f t="shared" si="16"/>
        <v>2</v>
      </c>
      <c r="L67" s="1">
        <v>2</v>
      </c>
      <c r="M67" s="27">
        <v>1</v>
      </c>
      <c r="N67" s="3"/>
      <c r="O67" s="4"/>
      <c r="P67" s="11"/>
      <c r="Q67" s="246">
        <v>0.1701388888888889</v>
      </c>
      <c r="R67" s="131">
        <v>0.1701388888888889</v>
      </c>
      <c r="S67" s="131"/>
      <c r="T67" s="131"/>
      <c r="U67" s="132"/>
      <c r="V67" s="1">
        <v>10</v>
      </c>
      <c r="W67" s="8">
        <v>13</v>
      </c>
      <c r="X67" s="8"/>
      <c r="Y67" s="8"/>
      <c r="Z67" s="9"/>
    </row>
    <row r="68" spans="2:26" ht="14.4" x14ac:dyDescent="0.3">
      <c r="B68" s="118">
        <v>20</v>
      </c>
      <c r="C68" s="119" t="s">
        <v>66</v>
      </c>
      <c r="D68" s="227" t="s">
        <v>93</v>
      </c>
      <c r="E68" s="204">
        <v>2015</v>
      </c>
      <c r="F68" s="121">
        <f t="shared" si="12"/>
        <v>10</v>
      </c>
      <c r="G68" s="258" t="s">
        <v>94</v>
      </c>
      <c r="H68" s="123">
        <f t="shared" si="13"/>
        <v>0.18194444444444444</v>
      </c>
      <c r="I68" s="124">
        <f t="shared" si="14"/>
        <v>1</v>
      </c>
      <c r="J68" s="137">
        <f t="shared" si="15"/>
        <v>1</v>
      </c>
      <c r="K68" s="138">
        <f t="shared" si="16"/>
        <v>1</v>
      </c>
      <c r="L68" s="28">
        <v>1</v>
      </c>
      <c r="M68" s="3"/>
      <c r="N68" s="3"/>
      <c r="O68" s="3"/>
      <c r="P68" s="25"/>
      <c r="Q68" s="246">
        <v>0.18194444444444444</v>
      </c>
      <c r="R68" s="131"/>
      <c r="S68" s="131"/>
      <c r="T68" s="131"/>
      <c r="U68" s="132"/>
      <c r="V68" s="1">
        <v>12</v>
      </c>
      <c r="W68" s="8"/>
      <c r="X68" s="8"/>
      <c r="Y68" s="8"/>
      <c r="Z68" s="9"/>
    </row>
    <row r="69" spans="2:26" ht="14.4" x14ac:dyDescent="0.3">
      <c r="B69" s="118">
        <v>21</v>
      </c>
      <c r="C69" s="119" t="s">
        <v>66</v>
      </c>
      <c r="D69" s="227" t="s">
        <v>247</v>
      </c>
      <c r="E69" s="204">
        <v>2015</v>
      </c>
      <c r="F69" s="121">
        <f t="shared" si="12"/>
        <v>10</v>
      </c>
      <c r="G69" s="188" t="s">
        <v>28</v>
      </c>
      <c r="H69" s="123">
        <f t="shared" si="13"/>
        <v>0.1875</v>
      </c>
      <c r="I69" s="124">
        <f t="shared" si="14"/>
        <v>1</v>
      </c>
      <c r="J69" s="137">
        <f t="shared" si="15"/>
        <v>1</v>
      </c>
      <c r="K69" s="138">
        <f t="shared" si="16"/>
        <v>1</v>
      </c>
      <c r="L69" s="28"/>
      <c r="M69" s="3"/>
      <c r="N69" s="3"/>
      <c r="O69" s="3"/>
      <c r="P69" s="25">
        <v>1</v>
      </c>
      <c r="Q69" s="246"/>
      <c r="R69" s="131"/>
      <c r="S69" s="131"/>
      <c r="T69" s="131"/>
      <c r="U69" s="132">
        <v>0.1875</v>
      </c>
      <c r="V69" s="1"/>
      <c r="W69" s="8"/>
      <c r="X69" s="8"/>
      <c r="Y69" s="8"/>
      <c r="Z69" s="9">
        <v>15</v>
      </c>
    </row>
    <row r="70" spans="2:26" ht="14.4" x14ac:dyDescent="0.3">
      <c r="B70" s="118">
        <v>22</v>
      </c>
      <c r="C70" s="119" t="s">
        <v>66</v>
      </c>
      <c r="D70" s="180" t="s">
        <v>100</v>
      </c>
      <c r="E70" s="121">
        <v>2016</v>
      </c>
      <c r="F70" s="121">
        <f t="shared" si="12"/>
        <v>9</v>
      </c>
      <c r="G70" s="259" t="s">
        <v>101</v>
      </c>
      <c r="H70" s="123">
        <f t="shared" si="13"/>
        <v>0.22847222222222222</v>
      </c>
      <c r="I70" s="124">
        <f t="shared" si="14"/>
        <v>1</v>
      </c>
      <c r="J70" s="137">
        <f t="shared" si="15"/>
        <v>1</v>
      </c>
      <c r="K70" s="138">
        <f t="shared" si="16"/>
        <v>1</v>
      </c>
      <c r="L70" s="1">
        <v>1</v>
      </c>
      <c r="M70" s="3"/>
      <c r="N70" s="3"/>
      <c r="O70" s="3"/>
      <c r="P70" s="11"/>
      <c r="Q70" s="246">
        <v>0.22847222222222222</v>
      </c>
      <c r="R70" s="131"/>
      <c r="S70" s="131"/>
      <c r="T70" s="254"/>
      <c r="U70" s="256"/>
      <c r="V70" s="1">
        <v>15</v>
      </c>
      <c r="W70" s="8"/>
      <c r="X70" s="8"/>
      <c r="Y70" s="8"/>
      <c r="Z70" s="9"/>
    </row>
    <row r="71" spans="2:26" ht="15" thickBot="1" x14ac:dyDescent="0.35">
      <c r="B71" s="260">
        <v>22</v>
      </c>
      <c r="C71" s="261"/>
      <c r="D71" s="261"/>
      <c r="E71" s="261"/>
      <c r="F71" s="261"/>
      <c r="G71" s="262">
        <f>SUM(L71:P71)/5</f>
        <v>13.2</v>
      </c>
      <c r="H71" s="261"/>
      <c r="I71" s="263"/>
      <c r="J71" s="264"/>
      <c r="K71" s="265" t="s">
        <v>191</v>
      </c>
      <c r="L71" s="266">
        <f t="shared" ref="L71:U71" si="17">COUNTIF(L49:L70,"&gt;-1")</f>
        <v>16</v>
      </c>
      <c r="M71" s="267">
        <f t="shared" si="17"/>
        <v>13</v>
      </c>
      <c r="N71" s="267">
        <f t="shared" si="17"/>
        <v>10</v>
      </c>
      <c r="O71" s="267">
        <f t="shared" si="17"/>
        <v>12</v>
      </c>
      <c r="P71" s="268">
        <f t="shared" si="17"/>
        <v>15</v>
      </c>
      <c r="Q71" s="269">
        <f t="shared" si="17"/>
        <v>16</v>
      </c>
      <c r="R71" s="270">
        <f t="shared" si="17"/>
        <v>13</v>
      </c>
      <c r="S71" s="270">
        <f t="shared" si="17"/>
        <v>10</v>
      </c>
      <c r="T71" s="270">
        <f t="shared" si="17"/>
        <v>12</v>
      </c>
      <c r="U71" s="271">
        <f t="shared" si="17"/>
        <v>15</v>
      </c>
      <c r="V71" s="22"/>
      <c r="W71" s="23"/>
      <c r="X71" s="23"/>
      <c r="Y71" s="23"/>
      <c r="Z71" s="24"/>
    </row>
    <row r="72" spans="2:26" ht="16.2" thickBot="1" x14ac:dyDescent="0.35">
      <c r="B72" s="200"/>
      <c r="C72" s="51" t="s">
        <v>106</v>
      </c>
      <c r="D72" s="201" t="s">
        <v>107</v>
      </c>
      <c r="E72" s="372" t="s">
        <v>153</v>
      </c>
      <c r="F72" s="372"/>
      <c r="G72" s="202" t="s">
        <v>69</v>
      </c>
      <c r="H72" s="372" t="s">
        <v>6</v>
      </c>
      <c r="I72" s="370"/>
      <c r="J72" s="92" t="s">
        <v>163</v>
      </c>
      <c r="K72" s="203" t="s">
        <v>163</v>
      </c>
      <c r="L72" s="94" t="s">
        <v>241</v>
      </c>
      <c r="M72" s="94"/>
      <c r="N72" s="94"/>
      <c r="O72" s="95"/>
      <c r="P72" s="94"/>
      <c r="Q72" s="96" t="s">
        <v>242</v>
      </c>
      <c r="R72" s="97"/>
      <c r="S72" s="98"/>
      <c r="T72" s="98"/>
      <c r="U72" s="99"/>
      <c r="V72" s="100" t="s">
        <v>243</v>
      </c>
      <c r="W72" s="101"/>
      <c r="X72" s="101"/>
      <c r="Y72" s="101"/>
      <c r="Z72" s="102"/>
    </row>
    <row r="73" spans="2:26" ht="14.4" x14ac:dyDescent="0.3">
      <c r="B73" s="103" t="s">
        <v>138</v>
      </c>
      <c r="C73" s="104" t="s">
        <v>139</v>
      </c>
      <c r="D73" s="104" t="s">
        <v>140</v>
      </c>
      <c r="E73" s="104" t="s">
        <v>8</v>
      </c>
      <c r="F73" s="104" t="s">
        <v>141</v>
      </c>
      <c r="G73" s="104" t="s">
        <v>142</v>
      </c>
      <c r="H73" s="104" t="s">
        <v>143</v>
      </c>
      <c r="I73" s="105" t="s">
        <v>173</v>
      </c>
      <c r="J73" s="106" t="s">
        <v>174</v>
      </c>
      <c r="K73" s="107" t="s">
        <v>162</v>
      </c>
      <c r="L73" s="108" t="s">
        <v>175</v>
      </c>
      <c r="M73" s="104" t="s">
        <v>176</v>
      </c>
      <c r="N73" s="104" t="s">
        <v>177</v>
      </c>
      <c r="O73" s="104" t="s">
        <v>178</v>
      </c>
      <c r="P73" s="109" t="s">
        <v>179</v>
      </c>
      <c r="Q73" s="110" t="s">
        <v>180</v>
      </c>
      <c r="R73" s="111" t="s">
        <v>144</v>
      </c>
      <c r="S73" s="112" t="s">
        <v>181</v>
      </c>
      <c r="T73" s="113" t="s">
        <v>182</v>
      </c>
      <c r="U73" s="114" t="s">
        <v>183</v>
      </c>
      <c r="V73" s="115" t="s">
        <v>184</v>
      </c>
      <c r="W73" s="116" t="s">
        <v>185</v>
      </c>
      <c r="X73" s="116" t="s">
        <v>186</v>
      </c>
      <c r="Y73" s="116" t="s">
        <v>187</v>
      </c>
      <c r="Z73" s="117" t="s">
        <v>188</v>
      </c>
    </row>
    <row r="74" spans="2:26" ht="14.4" x14ac:dyDescent="0.3">
      <c r="B74" s="118">
        <v>1</v>
      </c>
      <c r="C74" s="119" t="s">
        <v>106</v>
      </c>
      <c r="D74" s="120" t="s">
        <v>110</v>
      </c>
      <c r="E74" s="204">
        <v>2015</v>
      </c>
      <c r="F74" s="121">
        <f t="shared" ref="F74:F92" si="18">SUM(2025-E74)</f>
        <v>10</v>
      </c>
      <c r="G74" s="226" t="s">
        <v>22</v>
      </c>
      <c r="H74" s="136">
        <f t="shared" ref="H74:H92" si="19">MIN(Q74:U74)</f>
        <v>0.15</v>
      </c>
      <c r="I74" s="124">
        <f t="shared" ref="I74:I92" si="20">SUM(L74:P74)</f>
        <v>75</v>
      </c>
      <c r="J74" s="125">
        <f t="shared" ref="J74:J92" si="21">IF(COUNTIF(L74:P74,"&gt;=0")&lt;4,SUM(L74:P74),SUM(LARGE(L74:P74,1),LARGE(L74:P74,2),LARGE(L74:P74,3),LARGE(L74:P74,4)))</f>
        <v>60</v>
      </c>
      <c r="K74" s="126">
        <f t="shared" ref="K74:K92" si="22">COUNTIF(L74:P74,"&gt;0")</f>
        <v>5</v>
      </c>
      <c r="L74" s="54">
        <v>15</v>
      </c>
      <c r="M74" s="127">
        <v>15</v>
      </c>
      <c r="N74" s="59">
        <v>15</v>
      </c>
      <c r="O74" s="128">
        <v>15</v>
      </c>
      <c r="P74" s="140">
        <v>15</v>
      </c>
      <c r="Q74" s="246">
        <v>0.15</v>
      </c>
      <c r="R74" s="272" t="s">
        <v>163</v>
      </c>
      <c r="S74" s="131">
        <v>0.15486111111111112</v>
      </c>
      <c r="T74" s="131">
        <v>0.15625</v>
      </c>
      <c r="U74" s="132">
        <v>0.15347222222222223</v>
      </c>
      <c r="V74" s="6">
        <v>1</v>
      </c>
      <c r="W74" s="7">
        <v>1</v>
      </c>
      <c r="X74" s="7">
        <v>1</v>
      </c>
      <c r="Y74" s="7">
        <v>1</v>
      </c>
      <c r="Z74" s="133">
        <v>1</v>
      </c>
    </row>
    <row r="75" spans="2:26" ht="14.4" x14ac:dyDescent="0.3">
      <c r="B75" s="118">
        <v>2</v>
      </c>
      <c r="C75" s="119" t="s">
        <v>106</v>
      </c>
      <c r="D75" s="120" t="s">
        <v>112</v>
      </c>
      <c r="E75" s="204">
        <v>2015</v>
      </c>
      <c r="F75" s="121">
        <f t="shared" si="18"/>
        <v>10</v>
      </c>
      <c r="G75" s="226" t="s">
        <v>22</v>
      </c>
      <c r="H75" s="123">
        <f t="shared" si="19"/>
        <v>0.15208333333333332</v>
      </c>
      <c r="I75" s="124">
        <f t="shared" si="20"/>
        <v>60</v>
      </c>
      <c r="J75" s="137">
        <f t="shared" si="21"/>
        <v>48</v>
      </c>
      <c r="K75" s="126">
        <f t="shared" si="22"/>
        <v>5</v>
      </c>
      <c r="L75" s="184">
        <v>12</v>
      </c>
      <c r="M75" s="185">
        <v>12</v>
      </c>
      <c r="N75" s="209">
        <v>12</v>
      </c>
      <c r="O75" s="209">
        <v>12</v>
      </c>
      <c r="P75" s="129">
        <v>12</v>
      </c>
      <c r="Q75" s="246">
        <v>0.15208333333333332</v>
      </c>
      <c r="R75" s="272" t="s">
        <v>163</v>
      </c>
      <c r="S75" s="131">
        <v>0.15694444444444444</v>
      </c>
      <c r="T75" s="131">
        <v>0.15833333333333333</v>
      </c>
      <c r="U75" s="132">
        <v>0.15902777777777777</v>
      </c>
      <c r="V75" s="6">
        <v>2</v>
      </c>
      <c r="W75" s="7">
        <v>2</v>
      </c>
      <c r="X75" s="7">
        <v>2</v>
      </c>
      <c r="Y75" s="7">
        <v>2</v>
      </c>
      <c r="Z75" s="133">
        <v>2</v>
      </c>
    </row>
    <row r="76" spans="2:26" ht="15" thickBot="1" x14ac:dyDescent="0.35">
      <c r="B76" s="141">
        <v>3</v>
      </c>
      <c r="C76" s="142" t="s">
        <v>106</v>
      </c>
      <c r="D76" s="143" t="s">
        <v>114</v>
      </c>
      <c r="E76" s="247">
        <v>2015</v>
      </c>
      <c r="F76" s="144">
        <f t="shared" si="18"/>
        <v>10</v>
      </c>
      <c r="G76" s="273" t="s">
        <v>22</v>
      </c>
      <c r="H76" s="146">
        <f t="shared" si="19"/>
        <v>0.15555555555555556</v>
      </c>
      <c r="I76" s="147">
        <f t="shared" si="20"/>
        <v>36</v>
      </c>
      <c r="J76" s="148">
        <f t="shared" si="21"/>
        <v>36</v>
      </c>
      <c r="K76" s="248">
        <f t="shared" si="22"/>
        <v>4</v>
      </c>
      <c r="L76" s="150">
        <v>10</v>
      </c>
      <c r="M76" s="215">
        <v>10</v>
      </c>
      <c r="N76" s="151"/>
      <c r="O76" s="216">
        <v>8</v>
      </c>
      <c r="P76" s="153">
        <v>8</v>
      </c>
      <c r="Q76" s="274">
        <v>0.15555555555555556</v>
      </c>
      <c r="R76" s="275" t="s">
        <v>163</v>
      </c>
      <c r="S76" s="155"/>
      <c r="T76" s="155">
        <v>0.1701388888888889</v>
      </c>
      <c r="U76" s="156">
        <v>0.16875000000000001</v>
      </c>
      <c r="V76" s="157">
        <v>3</v>
      </c>
      <c r="W76" s="159">
        <v>3</v>
      </c>
      <c r="X76" s="158"/>
      <c r="Y76" s="159">
        <v>4</v>
      </c>
      <c r="Z76" s="160">
        <v>4</v>
      </c>
    </row>
    <row r="77" spans="2:26" ht="15" thickTop="1" x14ac:dyDescent="0.3">
      <c r="B77" s="161">
        <v>4</v>
      </c>
      <c r="C77" s="162" t="s">
        <v>106</v>
      </c>
      <c r="D77" s="218" t="s">
        <v>128</v>
      </c>
      <c r="E77" s="219">
        <v>2015</v>
      </c>
      <c r="F77" s="164">
        <f t="shared" si="18"/>
        <v>10</v>
      </c>
      <c r="G77" s="276" t="s">
        <v>22</v>
      </c>
      <c r="H77" s="166">
        <f t="shared" si="19"/>
        <v>0.16319444444444445</v>
      </c>
      <c r="I77" s="167">
        <f t="shared" si="20"/>
        <v>36</v>
      </c>
      <c r="J77" s="168">
        <f t="shared" si="21"/>
        <v>34</v>
      </c>
      <c r="K77" s="251">
        <f t="shared" si="22"/>
        <v>5</v>
      </c>
      <c r="L77" s="56">
        <v>2</v>
      </c>
      <c r="M77" s="221">
        <v>6</v>
      </c>
      <c r="N77" s="277">
        <v>8</v>
      </c>
      <c r="O77" s="278">
        <v>10</v>
      </c>
      <c r="P77" s="173">
        <v>10</v>
      </c>
      <c r="Q77" s="174">
        <v>0.17569444444444443</v>
      </c>
      <c r="R77" s="279" t="s">
        <v>163</v>
      </c>
      <c r="S77" s="175">
        <v>0.16319444444444445</v>
      </c>
      <c r="T77" s="175">
        <v>0.16666666666666666</v>
      </c>
      <c r="U77" s="176">
        <v>0.16666666666666666</v>
      </c>
      <c r="V77" s="56">
        <v>10</v>
      </c>
      <c r="W77" s="57">
        <v>6</v>
      </c>
      <c r="X77" s="178">
        <v>4</v>
      </c>
      <c r="Y77" s="178">
        <v>3</v>
      </c>
      <c r="Z77" s="179">
        <v>3</v>
      </c>
    </row>
    <row r="78" spans="2:26" ht="14.4" x14ac:dyDescent="0.3">
      <c r="B78" s="118">
        <v>5</v>
      </c>
      <c r="C78" s="119" t="s">
        <v>106</v>
      </c>
      <c r="D78" s="225" t="s">
        <v>116</v>
      </c>
      <c r="E78" s="204">
        <v>2015</v>
      </c>
      <c r="F78" s="121">
        <f t="shared" si="18"/>
        <v>10</v>
      </c>
      <c r="G78" s="205" t="s">
        <v>14</v>
      </c>
      <c r="H78" s="123">
        <f t="shared" si="19"/>
        <v>0.15972222222222221</v>
      </c>
      <c r="I78" s="124">
        <f t="shared" si="20"/>
        <v>26</v>
      </c>
      <c r="J78" s="137">
        <f t="shared" si="21"/>
        <v>26</v>
      </c>
      <c r="K78" s="138">
        <f t="shared" si="22"/>
        <v>3</v>
      </c>
      <c r="L78" s="184">
        <v>8</v>
      </c>
      <c r="M78" s="185">
        <v>8</v>
      </c>
      <c r="N78" s="187">
        <v>10</v>
      </c>
      <c r="O78" s="4"/>
      <c r="P78" s="11"/>
      <c r="Q78" s="246">
        <v>0.15972222222222221</v>
      </c>
      <c r="R78" s="272" t="s">
        <v>163</v>
      </c>
      <c r="S78" s="131">
        <v>0.16041666666666668</v>
      </c>
      <c r="T78" s="131"/>
      <c r="U78" s="132"/>
      <c r="V78" s="6">
        <v>4</v>
      </c>
      <c r="W78" s="7">
        <v>4</v>
      </c>
      <c r="X78" s="7">
        <v>3</v>
      </c>
      <c r="Y78" s="8"/>
      <c r="Z78" s="9"/>
    </row>
    <row r="79" spans="2:26" ht="14.4" x14ac:dyDescent="0.3">
      <c r="B79" s="118">
        <v>6</v>
      </c>
      <c r="C79" s="119" t="s">
        <v>106</v>
      </c>
      <c r="D79" s="225" t="s">
        <v>135</v>
      </c>
      <c r="E79" s="204">
        <v>2015</v>
      </c>
      <c r="F79" s="121">
        <f t="shared" si="18"/>
        <v>10</v>
      </c>
      <c r="G79" s="226" t="s">
        <v>22</v>
      </c>
      <c r="H79" s="123">
        <f t="shared" si="19"/>
        <v>0.16944444444444445</v>
      </c>
      <c r="I79" s="124">
        <f t="shared" si="20"/>
        <v>27</v>
      </c>
      <c r="J79" s="137">
        <f t="shared" si="21"/>
        <v>24</v>
      </c>
      <c r="K79" s="126">
        <f t="shared" si="22"/>
        <v>5</v>
      </c>
      <c r="L79" s="1">
        <v>5</v>
      </c>
      <c r="M79" s="2">
        <v>7</v>
      </c>
      <c r="N79" s="4">
        <v>5</v>
      </c>
      <c r="O79" s="3">
        <v>3</v>
      </c>
      <c r="P79" s="11">
        <v>7</v>
      </c>
      <c r="Q79" s="246">
        <v>0.17430555555555555</v>
      </c>
      <c r="R79" s="272" t="s">
        <v>163</v>
      </c>
      <c r="S79" s="131">
        <v>0.18055555555555555</v>
      </c>
      <c r="T79" s="131">
        <v>0.18541666666666667</v>
      </c>
      <c r="U79" s="132">
        <v>0.16944444444444445</v>
      </c>
      <c r="V79" s="1">
        <v>7</v>
      </c>
      <c r="W79" s="8">
        <v>5</v>
      </c>
      <c r="X79" s="8">
        <v>7</v>
      </c>
      <c r="Y79" s="8">
        <v>9</v>
      </c>
      <c r="Z79" s="9">
        <v>5</v>
      </c>
    </row>
    <row r="80" spans="2:26" ht="14.4" x14ac:dyDescent="0.3">
      <c r="B80" s="118">
        <v>7</v>
      </c>
      <c r="C80" s="119" t="s">
        <v>106</v>
      </c>
      <c r="D80" s="225" t="s">
        <v>124</v>
      </c>
      <c r="E80" s="204">
        <v>2015</v>
      </c>
      <c r="F80" s="121">
        <f t="shared" si="18"/>
        <v>10</v>
      </c>
      <c r="G80" s="226" t="s">
        <v>22</v>
      </c>
      <c r="H80" s="123">
        <f t="shared" si="19"/>
        <v>0.17152777777777778</v>
      </c>
      <c r="I80" s="124">
        <f t="shared" si="20"/>
        <v>22</v>
      </c>
      <c r="J80" s="137">
        <f t="shared" si="21"/>
        <v>22</v>
      </c>
      <c r="K80" s="186">
        <f t="shared" si="22"/>
        <v>4</v>
      </c>
      <c r="L80" s="1">
        <v>4</v>
      </c>
      <c r="M80" s="3">
        <v>5</v>
      </c>
      <c r="N80" s="3"/>
      <c r="O80" s="4">
        <v>7</v>
      </c>
      <c r="P80" s="11">
        <v>6</v>
      </c>
      <c r="Q80" s="246">
        <v>0.17499999999999999</v>
      </c>
      <c r="R80" s="272" t="s">
        <v>163</v>
      </c>
      <c r="S80" s="131"/>
      <c r="T80" s="131">
        <v>0.17152777777777778</v>
      </c>
      <c r="U80" s="132">
        <v>0.17222222222222222</v>
      </c>
      <c r="V80" s="1">
        <v>8</v>
      </c>
      <c r="W80" s="8">
        <v>7</v>
      </c>
      <c r="X80" s="8"/>
      <c r="Y80" s="8">
        <v>5</v>
      </c>
      <c r="Z80" s="9">
        <v>6</v>
      </c>
    </row>
    <row r="81" spans="2:26" ht="14.4" x14ac:dyDescent="0.3">
      <c r="B81" s="118">
        <v>8</v>
      </c>
      <c r="C81" s="119" t="s">
        <v>106</v>
      </c>
      <c r="D81" s="225" t="s">
        <v>164</v>
      </c>
      <c r="E81" s="204">
        <v>2015</v>
      </c>
      <c r="F81" s="121">
        <f t="shared" si="18"/>
        <v>10</v>
      </c>
      <c r="G81" s="205" t="s">
        <v>14</v>
      </c>
      <c r="H81" s="123">
        <f t="shared" si="19"/>
        <v>0.17291666666666666</v>
      </c>
      <c r="I81" s="124">
        <f t="shared" si="20"/>
        <v>17</v>
      </c>
      <c r="J81" s="137">
        <f t="shared" si="21"/>
        <v>16</v>
      </c>
      <c r="K81" s="126">
        <f t="shared" si="22"/>
        <v>5</v>
      </c>
      <c r="L81" s="28">
        <v>1</v>
      </c>
      <c r="M81" s="3">
        <v>4</v>
      </c>
      <c r="N81" s="3">
        <v>6</v>
      </c>
      <c r="O81" s="3">
        <v>5</v>
      </c>
      <c r="P81" s="11">
        <v>1</v>
      </c>
      <c r="Q81" s="246">
        <v>0.17986111111111111</v>
      </c>
      <c r="R81" s="272" t="s">
        <v>163</v>
      </c>
      <c r="S81" s="131">
        <v>0.17291666666666666</v>
      </c>
      <c r="T81" s="131">
        <v>0.17916666666666667</v>
      </c>
      <c r="U81" s="132">
        <v>0.1875</v>
      </c>
      <c r="V81" s="1">
        <v>12</v>
      </c>
      <c r="W81" s="8">
        <v>8</v>
      </c>
      <c r="X81" s="8">
        <v>6</v>
      </c>
      <c r="Y81" s="8">
        <v>7</v>
      </c>
      <c r="Z81" s="9">
        <v>11</v>
      </c>
    </row>
    <row r="82" spans="2:26" ht="14.4" x14ac:dyDescent="0.3">
      <c r="B82" s="118">
        <v>9</v>
      </c>
      <c r="C82" s="119" t="s">
        <v>106</v>
      </c>
      <c r="D82" s="225" t="s">
        <v>121</v>
      </c>
      <c r="E82" s="204">
        <v>2015</v>
      </c>
      <c r="F82" s="121">
        <f t="shared" si="18"/>
        <v>10</v>
      </c>
      <c r="G82" s="255" t="s">
        <v>17</v>
      </c>
      <c r="H82" s="123">
        <f t="shared" si="19"/>
        <v>0.16944444444444445</v>
      </c>
      <c r="I82" s="124">
        <f t="shared" si="20"/>
        <v>13</v>
      </c>
      <c r="J82" s="137">
        <f t="shared" si="21"/>
        <v>13</v>
      </c>
      <c r="K82" s="138">
        <f t="shared" si="22"/>
        <v>2</v>
      </c>
      <c r="L82" s="1">
        <v>6</v>
      </c>
      <c r="M82" s="13"/>
      <c r="N82" s="3">
        <v>7</v>
      </c>
      <c r="O82" s="3"/>
      <c r="P82" s="11"/>
      <c r="Q82" s="246">
        <v>0.1701388888888889</v>
      </c>
      <c r="R82" s="131"/>
      <c r="S82" s="131">
        <v>0.16944444444444445</v>
      </c>
      <c r="T82" s="131"/>
      <c r="U82" s="132"/>
      <c r="V82" s="1">
        <v>6</v>
      </c>
      <c r="W82" s="8"/>
      <c r="X82" s="8">
        <v>5</v>
      </c>
      <c r="Y82" s="8"/>
      <c r="Z82" s="9"/>
    </row>
    <row r="83" spans="2:26" ht="14.4" x14ac:dyDescent="0.3">
      <c r="B83" s="118">
        <v>10</v>
      </c>
      <c r="C83" s="119" t="s">
        <v>106</v>
      </c>
      <c r="D83" s="225" t="s">
        <v>130</v>
      </c>
      <c r="E83" s="204">
        <v>2015</v>
      </c>
      <c r="F83" s="121">
        <f t="shared" si="18"/>
        <v>10</v>
      </c>
      <c r="G83" s="226" t="s">
        <v>22</v>
      </c>
      <c r="H83" s="123">
        <f t="shared" si="19"/>
        <v>0.1763888888888889</v>
      </c>
      <c r="I83" s="124">
        <f t="shared" si="20"/>
        <v>11</v>
      </c>
      <c r="J83" s="137">
        <f t="shared" si="21"/>
        <v>11</v>
      </c>
      <c r="K83" s="138">
        <f t="shared" si="22"/>
        <v>3</v>
      </c>
      <c r="L83" s="1">
        <v>1</v>
      </c>
      <c r="M83" s="3"/>
      <c r="N83" s="3"/>
      <c r="O83" s="3">
        <v>6</v>
      </c>
      <c r="P83" s="11">
        <v>4</v>
      </c>
      <c r="Q83" s="246">
        <v>0.1763888888888889</v>
      </c>
      <c r="R83" s="131"/>
      <c r="S83" s="131"/>
      <c r="T83" s="131">
        <v>0.17777777777777778</v>
      </c>
      <c r="U83" s="132">
        <v>0.17986111111111111</v>
      </c>
      <c r="V83" s="1">
        <v>11</v>
      </c>
      <c r="W83" s="8"/>
      <c r="X83" s="8"/>
      <c r="Y83" s="8">
        <v>6</v>
      </c>
      <c r="Z83" s="9">
        <v>8</v>
      </c>
    </row>
    <row r="84" spans="2:26" ht="14.4" x14ac:dyDescent="0.3">
      <c r="B84" s="118">
        <v>11</v>
      </c>
      <c r="C84" s="119" t="s">
        <v>106</v>
      </c>
      <c r="D84" s="225" t="s">
        <v>166</v>
      </c>
      <c r="E84" s="204">
        <v>2016</v>
      </c>
      <c r="F84" s="134">
        <f t="shared" si="18"/>
        <v>9</v>
      </c>
      <c r="G84" s="226" t="s">
        <v>22</v>
      </c>
      <c r="H84" s="123">
        <f t="shared" si="19"/>
        <v>0.18333333333333332</v>
      </c>
      <c r="I84" s="124">
        <f t="shared" si="20"/>
        <v>8</v>
      </c>
      <c r="J84" s="137">
        <f t="shared" si="21"/>
        <v>8</v>
      </c>
      <c r="K84" s="138">
        <f t="shared" si="22"/>
        <v>3</v>
      </c>
      <c r="L84" s="28"/>
      <c r="M84" s="3">
        <v>1</v>
      </c>
      <c r="N84" s="4"/>
      <c r="O84" s="3">
        <v>4</v>
      </c>
      <c r="P84" s="11">
        <v>3</v>
      </c>
      <c r="Q84" s="130"/>
      <c r="R84" s="272" t="s">
        <v>163</v>
      </c>
      <c r="S84" s="131"/>
      <c r="T84" s="131">
        <v>0.18333333333333332</v>
      </c>
      <c r="U84" s="132">
        <v>0.18472222222222223</v>
      </c>
      <c r="V84" s="1"/>
      <c r="W84" s="8">
        <v>11</v>
      </c>
      <c r="X84" s="8"/>
      <c r="Y84" s="8">
        <v>8</v>
      </c>
      <c r="Z84" s="9">
        <v>9</v>
      </c>
    </row>
    <row r="85" spans="2:26" ht="14.4" x14ac:dyDescent="0.3">
      <c r="B85" s="118">
        <v>12</v>
      </c>
      <c r="C85" s="119" t="s">
        <v>106</v>
      </c>
      <c r="D85" s="225" t="s">
        <v>132</v>
      </c>
      <c r="E85" s="204">
        <v>2015</v>
      </c>
      <c r="F85" s="121">
        <f t="shared" si="18"/>
        <v>10</v>
      </c>
      <c r="G85" s="226" t="s">
        <v>22</v>
      </c>
      <c r="H85" s="123">
        <f t="shared" si="19"/>
        <v>0.18611111111111112</v>
      </c>
      <c r="I85" s="124">
        <f t="shared" si="20"/>
        <v>9</v>
      </c>
      <c r="J85" s="137">
        <f t="shared" si="21"/>
        <v>8</v>
      </c>
      <c r="K85" s="126">
        <f t="shared" si="22"/>
        <v>5</v>
      </c>
      <c r="L85" s="28">
        <v>1</v>
      </c>
      <c r="M85" s="3">
        <v>1</v>
      </c>
      <c r="N85" s="3">
        <v>4</v>
      </c>
      <c r="O85" s="3">
        <v>1</v>
      </c>
      <c r="P85" s="11">
        <v>2</v>
      </c>
      <c r="Q85" s="130">
        <v>0.19444444444444445</v>
      </c>
      <c r="R85" s="272" t="s">
        <v>163</v>
      </c>
      <c r="S85" s="131">
        <v>0.2</v>
      </c>
      <c r="T85" s="131">
        <v>0.18958333333333333</v>
      </c>
      <c r="U85" s="132">
        <v>0.18611111111111112</v>
      </c>
      <c r="V85" s="1">
        <v>14</v>
      </c>
      <c r="W85" s="8">
        <v>13</v>
      </c>
      <c r="X85" s="8">
        <v>8</v>
      </c>
      <c r="Y85" s="8">
        <v>11</v>
      </c>
      <c r="Z85" s="9">
        <v>10</v>
      </c>
    </row>
    <row r="86" spans="2:26" ht="14.4" x14ac:dyDescent="0.3">
      <c r="B86" s="118">
        <v>13</v>
      </c>
      <c r="C86" s="119" t="s">
        <v>106</v>
      </c>
      <c r="D86" s="225" t="s">
        <v>118</v>
      </c>
      <c r="E86" s="204">
        <v>2015</v>
      </c>
      <c r="F86" s="121">
        <f t="shared" si="18"/>
        <v>10</v>
      </c>
      <c r="G86" s="255" t="s">
        <v>17</v>
      </c>
      <c r="H86" s="123">
        <f t="shared" si="19"/>
        <v>0.16805555555555557</v>
      </c>
      <c r="I86" s="124">
        <f t="shared" si="20"/>
        <v>7</v>
      </c>
      <c r="J86" s="137">
        <f t="shared" si="21"/>
        <v>7</v>
      </c>
      <c r="K86" s="138">
        <f t="shared" si="22"/>
        <v>1</v>
      </c>
      <c r="L86" s="1">
        <v>7</v>
      </c>
      <c r="M86" s="3"/>
      <c r="N86" s="3"/>
      <c r="O86" s="3"/>
      <c r="P86" s="11"/>
      <c r="Q86" s="257">
        <v>0.16805555555555557</v>
      </c>
      <c r="R86" s="131"/>
      <c r="S86" s="131"/>
      <c r="T86" s="131"/>
      <c r="U86" s="132"/>
      <c r="V86" s="1">
        <v>5</v>
      </c>
      <c r="W86" s="8"/>
      <c r="X86" s="8"/>
      <c r="Y86" s="8"/>
      <c r="Z86" s="9"/>
    </row>
    <row r="87" spans="2:26" ht="14.4" x14ac:dyDescent="0.3">
      <c r="B87" s="118">
        <v>14</v>
      </c>
      <c r="C87" s="119" t="s">
        <v>106</v>
      </c>
      <c r="D87" s="223" t="s">
        <v>220</v>
      </c>
      <c r="E87" s="207">
        <v>2016</v>
      </c>
      <c r="F87" s="121">
        <f t="shared" si="18"/>
        <v>9</v>
      </c>
      <c r="G87" s="226" t="s">
        <v>22</v>
      </c>
      <c r="H87" s="123">
        <f t="shared" si="19"/>
        <v>0.17777777777777778</v>
      </c>
      <c r="I87" s="124">
        <f t="shared" si="20"/>
        <v>7</v>
      </c>
      <c r="J87" s="137">
        <f t="shared" si="21"/>
        <v>7</v>
      </c>
      <c r="K87" s="138">
        <f t="shared" si="22"/>
        <v>2</v>
      </c>
      <c r="L87" s="1"/>
      <c r="M87" s="3"/>
      <c r="N87" s="4"/>
      <c r="O87" s="4">
        <v>2</v>
      </c>
      <c r="P87" s="11">
        <v>5</v>
      </c>
      <c r="Q87" s="130"/>
      <c r="R87" s="131"/>
      <c r="S87" s="131"/>
      <c r="T87" s="131">
        <v>0.18680555555555556</v>
      </c>
      <c r="U87" s="132">
        <v>0.17777777777777778</v>
      </c>
      <c r="V87" s="1"/>
      <c r="W87" s="8"/>
      <c r="X87" s="8"/>
      <c r="Y87" s="8">
        <v>10</v>
      </c>
      <c r="Z87" s="9">
        <v>7</v>
      </c>
    </row>
    <row r="88" spans="2:26" ht="14.4" x14ac:dyDescent="0.3">
      <c r="B88" s="118">
        <v>15</v>
      </c>
      <c r="C88" s="119" t="s">
        <v>106</v>
      </c>
      <c r="D88" s="223" t="s">
        <v>126</v>
      </c>
      <c r="E88" s="207">
        <v>2015</v>
      </c>
      <c r="F88" s="121">
        <f t="shared" si="18"/>
        <v>10</v>
      </c>
      <c r="G88" s="188" t="s">
        <v>28</v>
      </c>
      <c r="H88" s="123">
        <f t="shared" si="19"/>
        <v>0.17569444444444443</v>
      </c>
      <c r="I88" s="124">
        <f t="shared" si="20"/>
        <v>5</v>
      </c>
      <c r="J88" s="137">
        <f t="shared" si="21"/>
        <v>5</v>
      </c>
      <c r="K88" s="138">
        <f t="shared" si="22"/>
        <v>2</v>
      </c>
      <c r="L88" s="1">
        <v>3</v>
      </c>
      <c r="M88" s="3">
        <v>2</v>
      </c>
      <c r="N88" s="4"/>
      <c r="O88" s="4"/>
      <c r="P88" s="11"/>
      <c r="Q88" s="130">
        <v>0.17569444444444443</v>
      </c>
      <c r="R88" s="272" t="s">
        <v>163</v>
      </c>
      <c r="S88" s="131"/>
      <c r="T88" s="131"/>
      <c r="U88" s="132"/>
      <c r="V88" s="1">
        <v>9</v>
      </c>
      <c r="W88" s="8">
        <v>10</v>
      </c>
      <c r="X88" s="8"/>
      <c r="Y88" s="8"/>
      <c r="Z88" s="9"/>
    </row>
    <row r="89" spans="2:26" ht="14.4" x14ac:dyDescent="0.3">
      <c r="B89" s="118">
        <v>16</v>
      </c>
      <c r="C89" s="119" t="s">
        <v>106</v>
      </c>
      <c r="D89" s="225" t="s">
        <v>165</v>
      </c>
      <c r="E89" s="204">
        <v>2015</v>
      </c>
      <c r="F89" s="134">
        <f t="shared" si="18"/>
        <v>10</v>
      </c>
      <c r="G89" s="226" t="s">
        <v>22</v>
      </c>
      <c r="H89" s="123">
        <f t="shared" si="19"/>
        <v>0</v>
      </c>
      <c r="I89" s="124">
        <f t="shared" si="20"/>
        <v>3</v>
      </c>
      <c r="J89" s="137">
        <f t="shared" si="21"/>
        <v>3</v>
      </c>
      <c r="K89" s="138">
        <f t="shared" si="22"/>
        <v>1</v>
      </c>
      <c r="L89" s="1"/>
      <c r="M89" s="3">
        <v>3</v>
      </c>
      <c r="N89" s="4"/>
      <c r="O89" s="4"/>
      <c r="P89" s="11"/>
      <c r="Q89" s="130"/>
      <c r="R89" s="272" t="s">
        <v>163</v>
      </c>
      <c r="S89" s="131"/>
      <c r="T89" s="131"/>
      <c r="U89" s="132"/>
      <c r="V89" s="1"/>
      <c r="W89" s="8">
        <v>9</v>
      </c>
      <c r="X89" s="8"/>
      <c r="Y89" s="8"/>
      <c r="Z89" s="9"/>
    </row>
    <row r="90" spans="2:26" ht="14.4" x14ac:dyDescent="0.3">
      <c r="B90" s="118">
        <v>17</v>
      </c>
      <c r="C90" s="119" t="s">
        <v>106</v>
      </c>
      <c r="D90" s="225" t="s">
        <v>197</v>
      </c>
      <c r="E90" s="204">
        <v>2015</v>
      </c>
      <c r="F90" s="134">
        <f t="shared" si="18"/>
        <v>10</v>
      </c>
      <c r="G90" s="205" t="s">
        <v>14</v>
      </c>
      <c r="H90" s="123">
        <f t="shared" si="19"/>
        <v>0.26250000000000001</v>
      </c>
      <c r="I90" s="124">
        <f t="shared" si="20"/>
        <v>3</v>
      </c>
      <c r="J90" s="137">
        <f t="shared" si="21"/>
        <v>3</v>
      </c>
      <c r="K90" s="138">
        <f t="shared" si="22"/>
        <v>1</v>
      </c>
      <c r="L90" s="1"/>
      <c r="M90" s="3"/>
      <c r="N90" s="3">
        <v>3</v>
      </c>
      <c r="O90" s="3"/>
      <c r="P90" s="11"/>
      <c r="Q90" s="130"/>
      <c r="R90" s="131"/>
      <c r="S90" s="131">
        <v>0.26250000000000001</v>
      </c>
      <c r="T90" s="131"/>
      <c r="U90" s="132"/>
      <c r="V90" s="1"/>
      <c r="W90" s="8"/>
      <c r="X90" s="8">
        <v>9</v>
      </c>
      <c r="Y90" s="8"/>
      <c r="Z90" s="9"/>
    </row>
    <row r="91" spans="2:26" ht="14.4" x14ac:dyDescent="0.3">
      <c r="B91" s="118">
        <v>18</v>
      </c>
      <c r="C91" s="119" t="s">
        <v>106</v>
      </c>
      <c r="D91" s="280" t="s">
        <v>131</v>
      </c>
      <c r="E91" s="204">
        <v>2015</v>
      </c>
      <c r="F91" s="121">
        <f t="shared" si="18"/>
        <v>10</v>
      </c>
      <c r="G91" s="226" t="s">
        <v>22</v>
      </c>
      <c r="H91" s="123">
        <f t="shared" si="19"/>
        <v>0.19097222222222221</v>
      </c>
      <c r="I91" s="124">
        <f t="shared" si="20"/>
        <v>2</v>
      </c>
      <c r="J91" s="137">
        <f t="shared" si="21"/>
        <v>2</v>
      </c>
      <c r="K91" s="138">
        <f t="shared" si="22"/>
        <v>2</v>
      </c>
      <c r="L91" s="1">
        <v>1</v>
      </c>
      <c r="M91" s="4">
        <v>1</v>
      </c>
      <c r="N91" s="3"/>
      <c r="O91" s="4"/>
      <c r="P91" s="11"/>
      <c r="Q91" s="246">
        <v>0.19097222222222221</v>
      </c>
      <c r="R91" s="272" t="s">
        <v>163</v>
      </c>
      <c r="S91" s="131"/>
      <c r="T91" s="131"/>
      <c r="U91" s="132"/>
      <c r="V91" s="1">
        <v>13</v>
      </c>
      <c r="W91" s="8">
        <v>12</v>
      </c>
      <c r="X91" s="8"/>
      <c r="Y91" s="8"/>
      <c r="Z91" s="9"/>
    </row>
    <row r="92" spans="2:26" ht="14.4" x14ac:dyDescent="0.3">
      <c r="B92" s="118">
        <v>19</v>
      </c>
      <c r="C92" s="119" t="s">
        <v>106</v>
      </c>
      <c r="D92" s="225" t="s">
        <v>133</v>
      </c>
      <c r="E92" s="204">
        <v>2015</v>
      </c>
      <c r="F92" s="121">
        <f t="shared" si="18"/>
        <v>10</v>
      </c>
      <c r="G92" s="226" t="s">
        <v>22</v>
      </c>
      <c r="H92" s="123">
        <f t="shared" si="19"/>
        <v>0.20972222222222223</v>
      </c>
      <c r="I92" s="124">
        <f t="shared" si="20"/>
        <v>2</v>
      </c>
      <c r="J92" s="137">
        <f t="shared" si="21"/>
        <v>2</v>
      </c>
      <c r="K92" s="138">
        <f t="shared" si="22"/>
        <v>2</v>
      </c>
      <c r="L92" s="1">
        <v>1</v>
      </c>
      <c r="M92" s="4">
        <v>1</v>
      </c>
      <c r="N92" s="3"/>
      <c r="O92" s="4"/>
      <c r="P92" s="11"/>
      <c r="Q92" s="246">
        <v>0.20972222222222223</v>
      </c>
      <c r="R92" s="272" t="s">
        <v>163</v>
      </c>
      <c r="S92" s="131"/>
      <c r="T92" s="131"/>
      <c r="U92" s="132"/>
      <c r="V92" s="1">
        <v>15</v>
      </c>
      <c r="W92" s="8">
        <v>14</v>
      </c>
      <c r="X92" s="8"/>
      <c r="Y92" s="8"/>
      <c r="Z92" s="9"/>
    </row>
    <row r="93" spans="2:26" ht="15" thickBot="1" x14ac:dyDescent="0.35">
      <c r="B93" s="281">
        <v>19</v>
      </c>
      <c r="C93" s="282"/>
      <c r="D93" s="282"/>
      <c r="E93" s="282"/>
      <c r="F93" s="282"/>
      <c r="G93" s="283">
        <f>SUM(L93:P93)/5</f>
        <v>12</v>
      </c>
      <c r="H93" s="282"/>
      <c r="I93" s="284"/>
      <c r="J93" s="285"/>
      <c r="K93" s="286"/>
      <c r="L93" s="287">
        <f t="shared" ref="L93:Q93" si="23">COUNTIF(L74:L92,"&gt;-1")</f>
        <v>15</v>
      </c>
      <c r="M93" s="288">
        <f t="shared" si="23"/>
        <v>14</v>
      </c>
      <c r="N93" s="288">
        <f t="shared" si="23"/>
        <v>9</v>
      </c>
      <c r="O93" s="288">
        <f t="shared" si="23"/>
        <v>11</v>
      </c>
      <c r="P93" s="289">
        <f t="shared" si="23"/>
        <v>11</v>
      </c>
      <c r="Q93" s="290">
        <f t="shared" si="23"/>
        <v>15</v>
      </c>
      <c r="R93" s="291">
        <v>14</v>
      </c>
      <c r="S93" s="291">
        <f>COUNTIF(S74:S92,"&gt;-1")</f>
        <v>9</v>
      </c>
      <c r="T93" s="291">
        <f>COUNTIF(T74:T92,"&gt;-1")</f>
        <v>11</v>
      </c>
      <c r="U93" s="292">
        <f>COUNTIF(U74:U92,"&gt;-1")</f>
        <v>11</v>
      </c>
      <c r="V93" s="293"/>
      <c r="W93" s="294"/>
      <c r="X93" s="294"/>
      <c r="Y93" s="294"/>
      <c r="Z93" s="295"/>
    </row>
    <row r="94" spans="2:26" ht="16.2" thickBot="1" x14ac:dyDescent="0.35">
      <c r="B94" s="118"/>
      <c r="C94" s="3" t="s">
        <v>2</v>
      </c>
      <c r="D94" s="296" t="s">
        <v>3</v>
      </c>
      <c r="E94" s="389" t="s">
        <v>137</v>
      </c>
      <c r="F94" s="389"/>
      <c r="G94" s="297" t="s">
        <v>5</v>
      </c>
      <c r="H94" s="389" t="s">
        <v>6</v>
      </c>
      <c r="I94" s="388"/>
      <c r="J94" s="298" t="s">
        <v>163</v>
      </c>
      <c r="K94" s="299" t="s">
        <v>163</v>
      </c>
      <c r="L94" s="94" t="s">
        <v>241</v>
      </c>
      <c r="M94" s="94"/>
      <c r="N94" s="94"/>
      <c r="O94" s="95"/>
      <c r="P94" s="94"/>
      <c r="Q94" s="96" t="s">
        <v>242</v>
      </c>
      <c r="R94" s="97"/>
      <c r="S94" s="98"/>
      <c r="T94" s="98"/>
      <c r="U94" s="99"/>
      <c r="V94" s="100" t="s">
        <v>243</v>
      </c>
      <c r="W94" s="101"/>
      <c r="X94" s="101"/>
      <c r="Y94" s="101"/>
      <c r="Z94" s="102"/>
    </row>
    <row r="95" spans="2:26" ht="14.4" x14ac:dyDescent="0.3">
      <c r="B95" s="103" t="s">
        <v>138</v>
      </c>
      <c r="C95" s="104" t="s">
        <v>139</v>
      </c>
      <c r="D95" s="104" t="s">
        <v>140</v>
      </c>
      <c r="E95" s="104" t="s">
        <v>8</v>
      </c>
      <c r="F95" s="104" t="s">
        <v>141</v>
      </c>
      <c r="G95" s="104" t="s">
        <v>142</v>
      </c>
      <c r="H95" s="104" t="s">
        <v>143</v>
      </c>
      <c r="I95" s="105" t="s">
        <v>173</v>
      </c>
      <c r="J95" s="106" t="s">
        <v>174</v>
      </c>
      <c r="K95" s="107" t="s">
        <v>162</v>
      </c>
      <c r="L95" s="108" t="s">
        <v>175</v>
      </c>
      <c r="M95" s="104" t="s">
        <v>176</v>
      </c>
      <c r="N95" s="104" t="s">
        <v>177</v>
      </c>
      <c r="O95" s="104" t="s">
        <v>178</v>
      </c>
      <c r="P95" s="109" t="s">
        <v>179</v>
      </c>
      <c r="Q95" s="110" t="s">
        <v>180</v>
      </c>
      <c r="R95" s="111" t="s">
        <v>144</v>
      </c>
      <c r="S95" s="112" t="s">
        <v>181</v>
      </c>
      <c r="T95" s="113" t="s">
        <v>182</v>
      </c>
      <c r="U95" s="114" t="s">
        <v>183</v>
      </c>
      <c r="V95" s="115" t="s">
        <v>184</v>
      </c>
      <c r="W95" s="116" t="s">
        <v>185</v>
      </c>
      <c r="X95" s="116" t="s">
        <v>186</v>
      </c>
      <c r="Y95" s="116" t="s">
        <v>187</v>
      </c>
      <c r="Z95" s="117" t="s">
        <v>188</v>
      </c>
    </row>
    <row r="96" spans="2:26" ht="14.4" x14ac:dyDescent="0.3">
      <c r="B96" s="118">
        <v>1</v>
      </c>
      <c r="C96" s="119" t="s">
        <v>2</v>
      </c>
      <c r="D96" s="120" t="s">
        <v>11</v>
      </c>
      <c r="E96" s="204">
        <v>2013</v>
      </c>
      <c r="F96" s="121">
        <f t="shared" ref="F96:F118" si="24">SUM(2025-E96)</f>
        <v>12</v>
      </c>
      <c r="G96" s="238" t="s">
        <v>12</v>
      </c>
      <c r="H96" s="136">
        <f t="shared" ref="H96:H118" si="25">MIN(Q96:U96)</f>
        <v>0.14722222222222223</v>
      </c>
      <c r="I96" s="124">
        <f t="shared" ref="I96:I118" si="26">SUM(L96:P96)</f>
        <v>60</v>
      </c>
      <c r="J96" s="125">
        <f t="shared" ref="J96:J118" si="27">IF(COUNTIF(L96:P96,"&gt;=0")&lt;4,SUM(L96:P96),SUM(LARGE(L96:P96,1),LARGE(L96:P96,2),LARGE(L96:P96,3),LARGE(L96:P96,4)))</f>
        <v>60</v>
      </c>
      <c r="K96" s="186">
        <f t="shared" ref="K96:K118" si="28">COUNTIF(L96:P96,"&gt;0")</f>
        <v>4</v>
      </c>
      <c r="L96" s="54">
        <v>15</v>
      </c>
      <c r="M96" s="4"/>
      <c r="N96" s="128">
        <v>15</v>
      </c>
      <c r="O96" s="128">
        <v>15</v>
      </c>
      <c r="P96" s="140">
        <v>15</v>
      </c>
      <c r="Q96" s="246">
        <v>0.14930555555555555</v>
      </c>
      <c r="R96" s="131"/>
      <c r="S96" s="131">
        <v>0.15138888888888888</v>
      </c>
      <c r="T96" s="131">
        <v>0.15069444444444444</v>
      </c>
      <c r="U96" s="132">
        <v>0.14722222222222223</v>
      </c>
      <c r="V96" s="6">
        <v>1</v>
      </c>
      <c r="W96" s="8"/>
      <c r="X96" s="7">
        <v>1</v>
      </c>
      <c r="Y96" s="7">
        <v>1</v>
      </c>
      <c r="Z96" s="133">
        <v>1</v>
      </c>
    </row>
    <row r="97" spans="2:26" ht="14.4" x14ac:dyDescent="0.3">
      <c r="B97" s="118">
        <v>2</v>
      </c>
      <c r="C97" s="119" t="s">
        <v>2</v>
      </c>
      <c r="D97" s="120" t="s">
        <v>15</v>
      </c>
      <c r="E97" s="204">
        <v>2014</v>
      </c>
      <c r="F97" s="121">
        <f t="shared" si="24"/>
        <v>11</v>
      </c>
      <c r="G97" s="205" t="s">
        <v>14</v>
      </c>
      <c r="H97" s="123">
        <f t="shared" si="25"/>
        <v>0.14791666666666667</v>
      </c>
      <c r="I97" s="124">
        <f t="shared" si="26"/>
        <v>60</v>
      </c>
      <c r="J97" s="137">
        <f t="shared" si="27"/>
        <v>48</v>
      </c>
      <c r="K97" s="126">
        <f t="shared" si="28"/>
        <v>5</v>
      </c>
      <c r="L97" s="184">
        <v>12</v>
      </c>
      <c r="M97" s="185">
        <v>12</v>
      </c>
      <c r="N97" s="187">
        <v>12</v>
      </c>
      <c r="O97" s="187">
        <v>12</v>
      </c>
      <c r="P97" s="129">
        <v>12</v>
      </c>
      <c r="Q97" s="246">
        <v>0.15208333333333332</v>
      </c>
      <c r="R97" s="131">
        <v>0.15763888888888888</v>
      </c>
      <c r="S97" s="131">
        <v>0.15208333333333332</v>
      </c>
      <c r="T97" s="131">
        <v>0.15347222222222223</v>
      </c>
      <c r="U97" s="132">
        <v>0.14791666666666667</v>
      </c>
      <c r="V97" s="6">
        <v>2</v>
      </c>
      <c r="W97" s="7">
        <v>2</v>
      </c>
      <c r="X97" s="7">
        <v>2</v>
      </c>
      <c r="Y97" s="7">
        <v>2</v>
      </c>
      <c r="Z97" s="133">
        <v>2</v>
      </c>
    </row>
    <row r="98" spans="2:26" ht="15" thickBot="1" x14ac:dyDescent="0.35">
      <c r="B98" s="141">
        <v>3</v>
      </c>
      <c r="C98" s="142" t="s">
        <v>2</v>
      </c>
      <c r="D98" s="143" t="s">
        <v>167</v>
      </c>
      <c r="E98" s="300">
        <v>2013</v>
      </c>
      <c r="F98" s="301">
        <f t="shared" si="24"/>
        <v>12</v>
      </c>
      <c r="G98" s="302" t="s">
        <v>17</v>
      </c>
      <c r="H98" s="146">
        <f t="shared" si="25"/>
        <v>0.14861111111111111</v>
      </c>
      <c r="I98" s="147">
        <f t="shared" si="26"/>
        <v>45</v>
      </c>
      <c r="J98" s="148">
        <f t="shared" si="27"/>
        <v>45</v>
      </c>
      <c r="K98" s="248">
        <f t="shared" si="28"/>
        <v>4</v>
      </c>
      <c r="L98" s="303"/>
      <c r="M98" s="304">
        <v>15</v>
      </c>
      <c r="N98" s="215">
        <v>10</v>
      </c>
      <c r="O98" s="305">
        <v>10</v>
      </c>
      <c r="P98" s="306">
        <v>10</v>
      </c>
      <c r="Q98" s="307"/>
      <c r="R98" s="155">
        <v>0.15694444444444444</v>
      </c>
      <c r="S98" s="308">
        <v>0.15694444444444444</v>
      </c>
      <c r="T98" s="308">
        <v>0.15555555555555556</v>
      </c>
      <c r="U98" s="156">
        <v>0.14861111111111111</v>
      </c>
      <c r="V98" s="309"/>
      <c r="W98" s="159">
        <v>1</v>
      </c>
      <c r="X98" s="159">
        <v>3</v>
      </c>
      <c r="Y98" s="159">
        <v>3</v>
      </c>
      <c r="Z98" s="160">
        <v>3</v>
      </c>
    </row>
    <row r="99" spans="2:26" ht="15" thickTop="1" x14ac:dyDescent="0.3">
      <c r="B99" s="161">
        <v>4</v>
      </c>
      <c r="C99" s="162" t="s">
        <v>2</v>
      </c>
      <c r="D99" s="310" t="s">
        <v>21</v>
      </c>
      <c r="E99" s="311">
        <v>2014</v>
      </c>
      <c r="F99" s="164">
        <f t="shared" si="24"/>
        <v>11</v>
      </c>
      <c r="G99" s="276" t="s">
        <v>22</v>
      </c>
      <c r="H99" s="166">
        <f t="shared" si="25"/>
        <v>0.15763888888888888</v>
      </c>
      <c r="I99" s="167">
        <f t="shared" si="26"/>
        <v>42</v>
      </c>
      <c r="J99" s="168">
        <f t="shared" si="27"/>
        <v>34</v>
      </c>
      <c r="K99" s="251">
        <f t="shared" si="28"/>
        <v>5</v>
      </c>
      <c r="L99" s="170">
        <v>8</v>
      </c>
      <c r="M99" s="171">
        <v>10</v>
      </c>
      <c r="N99" s="171">
        <v>8</v>
      </c>
      <c r="O99" s="278">
        <v>8</v>
      </c>
      <c r="P99" s="173">
        <v>8</v>
      </c>
      <c r="Q99" s="312">
        <v>0.1673611111111111</v>
      </c>
      <c r="R99" s="175">
        <v>0.16319444444444445</v>
      </c>
      <c r="S99" s="175">
        <v>0.15833333333333333</v>
      </c>
      <c r="T99" s="175">
        <v>0.16180555555555556</v>
      </c>
      <c r="U99" s="176">
        <v>0.15763888888888888</v>
      </c>
      <c r="V99" s="177">
        <v>4</v>
      </c>
      <c r="W99" s="178">
        <v>3</v>
      </c>
      <c r="X99" s="178">
        <v>4</v>
      </c>
      <c r="Y99" s="178">
        <v>4</v>
      </c>
      <c r="Z99" s="179">
        <v>4</v>
      </c>
    </row>
    <row r="100" spans="2:26" ht="14.4" x14ac:dyDescent="0.3">
      <c r="B100" s="118">
        <v>5</v>
      </c>
      <c r="C100" s="119" t="s">
        <v>2</v>
      </c>
      <c r="D100" s="280" t="s">
        <v>26</v>
      </c>
      <c r="E100" s="204">
        <v>2013</v>
      </c>
      <c r="F100" s="121">
        <f t="shared" si="24"/>
        <v>12</v>
      </c>
      <c r="G100" s="226" t="s">
        <v>22</v>
      </c>
      <c r="H100" s="123">
        <f t="shared" si="25"/>
        <v>0.16319444444444445</v>
      </c>
      <c r="I100" s="124">
        <f t="shared" si="26"/>
        <v>28</v>
      </c>
      <c r="J100" s="137">
        <f t="shared" si="27"/>
        <v>28</v>
      </c>
      <c r="K100" s="186">
        <f t="shared" si="28"/>
        <v>4</v>
      </c>
      <c r="L100" s="1">
        <v>6</v>
      </c>
      <c r="M100" s="185">
        <v>8</v>
      </c>
      <c r="N100" s="2">
        <v>7</v>
      </c>
      <c r="O100" s="3"/>
      <c r="P100" s="11">
        <v>7</v>
      </c>
      <c r="Q100" s="246">
        <v>0.16875000000000001</v>
      </c>
      <c r="R100" s="131">
        <v>0.17222222222222222</v>
      </c>
      <c r="S100" s="131">
        <v>0.16597222222222222</v>
      </c>
      <c r="T100" s="131"/>
      <c r="U100" s="132">
        <v>0.16319444444444445</v>
      </c>
      <c r="V100" s="1">
        <v>6</v>
      </c>
      <c r="W100" s="7">
        <v>4</v>
      </c>
      <c r="X100" s="8">
        <v>5</v>
      </c>
      <c r="Y100" s="8"/>
      <c r="Z100" s="9">
        <v>5</v>
      </c>
    </row>
    <row r="101" spans="2:26" ht="14.4" x14ac:dyDescent="0.3">
      <c r="B101" s="118">
        <v>6</v>
      </c>
      <c r="C101" s="119" t="s">
        <v>2</v>
      </c>
      <c r="D101" s="225" t="s">
        <v>35</v>
      </c>
      <c r="E101" s="204">
        <v>2013</v>
      </c>
      <c r="F101" s="121">
        <f t="shared" si="24"/>
        <v>12</v>
      </c>
      <c r="G101" s="226" t="s">
        <v>22</v>
      </c>
      <c r="H101" s="123">
        <f t="shared" si="25"/>
        <v>0.1673611111111111</v>
      </c>
      <c r="I101" s="124">
        <f t="shared" si="26"/>
        <v>27</v>
      </c>
      <c r="J101" s="137">
        <f t="shared" si="27"/>
        <v>25</v>
      </c>
      <c r="K101" s="126">
        <f t="shared" si="28"/>
        <v>5</v>
      </c>
      <c r="L101" s="1">
        <v>2</v>
      </c>
      <c r="M101" s="2">
        <v>7</v>
      </c>
      <c r="N101" s="2">
        <v>6</v>
      </c>
      <c r="O101" s="3">
        <v>6</v>
      </c>
      <c r="P101" s="11">
        <v>6</v>
      </c>
      <c r="Q101" s="246">
        <v>0.17777777777777778</v>
      </c>
      <c r="R101" s="131">
        <v>0.1736111111111111</v>
      </c>
      <c r="S101" s="131">
        <v>0.17083333333333334</v>
      </c>
      <c r="T101" s="131">
        <v>0.16805555555555557</v>
      </c>
      <c r="U101" s="132">
        <v>0.1673611111111111</v>
      </c>
      <c r="V101" s="1">
        <v>10</v>
      </c>
      <c r="W101" s="8">
        <v>5</v>
      </c>
      <c r="X101" s="8">
        <v>6</v>
      </c>
      <c r="Y101" s="8">
        <v>6</v>
      </c>
      <c r="Z101" s="9">
        <v>6</v>
      </c>
    </row>
    <row r="102" spans="2:26" ht="14.4" x14ac:dyDescent="0.3">
      <c r="B102" s="118">
        <v>7</v>
      </c>
      <c r="C102" s="119" t="s">
        <v>2</v>
      </c>
      <c r="D102" s="313" t="s">
        <v>29</v>
      </c>
      <c r="E102" s="204">
        <v>2014</v>
      </c>
      <c r="F102" s="121">
        <f t="shared" si="24"/>
        <v>11</v>
      </c>
      <c r="G102" s="188" t="s">
        <v>28</v>
      </c>
      <c r="H102" s="123">
        <f t="shared" si="25"/>
        <v>0.1701388888888889</v>
      </c>
      <c r="I102" s="124">
        <f t="shared" si="26"/>
        <v>24</v>
      </c>
      <c r="J102" s="137">
        <f t="shared" si="27"/>
        <v>20</v>
      </c>
      <c r="K102" s="126">
        <f t="shared" si="28"/>
        <v>5</v>
      </c>
      <c r="L102" s="1">
        <v>5</v>
      </c>
      <c r="M102" s="4">
        <v>6</v>
      </c>
      <c r="N102" s="4">
        <v>5</v>
      </c>
      <c r="O102" s="4">
        <v>4</v>
      </c>
      <c r="P102" s="25">
        <v>4</v>
      </c>
      <c r="Q102" s="130">
        <v>0.1701388888888889</v>
      </c>
      <c r="R102" s="131">
        <v>0.17569444444444443</v>
      </c>
      <c r="S102" s="131">
        <v>0.17222222222222222</v>
      </c>
      <c r="T102" s="131">
        <v>0.17083333333333334</v>
      </c>
      <c r="U102" s="132">
        <v>0.17569444444444443</v>
      </c>
      <c r="V102" s="1">
        <v>7</v>
      </c>
      <c r="W102" s="8">
        <v>6</v>
      </c>
      <c r="X102" s="8">
        <v>7</v>
      </c>
      <c r="Y102" s="8">
        <v>8</v>
      </c>
      <c r="Z102" s="9">
        <v>8</v>
      </c>
    </row>
    <row r="103" spans="2:26" ht="14.4" x14ac:dyDescent="0.3">
      <c r="B103" s="118">
        <v>8</v>
      </c>
      <c r="C103" s="119" t="s">
        <v>2</v>
      </c>
      <c r="D103" s="225" t="s">
        <v>24</v>
      </c>
      <c r="E103" s="204">
        <v>2013</v>
      </c>
      <c r="F103" s="121">
        <f t="shared" si="24"/>
        <v>12</v>
      </c>
      <c r="G103" s="238" t="s">
        <v>12</v>
      </c>
      <c r="H103" s="123">
        <f t="shared" si="25"/>
        <v>0.16805555555555557</v>
      </c>
      <c r="I103" s="124">
        <f t="shared" si="26"/>
        <v>16</v>
      </c>
      <c r="J103" s="137">
        <f t="shared" si="27"/>
        <v>16</v>
      </c>
      <c r="K103" s="138">
        <f t="shared" si="28"/>
        <v>3</v>
      </c>
      <c r="L103" s="1">
        <v>7</v>
      </c>
      <c r="M103" s="4"/>
      <c r="N103" s="4">
        <v>4</v>
      </c>
      <c r="O103" s="4">
        <v>5</v>
      </c>
      <c r="P103" s="11"/>
      <c r="Q103" s="246">
        <v>0.16805555555555557</v>
      </c>
      <c r="R103" s="131"/>
      <c r="S103" s="131">
        <v>0.17291666666666666</v>
      </c>
      <c r="T103" s="131">
        <v>0.17083333333333334</v>
      </c>
      <c r="U103" s="132"/>
      <c r="V103" s="1">
        <v>5</v>
      </c>
      <c r="W103" s="8"/>
      <c r="X103" s="8">
        <v>8</v>
      </c>
      <c r="Y103" s="8">
        <v>7</v>
      </c>
      <c r="Z103" s="9"/>
    </row>
    <row r="104" spans="2:26" ht="14.4" x14ac:dyDescent="0.3">
      <c r="B104" s="118">
        <v>9</v>
      </c>
      <c r="C104" s="119" t="s">
        <v>2</v>
      </c>
      <c r="D104" s="225" t="s">
        <v>31</v>
      </c>
      <c r="E104" s="204">
        <v>2014</v>
      </c>
      <c r="F104" s="121">
        <f t="shared" si="24"/>
        <v>11</v>
      </c>
      <c r="G104" s="226" t="s">
        <v>22</v>
      </c>
      <c r="H104" s="123">
        <f t="shared" si="25"/>
        <v>0.17083333333333334</v>
      </c>
      <c r="I104" s="124">
        <f t="shared" si="26"/>
        <v>15</v>
      </c>
      <c r="J104" s="137">
        <f t="shared" si="27"/>
        <v>15</v>
      </c>
      <c r="K104" s="186">
        <f t="shared" si="28"/>
        <v>4</v>
      </c>
      <c r="L104" s="1">
        <v>4</v>
      </c>
      <c r="M104" s="3"/>
      <c r="N104" s="4">
        <v>3</v>
      </c>
      <c r="O104" s="4">
        <v>3</v>
      </c>
      <c r="P104" s="11">
        <v>5</v>
      </c>
      <c r="Q104" s="246">
        <v>0.17083333333333334</v>
      </c>
      <c r="R104" s="131"/>
      <c r="S104" s="131">
        <v>0.1736111111111111</v>
      </c>
      <c r="T104" s="131">
        <v>0.18194444444444444</v>
      </c>
      <c r="U104" s="132">
        <v>0.17430555555555555</v>
      </c>
      <c r="V104" s="1">
        <v>8</v>
      </c>
      <c r="W104" s="8"/>
      <c r="X104" s="8">
        <v>9</v>
      </c>
      <c r="Y104" s="8">
        <v>9</v>
      </c>
      <c r="Z104" s="9">
        <v>7</v>
      </c>
    </row>
    <row r="105" spans="2:26" ht="14.4" x14ac:dyDescent="0.3">
      <c r="B105" s="118">
        <v>10</v>
      </c>
      <c r="C105" s="119" t="s">
        <v>2</v>
      </c>
      <c r="D105" s="225" t="s">
        <v>168</v>
      </c>
      <c r="E105" s="229">
        <v>2014</v>
      </c>
      <c r="F105" s="20">
        <f t="shared" si="24"/>
        <v>11</v>
      </c>
      <c r="G105" s="188" t="s">
        <v>28</v>
      </c>
      <c r="H105" s="123">
        <f t="shared" si="25"/>
        <v>0.16805555555555557</v>
      </c>
      <c r="I105" s="124">
        <f t="shared" si="26"/>
        <v>12</v>
      </c>
      <c r="J105" s="137">
        <f t="shared" si="27"/>
        <v>12</v>
      </c>
      <c r="K105" s="138">
        <f t="shared" si="28"/>
        <v>2</v>
      </c>
      <c r="L105" s="17"/>
      <c r="M105" s="3">
        <v>5</v>
      </c>
      <c r="N105" s="18"/>
      <c r="O105" s="27">
        <v>7</v>
      </c>
      <c r="P105" s="19"/>
      <c r="Q105" s="231"/>
      <c r="R105" s="232">
        <v>0.18055555555555555</v>
      </c>
      <c r="S105" s="233"/>
      <c r="T105" s="236">
        <v>0.16805555555555557</v>
      </c>
      <c r="U105" s="132"/>
      <c r="V105" s="21"/>
      <c r="W105" s="8">
        <v>7</v>
      </c>
      <c r="X105" s="8"/>
      <c r="Y105" s="8">
        <v>5</v>
      </c>
      <c r="Z105" s="9"/>
    </row>
    <row r="106" spans="2:26" ht="14.4" x14ac:dyDescent="0.3">
      <c r="B106" s="118">
        <v>11</v>
      </c>
      <c r="C106" s="119" t="s">
        <v>2</v>
      </c>
      <c r="D106" s="223" t="s">
        <v>18</v>
      </c>
      <c r="E106" s="207">
        <v>2013</v>
      </c>
      <c r="F106" s="121">
        <f t="shared" si="24"/>
        <v>12</v>
      </c>
      <c r="G106" s="208" t="s">
        <v>19</v>
      </c>
      <c r="H106" s="123">
        <f t="shared" si="25"/>
        <v>0.16666666666666666</v>
      </c>
      <c r="I106" s="124">
        <f t="shared" si="26"/>
        <v>10</v>
      </c>
      <c r="J106" s="137">
        <f t="shared" si="27"/>
        <v>10</v>
      </c>
      <c r="K106" s="138">
        <f t="shared" si="28"/>
        <v>1</v>
      </c>
      <c r="L106" s="184">
        <v>10</v>
      </c>
      <c r="M106" s="3"/>
      <c r="N106" s="3"/>
      <c r="O106" s="4"/>
      <c r="P106" s="11"/>
      <c r="Q106" s="246">
        <v>0.16666666666666666</v>
      </c>
      <c r="R106" s="131"/>
      <c r="S106" s="131"/>
      <c r="T106" s="131"/>
      <c r="U106" s="132"/>
      <c r="V106" s="6">
        <v>3</v>
      </c>
      <c r="W106" s="8"/>
      <c r="X106" s="8"/>
      <c r="Y106" s="8"/>
      <c r="Z106" s="9"/>
    </row>
    <row r="107" spans="2:26" ht="14.4" x14ac:dyDescent="0.3">
      <c r="B107" s="118">
        <v>12</v>
      </c>
      <c r="C107" s="119" t="s">
        <v>2</v>
      </c>
      <c r="D107" s="227" t="s">
        <v>37</v>
      </c>
      <c r="E107" s="204">
        <v>2014</v>
      </c>
      <c r="F107" s="121">
        <f t="shared" si="24"/>
        <v>11</v>
      </c>
      <c r="G107" s="226" t="s">
        <v>22</v>
      </c>
      <c r="H107" s="123">
        <f t="shared" si="25"/>
        <v>0.18263888888888888</v>
      </c>
      <c r="I107" s="124">
        <f t="shared" si="26"/>
        <v>10</v>
      </c>
      <c r="J107" s="137">
        <f t="shared" si="27"/>
        <v>9</v>
      </c>
      <c r="K107" s="126">
        <f t="shared" si="28"/>
        <v>5</v>
      </c>
      <c r="L107" s="1">
        <v>1</v>
      </c>
      <c r="M107" s="3">
        <v>3</v>
      </c>
      <c r="N107" s="4">
        <v>2</v>
      </c>
      <c r="O107" s="4">
        <v>2</v>
      </c>
      <c r="P107" s="11">
        <v>2</v>
      </c>
      <c r="Q107" s="246">
        <v>0.18541666666666667</v>
      </c>
      <c r="R107" s="131">
        <v>0.1875</v>
      </c>
      <c r="S107" s="131">
        <v>0.19166666666666668</v>
      </c>
      <c r="T107" s="131">
        <v>0.18611111111111112</v>
      </c>
      <c r="U107" s="132">
        <v>0.18263888888888888</v>
      </c>
      <c r="V107" s="1">
        <v>11</v>
      </c>
      <c r="W107" s="8">
        <v>9</v>
      </c>
      <c r="X107" s="8">
        <v>10</v>
      </c>
      <c r="Y107" s="8">
        <v>10</v>
      </c>
      <c r="Z107" s="9">
        <v>10</v>
      </c>
    </row>
    <row r="108" spans="2:26" ht="14.4" x14ac:dyDescent="0.3">
      <c r="B108" s="118">
        <v>13</v>
      </c>
      <c r="C108" s="119" t="s">
        <v>2</v>
      </c>
      <c r="D108" s="225" t="s">
        <v>169</v>
      </c>
      <c r="E108" s="229">
        <v>2013</v>
      </c>
      <c r="F108" s="20">
        <f t="shared" si="24"/>
        <v>12</v>
      </c>
      <c r="G108" s="226" t="s">
        <v>22</v>
      </c>
      <c r="H108" s="123">
        <f t="shared" si="25"/>
        <v>0.18402777777777779</v>
      </c>
      <c r="I108" s="124">
        <f t="shared" si="26"/>
        <v>4</v>
      </c>
      <c r="J108" s="137">
        <f t="shared" si="27"/>
        <v>4</v>
      </c>
      <c r="K108" s="138">
        <f t="shared" si="28"/>
        <v>1</v>
      </c>
      <c r="L108" s="17"/>
      <c r="M108" s="3">
        <v>4</v>
      </c>
      <c r="N108" s="18"/>
      <c r="O108" s="27"/>
      <c r="P108" s="19"/>
      <c r="Q108" s="231"/>
      <c r="R108" s="232">
        <v>0.18402777777777779</v>
      </c>
      <c r="S108" s="233"/>
      <c r="T108" s="233"/>
      <c r="U108" s="132"/>
      <c r="V108" s="21"/>
      <c r="W108" s="8">
        <v>8</v>
      </c>
      <c r="X108" s="8"/>
      <c r="Y108" s="8"/>
      <c r="Z108" s="9"/>
    </row>
    <row r="109" spans="2:26" ht="14.4" x14ac:dyDescent="0.3">
      <c r="B109" s="118">
        <v>14</v>
      </c>
      <c r="C109" s="119" t="s">
        <v>2</v>
      </c>
      <c r="D109" s="225" t="s">
        <v>33</v>
      </c>
      <c r="E109" s="204">
        <v>2013</v>
      </c>
      <c r="F109" s="121">
        <f t="shared" si="24"/>
        <v>12</v>
      </c>
      <c r="G109" s="205" t="s">
        <v>14</v>
      </c>
      <c r="H109" s="123">
        <f t="shared" si="25"/>
        <v>0.17083333333333334</v>
      </c>
      <c r="I109" s="124">
        <f t="shared" si="26"/>
        <v>3</v>
      </c>
      <c r="J109" s="137">
        <f t="shared" si="27"/>
        <v>3</v>
      </c>
      <c r="K109" s="138">
        <f t="shared" si="28"/>
        <v>1</v>
      </c>
      <c r="L109" s="1">
        <v>3</v>
      </c>
      <c r="M109" s="3"/>
      <c r="N109" s="4"/>
      <c r="O109" s="3"/>
      <c r="P109" s="25"/>
      <c r="Q109" s="246">
        <v>0.17083333333333334</v>
      </c>
      <c r="R109" s="232"/>
      <c r="S109" s="131"/>
      <c r="T109" s="131"/>
      <c r="U109" s="132"/>
      <c r="V109" s="1">
        <v>9</v>
      </c>
      <c r="W109" s="27"/>
      <c r="X109" s="8"/>
      <c r="Y109" s="8"/>
      <c r="Z109" s="9"/>
    </row>
    <row r="110" spans="2:26" ht="14.4" x14ac:dyDescent="0.3">
      <c r="B110" s="118">
        <v>15</v>
      </c>
      <c r="C110" s="119" t="s">
        <v>2</v>
      </c>
      <c r="D110" s="223" t="s">
        <v>248</v>
      </c>
      <c r="E110" s="207">
        <v>2014</v>
      </c>
      <c r="F110" s="121">
        <f t="shared" si="24"/>
        <v>11</v>
      </c>
      <c r="G110" s="208" t="s">
        <v>222</v>
      </c>
      <c r="H110" s="123">
        <f t="shared" si="25"/>
        <v>0.18194444444444444</v>
      </c>
      <c r="I110" s="124">
        <f t="shared" si="26"/>
        <v>3</v>
      </c>
      <c r="J110" s="137">
        <f t="shared" si="27"/>
        <v>3</v>
      </c>
      <c r="K110" s="138">
        <f t="shared" si="28"/>
        <v>1</v>
      </c>
      <c r="L110" s="1"/>
      <c r="M110" s="4"/>
      <c r="N110" s="4"/>
      <c r="O110" s="4"/>
      <c r="P110" s="11">
        <v>3</v>
      </c>
      <c r="Q110" s="130"/>
      <c r="R110" s="131"/>
      <c r="S110" s="131"/>
      <c r="T110" s="131"/>
      <c r="U110" s="132">
        <v>0.18194444444444444</v>
      </c>
      <c r="V110" s="1"/>
      <c r="W110" s="8"/>
      <c r="X110" s="8"/>
      <c r="Y110" s="8"/>
      <c r="Z110" s="9">
        <v>9</v>
      </c>
    </row>
    <row r="111" spans="2:26" ht="14.4" x14ac:dyDescent="0.3">
      <c r="B111" s="118">
        <v>16</v>
      </c>
      <c r="C111" s="119" t="s">
        <v>2</v>
      </c>
      <c r="D111" s="227" t="s">
        <v>40</v>
      </c>
      <c r="E111" s="204">
        <v>2014</v>
      </c>
      <c r="F111" s="121">
        <f t="shared" si="24"/>
        <v>11</v>
      </c>
      <c r="G111" s="226" t="s">
        <v>22</v>
      </c>
      <c r="H111" s="123">
        <f t="shared" si="25"/>
        <v>0.18541666666666667</v>
      </c>
      <c r="I111" s="124">
        <f t="shared" si="26"/>
        <v>3</v>
      </c>
      <c r="J111" s="137">
        <f t="shared" si="27"/>
        <v>3</v>
      </c>
      <c r="K111" s="138">
        <f t="shared" si="28"/>
        <v>2</v>
      </c>
      <c r="L111" s="28">
        <v>1</v>
      </c>
      <c r="M111" s="3">
        <v>2</v>
      </c>
      <c r="N111" s="3"/>
      <c r="O111" s="4"/>
      <c r="P111" s="25"/>
      <c r="Q111" s="130">
        <v>0.18541666666666667</v>
      </c>
      <c r="R111" s="131">
        <v>0.19791666666666666</v>
      </c>
      <c r="S111" s="131"/>
      <c r="T111" s="131"/>
      <c r="U111" s="132"/>
      <c r="V111" s="1">
        <v>12</v>
      </c>
      <c r="W111" s="8">
        <v>10</v>
      </c>
      <c r="X111" s="8"/>
      <c r="Y111" s="8"/>
      <c r="Z111" s="9"/>
    </row>
    <row r="112" spans="2:26" ht="14.4" x14ac:dyDescent="0.3">
      <c r="B112" s="118">
        <v>17</v>
      </c>
      <c r="C112" s="119" t="s">
        <v>2</v>
      </c>
      <c r="D112" s="225" t="s">
        <v>171</v>
      </c>
      <c r="E112" s="229">
        <v>2013</v>
      </c>
      <c r="F112" s="20">
        <f t="shared" si="24"/>
        <v>12</v>
      </c>
      <c r="G112" s="226" t="s">
        <v>22</v>
      </c>
      <c r="H112" s="123">
        <f t="shared" si="25"/>
        <v>0.20069444444444445</v>
      </c>
      <c r="I112" s="124">
        <f t="shared" si="26"/>
        <v>3</v>
      </c>
      <c r="J112" s="137">
        <f t="shared" si="27"/>
        <v>3</v>
      </c>
      <c r="K112" s="138">
        <f t="shared" si="28"/>
        <v>3</v>
      </c>
      <c r="L112" s="17"/>
      <c r="M112" s="3">
        <v>1</v>
      </c>
      <c r="N112" s="3">
        <v>1</v>
      </c>
      <c r="O112" s="27"/>
      <c r="P112" s="11">
        <v>1</v>
      </c>
      <c r="Q112" s="231"/>
      <c r="R112" s="232">
        <v>0.20069444444444445</v>
      </c>
      <c r="S112" s="236">
        <v>0.20069444444444445</v>
      </c>
      <c r="T112" s="233"/>
      <c r="U112" s="132">
        <v>0.20347222222222222</v>
      </c>
      <c r="V112" s="21"/>
      <c r="W112" s="8">
        <v>12</v>
      </c>
      <c r="X112" s="8">
        <v>11</v>
      </c>
      <c r="Y112" s="8"/>
      <c r="Z112" s="9">
        <v>11</v>
      </c>
    </row>
    <row r="113" spans="2:26" ht="14.4" x14ac:dyDescent="0.3">
      <c r="B113" s="118">
        <v>18</v>
      </c>
      <c r="C113" s="119" t="s">
        <v>2</v>
      </c>
      <c r="D113" s="225" t="s">
        <v>45</v>
      </c>
      <c r="E113" s="204">
        <v>2013</v>
      </c>
      <c r="F113" s="121">
        <f t="shared" si="24"/>
        <v>12</v>
      </c>
      <c r="G113" s="226" t="s">
        <v>22</v>
      </c>
      <c r="H113" s="123">
        <f t="shared" si="25"/>
        <v>0.24236111111111111</v>
      </c>
      <c r="I113" s="124">
        <f t="shared" si="26"/>
        <v>3</v>
      </c>
      <c r="J113" s="137">
        <f t="shared" si="27"/>
        <v>3</v>
      </c>
      <c r="K113" s="138">
        <f t="shared" si="28"/>
        <v>3</v>
      </c>
      <c r="L113" s="1">
        <v>1</v>
      </c>
      <c r="M113" s="4">
        <v>1</v>
      </c>
      <c r="N113" s="3">
        <v>1</v>
      </c>
      <c r="O113" s="3"/>
      <c r="P113" s="11"/>
      <c r="Q113" s="246">
        <v>0.24374999999999999</v>
      </c>
      <c r="R113" s="131">
        <v>0.24236111111111111</v>
      </c>
      <c r="S113" s="131">
        <v>0.24930555555555556</v>
      </c>
      <c r="T113" s="131"/>
      <c r="U113" s="132"/>
      <c r="V113" s="1">
        <v>15</v>
      </c>
      <c r="W113" s="8">
        <v>13</v>
      </c>
      <c r="X113" s="8">
        <v>12</v>
      </c>
      <c r="Y113" s="8"/>
      <c r="Z113" s="9"/>
    </row>
    <row r="114" spans="2:26" ht="14.4" x14ac:dyDescent="0.3">
      <c r="B114" s="118">
        <v>19</v>
      </c>
      <c r="C114" s="119" t="s">
        <v>2</v>
      </c>
      <c r="D114" s="225" t="s">
        <v>170</v>
      </c>
      <c r="E114" s="229">
        <v>2014</v>
      </c>
      <c r="F114" s="20">
        <f t="shared" si="24"/>
        <v>11</v>
      </c>
      <c r="G114" s="188" t="s">
        <v>28</v>
      </c>
      <c r="H114" s="123">
        <f t="shared" si="25"/>
        <v>0.19791666666666666</v>
      </c>
      <c r="I114" s="124">
        <f t="shared" si="26"/>
        <v>2</v>
      </c>
      <c r="J114" s="137">
        <f t="shared" si="27"/>
        <v>2</v>
      </c>
      <c r="K114" s="138">
        <f t="shared" si="28"/>
        <v>2</v>
      </c>
      <c r="L114" s="17"/>
      <c r="M114" s="3">
        <v>1</v>
      </c>
      <c r="N114" s="18"/>
      <c r="O114" s="27">
        <v>1</v>
      </c>
      <c r="P114" s="19"/>
      <c r="Q114" s="231"/>
      <c r="R114" s="232">
        <v>0.19791666666666666</v>
      </c>
      <c r="S114" s="233"/>
      <c r="T114" s="236">
        <v>0.20624999999999999</v>
      </c>
      <c r="U114" s="132"/>
      <c r="V114" s="21"/>
      <c r="W114" s="8">
        <v>11</v>
      </c>
      <c r="X114" s="8"/>
      <c r="Y114" s="8">
        <v>11</v>
      </c>
      <c r="Z114" s="9"/>
    </row>
    <row r="115" spans="2:26" ht="14.4" x14ac:dyDescent="0.3">
      <c r="B115" s="118">
        <v>20</v>
      </c>
      <c r="C115" s="119" t="s">
        <v>2</v>
      </c>
      <c r="D115" s="223" t="s">
        <v>41</v>
      </c>
      <c r="E115" s="207">
        <v>2014</v>
      </c>
      <c r="F115" s="121">
        <f t="shared" si="24"/>
        <v>11</v>
      </c>
      <c r="G115" s="188" t="s">
        <v>28</v>
      </c>
      <c r="H115" s="123">
        <f t="shared" si="25"/>
        <v>0.18819444444444444</v>
      </c>
      <c r="I115" s="124">
        <f t="shared" si="26"/>
        <v>1</v>
      </c>
      <c r="J115" s="137">
        <f t="shared" si="27"/>
        <v>1</v>
      </c>
      <c r="K115" s="138">
        <f t="shared" si="28"/>
        <v>1</v>
      </c>
      <c r="L115" s="1">
        <v>1</v>
      </c>
      <c r="M115" s="4"/>
      <c r="N115" s="4"/>
      <c r="O115" s="4"/>
      <c r="P115" s="11"/>
      <c r="Q115" s="246">
        <v>0.18819444444444444</v>
      </c>
      <c r="R115" s="131"/>
      <c r="S115" s="131"/>
      <c r="T115" s="131"/>
      <c r="U115" s="132"/>
      <c r="V115" s="1">
        <v>13</v>
      </c>
      <c r="W115" s="8"/>
      <c r="X115" s="8"/>
      <c r="Y115" s="8"/>
      <c r="Z115" s="9"/>
    </row>
    <row r="116" spans="2:26" ht="14.4" x14ac:dyDescent="0.3">
      <c r="B116" s="118">
        <v>21</v>
      </c>
      <c r="C116" s="119" t="s">
        <v>2</v>
      </c>
      <c r="D116" s="223" t="s">
        <v>42</v>
      </c>
      <c r="E116" s="207">
        <v>2014</v>
      </c>
      <c r="F116" s="121">
        <f t="shared" si="24"/>
        <v>11</v>
      </c>
      <c r="G116" s="208" t="s">
        <v>43</v>
      </c>
      <c r="H116" s="123">
        <f t="shared" si="25"/>
        <v>0.19236111111111112</v>
      </c>
      <c r="I116" s="124">
        <f t="shared" si="26"/>
        <v>1</v>
      </c>
      <c r="J116" s="137">
        <f t="shared" si="27"/>
        <v>1</v>
      </c>
      <c r="K116" s="138">
        <f t="shared" si="28"/>
        <v>1</v>
      </c>
      <c r="L116" s="1">
        <v>1</v>
      </c>
      <c r="M116" s="4"/>
      <c r="N116" s="4"/>
      <c r="O116" s="4"/>
      <c r="P116" s="11"/>
      <c r="Q116" s="130">
        <v>0.19236111111111112</v>
      </c>
      <c r="R116" s="131"/>
      <c r="S116" s="131"/>
      <c r="T116" s="131"/>
      <c r="U116" s="132"/>
      <c r="V116" s="1">
        <v>14</v>
      </c>
      <c r="W116" s="8"/>
      <c r="X116" s="8"/>
      <c r="Y116" s="8"/>
      <c r="Z116" s="9"/>
    </row>
    <row r="117" spans="2:26" ht="14.4" x14ac:dyDescent="0.3">
      <c r="B117" s="118">
        <v>22</v>
      </c>
      <c r="C117" s="119" t="s">
        <v>2</v>
      </c>
      <c r="D117" s="225" t="s">
        <v>221</v>
      </c>
      <c r="E117" s="229">
        <v>2013</v>
      </c>
      <c r="F117" s="20">
        <f t="shared" si="24"/>
        <v>12</v>
      </c>
      <c r="G117" s="230" t="s">
        <v>222</v>
      </c>
      <c r="H117" s="123">
        <f t="shared" si="25"/>
        <v>0.21527777777777779</v>
      </c>
      <c r="I117" s="124">
        <f t="shared" si="26"/>
        <v>1</v>
      </c>
      <c r="J117" s="137">
        <f t="shared" si="27"/>
        <v>1</v>
      </c>
      <c r="K117" s="138">
        <f t="shared" si="28"/>
        <v>1</v>
      </c>
      <c r="L117" s="17"/>
      <c r="M117" s="18"/>
      <c r="N117" s="18"/>
      <c r="O117" s="27">
        <v>1</v>
      </c>
      <c r="P117" s="19"/>
      <c r="Q117" s="231"/>
      <c r="R117" s="232"/>
      <c r="S117" s="233"/>
      <c r="T117" s="236">
        <v>0.21527777777777779</v>
      </c>
      <c r="U117" s="132"/>
      <c r="V117" s="21"/>
      <c r="W117" s="8"/>
      <c r="X117" s="8"/>
      <c r="Y117" s="8">
        <v>12</v>
      </c>
      <c r="Z117" s="9"/>
    </row>
    <row r="118" spans="2:26" ht="14.4" x14ac:dyDescent="0.3">
      <c r="B118" s="118">
        <v>23</v>
      </c>
      <c r="C118" s="119" t="s">
        <v>2</v>
      </c>
      <c r="D118" s="223" t="s">
        <v>249</v>
      </c>
      <c r="E118" s="207">
        <v>2014</v>
      </c>
      <c r="F118" s="121">
        <f t="shared" si="24"/>
        <v>11</v>
      </c>
      <c r="G118" s="208" t="s">
        <v>250</v>
      </c>
      <c r="H118" s="123">
        <f t="shared" si="25"/>
        <v>0.23333333333333334</v>
      </c>
      <c r="I118" s="124">
        <f t="shared" si="26"/>
        <v>1</v>
      </c>
      <c r="J118" s="137">
        <f t="shared" si="27"/>
        <v>1</v>
      </c>
      <c r="K118" s="138">
        <f t="shared" si="28"/>
        <v>1</v>
      </c>
      <c r="L118" s="1"/>
      <c r="M118" s="4"/>
      <c r="N118" s="4"/>
      <c r="O118" s="4"/>
      <c r="P118" s="11">
        <v>1</v>
      </c>
      <c r="Q118" s="130"/>
      <c r="R118" s="131"/>
      <c r="S118" s="131"/>
      <c r="T118" s="131"/>
      <c r="U118" s="132">
        <v>0.23333333333333334</v>
      </c>
      <c r="V118" s="1"/>
      <c r="W118" s="8"/>
      <c r="X118" s="8"/>
      <c r="Y118" s="8"/>
      <c r="Z118" s="9">
        <v>12</v>
      </c>
    </row>
    <row r="119" spans="2:26" ht="15" thickBot="1" x14ac:dyDescent="0.35">
      <c r="B119" s="281">
        <v>23</v>
      </c>
      <c r="C119" s="282"/>
      <c r="D119" s="282"/>
      <c r="E119" s="282"/>
      <c r="F119" s="282"/>
      <c r="G119" s="314">
        <f>SUM(L119:P119)/5</f>
        <v>12.8</v>
      </c>
      <c r="H119" s="282"/>
      <c r="I119" s="284"/>
      <c r="J119" s="285"/>
      <c r="K119" s="315"/>
      <c r="L119" s="287">
        <f t="shared" ref="L119:U119" si="29">COUNTIF(L96:L118,"&gt;-1")</f>
        <v>15</v>
      </c>
      <c r="M119" s="288">
        <f t="shared" si="29"/>
        <v>13</v>
      </c>
      <c r="N119" s="288">
        <f t="shared" si="29"/>
        <v>12</v>
      </c>
      <c r="O119" s="288">
        <f t="shared" si="29"/>
        <v>12</v>
      </c>
      <c r="P119" s="289">
        <f t="shared" si="29"/>
        <v>12</v>
      </c>
      <c r="Q119" s="290">
        <f t="shared" si="29"/>
        <v>15</v>
      </c>
      <c r="R119" s="291">
        <f t="shared" si="29"/>
        <v>13</v>
      </c>
      <c r="S119" s="291">
        <f t="shared" si="29"/>
        <v>12</v>
      </c>
      <c r="T119" s="291">
        <f t="shared" si="29"/>
        <v>12</v>
      </c>
      <c r="U119" s="292">
        <f t="shared" si="29"/>
        <v>12</v>
      </c>
      <c r="V119" s="293"/>
      <c r="W119" s="294"/>
      <c r="X119" s="294"/>
      <c r="Y119" s="294"/>
      <c r="Z119" s="295"/>
    </row>
    <row r="120" spans="2:26" ht="16.2" thickBot="1" x14ac:dyDescent="0.35">
      <c r="B120" s="118"/>
      <c r="C120" s="3" t="s">
        <v>47</v>
      </c>
      <c r="D120" s="296" t="s">
        <v>48</v>
      </c>
      <c r="E120" s="389" t="s">
        <v>137</v>
      </c>
      <c r="F120" s="389"/>
      <c r="G120" s="297" t="s">
        <v>251</v>
      </c>
      <c r="H120" s="389" t="s">
        <v>50</v>
      </c>
      <c r="I120" s="388"/>
      <c r="J120" s="298" t="s">
        <v>163</v>
      </c>
      <c r="K120" s="299" t="s">
        <v>163</v>
      </c>
      <c r="L120" s="94" t="s">
        <v>241</v>
      </c>
      <c r="M120" s="94"/>
      <c r="N120" s="94"/>
      <c r="O120" s="95"/>
      <c r="P120" s="94"/>
      <c r="Q120" s="96" t="s">
        <v>242</v>
      </c>
      <c r="R120" s="97"/>
      <c r="S120" s="98"/>
      <c r="T120" s="98"/>
      <c r="U120" s="99"/>
      <c r="V120" s="100" t="s">
        <v>243</v>
      </c>
      <c r="W120" s="101"/>
      <c r="X120" s="101"/>
      <c r="Y120" s="101"/>
      <c r="Z120" s="102"/>
    </row>
    <row r="121" spans="2:26" ht="14.4" x14ac:dyDescent="0.3">
      <c r="B121" s="103" t="s">
        <v>138</v>
      </c>
      <c r="C121" s="104" t="s">
        <v>139</v>
      </c>
      <c r="D121" s="104" t="s">
        <v>140</v>
      </c>
      <c r="E121" s="104" t="s">
        <v>8</v>
      </c>
      <c r="F121" s="104" t="s">
        <v>141</v>
      </c>
      <c r="G121" s="104" t="s">
        <v>142</v>
      </c>
      <c r="H121" s="104" t="s">
        <v>143</v>
      </c>
      <c r="I121" s="105" t="s">
        <v>173</v>
      </c>
      <c r="J121" s="106" t="s">
        <v>174</v>
      </c>
      <c r="K121" s="107" t="s">
        <v>162</v>
      </c>
      <c r="L121" s="108" t="s">
        <v>175</v>
      </c>
      <c r="M121" s="104" t="s">
        <v>176</v>
      </c>
      <c r="N121" s="104" t="s">
        <v>177</v>
      </c>
      <c r="O121" s="104" t="s">
        <v>178</v>
      </c>
      <c r="P121" s="109" t="s">
        <v>179</v>
      </c>
      <c r="Q121" s="110" t="s">
        <v>180</v>
      </c>
      <c r="R121" s="111" t="s">
        <v>144</v>
      </c>
      <c r="S121" s="112" t="s">
        <v>181</v>
      </c>
      <c r="T121" s="113" t="s">
        <v>182</v>
      </c>
      <c r="U121" s="114" t="s">
        <v>183</v>
      </c>
      <c r="V121" s="115" t="s">
        <v>184</v>
      </c>
      <c r="W121" s="116" t="s">
        <v>185</v>
      </c>
      <c r="X121" s="116" t="s">
        <v>186</v>
      </c>
      <c r="Y121" s="116" t="s">
        <v>187</v>
      </c>
      <c r="Z121" s="117" t="s">
        <v>188</v>
      </c>
    </row>
    <row r="122" spans="2:26" ht="14.4" x14ac:dyDescent="0.3">
      <c r="B122" s="118">
        <v>1</v>
      </c>
      <c r="C122" s="119" t="s">
        <v>47</v>
      </c>
      <c r="D122" s="120" t="s">
        <v>53</v>
      </c>
      <c r="E122" s="204">
        <v>2014</v>
      </c>
      <c r="F122" s="121">
        <f t="shared" ref="F122:F137" si="30">SUM(2025-E122)</f>
        <v>11</v>
      </c>
      <c r="G122" s="226" t="s">
        <v>22</v>
      </c>
      <c r="H122" s="136">
        <f t="shared" ref="H122:H137" si="31">MIN(Q122:U122)</f>
        <v>0.21875</v>
      </c>
      <c r="I122" s="124">
        <f t="shared" ref="I122:I137" si="32">SUM(L122:P122)</f>
        <v>75</v>
      </c>
      <c r="J122" s="125">
        <f t="shared" ref="J122:J137" si="33">IF(COUNTIF(L122:P122,"&gt;=0")&lt;4,SUM(L122:P122),SUM(LARGE(L122:P122,1),LARGE(L122:P122,2),LARGE(L122:P122,3),LARGE(L122:P122,4)))</f>
        <v>60</v>
      </c>
      <c r="K122" s="126">
        <f t="shared" ref="K122:K137" si="34">COUNTIF(L122:P122,"&gt;0")</f>
        <v>5</v>
      </c>
      <c r="L122" s="54">
        <v>15</v>
      </c>
      <c r="M122" s="127">
        <v>15</v>
      </c>
      <c r="N122" s="128">
        <v>15</v>
      </c>
      <c r="O122" s="128">
        <v>15</v>
      </c>
      <c r="P122" s="140">
        <v>15</v>
      </c>
      <c r="Q122" s="257">
        <v>0.23055555555555557</v>
      </c>
      <c r="R122" s="131">
        <v>0.22847222222222222</v>
      </c>
      <c r="S122" s="131">
        <v>0.21875</v>
      </c>
      <c r="T122" s="131">
        <v>0.21875</v>
      </c>
      <c r="U122" s="316">
        <v>0.22013888888888888</v>
      </c>
      <c r="V122" s="6">
        <v>1</v>
      </c>
      <c r="W122" s="7">
        <v>1</v>
      </c>
      <c r="X122" s="7">
        <v>1</v>
      </c>
      <c r="Y122" s="7">
        <v>1</v>
      </c>
      <c r="Z122" s="133">
        <v>1</v>
      </c>
    </row>
    <row r="123" spans="2:26" ht="14.4" x14ac:dyDescent="0.3">
      <c r="B123" s="118">
        <v>2</v>
      </c>
      <c r="C123" s="119" t="s">
        <v>47</v>
      </c>
      <c r="D123" s="120" t="s">
        <v>57</v>
      </c>
      <c r="E123" s="204">
        <v>2014</v>
      </c>
      <c r="F123" s="121">
        <f t="shared" si="30"/>
        <v>11</v>
      </c>
      <c r="G123" s="226" t="s">
        <v>22</v>
      </c>
      <c r="H123" s="123">
        <f t="shared" si="31"/>
        <v>0.22847222222222222</v>
      </c>
      <c r="I123" s="124">
        <f t="shared" si="32"/>
        <v>56</v>
      </c>
      <c r="J123" s="137">
        <f t="shared" si="33"/>
        <v>46</v>
      </c>
      <c r="K123" s="126">
        <f t="shared" si="34"/>
        <v>5</v>
      </c>
      <c r="L123" s="184">
        <v>10</v>
      </c>
      <c r="M123" s="185">
        <v>12</v>
      </c>
      <c r="N123" s="187">
        <v>10</v>
      </c>
      <c r="O123" s="187">
        <v>12</v>
      </c>
      <c r="P123" s="129">
        <v>12</v>
      </c>
      <c r="Q123" s="246">
        <v>0.24166666666666667</v>
      </c>
      <c r="R123" s="131">
        <v>0.2388888888888889</v>
      </c>
      <c r="S123" s="131">
        <v>0.25208333333333333</v>
      </c>
      <c r="T123" s="131">
        <v>0.22847222222222222</v>
      </c>
      <c r="U123" s="316">
        <v>0.22916666666666666</v>
      </c>
      <c r="V123" s="6">
        <v>3</v>
      </c>
      <c r="W123" s="7">
        <v>2</v>
      </c>
      <c r="X123" s="7">
        <v>3</v>
      </c>
      <c r="Y123" s="7">
        <v>2</v>
      </c>
      <c r="Z123" s="133">
        <v>2</v>
      </c>
    </row>
    <row r="124" spans="2:26" ht="15" thickBot="1" x14ac:dyDescent="0.35">
      <c r="B124" s="141">
        <v>3</v>
      </c>
      <c r="C124" s="142" t="s">
        <v>47</v>
      </c>
      <c r="D124" s="143" t="s">
        <v>63</v>
      </c>
      <c r="E124" s="247">
        <v>2014</v>
      </c>
      <c r="F124" s="144">
        <f t="shared" si="30"/>
        <v>11</v>
      </c>
      <c r="G124" s="273" t="s">
        <v>22</v>
      </c>
      <c r="H124" s="146">
        <f t="shared" si="31"/>
        <v>0.2326388888888889</v>
      </c>
      <c r="I124" s="147">
        <f t="shared" si="32"/>
        <v>46</v>
      </c>
      <c r="J124" s="148">
        <f t="shared" si="33"/>
        <v>40</v>
      </c>
      <c r="K124" s="213">
        <f t="shared" si="34"/>
        <v>5</v>
      </c>
      <c r="L124" s="214">
        <v>6</v>
      </c>
      <c r="M124" s="215">
        <v>10</v>
      </c>
      <c r="N124" s="217">
        <v>12</v>
      </c>
      <c r="O124" s="216">
        <v>10</v>
      </c>
      <c r="P124" s="317">
        <v>8</v>
      </c>
      <c r="Q124" s="154">
        <v>0.25277777777777777</v>
      </c>
      <c r="R124" s="155">
        <v>0.24097222222222223</v>
      </c>
      <c r="S124" s="155">
        <v>0.2388888888888889</v>
      </c>
      <c r="T124" s="155">
        <v>0.2326388888888889</v>
      </c>
      <c r="U124" s="318">
        <v>0.24305555555555555</v>
      </c>
      <c r="V124" s="214">
        <v>6</v>
      </c>
      <c r="W124" s="159">
        <v>3</v>
      </c>
      <c r="X124" s="159">
        <v>2</v>
      </c>
      <c r="Y124" s="159">
        <v>3</v>
      </c>
      <c r="Z124" s="160">
        <v>4</v>
      </c>
    </row>
    <row r="125" spans="2:26" ht="15" thickTop="1" x14ac:dyDescent="0.3">
      <c r="B125" s="161">
        <v>4</v>
      </c>
      <c r="C125" s="162" t="s">
        <v>47</v>
      </c>
      <c r="D125" s="319" t="s">
        <v>68</v>
      </c>
      <c r="E125" s="311">
        <v>2014</v>
      </c>
      <c r="F125" s="164">
        <f t="shared" si="30"/>
        <v>11</v>
      </c>
      <c r="G125" s="276" t="s">
        <v>22</v>
      </c>
      <c r="H125" s="166">
        <f t="shared" si="31"/>
        <v>0.23541666666666666</v>
      </c>
      <c r="I125" s="167">
        <f t="shared" si="32"/>
        <v>38</v>
      </c>
      <c r="J125" s="168">
        <f t="shared" si="33"/>
        <v>34</v>
      </c>
      <c r="K125" s="251">
        <f t="shared" si="34"/>
        <v>5</v>
      </c>
      <c r="L125" s="56">
        <v>4</v>
      </c>
      <c r="M125" s="171">
        <v>8</v>
      </c>
      <c r="N125" s="278">
        <v>8</v>
      </c>
      <c r="O125" s="278">
        <v>8</v>
      </c>
      <c r="P125" s="320">
        <v>10</v>
      </c>
      <c r="Q125" s="321">
        <v>0.2673611111111111</v>
      </c>
      <c r="R125" s="175">
        <v>0.25138888888888888</v>
      </c>
      <c r="S125" s="175">
        <v>0.25763888888888886</v>
      </c>
      <c r="T125" s="175">
        <v>0.24374999999999999</v>
      </c>
      <c r="U125" s="322">
        <v>0.23541666666666666</v>
      </c>
      <c r="V125" s="56">
        <v>8</v>
      </c>
      <c r="W125" s="178">
        <v>4</v>
      </c>
      <c r="X125" s="178">
        <v>4</v>
      </c>
      <c r="Y125" s="178">
        <v>4</v>
      </c>
      <c r="Z125" s="179">
        <v>3</v>
      </c>
    </row>
    <row r="126" spans="2:26" ht="14.4" x14ac:dyDescent="0.3">
      <c r="B126" s="118">
        <v>5</v>
      </c>
      <c r="C126" s="119" t="s">
        <v>47</v>
      </c>
      <c r="D126" s="225" t="s">
        <v>61</v>
      </c>
      <c r="E126" s="204">
        <v>2014</v>
      </c>
      <c r="F126" s="121">
        <f t="shared" si="30"/>
        <v>11</v>
      </c>
      <c r="G126" s="255" t="s">
        <v>17</v>
      </c>
      <c r="H126" s="123">
        <f t="shared" si="31"/>
        <v>0.24722222222222223</v>
      </c>
      <c r="I126" s="124">
        <f t="shared" si="32"/>
        <v>32</v>
      </c>
      <c r="J126" s="137">
        <f t="shared" si="33"/>
        <v>27</v>
      </c>
      <c r="K126" s="126">
        <f t="shared" si="34"/>
        <v>5</v>
      </c>
      <c r="L126" s="1">
        <v>7</v>
      </c>
      <c r="M126" s="2">
        <v>7</v>
      </c>
      <c r="N126" s="3">
        <v>6</v>
      </c>
      <c r="O126" s="4">
        <v>7</v>
      </c>
      <c r="P126" s="25">
        <v>5</v>
      </c>
      <c r="Q126" s="246">
        <v>0.24722222222222223</v>
      </c>
      <c r="R126" s="131">
        <v>0.2638888888888889</v>
      </c>
      <c r="S126" s="131">
        <v>0.28263888888888888</v>
      </c>
      <c r="T126" s="131">
        <v>0.28402777777777777</v>
      </c>
      <c r="U126" s="316">
        <v>0.27777777777777779</v>
      </c>
      <c r="V126" s="1">
        <v>5</v>
      </c>
      <c r="W126" s="8">
        <v>5</v>
      </c>
      <c r="X126" s="8">
        <v>6</v>
      </c>
      <c r="Y126" s="8">
        <v>5</v>
      </c>
      <c r="Z126" s="9">
        <v>7</v>
      </c>
    </row>
    <row r="127" spans="2:26" ht="14.4" x14ac:dyDescent="0.3">
      <c r="B127" s="118">
        <v>6</v>
      </c>
      <c r="C127" s="119" t="s">
        <v>47</v>
      </c>
      <c r="D127" s="227" t="s">
        <v>172</v>
      </c>
      <c r="E127" s="204">
        <v>2013</v>
      </c>
      <c r="F127" s="134">
        <f t="shared" si="30"/>
        <v>12</v>
      </c>
      <c r="G127" s="226" t="s">
        <v>22</v>
      </c>
      <c r="H127" s="123">
        <f t="shared" si="31"/>
        <v>0.26666666666666666</v>
      </c>
      <c r="I127" s="124">
        <f t="shared" si="32"/>
        <v>26</v>
      </c>
      <c r="J127" s="137">
        <f t="shared" si="33"/>
        <v>26</v>
      </c>
      <c r="K127" s="186">
        <f t="shared" si="34"/>
        <v>4</v>
      </c>
      <c r="L127" s="28"/>
      <c r="M127" s="4">
        <v>6</v>
      </c>
      <c r="N127" s="3">
        <v>7</v>
      </c>
      <c r="O127" s="3">
        <v>6</v>
      </c>
      <c r="P127" s="25">
        <v>7</v>
      </c>
      <c r="Q127" s="130"/>
      <c r="R127" s="131">
        <v>0.26666666666666666</v>
      </c>
      <c r="S127" s="131">
        <v>0.26944444444444443</v>
      </c>
      <c r="T127" s="131">
        <v>0.28541666666666665</v>
      </c>
      <c r="U127" s="316">
        <v>0.26805555555555555</v>
      </c>
      <c r="V127" s="1"/>
      <c r="W127" s="8">
        <v>6</v>
      </c>
      <c r="X127" s="8">
        <v>5</v>
      </c>
      <c r="Y127" s="8">
        <v>6</v>
      </c>
      <c r="Z127" s="9">
        <v>5</v>
      </c>
    </row>
    <row r="128" spans="2:26" ht="14.4" x14ac:dyDescent="0.3">
      <c r="B128" s="118">
        <v>7</v>
      </c>
      <c r="C128" s="119" t="s">
        <v>47</v>
      </c>
      <c r="D128" s="180" t="s">
        <v>74</v>
      </c>
      <c r="E128" s="121">
        <v>2013</v>
      </c>
      <c r="F128" s="121">
        <f t="shared" si="30"/>
        <v>12</v>
      </c>
      <c r="G128" s="226" t="s">
        <v>22</v>
      </c>
      <c r="H128" s="123">
        <f t="shared" si="31"/>
        <v>0.30625000000000002</v>
      </c>
      <c r="I128" s="124">
        <f t="shared" si="32"/>
        <v>16</v>
      </c>
      <c r="J128" s="137">
        <f t="shared" si="33"/>
        <v>15</v>
      </c>
      <c r="K128" s="126">
        <f t="shared" si="34"/>
        <v>5</v>
      </c>
      <c r="L128" s="28">
        <v>1</v>
      </c>
      <c r="M128" s="3">
        <v>5</v>
      </c>
      <c r="N128" s="4">
        <v>4</v>
      </c>
      <c r="O128" s="4">
        <v>5</v>
      </c>
      <c r="P128" s="25">
        <v>1</v>
      </c>
      <c r="Q128" s="246">
        <v>0.30625000000000002</v>
      </c>
      <c r="R128" s="131">
        <v>0.3215277777777778</v>
      </c>
      <c r="S128" s="131">
        <v>0.30972222222222223</v>
      </c>
      <c r="T128" s="131">
        <v>0.31736111111111109</v>
      </c>
      <c r="U128" s="316">
        <v>0.32291666666666669</v>
      </c>
      <c r="V128" s="1">
        <v>11</v>
      </c>
      <c r="W128" s="8">
        <v>7</v>
      </c>
      <c r="X128" s="8">
        <v>8</v>
      </c>
      <c r="Y128" s="8">
        <v>7</v>
      </c>
      <c r="Z128" s="9">
        <v>12</v>
      </c>
    </row>
    <row r="129" spans="2:26" ht="14.4" x14ac:dyDescent="0.3">
      <c r="B129" s="118">
        <v>8</v>
      </c>
      <c r="C129" s="119" t="s">
        <v>47</v>
      </c>
      <c r="D129" s="225" t="s">
        <v>55</v>
      </c>
      <c r="E129" s="204">
        <v>2014</v>
      </c>
      <c r="F129" s="121">
        <f t="shared" si="30"/>
        <v>11</v>
      </c>
      <c r="G129" s="258" t="s">
        <v>56</v>
      </c>
      <c r="H129" s="123">
        <f t="shared" si="31"/>
        <v>0.24027777777777778</v>
      </c>
      <c r="I129" s="124">
        <f t="shared" si="32"/>
        <v>12</v>
      </c>
      <c r="J129" s="137">
        <f t="shared" si="33"/>
        <v>12</v>
      </c>
      <c r="K129" s="138">
        <f t="shared" si="34"/>
        <v>1</v>
      </c>
      <c r="L129" s="184">
        <v>12</v>
      </c>
      <c r="M129" s="4"/>
      <c r="N129" s="4"/>
      <c r="O129" s="4"/>
      <c r="P129" s="11"/>
      <c r="Q129" s="246">
        <v>0.24027777777777778</v>
      </c>
      <c r="R129" s="131"/>
      <c r="S129" s="131"/>
      <c r="T129" s="131"/>
      <c r="U129" s="316"/>
      <c r="V129" s="6">
        <v>2</v>
      </c>
      <c r="W129" s="8"/>
      <c r="X129" s="8">
        <v>7</v>
      </c>
      <c r="Y129" s="8"/>
      <c r="Z129" s="9"/>
    </row>
    <row r="130" spans="2:26" ht="14.4" x14ac:dyDescent="0.3">
      <c r="B130" s="118">
        <v>9</v>
      </c>
      <c r="C130" s="119" t="s">
        <v>47</v>
      </c>
      <c r="D130" s="180" t="s">
        <v>72</v>
      </c>
      <c r="E130" s="121">
        <v>2013</v>
      </c>
      <c r="F130" s="121">
        <f t="shared" si="30"/>
        <v>12</v>
      </c>
      <c r="G130" s="226" t="s">
        <v>22</v>
      </c>
      <c r="H130" s="123">
        <f t="shared" si="31"/>
        <v>0.28333333333333333</v>
      </c>
      <c r="I130" s="124">
        <f t="shared" si="32"/>
        <v>9</v>
      </c>
      <c r="J130" s="137">
        <f t="shared" si="33"/>
        <v>9</v>
      </c>
      <c r="K130" s="138">
        <f t="shared" si="34"/>
        <v>3</v>
      </c>
      <c r="L130" s="1">
        <v>2</v>
      </c>
      <c r="M130" s="3"/>
      <c r="N130" s="4">
        <v>5</v>
      </c>
      <c r="O130" s="4"/>
      <c r="P130" s="25">
        <v>2</v>
      </c>
      <c r="Q130" s="246">
        <v>0.28333333333333333</v>
      </c>
      <c r="R130" s="131"/>
      <c r="S130" s="131">
        <v>0.2951388888888889</v>
      </c>
      <c r="T130" s="131"/>
      <c r="U130" s="316">
        <v>0.30138888888888887</v>
      </c>
      <c r="V130" s="1">
        <v>10</v>
      </c>
      <c r="W130" s="8"/>
      <c r="X130" s="8"/>
      <c r="Y130" s="8"/>
      <c r="Z130" s="9">
        <v>10</v>
      </c>
    </row>
    <row r="131" spans="2:26" ht="14.4" x14ac:dyDescent="0.3">
      <c r="B131" s="118">
        <v>10</v>
      </c>
      <c r="C131" s="119" t="s">
        <v>47</v>
      </c>
      <c r="D131" s="225" t="s">
        <v>59</v>
      </c>
      <c r="E131" s="204">
        <v>2013</v>
      </c>
      <c r="F131" s="121">
        <f t="shared" si="30"/>
        <v>12</v>
      </c>
      <c r="G131" s="188" t="s">
        <v>28</v>
      </c>
      <c r="H131" s="123">
        <f t="shared" si="31"/>
        <v>0.24583333333333332</v>
      </c>
      <c r="I131" s="124">
        <f t="shared" si="32"/>
        <v>8</v>
      </c>
      <c r="J131" s="137">
        <f t="shared" si="33"/>
        <v>8</v>
      </c>
      <c r="K131" s="138">
        <f t="shared" si="34"/>
        <v>1</v>
      </c>
      <c r="L131" s="184">
        <v>8</v>
      </c>
      <c r="M131" s="4"/>
      <c r="N131" s="3"/>
      <c r="O131" s="3"/>
      <c r="P131" s="29"/>
      <c r="Q131" s="246">
        <v>0.24583333333333332</v>
      </c>
      <c r="R131" s="131"/>
      <c r="S131" s="131"/>
      <c r="T131" s="131"/>
      <c r="U131" s="316"/>
      <c r="V131" s="6">
        <v>4</v>
      </c>
      <c r="W131" s="8"/>
      <c r="X131" s="8"/>
      <c r="Y131" s="8"/>
      <c r="Z131" s="9"/>
    </row>
    <row r="132" spans="2:26" ht="14.4" x14ac:dyDescent="0.3">
      <c r="B132" s="118">
        <v>11</v>
      </c>
      <c r="C132" s="119" t="s">
        <v>47</v>
      </c>
      <c r="D132" s="180" t="s">
        <v>252</v>
      </c>
      <c r="E132" s="121">
        <v>2014</v>
      </c>
      <c r="F132" s="121">
        <f t="shared" si="30"/>
        <v>11</v>
      </c>
      <c r="G132" s="323" t="s">
        <v>253</v>
      </c>
      <c r="H132" s="123">
        <f t="shared" si="31"/>
        <v>0.27500000000000002</v>
      </c>
      <c r="I132" s="124">
        <f t="shared" si="32"/>
        <v>6</v>
      </c>
      <c r="J132" s="137">
        <f t="shared" si="33"/>
        <v>6</v>
      </c>
      <c r="K132" s="138">
        <f t="shared" si="34"/>
        <v>1</v>
      </c>
      <c r="L132" s="1"/>
      <c r="M132" s="3"/>
      <c r="N132" s="4"/>
      <c r="O132" s="4"/>
      <c r="P132" s="11">
        <v>6</v>
      </c>
      <c r="Q132" s="130"/>
      <c r="R132" s="131"/>
      <c r="S132" s="131"/>
      <c r="T132" s="131"/>
      <c r="U132" s="316">
        <v>0.27500000000000002</v>
      </c>
      <c r="V132" s="1"/>
      <c r="W132" s="8"/>
      <c r="X132" s="8"/>
      <c r="Y132" s="8"/>
      <c r="Z132" s="9">
        <v>6</v>
      </c>
    </row>
    <row r="133" spans="2:26" ht="14.4" x14ac:dyDescent="0.3">
      <c r="B133" s="118">
        <v>12</v>
      </c>
      <c r="C133" s="119" t="s">
        <v>47</v>
      </c>
      <c r="D133" s="225" t="s">
        <v>65</v>
      </c>
      <c r="E133" s="204">
        <v>2014</v>
      </c>
      <c r="F133" s="121">
        <f t="shared" si="30"/>
        <v>11</v>
      </c>
      <c r="G133" s="188" t="s">
        <v>28</v>
      </c>
      <c r="H133" s="123">
        <f t="shared" si="31"/>
        <v>0.25694444444444442</v>
      </c>
      <c r="I133" s="124">
        <f t="shared" si="32"/>
        <v>5</v>
      </c>
      <c r="J133" s="137">
        <f t="shared" si="33"/>
        <v>5</v>
      </c>
      <c r="K133" s="138">
        <f t="shared" si="34"/>
        <v>1</v>
      </c>
      <c r="L133" s="1">
        <v>5</v>
      </c>
      <c r="M133" s="3"/>
      <c r="N133" s="4"/>
      <c r="O133" s="4"/>
      <c r="P133" s="11"/>
      <c r="Q133" s="130">
        <v>0.25694444444444442</v>
      </c>
      <c r="R133" s="131"/>
      <c r="S133" s="131"/>
      <c r="T133" s="131"/>
      <c r="U133" s="316"/>
      <c r="V133" s="1">
        <v>7</v>
      </c>
      <c r="W133" s="8"/>
      <c r="X133" s="8"/>
      <c r="Y133" s="8"/>
      <c r="Z133" s="9"/>
    </row>
    <row r="134" spans="2:26" ht="14.4" x14ac:dyDescent="0.3">
      <c r="B134" s="118">
        <v>13</v>
      </c>
      <c r="C134" s="119" t="s">
        <v>47</v>
      </c>
      <c r="D134" s="180" t="s">
        <v>254</v>
      </c>
      <c r="E134" s="121">
        <v>2013</v>
      </c>
      <c r="F134" s="121">
        <f t="shared" si="30"/>
        <v>12</v>
      </c>
      <c r="G134" s="226" t="s">
        <v>22</v>
      </c>
      <c r="H134" s="123">
        <f t="shared" si="31"/>
        <v>0.28819444444444442</v>
      </c>
      <c r="I134" s="124">
        <f t="shared" si="32"/>
        <v>4</v>
      </c>
      <c r="J134" s="137">
        <f t="shared" si="33"/>
        <v>4</v>
      </c>
      <c r="K134" s="138">
        <f t="shared" si="34"/>
        <v>1</v>
      </c>
      <c r="L134" s="1"/>
      <c r="M134" s="3"/>
      <c r="N134" s="4"/>
      <c r="O134" s="4"/>
      <c r="P134" s="11">
        <v>4</v>
      </c>
      <c r="Q134" s="130"/>
      <c r="R134" s="131"/>
      <c r="S134" s="131"/>
      <c r="T134" s="131"/>
      <c r="U134" s="316">
        <v>0.28819444444444442</v>
      </c>
      <c r="V134" s="1"/>
      <c r="W134" s="8"/>
      <c r="X134" s="8"/>
      <c r="Y134" s="8"/>
      <c r="Z134" s="9">
        <v>8</v>
      </c>
    </row>
    <row r="135" spans="2:26" ht="14.4" x14ac:dyDescent="0.3">
      <c r="B135" s="118">
        <v>14</v>
      </c>
      <c r="C135" s="119" t="s">
        <v>47</v>
      </c>
      <c r="D135" s="180" t="s">
        <v>255</v>
      </c>
      <c r="E135" s="121">
        <v>2014</v>
      </c>
      <c r="F135" s="121">
        <f t="shared" si="30"/>
        <v>11</v>
      </c>
      <c r="G135" s="205" t="s">
        <v>14</v>
      </c>
      <c r="H135" s="123">
        <f t="shared" si="31"/>
        <v>0.29097222222222224</v>
      </c>
      <c r="I135" s="124">
        <f t="shared" si="32"/>
        <v>3</v>
      </c>
      <c r="J135" s="137">
        <f t="shared" si="33"/>
        <v>3</v>
      </c>
      <c r="K135" s="138">
        <f t="shared" si="34"/>
        <v>1</v>
      </c>
      <c r="L135" s="1"/>
      <c r="M135" s="3"/>
      <c r="N135" s="4"/>
      <c r="O135" s="4"/>
      <c r="P135" s="11">
        <v>3</v>
      </c>
      <c r="Q135" s="130"/>
      <c r="R135" s="131"/>
      <c r="S135" s="131"/>
      <c r="T135" s="131"/>
      <c r="U135" s="316">
        <v>0.29097222222222224</v>
      </c>
      <c r="V135" s="1"/>
      <c r="W135" s="8"/>
      <c r="X135" s="8"/>
      <c r="Y135" s="8"/>
      <c r="Z135" s="9">
        <v>9</v>
      </c>
    </row>
    <row r="136" spans="2:26" ht="14.4" x14ac:dyDescent="0.3">
      <c r="B136" s="118">
        <v>15</v>
      </c>
      <c r="C136" s="119" t="s">
        <v>47</v>
      </c>
      <c r="D136" s="225" t="s">
        <v>71</v>
      </c>
      <c r="E136" s="204">
        <v>2014</v>
      </c>
      <c r="F136" s="121">
        <f t="shared" si="30"/>
        <v>11</v>
      </c>
      <c r="G136" s="188" t="s">
        <v>28</v>
      </c>
      <c r="H136" s="123">
        <f t="shared" si="31"/>
        <v>0.28263888888888888</v>
      </c>
      <c r="I136" s="124">
        <f t="shared" si="32"/>
        <v>3</v>
      </c>
      <c r="J136" s="137">
        <f t="shared" si="33"/>
        <v>3</v>
      </c>
      <c r="K136" s="138">
        <f t="shared" si="34"/>
        <v>1</v>
      </c>
      <c r="L136" s="1">
        <v>3</v>
      </c>
      <c r="M136" s="4"/>
      <c r="N136" s="3"/>
      <c r="O136" s="4"/>
      <c r="P136" s="11"/>
      <c r="Q136" s="246">
        <v>0.28263888888888888</v>
      </c>
      <c r="R136" s="131"/>
      <c r="S136" s="131"/>
      <c r="T136" s="131"/>
      <c r="U136" s="316"/>
      <c r="V136" s="1">
        <v>9</v>
      </c>
      <c r="W136" s="8"/>
      <c r="X136" s="8"/>
      <c r="Y136" s="8"/>
      <c r="Z136" s="9"/>
    </row>
    <row r="137" spans="2:26" ht="14.4" x14ac:dyDescent="0.3">
      <c r="B137" s="118">
        <v>16</v>
      </c>
      <c r="C137" s="119" t="s">
        <v>47</v>
      </c>
      <c r="D137" s="180" t="s">
        <v>256</v>
      </c>
      <c r="E137" s="121">
        <v>2014</v>
      </c>
      <c r="F137" s="121">
        <f t="shared" si="30"/>
        <v>11</v>
      </c>
      <c r="G137" s="226" t="s">
        <v>22</v>
      </c>
      <c r="H137" s="123">
        <f t="shared" si="31"/>
        <v>0.31041666666666667</v>
      </c>
      <c r="I137" s="124">
        <f t="shared" si="32"/>
        <v>1</v>
      </c>
      <c r="J137" s="137">
        <f t="shared" si="33"/>
        <v>1</v>
      </c>
      <c r="K137" s="138">
        <f t="shared" si="34"/>
        <v>1</v>
      </c>
      <c r="L137" s="1"/>
      <c r="M137" s="3"/>
      <c r="N137" s="4"/>
      <c r="O137" s="4"/>
      <c r="P137" s="11">
        <v>1</v>
      </c>
      <c r="Q137" s="130"/>
      <c r="R137" s="131"/>
      <c r="S137" s="131"/>
      <c r="T137" s="131"/>
      <c r="U137" s="316">
        <v>0.31041666666666667</v>
      </c>
      <c r="V137" s="1"/>
      <c r="W137" s="8"/>
      <c r="X137" s="8"/>
      <c r="Y137" s="8"/>
      <c r="Z137" s="9">
        <v>11</v>
      </c>
    </row>
    <row r="138" spans="2:26" ht="15" thickBot="1" x14ac:dyDescent="0.35">
      <c r="B138" s="281">
        <v>16</v>
      </c>
      <c r="C138" s="282"/>
      <c r="D138" s="282"/>
      <c r="E138" s="282"/>
      <c r="F138" s="282"/>
      <c r="G138" s="283">
        <f>SUM(L138:P138)/5</f>
        <v>9</v>
      </c>
      <c r="H138" s="282"/>
      <c r="I138" s="284"/>
      <c r="J138" s="285"/>
      <c r="K138" s="286"/>
      <c r="L138" s="287">
        <f t="shared" ref="L138:U138" si="35">COUNTIF(L122:L137,"&gt;-1")</f>
        <v>11</v>
      </c>
      <c r="M138" s="288">
        <f t="shared" si="35"/>
        <v>7</v>
      </c>
      <c r="N138" s="288">
        <f t="shared" si="35"/>
        <v>8</v>
      </c>
      <c r="O138" s="288">
        <f t="shared" si="35"/>
        <v>7</v>
      </c>
      <c r="P138" s="289">
        <f t="shared" si="35"/>
        <v>12</v>
      </c>
      <c r="Q138" s="290">
        <f t="shared" si="35"/>
        <v>11</v>
      </c>
      <c r="R138" s="291">
        <f t="shared" si="35"/>
        <v>7</v>
      </c>
      <c r="S138" s="291">
        <f t="shared" si="35"/>
        <v>8</v>
      </c>
      <c r="T138" s="291">
        <f t="shared" si="35"/>
        <v>7</v>
      </c>
      <c r="U138" s="292">
        <f t="shared" si="35"/>
        <v>12</v>
      </c>
      <c r="V138" s="293"/>
      <c r="W138" s="294"/>
      <c r="X138" s="294"/>
      <c r="Y138" s="294"/>
      <c r="Z138" s="295"/>
    </row>
    <row r="139" spans="2:26" ht="16.2" thickBot="1" x14ac:dyDescent="0.35">
      <c r="B139" s="118"/>
      <c r="C139" s="3" t="s">
        <v>76</v>
      </c>
      <c r="D139" s="296" t="s">
        <v>77</v>
      </c>
      <c r="E139" s="389" t="s">
        <v>147</v>
      </c>
      <c r="F139" s="389"/>
      <c r="G139" s="297" t="s">
        <v>212</v>
      </c>
      <c r="H139" s="389" t="s">
        <v>50</v>
      </c>
      <c r="I139" s="388"/>
      <c r="J139" s="298" t="s">
        <v>163</v>
      </c>
      <c r="K139" s="299" t="s">
        <v>163</v>
      </c>
      <c r="L139" s="94" t="s">
        <v>241</v>
      </c>
      <c r="M139" s="94"/>
      <c r="N139" s="94"/>
      <c r="O139" s="95"/>
      <c r="P139" s="94"/>
      <c r="Q139" s="96" t="s">
        <v>242</v>
      </c>
      <c r="R139" s="97"/>
      <c r="S139" s="98"/>
      <c r="T139" s="98"/>
      <c r="U139" s="99"/>
      <c r="V139" s="100" t="s">
        <v>243</v>
      </c>
      <c r="W139" s="101"/>
      <c r="X139" s="101"/>
      <c r="Y139" s="101"/>
      <c r="Z139" s="102"/>
    </row>
    <row r="140" spans="2:26" ht="14.4" x14ac:dyDescent="0.3">
      <c r="B140" s="103" t="s">
        <v>138</v>
      </c>
      <c r="C140" s="104" t="s">
        <v>139</v>
      </c>
      <c r="D140" s="104" t="s">
        <v>140</v>
      </c>
      <c r="E140" s="104" t="s">
        <v>8</v>
      </c>
      <c r="F140" s="104" t="s">
        <v>141</v>
      </c>
      <c r="G140" s="104" t="s">
        <v>142</v>
      </c>
      <c r="H140" s="104" t="s">
        <v>143</v>
      </c>
      <c r="I140" s="105" t="s">
        <v>173</v>
      </c>
      <c r="J140" s="106" t="s">
        <v>174</v>
      </c>
      <c r="K140" s="107" t="s">
        <v>162</v>
      </c>
      <c r="L140" s="108" t="s">
        <v>175</v>
      </c>
      <c r="M140" s="104" t="s">
        <v>176</v>
      </c>
      <c r="N140" s="104" t="s">
        <v>177</v>
      </c>
      <c r="O140" s="104" t="s">
        <v>178</v>
      </c>
      <c r="P140" s="109" t="s">
        <v>179</v>
      </c>
      <c r="Q140" s="110" t="s">
        <v>180</v>
      </c>
      <c r="R140" s="111" t="s">
        <v>144</v>
      </c>
      <c r="S140" s="112" t="s">
        <v>181</v>
      </c>
      <c r="T140" s="113" t="s">
        <v>182</v>
      </c>
      <c r="U140" s="114" t="s">
        <v>183</v>
      </c>
      <c r="V140" s="115" t="s">
        <v>184</v>
      </c>
      <c r="W140" s="116" t="s">
        <v>185</v>
      </c>
      <c r="X140" s="116" t="s">
        <v>186</v>
      </c>
      <c r="Y140" s="116" t="s">
        <v>187</v>
      </c>
      <c r="Z140" s="117" t="s">
        <v>188</v>
      </c>
    </row>
    <row r="141" spans="2:26" ht="14.4" x14ac:dyDescent="0.3">
      <c r="B141" s="118">
        <v>1</v>
      </c>
      <c r="C141" s="119" t="s">
        <v>76</v>
      </c>
      <c r="D141" s="120" t="s">
        <v>80</v>
      </c>
      <c r="E141" s="204">
        <v>2012</v>
      </c>
      <c r="F141" s="121">
        <f t="shared" ref="F141:F151" si="36">SUM(2025-E141)</f>
        <v>13</v>
      </c>
      <c r="G141" s="228" t="s">
        <v>81</v>
      </c>
      <c r="H141" s="136">
        <f t="shared" ref="H141:H151" si="37">MIN(Q141:U141)</f>
        <v>0.2076388888888889</v>
      </c>
      <c r="I141" s="124">
        <f t="shared" ref="I141:I151" si="38">SUM(L141:P141)</f>
        <v>54</v>
      </c>
      <c r="J141" s="137">
        <f t="shared" ref="J141:J151" si="39">IF(COUNTIF(L141:P141,"&gt;=0")&lt;4,SUM(L141:P141),SUM(LARGE(L141:P141,1),LARGE(L141:P141,2),LARGE(L141:P141,3),LARGE(L141:P141,4)))</f>
        <v>54</v>
      </c>
      <c r="K141" s="186">
        <f t="shared" ref="K141:K151" si="40">COUNTIF(L141:P141,"&gt;0")</f>
        <v>4</v>
      </c>
      <c r="L141" s="54">
        <v>15</v>
      </c>
      <c r="M141" s="139">
        <v>12</v>
      </c>
      <c r="N141" s="4"/>
      <c r="O141" s="139">
        <v>12</v>
      </c>
      <c r="P141" s="140">
        <v>15</v>
      </c>
      <c r="Q141" s="246">
        <v>0.2076388888888889</v>
      </c>
      <c r="R141" s="131">
        <v>0.21805555555555556</v>
      </c>
      <c r="S141" s="131"/>
      <c r="T141" s="131">
        <v>0.21319444444444444</v>
      </c>
      <c r="U141" s="132">
        <v>0.2076388888888889</v>
      </c>
      <c r="V141" s="6">
        <v>1</v>
      </c>
      <c r="W141" s="7">
        <v>2</v>
      </c>
      <c r="X141" s="8"/>
      <c r="Y141" s="7">
        <v>2</v>
      </c>
      <c r="Z141" s="133">
        <v>1</v>
      </c>
    </row>
    <row r="142" spans="2:26" ht="14.4" x14ac:dyDescent="0.3">
      <c r="B142" s="118">
        <v>2</v>
      </c>
      <c r="C142" s="119" t="s">
        <v>76</v>
      </c>
      <c r="D142" s="324" t="s">
        <v>83</v>
      </c>
      <c r="E142" s="204">
        <v>2012</v>
      </c>
      <c r="F142" s="121">
        <f t="shared" si="36"/>
        <v>13</v>
      </c>
      <c r="G142" s="325" t="s">
        <v>148</v>
      </c>
      <c r="H142" s="123">
        <f t="shared" si="37"/>
        <v>0.20833333333333334</v>
      </c>
      <c r="I142" s="124">
        <f t="shared" si="38"/>
        <v>64</v>
      </c>
      <c r="J142" s="137">
        <f t="shared" si="39"/>
        <v>54</v>
      </c>
      <c r="K142" s="126">
        <f t="shared" si="40"/>
        <v>5</v>
      </c>
      <c r="L142" s="184">
        <v>12</v>
      </c>
      <c r="M142" s="128">
        <v>15</v>
      </c>
      <c r="N142" s="128">
        <v>15</v>
      </c>
      <c r="O142" s="209">
        <v>10</v>
      </c>
      <c r="P142" s="129">
        <v>12</v>
      </c>
      <c r="Q142" s="130">
        <v>0.20833333333333334</v>
      </c>
      <c r="R142" s="131">
        <v>0.21666666666666667</v>
      </c>
      <c r="S142" s="131">
        <v>0.20833333333333334</v>
      </c>
      <c r="T142" s="131">
        <v>0.21736111111111112</v>
      </c>
      <c r="U142" s="132">
        <v>0.20902777777777778</v>
      </c>
      <c r="V142" s="6">
        <v>2</v>
      </c>
      <c r="W142" s="7">
        <v>1</v>
      </c>
      <c r="X142" s="7">
        <v>1</v>
      </c>
      <c r="Y142" s="7">
        <v>3</v>
      </c>
      <c r="Z142" s="133">
        <v>2</v>
      </c>
    </row>
    <row r="143" spans="2:26" ht="15" thickBot="1" x14ac:dyDescent="0.35">
      <c r="B143" s="141">
        <v>3</v>
      </c>
      <c r="C143" s="142" t="s">
        <v>76</v>
      </c>
      <c r="D143" s="143" t="s">
        <v>87</v>
      </c>
      <c r="E143" s="247">
        <v>2011</v>
      </c>
      <c r="F143" s="144">
        <f t="shared" si="36"/>
        <v>14</v>
      </c>
      <c r="G143" s="273" t="s">
        <v>22</v>
      </c>
      <c r="H143" s="146">
        <f t="shared" si="37"/>
        <v>0.21041666666666667</v>
      </c>
      <c r="I143" s="147">
        <f t="shared" si="38"/>
        <v>53</v>
      </c>
      <c r="J143" s="148">
        <f t="shared" si="39"/>
        <v>45</v>
      </c>
      <c r="K143" s="213">
        <f t="shared" si="40"/>
        <v>5</v>
      </c>
      <c r="L143" s="150">
        <v>8</v>
      </c>
      <c r="M143" s="216">
        <v>10</v>
      </c>
      <c r="N143" s="216">
        <v>10</v>
      </c>
      <c r="O143" s="326">
        <v>15</v>
      </c>
      <c r="P143" s="153">
        <v>10</v>
      </c>
      <c r="Q143" s="274">
        <v>0.22430555555555556</v>
      </c>
      <c r="R143" s="155">
        <v>0.22083333333333333</v>
      </c>
      <c r="S143" s="155">
        <v>0.21319444444444444</v>
      </c>
      <c r="T143" s="155">
        <v>0.21319444444444444</v>
      </c>
      <c r="U143" s="156">
        <v>0.21041666666666667</v>
      </c>
      <c r="V143" s="157">
        <v>4</v>
      </c>
      <c r="W143" s="159">
        <v>3</v>
      </c>
      <c r="X143" s="159">
        <v>3</v>
      </c>
      <c r="Y143" s="159">
        <v>1</v>
      </c>
      <c r="Z143" s="160">
        <v>3</v>
      </c>
    </row>
    <row r="144" spans="2:26" ht="15" thickTop="1" x14ac:dyDescent="0.3">
      <c r="B144" s="161">
        <v>4</v>
      </c>
      <c r="C144" s="162" t="s">
        <v>76</v>
      </c>
      <c r="D144" s="327" t="s">
        <v>85</v>
      </c>
      <c r="E144" s="311">
        <v>2012</v>
      </c>
      <c r="F144" s="164">
        <f t="shared" si="36"/>
        <v>13</v>
      </c>
      <c r="G144" s="328" t="s">
        <v>148</v>
      </c>
      <c r="H144" s="166">
        <f t="shared" si="37"/>
        <v>0.21041666666666667</v>
      </c>
      <c r="I144" s="167">
        <f t="shared" si="38"/>
        <v>46</v>
      </c>
      <c r="J144" s="168">
        <f t="shared" si="39"/>
        <v>38</v>
      </c>
      <c r="K144" s="251">
        <f t="shared" si="40"/>
        <v>5</v>
      </c>
      <c r="L144" s="170">
        <v>10</v>
      </c>
      <c r="M144" s="278">
        <v>8</v>
      </c>
      <c r="N144" s="278">
        <v>12</v>
      </c>
      <c r="O144" s="278">
        <v>8</v>
      </c>
      <c r="P144" s="173">
        <v>8</v>
      </c>
      <c r="Q144" s="321">
        <v>0.21180555555555555</v>
      </c>
      <c r="R144" s="175">
        <v>0.22291666666666668</v>
      </c>
      <c r="S144" s="175">
        <v>0.21041666666666667</v>
      </c>
      <c r="T144" s="175">
        <v>0.22361111111111112</v>
      </c>
      <c r="U144" s="176">
        <v>0.21388888888888888</v>
      </c>
      <c r="V144" s="177">
        <v>3</v>
      </c>
      <c r="W144" s="178">
        <v>4</v>
      </c>
      <c r="X144" s="178">
        <v>2</v>
      </c>
      <c r="Y144" s="178">
        <v>4</v>
      </c>
      <c r="Z144" s="179">
        <v>4</v>
      </c>
    </row>
    <row r="145" spans="2:26" ht="14.4" x14ac:dyDescent="0.3">
      <c r="B145" s="118">
        <v>5</v>
      </c>
      <c r="C145" s="119" t="s">
        <v>76</v>
      </c>
      <c r="D145" s="225" t="s">
        <v>89</v>
      </c>
      <c r="E145" s="204">
        <v>2010</v>
      </c>
      <c r="F145" s="121">
        <f t="shared" si="36"/>
        <v>15</v>
      </c>
      <c r="G145" s="255" t="s">
        <v>17</v>
      </c>
      <c r="H145" s="123">
        <f t="shared" si="37"/>
        <v>0.22291666666666668</v>
      </c>
      <c r="I145" s="124">
        <f t="shared" si="38"/>
        <v>24</v>
      </c>
      <c r="J145" s="137">
        <f t="shared" si="39"/>
        <v>24</v>
      </c>
      <c r="K145" s="186">
        <f t="shared" si="40"/>
        <v>4</v>
      </c>
      <c r="L145" s="1">
        <v>7</v>
      </c>
      <c r="M145" s="4">
        <v>7</v>
      </c>
      <c r="N145" s="4">
        <v>7</v>
      </c>
      <c r="O145" s="4">
        <v>3</v>
      </c>
      <c r="P145" s="11"/>
      <c r="Q145" s="246">
        <v>0.2361111111111111</v>
      </c>
      <c r="R145" s="131">
        <v>0.22430555555555556</v>
      </c>
      <c r="S145" s="131">
        <v>0.22291666666666668</v>
      </c>
      <c r="T145" s="131">
        <v>0.24652777777777779</v>
      </c>
      <c r="U145" s="132"/>
      <c r="V145" s="1">
        <v>5</v>
      </c>
      <c r="W145" s="8">
        <v>5</v>
      </c>
      <c r="X145" s="8">
        <v>5</v>
      </c>
      <c r="Y145" s="8">
        <v>9</v>
      </c>
      <c r="Z145" s="9"/>
    </row>
    <row r="146" spans="2:26" ht="14.4" x14ac:dyDescent="0.3">
      <c r="B146" s="118">
        <v>6</v>
      </c>
      <c r="C146" s="119" t="s">
        <v>76</v>
      </c>
      <c r="D146" s="225" t="s">
        <v>92</v>
      </c>
      <c r="E146" s="204">
        <v>2011</v>
      </c>
      <c r="F146" s="121">
        <f t="shared" si="36"/>
        <v>14</v>
      </c>
      <c r="G146" s="226" t="s">
        <v>22</v>
      </c>
      <c r="H146" s="123">
        <f t="shared" si="37"/>
        <v>0.22916666666666666</v>
      </c>
      <c r="I146" s="124">
        <f t="shared" si="38"/>
        <v>23</v>
      </c>
      <c r="J146" s="137">
        <f t="shared" si="39"/>
        <v>23</v>
      </c>
      <c r="K146" s="186">
        <f t="shared" si="40"/>
        <v>4</v>
      </c>
      <c r="L146" s="1">
        <v>5</v>
      </c>
      <c r="M146" s="4">
        <v>4</v>
      </c>
      <c r="N146" s="4"/>
      <c r="O146" s="4">
        <v>7</v>
      </c>
      <c r="P146" s="11">
        <v>7</v>
      </c>
      <c r="Q146" s="246">
        <v>0.24583333333333332</v>
      </c>
      <c r="R146" s="131">
        <v>0.24513888888888888</v>
      </c>
      <c r="S146" s="131"/>
      <c r="T146" s="131">
        <v>0.22916666666666666</v>
      </c>
      <c r="U146" s="132">
        <v>0.24166666666666667</v>
      </c>
      <c r="V146" s="1">
        <v>7</v>
      </c>
      <c r="W146" s="8">
        <v>8</v>
      </c>
      <c r="X146" s="8"/>
      <c r="Y146" s="8">
        <v>5</v>
      </c>
      <c r="Z146" s="9">
        <v>5</v>
      </c>
    </row>
    <row r="147" spans="2:26" ht="14.4" x14ac:dyDescent="0.3">
      <c r="B147" s="118">
        <v>7</v>
      </c>
      <c r="C147" s="119" t="s">
        <v>76</v>
      </c>
      <c r="D147" s="227" t="s">
        <v>90</v>
      </c>
      <c r="E147" s="204">
        <v>2011</v>
      </c>
      <c r="F147" s="121">
        <f t="shared" si="36"/>
        <v>14</v>
      </c>
      <c r="G147" s="226" t="s">
        <v>22</v>
      </c>
      <c r="H147" s="123">
        <f t="shared" si="37"/>
        <v>0.2298611111111111</v>
      </c>
      <c r="I147" s="124">
        <f t="shared" si="38"/>
        <v>22</v>
      </c>
      <c r="J147" s="137">
        <f t="shared" si="39"/>
        <v>22</v>
      </c>
      <c r="K147" s="186">
        <f t="shared" si="40"/>
        <v>4</v>
      </c>
      <c r="L147" s="1">
        <v>6</v>
      </c>
      <c r="M147" s="3">
        <v>5</v>
      </c>
      <c r="N147" s="4">
        <v>5</v>
      </c>
      <c r="O147" s="4">
        <v>6</v>
      </c>
      <c r="P147" s="25"/>
      <c r="Q147" s="246">
        <v>0.23819444444444443</v>
      </c>
      <c r="R147" s="131">
        <v>0.23402777777777778</v>
      </c>
      <c r="S147" s="131">
        <v>0.24027777777777778</v>
      </c>
      <c r="T147" s="131">
        <v>0.2298611111111111</v>
      </c>
      <c r="U147" s="132"/>
      <c r="V147" s="1">
        <v>6</v>
      </c>
      <c r="W147" s="8">
        <v>7</v>
      </c>
      <c r="X147" s="8">
        <v>7</v>
      </c>
      <c r="Y147" s="8">
        <v>6</v>
      </c>
      <c r="Z147" s="9"/>
    </row>
    <row r="148" spans="2:26" ht="14.4" x14ac:dyDescent="0.3">
      <c r="B148" s="118">
        <v>8</v>
      </c>
      <c r="C148" s="119" t="s">
        <v>76</v>
      </c>
      <c r="D148" s="227" t="s">
        <v>151</v>
      </c>
      <c r="E148" s="204">
        <v>2012</v>
      </c>
      <c r="F148" s="134">
        <f t="shared" si="36"/>
        <v>13</v>
      </c>
      <c r="G148" s="226" t="s">
        <v>22</v>
      </c>
      <c r="H148" s="123">
        <f t="shared" si="37"/>
        <v>0.21388888888888888</v>
      </c>
      <c r="I148" s="124">
        <f t="shared" si="38"/>
        <v>19</v>
      </c>
      <c r="J148" s="137">
        <f t="shared" si="39"/>
        <v>19</v>
      </c>
      <c r="K148" s="138">
        <f t="shared" si="40"/>
        <v>3</v>
      </c>
      <c r="L148" s="28"/>
      <c r="M148" s="4">
        <v>6</v>
      </c>
      <c r="N148" s="187">
        <v>8</v>
      </c>
      <c r="O148" s="4">
        <v>5</v>
      </c>
      <c r="P148" s="11"/>
      <c r="Q148" s="130"/>
      <c r="R148" s="131">
        <v>0.22500000000000001</v>
      </c>
      <c r="S148" s="131">
        <v>0.21388888888888888</v>
      </c>
      <c r="T148" s="131">
        <v>0.23680555555555555</v>
      </c>
      <c r="U148" s="132"/>
      <c r="V148" s="1"/>
      <c r="W148" s="8">
        <v>6</v>
      </c>
      <c r="X148" s="7">
        <v>4</v>
      </c>
      <c r="Y148" s="8">
        <v>7</v>
      </c>
      <c r="Z148" s="9"/>
    </row>
    <row r="149" spans="2:26" ht="14.4" x14ac:dyDescent="0.3">
      <c r="B149" s="118">
        <v>9</v>
      </c>
      <c r="C149" s="119" t="s">
        <v>76</v>
      </c>
      <c r="D149" s="225" t="s">
        <v>99</v>
      </c>
      <c r="E149" s="204">
        <v>2012</v>
      </c>
      <c r="F149" s="121">
        <f t="shared" si="36"/>
        <v>13</v>
      </c>
      <c r="G149" s="255" t="s">
        <v>17</v>
      </c>
      <c r="H149" s="123">
        <f t="shared" si="37"/>
        <v>0.24305555555555555</v>
      </c>
      <c r="I149" s="124">
        <f t="shared" si="38"/>
        <v>16</v>
      </c>
      <c r="J149" s="137">
        <f t="shared" si="39"/>
        <v>14</v>
      </c>
      <c r="K149" s="126">
        <f t="shared" si="40"/>
        <v>5</v>
      </c>
      <c r="L149" s="1">
        <v>2</v>
      </c>
      <c r="M149" s="4">
        <v>3</v>
      </c>
      <c r="N149" s="4">
        <v>4</v>
      </c>
      <c r="O149" s="4">
        <v>4</v>
      </c>
      <c r="P149" s="5">
        <v>3</v>
      </c>
      <c r="Q149" s="257">
        <v>0.26111111111111113</v>
      </c>
      <c r="R149" s="131">
        <v>0.25416666666666665</v>
      </c>
      <c r="S149" s="131">
        <v>0.24305555555555555</v>
      </c>
      <c r="T149" s="131">
        <v>0.24583333333333332</v>
      </c>
      <c r="U149" s="132">
        <v>0.25624999999999998</v>
      </c>
      <c r="V149" s="1">
        <v>10</v>
      </c>
      <c r="W149" s="8">
        <v>9</v>
      </c>
      <c r="X149" s="8">
        <v>8</v>
      </c>
      <c r="Y149" s="8">
        <v>8</v>
      </c>
      <c r="Z149" s="9">
        <v>6</v>
      </c>
    </row>
    <row r="150" spans="2:26" ht="14.4" x14ac:dyDescent="0.3">
      <c r="B150" s="118">
        <v>10</v>
      </c>
      <c r="C150" s="119" t="s">
        <v>76</v>
      </c>
      <c r="D150" s="225" t="s">
        <v>95</v>
      </c>
      <c r="E150" s="204">
        <v>2010</v>
      </c>
      <c r="F150" s="121">
        <f t="shared" si="36"/>
        <v>15</v>
      </c>
      <c r="G150" s="255" t="s">
        <v>17</v>
      </c>
      <c r="H150" s="123">
        <f t="shared" si="37"/>
        <v>0.23819444444444443</v>
      </c>
      <c r="I150" s="124">
        <f t="shared" si="38"/>
        <v>10</v>
      </c>
      <c r="J150" s="137">
        <f t="shared" si="39"/>
        <v>10</v>
      </c>
      <c r="K150" s="138">
        <f t="shared" si="40"/>
        <v>2</v>
      </c>
      <c r="L150" s="1">
        <v>4</v>
      </c>
      <c r="M150" s="4"/>
      <c r="N150" s="4">
        <v>6</v>
      </c>
      <c r="O150" s="4"/>
      <c r="P150" s="11"/>
      <c r="Q150" s="246">
        <v>0.24652777777777779</v>
      </c>
      <c r="R150" s="131"/>
      <c r="S150" s="131">
        <v>0.23819444444444443</v>
      </c>
      <c r="T150" s="131"/>
      <c r="U150" s="132"/>
      <c r="V150" s="1">
        <v>8</v>
      </c>
      <c r="W150" s="8"/>
      <c r="X150" s="8">
        <v>6</v>
      </c>
      <c r="Y150" s="8"/>
      <c r="Z150" s="9"/>
    </row>
    <row r="151" spans="2:26" ht="14.4" x14ac:dyDescent="0.3">
      <c r="B151" s="118">
        <v>11</v>
      </c>
      <c r="C151" s="119" t="s">
        <v>76</v>
      </c>
      <c r="D151" s="280" t="s">
        <v>97</v>
      </c>
      <c r="E151" s="204">
        <v>2012</v>
      </c>
      <c r="F151" s="121">
        <f t="shared" si="36"/>
        <v>13</v>
      </c>
      <c r="G151" s="255" t="s">
        <v>17</v>
      </c>
      <c r="H151" s="123">
        <f t="shared" si="37"/>
        <v>0.25694444444444442</v>
      </c>
      <c r="I151" s="124">
        <f t="shared" si="38"/>
        <v>10</v>
      </c>
      <c r="J151" s="137">
        <f t="shared" si="39"/>
        <v>10</v>
      </c>
      <c r="K151" s="138">
        <f t="shared" si="40"/>
        <v>3</v>
      </c>
      <c r="L151" s="1">
        <v>3</v>
      </c>
      <c r="M151" s="4">
        <v>2</v>
      </c>
      <c r="N151" s="4"/>
      <c r="O151" s="4"/>
      <c r="P151" s="11">
        <v>5</v>
      </c>
      <c r="Q151" s="130">
        <v>0.25833333333333336</v>
      </c>
      <c r="R151" s="131">
        <v>0.25694444444444442</v>
      </c>
      <c r="S151" s="131"/>
      <c r="T151" s="131"/>
      <c r="U151" s="132">
        <v>0.26111111111111113</v>
      </c>
      <c r="V151" s="1">
        <v>9</v>
      </c>
      <c r="W151" s="8">
        <v>10</v>
      </c>
      <c r="X151" s="8"/>
      <c r="Y151" s="8"/>
      <c r="Z151" s="9">
        <v>7</v>
      </c>
    </row>
    <row r="152" spans="2:26" ht="15" thickBot="1" x14ac:dyDescent="0.35">
      <c r="B152" s="189">
        <v>11</v>
      </c>
      <c r="C152" s="190"/>
      <c r="D152" s="190"/>
      <c r="E152" s="190"/>
      <c r="F152" s="190"/>
      <c r="G152" s="191">
        <f>SUM(L152:P152)/5</f>
        <v>8.8000000000000007</v>
      </c>
      <c r="H152" s="190"/>
      <c r="I152" s="192"/>
      <c r="J152" s="193"/>
      <c r="K152" s="194"/>
      <c r="L152" s="195">
        <f t="shared" ref="L152:U152" si="41">COUNTIF(L141:L151,"&gt;-1")</f>
        <v>10</v>
      </c>
      <c r="M152" s="196">
        <f t="shared" si="41"/>
        <v>10</v>
      </c>
      <c r="N152" s="196">
        <f t="shared" si="41"/>
        <v>8</v>
      </c>
      <c r="O152" s="196">
        <f t="shared" si="41"/>
        <v>9</v>
      </c>
      <c r="P152" s="197">
        <f t="shared" si="41"/>
        <v>7</v>
      </c>
      <c r="Q152" s="198">
        <f t="shared" si="41"/>
        <v>10</v>
      </c>
      <c r="R152" s="199">
        <f t="shared" si="41"/>
        <v>10</v>
      </c>
      <c r="S152" s="199">
        <f t="shared" si="41"/>
        <v>8</v>
      </c>
      <c r="T152" s="199">
        <f t="shared" si="41"/>
        <v>9</v>
      </c>
      <c r="U152" s="241">
        <f t="shared" si="41"/>
        <v>7</v>
      </c>
      <c r="V152" s="14"/>
      <c r="W152" s="15"/>
      <c r="X152" s="15"/>
      <c r="Y152" s="15"/>
      <c r="Z152" s="16"/>
    </row>
    <row r="153" spans="2:26" ht="16.2" thickBot="1" x14ac:dyDescent="0.35">
      <c r="B153" s="200"/>
      <c r="C153" s="51" t="s">
        <v>102</v>
      </c>
      <c r="D153" s="201" t="s">
        <v>103</v>
      </c>
      <c r="E153" s="372" t="s">
        <v>147</v>
      </c>
      <c r="F153" s="372"/>
      <c r="G153" s="202" t="s">
        <v>212</v>
      </c>
      <c r="H153" s="372" t="s">
        <v>105</v>
      </c>
      <c r="I153" s="370"/>
      <c r="J153" s="92" t="s">
        <v>163</v>
      </c>
      <c r="K153" s="203" t="s">
        <v>163</v>
      </c>
      <c r="L153" s="94" t="s">
        <v>241</v>
      </c>
      <c r="M153" s="94"/>
      <c r="N153" s="94"/>
      <c r="O153" s="95"/>
      <c r="P153" s="94"/>
      <c r="Q153" s="96" t="s">
        <v>242</v>
      </c>
      <c r="R153" s="97"/>
      <c r="S153" s="98"/>
      <c r="T153" s="98"/>
      <c r="U153" s="99"/>
      <c r="V153" s="100" t="s">
        <v>243</v>
      </c>
      <c r="W153" s="101"/>
      <c r="X153" s="101"/>
      <c r="Y153" s="101"/>
      <c r="Z153" s="102"/>
    </row>
    <row r="154" spans="2:26" ht="14.4" x14ac:dyDescent="0.3">
      <c r="B154" s="103" t="s">
        <v>138</v>
      </c>
      <c r="C154" s="104" t="s">
        <v>139</v>
      </c>
      <c r="D154" s="104" t="s">
        <v>140</v>
      </c>
      <c r="E154" s="104" t="s">
        <v>8</v>
      </c>
      <c r="F154" s="104" t="s">
        <v>141</v>
      </c>
      <c r="G154" s="104" t="s">
        <v>142</v>
      </c>
      <c r="H154" s="104" t="s">
        <v>143</v>
      </c>
      <c r="I154" s="105" t="s">
        <v>173</v>
      </c>
      <c r="J154" s="106" t="s">
        <v>174</v>
      </c>
      <c r="K154" s="107" t="s">
        <v>162</v>
      </c>
      <c r="L154" s="108" t="s">
        <v>175</v>
      </c>
      <c r="M154" s="104" t="s">
        <v>176</v>
      </c>
      <c r="N154" s="104" t="s">
        <v>177</v>
      </c>
      <c r="O154" s="104" t="s">
        <v>178</v>
      </c>
      <c r="P154" s="109" t="s">
        <v>179</v>
      </c>
      <c r="Q154" s="110" t="s">
        <v>180</v>
      </c>
      <c r="R154" s="111" t="s">
        <v>144</v>
      </c>
      <c r="S154" s="112" t="s">
        <v>181</v>
      </c>
      <c r="T154" s="113" t="s">
        <v>182</v>
      </c>
      <c r="U154" s="114" t="s">
        <v>183</v>
      </c>
      <c r="V154" s="115" t="s">
        <v>184</v>
      </c>
      <c r="W154" s="116" t="s">
        <v>185</v>
      </c>
      <c r="X154" s="116" t="s">
        <v>186</v>
      </c>
      <c r="Y154" s="116" t="s">
        <v>187</v>
      </c>
      <c r="Z154" s="117" t="s">
        <v>188</v>
      </c>
    </row>
    <row r="155" spans="2:26" ht="14.4" x14ac:dyDescent="0.3">
      <c r="B155" s="118">
        <v>1</v>
      </c>
      <c r="C155" s="119" t="s">
        <v>102</v>
      </c>
      <c r="D155" s="120" t="s">
        <v>109</v>
      </c>
      <c r="E155" s="204">
        <v>2012</v>
      </c>
      <c r="F155" s="121">
        <f t="shared" ref="F155:F171" si="42">SUM(2025-E155)</f>
        <v>13</v>
      </c>
      <c r="G155" s="226" t="s">
        <v>22</v>
      </c>
      <c r="H155" s="136">
        <f t="shared" ref="H155:H171" si="43">MIN(Q155:U155)</f>
        <v>0.24305555555555555</v>
      </c>
      <c r="I155" s="124">
        <f t="shared" ref="I155:I171" si="44">SUM(L155:P155)</f>
        <v>57</v>
      </c>
      <c r="J155" s="137">
        <f t="shared" ref="J155:J171" si="45">IF(COUNTIF(L155:P155,"&gt;=0")&lt;4,SUM(L155:P155),SUM(LARGE(L155:P155,1),LARGE(L155:P155,2),LARGE(L155:P155,3),LARGE(L155:P155,4)))</f>
        <v>57</v>
      </c>
      <c r="K155" s="186">
        <f t="shared" ref="K155:K171" si="46">COUNTIF(L155:P155,"&gt;0")</f>
        <v>4</v>
      </c>
      <c r="L155" s="54">
        <v>15</v>
      </c>
      <c r="M155" s="139">
        <v>12</v>
      </c>
      <c r="N155" s="128">
        <v>15</v>
      </c>
      <c r="O155" s="128">
        <v>15</v>
      </c>
      <c r="P155" s="11"/>
      <c r="Q155" s="246">
        <v>0.25138888888888888</v>
      </c>
      <c r="R155" s="131">
        <v>0.24722222222222223</v>
      </c>
      <c r="S155" s="131">
        <v>0.24305555555555555</v>
      </c>
      <c r="T155" s="131">
        <v>0.24652777777777779</v>
      </c>
      <c r="U155" s="132"/>
      <c r="V155" s="6">
        <v>1</v>
      </c>
      <c r="W155" s="7">
        <v>2</v>
      </c>
      <c r="X155" s="7">
        <v>1</v>
      </c>
      <c r="Y155" s="7">
        <v>1</v>
      </c>
      <c r="Z155" s="9"/>
    </row>
    <row r="156" spans="2:26" ht="14.4" x14ac:dyDescent="0.3">
      <c r="B156" s="118">
        <v>2</v>
      </c>
      <c r="C156" s="119" t="s">
        <v>102</v>
      </c>
      <c r="D156" s="120" t="s">
        <v>122</v>
      </c>
      <c r="E156" s="204">
        <v>2011</v>
      </c>
      <c r="F156" s="121">
        <f t="shared" si="42"/>
        <v>14</v>
      </c>
      <c r="G156" s="226" t="s">
        <v>22</v>
      </c>
      <c r="H156" s="123">
        <f t="shared" si="43"/>
        <v>0.24722222222222223</v>
      </c>
      <c r="I156" s="124">
        <f t="shared" si="44"/>
        <v>61</v>
      </c>
      <c r="J156" s="137">
        <f t="shared" si="45"/>
        <v>51</v>
      </c>
      <c r="K156" s="126">
        <f t="shared" si="46"/>
        <v>5</v>
      </c>
      <c r="L156" s="184">
        <v>12</v>
      </c>
      <c r="M156" s="139">
        <v>10</v>
      </c>
      <c r="N156" s="139">
        <v>12</v>
      </c>
      <c r="O156" s="187">
        <v>12</v>
      </c>
      <c r="P156" s="140">
        <v>15</v>
      </c>
      <c r="Q156" s="130">
        <v>0.2590277777777778</v>
      </c>
      <c r="R156" s="131">
        <v>0.24930555555555556</v>
      </c>
      <c r="S156" s="131">
        <v>0.24722222222222223</v>
      </c>
      <c r="T156" s="131">
        <v>0.25069444444444444</v>
      </c>
      <c r="U156" s="132">
        <v>0.24861111111111112</v>
      </c>
      <c r="V156" s="6">
        <v>2</v>
      </c>
      <c r="W156" s="7">
        <v>3</v>
      </c>
      <c r="X156" s="7">
        <v>2</v>
      </c>
      <c r="Y156" s="7">
        <v>2</v>
      </c>
      <c r="Z156" s="133">
        <v>1</v>
      </c>
    </row>
    <row r="157" spans="2:26" ht="15" thickBot="1" x14ac:dyDescent="0.35">
      <c r="B157" s="141">
        <v>3</v>
      </c>
      <c r="C157" s="142" t="s">
        <v>102</v>
      </c>
      <c r="D157" s="143" t="s">
        <v>115</v>
      </c>
      <c r="E157" s="247">
        <v>2011</v>
      </c>
      <c r="F157" s="144">
        <f t="shared" si="42"/>
        <v>14</v>
      </c>
      <c r="G157" s="273" t="s">
        <v>22</v>
      </c>
      <c r="H157" s="146">
        <f t="shared" si="43"/>
        <v>0.25347222222222221</v>
      </c>
      <c r="I157" s="147">
        <f t="shared" si="44"/>
        <v>47</v>
      </c>
      <c r="J157" s="148">
        <f t="shared" si="45"/>
        <v>40</v>
      </c>
      <c r="K157" s="213">
        <f t="shared" si="46"/>
        <v>5</v>
      </c>
      <c r="L157" s="214">
        <v>7</v>
      </c>
      <c r="M157" s="216">
        <v>8</v>
      </c>
      <c r="N157" s="216">
        <v>10</v>
      </c>
      <c r="O157" s="329">
        <v>10</v>
      </c>
      <c r="P157" s="153">
        <v>12</v>
      </c>
      <c r="Q157" s="154">
        <v>0.27152777777777776</v>
      </c>
      <c r="R157" s="155">
        <v>0.27013888888888887</v>
      </c>
      <c r="S157" s="155">
        <v>0.25763888888888886</v>
      </c>
      <c r="T157" s="155">
        <v>0.25347222222222221</v>
      </c>
      <c r="U157" s="156">
        <v>0.25416666666666665</v>
      </c>
      <c r="V157" s="214">
        <v>5</v>
      </c>
      <c r="W157" s="159">
        <v>4</v>
      </c>
      <c r="X157" s="159">
        <v>3</v>
      </c>
      <c r="Y157" s="159">
        <v>3</v>
      </c>
      <c r="Z157" s="160">
        <v>2</v>
      </c>
    </row>
    <row r="158" spans="2:26" ht="15" thickTop="1" x14ac:dyDescent="0.3">
      <c r="B158" s="161">
        <v>4</v>
      </c>
      <c r="C158" s="162" t="s">
        <v>102</v>
      </c>
      <c r="D158" s="327" t="s">
        <v>111</v>
      </c>
      <c r="E158" s="311">
        <v>2011</v>
      </c>
      <c r="F158" s="164">
        <f t="shared" si="42"/>
        <v>14</v>
      </c>
      <c r="G158" s="276" t="s">
        <v>22</v>
      </c>
      <c r="H158" s="166">
        <f t="shared" si="43"/>
        <v>0.2638888888888889</v>
      </c>
      <c r="I158" s="167">
        <f t="shared" si="44"/>
        <v>36</v>
      </c>
      <c r="J158" s="168">
        <f t="shared" si="45"/>
        <v>30</v>
      </c>
      <c r="K158" s="251">
        <f t="shared" si="46"/>
        <v>5</v>
      </c>
      <c r="L158" s="56">
        <v>6</v>
      </c>
      <c r="M158" s="221">
        <v>7</v>
      </c>
      <c r="N158" s="278">
        <v>8</v>
      </c>
      <c r="O158" s="221">
        <v>7</v>
      </c>
      <c r="P158" s="173">
        <v>8</v>
      </c>
      <c r="Q158" s="321">
        <v>0.27986111111111112</v>
      </c>
      <c r="R158" s="175">
        <v>0.27083333333333331</v>
      </c>
      <c r="S158" s="175">
        <v>0.2638888888888889</v>
      </c>
      <c r="T158" s="175">
        <v>0.2638888888888889</v>
      </c>
      <c r="U158" s="176">
        <v>0.27361111111111114</v>
      </c>
      <c r="V158" s="56">
        <v>6</v>
      </c>
      <c r="W158" s="57">
        <v>5</v>
      </c>
      <c r="X158" s="178">
        <v>4</v>
      </c>
      <c r="Y158" s="57">
        <v>5</v>
      </c>
      <c r="Z158" s="179">
        <v>4</v>
      </c>
    </row>
    <row r="159" spans="2:26" ht="14.4" x14ac:dyDescent="0.3">
      <c r="B159" s="118">
        <v>5</v>
      </c>
      <c r="C159" s="119" t="s">
        <v>102</v>
      </c>
      <c r="D159" s="225" t="s">
        <v>223</v>
      </c>
      <c r="E159" s="204">
        <v>2011</v>
      </c>
      <c r="F159" s="229">
        <f t="shared" si="42"/>
        <v>14</v>
      </c>
      <c r="G159" s="255" t="s">
        <v>17</v>
      </c>
      <c r="H159" s="123">
        <f t="shared" si="43"/>
        <v>0.25763888888888886</v>
      </c>
      <c r="I159" s="124">
        <f t="shared" si="44"/>
        <v>18</v>
      </c>
      <c r="J159" s="137">
        <f t="shared" si="45"/>
        <v>18</v>
      </c>
      <c r="K159" s="138">
        <f t="shared" si="46"/>
        <v>2</v>
      </c>
      <c r="L159" s="1"/>
      <c r="M159" s="3"/>
      <c r="N159" s="3"/>
      <c r="O159" s="187">
        <v>8</v>
      </c>
      <c r="P159" s="129">
        <v>10</v>
      </c>
      <c r="Q159" s="130"/>
      <c r="R159" s="131"/>
      <c r="S159" s="131"/>
      <c r="T159" s="131">
        <v>0.25763888888888886</v>
      </c>
      <c r="U159" s="132">
        <v>0.26527777777777778</v>
      </c>
      <c r="V159" s="1"/>
      <c r="W159" s="8"/>
      <c r="X159" s="8"/>
      <c r="Y159" s="7">
        <v>4</v>
      </c>
      <c r="Z159" s="133">
        <v>3</v>
      </c>
    </row>
    <row r="160" spans="2:26" ht="14.4" x14ac:dyDescent="0.3">
      <c r="B160" s="118">
        <v>6</v>
      </c>
      <c r="C160" s="119" t="s">
        <v>102</v>
      </c>
      <c r="D160" s="225" t="s">
        <v>113</v>
      </c>
      <c r="E160" s="204">
        <v>2011</v>
      </c>
      <c r="F160" s="121">
        <f t="shared" si="42"/>
        <v>14</v>
      </c>
      <c r="G160" s="255" t="s">
        <v>17</v>
      </c>
      <c r="H160" s="123">
        <f t="shared" si="43"/>
        <v>0.26944444444444443</v>
      </c>
      <c r="I160" s="124">
        <f t="shared" si="44"/>
        <v>17</v>
      </c>
      <c r="J160" s="137">
        <f t="shared" si="45"/>
        <v>17</v>
      </c>
      <c r="K160" s="138">
        <f t="shared" si="46"/>
        <v>3</v>
      </c>
      <c r="L160" s="1">
        <v>4</v>
      </c>
      <c r="M160" s="4"/>
      <c r="N160" s="4"/>
      <c r="O160" s="10">
        <v>6</v>
      </c>
      <c r="P160" s="5">
        <v>7</v>
      </c>
      <c r="Q160" s="257">
        <v>0.29305555555555557</v>
      </c>
      <c r="R160" s="131"/>
      <c r="S160" s="131"/>
      <c r="T160" s="131">
        <v>0.26944444444444443</v>
      </c>
      <c r="U160" s="132">
        <v>0.27569444444444446</v>
      </c>
      <c r="V160" s="1">
        <v>8</v>
      </c>
      <c r="W160" s="8"/>
      <c r="X160" s="8"/>
      <c r="Y160" s="8">
        <v>6</v>
      </c>
      <c r="Z160" s="9">
        <v>5</v>
      </c>
    </row>
    <row r="161" spans="2:26" ht="14.4" x14ac:dyDescent="0.3">
      <c r="B161" s="118">
        <v>7</v>
      </c>
      <c r="C161" s="119" t="s">
        <v>102</v>
      </c>
      <c r="D161" s="225" t="s">
        <v>127</v>
      </c>
      <c r="E161" s="204">
        <v>2010</v>
      </c>
      <c r="F161" s="121">
        <f t="shared" si="42"/>
        <v>15</v>
      </c>
      <c r="G161" s="255" t="s">
        <v>17</v>
      </c>
      <c r="H161" s="123">
        <f t="shared" si="43"/>
        <v>0.27986111111111112</v>
      </c>
      <c r="I161" s="124">
        <f t="shared" si="44"/>
        <v>17</v>
      </c>
      <c r="J161" s="137">
        <f t="shared" si="45"/>
        <v>17</v>
      </c>
      <c r="K161" s="138">
        <f t="shared" si="46"/>
        <v>3</v>
      </c>
      <c r="L161" s="28">
        <v>5</v>
      </c>
      <c r="M161" s="3">
        <v>6</v>
      </c>
      <c r="N161" s="3">
        <v>6</v>
      </c>
      <c r="O161" s="3"/>
      <c r="P161" s="11"/>
      <c r="Q161" s="246">
        <v>0.29097222222222224</v>
      </c>
      <c r="R161" s="131">
        <v>0.27986111111111112</v>
      </c>
      <c r="S161" s="131">
        <v>0.29236111111111113</v>
      </c>
      <c r="T161" s="131"/>
      <c r="U161" s="132"/>
      <c r="V161" s="1">
        <v>7</v>
      </c>
      <c r="W161" s="8">
        <v>6</v>
      </c>
      <c r="X161" s="8">
        <v>6</v>
      </c>
      <c r="Y161" s="8"/>
      <c r="Z161" s="9"/>
    </row>
    <row r="162" spans="2:26" ht="14.4" x14ac:dyDescent="0.3">
      <c r="B162" s="118">
        <v>8</v>
      </c>
      <c r="C162" s="119" t="s">
        <v>102</v>
      </c>
      <c r="D162" s="225" t="s">
        <v>125</v>
      </c>
      <c r="E162" s="204">
        <v>2011</v>
      </c>
      <c r="F162" s="121">
        <f t="shared" si="42"/>
        <v>14</v>
      </c>
      <c r="G162" s="255" t="s">
        <v>17</v>
      </c>
      <c r="H162" s="123">
        <f t="shared" si="43"/>
        <v>0.29166666666666669</v>
      </c>
      <c r="I162" s="124">
        <f t="shared" si="44"/>
        <v>17</v>
      </c>
      <c r="J162" s="137">
        <f t="shared" si="45"/>
        <v>17</v>
      </c>
      <c r="K162" s="186">
        <f t="shared" si="46"/>
        <v>4</v>
      </c>
      <c r="L162" s="1">
        <v>3</v>
      </c>
      <c r="M162" s="3">
        <v>5</v>
      </c>
      <c r="N162" s="3">
        <v>5</v>
      </c>
      <c r="O162" s="3">
        <v>4</v>
      </c>
      <c r="P162" s="11"/>
      <c r="Q162" s="246">
        <v>0.29583333333333334</v>
      </c>
      <c r="R162" s="131">
        <v>0.30277777777777776</v>
      </c>
      <c r="S162" s="131">
        <v>0.29583333333333334</v>
      </c>
      <c r="T162" s="131">
        <v>0.29166666666666669</v>
      </c>
      <c r="U162" s="132"/>
      <c r="V162" s="1">
        <v>9</v>
      </c>
      <c r="W162" s="8">
        <v>7</v>
      </c>
      <c r="X162" s="8">
        <v>7</v>
      </c>
      <c r="Y162" s="8">
        <v>8</v>
      </c>
      <c r="Z162" s="9"/>
    </row>
    <row r="163" spans="2:26" ht="14.4" x14ac:dyDescent="0.3">
      <c r="B163" s="118">
        <v>9</v>
      </c>
      <c r="C163" s="119" t="s">
        <v>102</v>
      </c>
      <c r="D163" s="225" t="s">
        <v>154</v>
      </c>
      <c r="E163" s="204">
        <v>2010</v>
      </c>
      <c r="F163" s="229">
        <f t="shared" si="42"/>
        <v>15</v>
      </c>
      <c r="G163" s="255" t="s">
        <v>17</v>
      </c>
      <c r="H163" s="123">
        <f t="shared" si="43"/>
        <v>0.24722222222222223</v>
      </c>
      <c r="I163" s="124">
        <f t="shared" si="44"/>
        <v>15</v>
      </c>
      <c r="J163" s="137">
        <f t="shared" si="45"/>
        <v>15</v>
      </c>
      <c r="K163" s="138">
        <f t="shared" si="46"/>
        <v>1</v>
      </c>
      <c r="L163" s="1"/>
      <c r="M163" s="59">
        <v>15</v>
      </c>
      <c r="N163" s="3"/>
      <c r="O163" s="4"/>
      <c r="P163" s="11"/>
      <c r="Q163" s="130"/>
      <c r="R163" s="131">
        <v>0.24722222222222223</v>
      </c>
      <c r="S163" s="131"/>
      <c r="T163" s="131"/>
      <c r="U163" s="132"/>
      <c r="V163" s="1"/>
      <c r="W163" s="7">
        <v>1</v>
      </c>
      <c r="X163" s="8"/>
      <c r="Y163" s="8"/>
      <c r="Z163" s="9"/>
    </row>
    <row r="164" spans="2:26" ht="14.4" x14ac:dyDescent="0.3">
      <c r="B164" s="118">
        <v>10</v>
      </c>
      <c r="C164" s="119" t="s">
        <v>102</v>
      </c>
      <c r="D164" s="225" t="s">
        <v>117</v>
      </c>
      <c r="E164" s="204">
        <v>2012</v>
      </c>
      <c r="F164" s="121">
        <f t="shared" si="42"/>
        <v>13</v>
      </c>
      <c r="G164" s="226" t="s">
        <v>22</v>
      </c>
      <c r="H164" s="123">
        <f t="shared" si="43"/>
        <v>0.27430555555555558</v>
      </c>
      <c r="I164" s="124">
        <f t="shared" si="44"/>
        <v>15</v>
      </c>
      <c r="J164" s="137">
        <f t="shared" si="45"/>
        <v>15</v>
      </c>
      <c r="K164" s="186">
        <f t="shared" si="46"/>
        <v>4</v>
      </c>
      <c r="L164" s="1">
        <v>2</v>
      </c>
      <c r="M164" s="4">
        <v>4</v>
      </c>
      <c r="N164" s="4">
        <v>4</v>
      </c>
      <c r="O164" s="4">
        <v>5</v>
      </c>
      <c r="P164" s="11"/>
      <c r="Q164" s="246">
        <v>0.3</v>
      </c>
      <c r="R164" s="131">
        <v>0.3215277777777778</v>
      </c>
      <c r="S164" s="131">
        <v>0.30625000000000002</v>
      </c>
      <c r="T164" s="131">
        <v>0.27430555555555558</v>
      </c>
      <c r="U164" s="132"/>
      <c r="V164" s="1">
        <v>10</v>
      </c>
      <c r="W164" s="8">
        <v>8</v>
      </c>
      <c r="X164" s="8">
        <v>8</v>
      </c>
      <c r="Y164" s="8">
        <v>7</v>
      </c>
      <c r="Z164" s="9"/>
    </row>
    <row r="165" spans="2:26" ht="14.4" x14ac:dyDescent="0.3">
      <c r="B165" s="118">
        <v>11</v>
      </c>
      <c r="C165" s="119" t="s">
        <v>102</v>
      </c>
      <c r="D165" s="223" t="s">
        <v>108</v>
      </c>
      <c r="E165" s="207">
        <v>2011</v>
      </c>
      <c r="F165" s="121">
        <f t="shared" si="42"/>
        <v>14</v>
      </c>
      <c r="G165" s="258" t="s">
        <v>56</v>
      </c>
      <c r="H165" s="123">
        <f t="shared" si="43"/>
        <v>0.26180555555555557</v>
      </c>
      <c r="I165" s="124">
        <f t="shared" si="44"/>
        <v>10</v>
      </c>
      <c r="J165" s="137">
        <f t="shared" si="45"/>
        <v>10</v>
      </c>
      <c r="K165" s="138">
        <f t="shared" si="46"/>
        <v>1</v>
      </c>
      <c r="L165" s="184">
        <v>10</v>
      </c>
      <c r="M165" s="4"/>
      <c r="N165" s="4"/>
      <c r="O165" s="4"/>
      <c r="P165" s="11"/>
      <c r="Q165" s="246">
        <v>0.26180555555555557</v>
      </c>
      <c r="R165" s="131"/>
      <c r="S165" s="131"/>
      <c r="T165" s="131"/>
      <c r="U165" s="132"/>
      <c r="V165" s="6">
        <v>3</v>
      </c>
      <c r="W165" s="8"/>
      <c r="X165" s="8"/>
      <c r="Y165" s="8"/>
      <c r="Z165" s="9"/>
    </row>
    <row r="166" spans="2:26" ht="14.4" x14ac:dyDescent="0.3">
      <c r="B166" s="118">
        <v>12</v>
      </c>
      <c r="C166" s="119" t="s">
        <v>102</v>
      </c>
      <c r="D166" s="225" t="s">
        <v>159</v>
      </c>
      <c r="E166" s="204">
        <v>2012</v>
      </c>
      <c r="F166" s="229">
        <f t="shared" si="42"/>
        <v>13</v>
      </c>
      <c r="G166" s="255" t="s">
        <v>17</v>
      </c>
      <c r="H166" s="123">
        <f t="shared" si="43"/>
        <v>0.27083333333333331</v>
      </c>
      <c r="I166" s="124">
        <f t="shared" si="44"/>
        <v>9</v>
      </c>
      <c r="J166" s="137">
        <f t="shared" si="45"/>
        <v>9</v>
      </c>
      <c r="K166" s="138">
        <f t="shared" si="46"/>
        <v>2</v>
      </c>
      <c r="L166" s="1"/>
      <c r="M166" s="3">
        <v>2</v>
      </c>
      <c r="N166" s="3">
        <v>7</v>
      </c>
      <c r="O166" s="4"/>
      <c r="P166" s="11"/>
      <c r="Q166" s="130"/>
      <c r="R166" s="131">
        <v>0.36319444444444443</v>
      </c>
      <c r="S166" s="131">
        <v>0.27083333333333331</v>
      </c>
      <c r="T166" s="131"/>
      <c r="U166" s="132"/>
      <c r="V166" s="1"/>
      <c r="W166" s="8">
        <v>10</v>
      </c>
      <c r="X166" s="8">
        <v>5</v>
      </c>
      <c r="Y166" s="8"/>
      <c r="Z166" s="9"/>
    </row>
    <row r="167" spans="2:26" ht="14.4" x14ac:dyDescent="0.3">
      <c r="B167" s="118">
        <v>13</v>
      </c>
      <c r="C167" s="119" t="s">
        <v>102</v>
      </c>
      <c r="D167" s="225" t="s">
        <v>123</v>
      </c>
      <c r="E167" s="204">
        <v>2010</v>
      </c>
      <c r="F167" s="121">
        <f t="shared" si="42"/>
        <v>15</v>
      </c>
      <c r="G167" s="255" t="s">
        <v>17</v>
      </c>
      <c r="H167" s="123">
        <f t="shared" si="43"/>
        <v>0.26319444444444445</v>
      </c>
      <c r="I167" s="124">
        <f t="shared" si="44"/>
        <v>8</v>
      </c>
      <c r="J167" s="137">
        <f t="shared" si="45"/>
        <v>8</v>
      </c>
      <c r="K167" s="138">
        <f t="shared" si="46"/>
        <v>1</v>
      </c>
      <c r="L167" s="184">
        <v>8</v>
      </c>
      <c r="M167" s="3"/>
      <c r="N167" s="3"/>
      <c r="O167" s="4"/>
      <c r="P167" s="11"/>
      <c r="Q167" s="246">
        <v>0.26319444444444445</v>
      </c>
      <c r="R167" s="131"/>
      <c r="S167" s="131"/>
      <c r="T167" s="131"/>
      <c r="U167" s="132"/>
      <c r="V167" s="6">
        <v>4</v>
      </c>
      <c r="W167" s="8"/>
      <c r="X167" s="8"/>
      <c r="Y167" s="8"/>
      <c r="Z167" s="9"/>
    </row>
    <row r="168" spans="2:26" ht="14.4" x14ac:dyDescent="0.3">
      <c r="B168" s="118">
        <v>14</v>
      </c>
      <c r="C168" s="119" t="s">
        <v>102</v>
      </c>
      <c r="D168" s="223" t="s">
        <v>257</v>
      </c>
      <c r="E168" s="207">
        <v>2012</v>
      </c>
      <c r="F168" s="121">
        <f t="shared" si="42"/>
        <v>13</v>
      </c>
      <c r="G168" s="226" t="s">
        <v>22</v>
      </c>
      <c r="H168" s="123">
        <f t="shared" si="43"/>
        <v>0.28055555555555556</v>
      </c>
      <c r="I168" s="124">
        <f t="shared" si="44"/>
        <v>6</v>
      </c>
      <c r="J168" s="137">
        <f t="shared" si="45"/>
        <v>6</v>
      </c>
      <c r="K168" s="138">
        <f t="shared" si="46"/>
        <v>1</v>
      </c>
      <c r="L168" s="1"/>
      <c r="M168" s="3"/>
      <c r="N168" s="3"/>
      <c r="O168" s="4"/>
      <c r="P168" s="11">
        <v>6</v>
      </c>
      <c r="Q168" s="246"/>
      <c r="R168" s="131"/>
      <c r="S168" s="131"/>
      <c r="T168" s="131"/>
      <c r="U168" s="132">
        <v>0.28055555555555556</v>
      </c>
      <c r="V168" s="1"/>
      <c r="W168" s="8"/>
      <c r="X168" s="8"/>
      <c r="Y168" s="8"/>
      <c r="Z168" s="9">
        <v>6</v>
      </c>
    </row>
    <row r="169" spans="2:26" ht="14.4" x14ac:dyDescent="0.3">
      <c r="B169" s="118">
        <v>15</v>
      </c>
      <c r="C169" s="119" t="s">
        <v>102</v>
      </c>
      <c r="D169" s="225" t="s">
        <v>158</v>
      </c>
      <c r="E169" s="204">
        <v>2010</v>
      </c>
      <c r="F169" s="229">
        <f t="shared" si="42"/>
        <v>15</v>
      </c>
      <c r="G169" s="255" t="s">
        <v>17</v>
      </c>
      <c r="H169" s="123">
        <f t="shared" si="43"/>
        <v>0.33263888888888887</v>
      </c>
      <c r="I169" s="124">
        <f t="shared" si="44"/>
        <v>6</v>
      </c>
      <c r="J169" s="137">
        <f t="shared" si="45"/>
        <v>6</v>
      </c>
      <c r="K169" s="138">
        <f t="shared" si="46"/>
        <v>1</v>
      </c>
      <c r="L169" s="1"/>
      <c r="M169" s="3">
        <v>6</v>
      </c>
      <c r="N169" s="3"/>
      <c r="O169" s="4"/>
      <c r="P169" s="11"/>
      <c r="Q169" s="130"/>
      <c r="R169" s="131">
        <v>0.33263888888888887</v>
      </c>
      <c r="S169" s="131"/>
      <c r="T169" s="131"/>
      <c r="U169" s="132"/>
      <c r="V169" s="1"/>
      <c r="W169" s="8">
        <v>9</v>
      </c>
      <c r="X169" s="8"/>
      <c r="Y169" s="8"/>
      <c r="Z169" s="9"/>
    </row>
    <row r="170" spans="2:26" ht="14.4" x14ac:dyDescent="0.3">
      <c r="B170" s="118">
        <v>16</v>
      </c>
      <c r="C170" s="119" t="s">
        <v>102</v>
      </c>
      <c r="D170" s="223" t="s">
        <v>119</v>
      </c>
      <c r="E170" s="207">
        <v>2011</v>
      </c>
      <c r="F170" s="121">
        <f t="shared" si="42"/>
        <v>14</v>
      </c>
      <c r="G170" s="208" t="s">
        <v>120</v>
      </c>
      <c r="H170" s="123">
        <f t="shared" si="43"/>
        <v>0.30069444444444443</v>
      </c>
      <c r="I170" s="124">
        <f t="shared" si="44"/>
        <v>1</v>
      </c>
      <c r="J170" s="137">
        <f t="shared" si="45"/>
        <v>1</v>
      </c>
      <c r="K170" s="138">
        <f t="shared" si="46"/>
        <v>1</v>
      </c>
      <c r="L170" s="1">
        <v>1</v>
      </c>
      <c r="M170" s="3"/>
      <c r="N170" s="3"/>
      <c r="O170" s="4"/>
      <c r="P170" s="11"/>
      <c r="Q170" s="246">
        <v>0.30069444444444443</v>
      </c>
      <c r="R170" s="131"/>
      <c r="S170" s="131"/>
      <c r="T170" s="131"/>
      <c r="U170" s="132"/>
      <c r="V170" s="1">
        <v>11</v>
      </c>
      <c r="W170" s="8"/>
      <c r="X170" s="8"/>
      <c r="Y170" s="8"/>
      <c r="Z170" s="9"/>
    </row>
    <row r="171" spans="2:26" ht="15" thickBot="1" x14ac:dyDescent="0.35">
      <c r="B171" s="118">
        <v>17</v>
      </c>
      <c r="C171" s="119" t="s">
        <v>102</v>
      </c>
      <c r="D171" s="227" t="s">
        <v>129</v>
      </c>
      <c r="E171" s="204">
        <v>2012</v>
      </c>
      <c r="F171" s="121">
        <f t="shared" si="42"/>
        <v>13</v>
      </c>
      <c r="G171" s="205" t="s">
        <v>14</v>
      </c>
      <c r="H171" s="123">
        <f t="shared" si="43"/>
        <v>0.37569444444444444</v>
      </c>
      <c r="I171" s="124">
        <f t="shared" si="44"/>
        <v>1</v>
      </c>
      <c r="J171" s="330">
        <f t="shared" si="45"/>
        <v>1</v>
      </c>
      <c r="K171" s="138">
        <f t="shared" si="46"/>
        <v>1</v>
      </c>
      <c r="L171" s="1">
        <v>1</v>
      </c>
      <c r="M171" s="3"/>
      <c r="N171" s="4"/>
      <c r="O171" s="4"/>
      <c r="P171" s="11"/>
      <c r="Q171" s="246">
        <v>0.37569444444444444</v>
      </c>
      <c r="R171" s="131"/>
      <c r="S171" s="131"/>
      <c r="T171" s="131"/>
      <c r="U171" s="132"/>
      <c r="V171" s="1">
        <v>12</v>
      </c>
      <c r="W171" s="8"/>
      <c r="X171" s="8"/>
      <c r="Y171" s="8"/>
      <c r="Z171" s="9"/>
    </row>
    <row r="172" spans="2:26" ht="15" thickBot="1" x14ac:dyDescent="0.35">
      <c r="B172" s="189">
        <v>17</v>
      </c>
      <c r="C172" s="190"/>
      <c r="D172" s="190"/>
      <c r="E172" s="190"/>
      <c r="F172" s="190"/>
      <c r="G172" s="191">
        <f>SUM(L172:P172)/5</f>
        <v>8.8000000000000007</v>
      </c>
      <c r="H172" s="190"/>
      <c r="I172" s="331"/>
      <c r="J172" s="332"/>
      <c r="K172" s="333"/>
      <c r="L172" s="195">
        <f t="shared" ref="L172:U172" si="47">COUNTIF(L155:L171,"&gt;-1")</f>
        <v>12</v>
      </c>
      <c r="M172" s="196">
        <f t="shared" si="47"/>
        <v>10</v>
      </c>
      <c r="N172" s="196">
        <f t="shared" si="47"/>
        <v>8</v>
      </c>
      <c r="O172" s="196">
        <f t="shared" si="47"/>
        <v>8</v>
      </c>
      <c r="P172" s="197">
        <f t="shared" si="47"/>
        <v>6</v>
      </c>
      <c r="Q172" s="198">
        <f t="shared" si="47"/>
        <v>12</v>
      </c>
      <c r="R172" s="199">
        <f t="shared" si="47"/>
        <v>10</v>
      </c>
      <c r="S172" s="199">
        <f t="shared" si="47"/>
        <v>8</v>
      </c>
      <c r="T172" s="199">
        <f t="shared" si="47"/>
        <v>8</v>
      </c>
      <c r="U172" s="241">
        <f t="shared" si="47"/>
        <v>6</v>
      </c>
      <c r="V172" s="14"/>
      <c r="W172" s="15"/>
      <c r="X172" s="15"/>
      <c r="Y172" s="15"/>
      <c r="Z172" s="16"/>
    </row>
    <row r="173" spans="2:26" ht="15" thickBot="1" x14ac:dyDescent="0.35">
      <c r="B173" s="334"/>
      <c r="C173" s="334"/>
      <c r="D173" s="335"/>
      <c r="E173" s="336"/>
      <c r="F173" s="31"/>
      <c r="G173" s="337"/>
      <c r="H173" s="334">
        <f>MIN(Q173:U173)</f>
        <v>0</v>
      </c>
      <c r="I173" s="338"/>
      <c r="J173" s="339"/>
      <c r="K173" s="334"/>
      <c r="L173" s="30"/>
      <c r="M173" s="30"/>
      <c r="N173" s="30"/>
      <c r="O173" s="53"/>
      <c r="P173" s="30"/>
      <c r="Q173" s="340"/>
      <c r="R173" s="341"/>
      <c r="S173" s="342"/>
      <c r="T173" s="343"/>
      <c r="U173" s="340"/>
      <c r="V173" s="32"/>
      <c r="W173" s="32"/>
      <c r="X173" s="32"/>
      <c r="Y173" s="32"/>
      <c r="Z173" s="32"/>
    </row>
    <row r="174" spans="2:26" ht="14.4" x14ac:dyDescent="0.3">
      <c r="B174" s="334"/>
      <c r="C174" s="334"/>
      <c r="D174" s="335"/>
      <c r="E174" s="336"/>
      <c r="F174" s="31"/>
      <c r="G174" s="337"/>
      <c r="H174" s="334"/>
      <c r="I174" s="390"/>
      <c r="J174" s="391"/>
      <c r="K174" s="392"/>
      <c r="L174" s="33" t="s">
        <v>198</v>
      </c>
      <c r="M174" s="34" t="s">
        <v>199</v>
      </c>
      <c r="N174" s="34" t="s">
        <v>200</v>
      </c>
      <c r="O174" s="34" t="s">
        <v>201</v>
      </c>
      <c r="P174" s="35" t="s">
        <v>202</v>
      </c>
      <c r="Q174" s="344" t="s">
        <v>0</v>
      </c>
      <c r="R174" s="345" t="s">
        <v>66</v>
      </c>
      <c r="S174" s="346" t="s">
        <v>2</v>
      </c>
      <c r="T174" s="347" t="s">
        <v>76</v>
      </c>
      <c r="U174" s="340"/>
      <c r="V174" s="32"/>
      <c r="W174" s="32"/>
      <c r="X174" s="32"/>
      <c r="Y174" s="32"/>
      <c r="Z174" s="32"/>
    </row>
    <row r="175" spans="2:26" ht="14.4" x14ac:dyDescent="0.3">
      <c r="B175" s="377" t="s">
        <v>258</v>
      </c>
      <c r="C175" s="378"/>
      <c r="D175" s="378"/>
      <c r="E175" s="378"/>
      <c r="F175" s="378"/>
      <c r="G175" s="379"/>
      <c r="H175" s="348"/>
      <c r="I175" s="383" t="s">
        <v>203</v>
      </c>
      <c r="J175" s="384"/>
      <c r="K175" s="385"/>
      <c r="L175" s="36">
        <f>SUM(L22+L71+L119+L152)</f>
        <v>52</v>
      </c>
      <c r="M175" s="3">
        <f>SUM(M22+M71+M119+M152)</f>
        <v>45</v>
      </c>
      <c r="N175" s="3">
        <f>SUM(N22+N71+N119+N152)</f>
        <v>40</v>
      </c>
      <c r="O175" s="3">
        <f>SUM(O22+O71+O119+O152)</f>
        <v>45</v>
      </c>
      <c r="P175" s="3">
        <f>SUM(P22+P71+P119+P152)</f>
        <v>43</v>
      </c>
      <c r="Q175" s="349">
        <f>SUM(B22)</f>
        <v>18</v>
      </c>
      <c r="R175" s="350">
        <f>SUM(B71)</f>
        <v>22</v>
      </c>
      <c r="S175" s="350">
        <f>SUM(B119)</f>
        <v>23</v>
      </c>
      <c r="T175" s="351">
        <f>SUM(B152)</f>
        <v>11</v>
      </c>
      <c r="U175" s="352">
        <f>SUM(Q175:T175)</f>
        <v>74</v>
      </c>
      <c r="V175" s="32"/>
      <c r="W175" s="32"/>
      <c r="X175" s="32"/>
      <c r="Y175" s="32"/>
      <c r="Z175" s="32"/>
    </row>
    <row r="176" spans="2:26" ht="14.4" x14ac:dyDescent="0.3">
      <c r="B176" s="380"/>
      <c r="C176" s="381"/>
      <c r="D176" s="381"/>
      <c r="E176" s="381"/>
      <c r="F176" s="381"/>
      <c r="G176" s="382"/>
      <c r="H176" s="348"/>
      <c r="I176" s="386" t="s">
        <v>204</v>
      </c>
      <c r="J176" s="387"/>
      <c r="K176" s="388"/>
      <c r="L176" s="36">
        <f>SUM(L46+L93+L138+L172)</f>
        <v>49</v>
      </c>
      <c r="M176" s="3">
        <f>SUM(M46+M93+M138+M172)</f>
        <v>39</v>
      </c>
      <c r="N176" s="3">
        <f>SUM(N46+N93+N138+N172)</f>
        <v>33</v>
      </c>
      <c r="O176" s="3">
        <f>SUM(O46+O93+O138+O172)</f>
        <v>42</v>
      </c>
      <c r="P176" s="3">
        <f>SUM(P46+P93+P138+P172)</f>
        <v>42</v>
      </c>
      <c r="Q176" s="353" t="s">
        <v>38</v>
      </c>
      <c r="R176" s="354" t="s">
        <v>106</v>
      </c>
      <c r="S176" s="355" t="s">
        <v>47</v>
      </c>
      <c r="T176" s="356" t="s">
        <v>102</v>
      </c>
      <c r="U176" s="352"/>
      <c r="V176" s="32"/>
      <c r="W176" s="32"/>
      <c r="X176" s="32"/>
      <c r="Y176" s="32"/>
      <c r="Z176" s="32"/>
    </row>
    <row r="177" spans="2:26" ht="14.4" x14ac:dyDescent="0.3">
      <c r="B177" s="401" t="s">
        <v>259</v>
      </c>
      <c r="C177" s="402"/>
      <c r="D177" s="402"/>
      <c r="E177" s="402"/>
      <c r="F177" s="402"/>
      <c r="G177" s="403"/>
      <c r="H177" s="31">
        <f>SUM(L177:P177)/5</f>
        <v>86</v>
      </c>
      <c r="I177" s="407" t="s">
        <v>205</v>
      </c>
      <c r="J177" s="408"/>
      <c r="K177" s="409"/>
      <c r="L177" s="38">
        <f>SUBTOTAL(9,L175:L176)</f>
        <v>101</v>
      </c>
      <c r="M177" s="3">
        <f>SUBTOTAL(9,M175:M176)</f>
        <v>84</v>
      </c>
      <c r="N177" s="3">
        <f>SUBTOTAL(9,N175:N176)</f>
        <v>73</v>
      </c>
      <c r="O177" s="3">
        <f>SUBTOTAL(9,O175:O176)</f>
        <v>87</v>
      </c>
      <c r="P177" s="37">
        <f>SUBTOTAL(9,P175:P176)</f>
        <v>85</v>
      </c>
      <c r="Q177" s="349">
        <f>SUM(B46)</f>
        <v>21</v>
      </c>
      <c r="R177" s="350">
        <f>SUM(B93)</f>
        <v>19</v>
      </c>
      <c r="S177" s="350">
        <f>SUM(B138)</f>
        <v>16</v>
      </c>
      <c r="T177" s="351">
        <f>SUM(B172)</f>
        <v>17</v>
      </c>
      <c r="U177" s="352">
        <f>SUM(Q177:T177)</f>
        <v>73</v>
      </c>
      <c r="V177" s="32"/>
      <c r="W177" s="32"/>
      <c r="X177" s="32"/>
      <c r="Y177" s="32"/>
      <c r="Z177" s="32"/>
    </row>
    <row r="178" spans="2:26" ht="14.4" x14ac:dyDescent="0.3">
      <c r="B178" s="404"/>
      <c r="C178" s="405"/>
      <c r="D178" s="405"/>
      <c r="E178" s="405"/>
      <c r="F178" s="405"/>
      <c r="G178" s="406"/>
      <c r="H178" s="348">
        <f>SUM(L178:P178)/5</f>
        <v>35.6</v>
      </c>
      <c r="I178" s="410" t="s">
        <v>206</v>
      </c>
      <c r="J178" s="411"/>
      <c r="K178" s="412"/>
      <c r="L178" s="39">
        <v>31</v>
      </c>
      <c r="M178" s="40">
        <v>35</v>
      </c>
      <c r="N178" s="40">
        <v>29</v>
      </c>
      <c r="O178" s="40">
        <v>48</v>
      </c>
      <c r="P178" s="41">
        <v>35</v>
      </c>
      <c r="Q178" s="357" t="s">
        <v>207</v>
      </c>
      <c r="R178" s="350">
        <v>38</v>
      </c>
      <c r="S178" s="358" t="s">
        <v>208</v>
      </c>
      <c r="T178" s="351">
        <v>42</v>
      </c>
      <c r="U178" s="340"/>
      <c r="V178" s="32"/>
      <c r="W178" s="32"/>
      <c r="X178" s="32"/>
      <c r="Y178" s="32"/>
      <c r="Z178" s="32"/>
    </row>
    <row r="179" spans="2:26" ht="15" thickBot="1" x14ac:dyDescent="0.35">
      <c r="B179" s="334"/>
      <c r="C179" s="334"/>
      <c r="D179" s="334"/>
      <c r="E179" s="336"/>
      <c r="F179" s="31"/>
      <c r="G179" s="334"/>
      <c r="H179" s="348">
        <f>SUM(L179:P179)/5</f>
        <v>121.6</v>
      </c>
      <c r="I179" s="413" t="s">
        <v>134</v>
      </c>
      <c r="J179" s="414"/>
      <c r="K179" s="415"/>
      <c r="L179" s="42">
        <f>SUM(L177:L178)</f>
        <v>132</v>
      </c>
      <c r="M179" s="43">
        <f>SUM(M177:M178)</f>
        <v>119</v>
      </c>
      <c r="N179" s="43">
        <f>SUM(N177:N178)</f>
        <v>102</v>
      </c>
      <c r="O179" s="43">
        <f>SUM(O177:O178)</f>
        <v>135</v>
      </c>
      <c r="P179" s="43">
        <f>SUM(P177:P178)</f>
        <v>120</v>
      </c>
      <c r="Q179" s="416" t="s">
        <v>134</v>
      </c>
      <c r="R179" s="417"/>
      <c r="S179" s="418">
        <f>SUM(Q175+R175+S175+T175+Q177+R177+S177+T177+R178+T178)</f>
        <v>227</v>
      </c>
      <c r="T179" s="419"/>
      <c r="U179" s="340"/>
      <c r="V179" s="32"/>
      <c r="W179" s="32"/>
      <c r="X179" s="32"/>
      <c r="Y179" s="32"/>
      <c r="Z179" s="32"/>
    </row>
    <row r="180" spans="2:26" x14ac:dyDescent="0.3">
      <c r="B180" s="44"/>
      <c r="C180" s="44"/>
      <c r="D180" s="359"/>
      <c r="E180" s="360"/>
      <c r="F180" s="45"/>
      <c r="G180" s="361"/>
      <c r="H180" s="44"/>
      <c r="I180" s="362"/>
      <c r="J180" s="363"/>
      <c r="K180" s="44"/>
      <c r="L180" s="44"/>
      <c r="M180" s="44"/>
      <c r="N180" s="44"/>
      <c r="O180" s="47"/>
      <c r="P180" s="44"/>
      <c r="Q180" s="364"/>
      <c r="R180" s="365"/>
      <c r="S180" s="366"/>
      <c r="T180" s="364"/>
      <c r="U180" s="364"/>
      <c r="V180" s="46"/>
      <c r="W180" s="46"/>
      <c r="X180" s="46"/>
      <c r="Y180" s="46"/>
      <c r="Z180" s="46"/>
    </row>
    <row r="181" spans="2:26" x14ac:dyDescent="0.3">
      <c r="B181" s="393" t="s">
        <v>209</v>
      </c>
      <c r="C181" s="393"/>
      <c r="D181" s="394"/>
      <c r="E181" s="393"/>
      <c r="F181" s="393"/>
      <c r="G181" s="393"/>
      <c r="H181" s="393"/>
      <c r="I181" s="393"/>
      <c r="J181" s="393"/>
      <c r="K181" s="395"/>
      <c r="L181" s="393"/>
      <c r="M181" s="393"/>
      <c r="N181" s="393"/>
      <c r="O181" s="393"/>
      <c r="P181" s="393"/>
      <c r="Q181" s="393"/>
      <c r="R181" s="393"/>
      <c r="S181" s="393"/>
      <c r="T181" s="393"/>
      <c r="U181" s="393"/>
      <c r="V181" s="46"/>
      <c r="W181" s="46"/>
      <c r="X181" s="46"/>
      <c r="Y181" s="46"/>
      <c r="Z181" s="46"/>
    </row>
    <row r="182" spans="2:26" ht="17.399999999999999" thickBot="1" x14ac:dyDescent="0.35">
      <c r="B182" s="44"/>
      <c r="C182" s="44"/>
      <c r="D182" s="359"/>
      <c r="E182" s="360"/>
      <c r="F182" s="45"/>
      <c r="G182" s="361"/>
      <c r="H182" s="44"/>
      <c r="I182" s="367"/>
      <c r="J182" s="363"/>
      <c r="K182" s="44"/>
      <c r="L182" s="44"/>
      <c r="M182" s="44"/>
      <c r="N182" s="44"/>
      <c r="O182" s="47"/>
      <c r="P182" s="44"/>
      <c r="Q182" s="364"/>
      <c r="R182" s="365"/>
      <c r="S182" s="368"/>
      <c r="T182" s="369"/>
      <c r="U182" s="364"/>
      <c r="V182" s="46"/>
      <c r="W182" s="46"/>
      <c r="X182" s="46"/>
      <c r="Y182" s="46"/>
      <c r="Z182" s="46"/>
    </row>
    <row r="183" spans="2:26" ht="17.399999999999999" thickBot="1" x14ac:dyDescent="0.35">
      <c r="B183" s="396" t="s">
        <v>210</v>
      </c>
      <c r="C183" s="397"/>
      <c r="D183" s="398"/>
      <c r="E183" s="397"/>
      <c r="F183" s="397"/>
      <c r="G183" s="397"/>
      <c r="H183" s="397"/>
      <c r="I183" s="397"/>
      <c r="J183" s="397"/>
      <c r="K183" s="399"/>
      <c r="L183" s="399"/>
      <c r="M183" s="399"/>
      <c r="N183" s="399"/>
      <c r="O183" s="399"/>
      <c r="P183" s="399"/>
      <c r="Q183" s="399"/>
      <c r="R183" s="399"/>
      <c r="S183" s="399"/>
      <c r="T183" s="399"/>
      <c r="U183" s="400"/>
      <c r="V183" s="47"/>
      <c r="W183" s="47"/>
      <c r="X183" s="45"/>
      <c r="Y183" s="45"/>
      <c r="Z183" s="45"/>
    </row>
    <row r="184" spans="2:26" x14ac:dyDescent="0.3">
      <c r="B184" s="44"/>
      <c r="C184" s="44"/>
      <c r="D184" s="359"/>
      <c r="E184" s="360"/>
      <c r="F184" s="45"/>
      <c r="G184" s="361"/>
      <c r="H184" s="44"/>
      <c r="I184" s="362"/>
      <c r="J184" s="363"/>
      <c r="K184" s="44"/>
      <c r="L184" s="44"/>
      <c r="M184" s="44"/>
      <c r="N184" s="44"/>
      <c r="O184" s="47"/>
      <c r="P184" s="44"/>
      <c r="Q184" s="364"/>
      <c r="R184" s="365"/>
      <c r="S184" s="366"/>
      <c r="T184" s="364"/>
      <c r="U184" s="364"/>
      <c r="V184" s="47"/>
      <c r="W184" s="47"/>
      <c r="X184" s="45"/>
      <c r="Y184" s="45"/>
      <c r="Z184" s="45"/>
    </row>
    <row r="185" spans="2:26" x14ac:dyDescent="0.3">
      <c r="B185" s="44"/>
      <c r="C185" s="44"/>
      <c r="D185" s="359"/>
      <c r="E185" s="360"/>
      <c r="F185" s="45"/>
      <c r="G185" s="361"/>
      <c r="H185" s="44"/>
      <c r="I185" s="362"/>
      <c r="J185" s="363"/>
      <c r="K185" s="44"/>
      <c r="L185" s="44"/>
      <c r="M185" s="44"/>
      <c r="N185" s="44"/>
      <c r="O185" s="47"/>
      <c r="P185" s="44"/>
      <c r="Q185" s="364"/>
      <c r="R185" s="365"/>
      <c r="S185" s="366"/>
      <c r="T185" s="364"/>
      <c r="U185" s="364"/>
      <c r="V185" s="47"/>
      <c r="W185" s="47"/>
      <c r="X185" s="45"/>
      <c r="Y185" s="45"/>
      <c r="Z185" s="45"/>
    </row>
    <row r="186" spans="2:26" x14ac:dyDescent="0.3">
      <c r="B186" s="44"/>
      <c r="C186" s="44"/>
      <c r="D186" s="359"/>
      <c r="E186" s="360"/>
      <c r="F186" s="45"/>
      <c r="G186" s="361"/>
      <c r="H186" s="44"/>
      <c r="I186" s="362"/>
      <c r="J186" s="363"/>
      <c r="K186" s="44"/>
      <c r="L186" s="44"/>
      <c r="M186" s="44"/>
      <c r="N186" s="44"/>
      <c r="O186" s="47"/>
      <c r="P186" s="44"/>
      <c r="Q186" s="364"/>
      <c r="R186" s="365"/>
      <c r="S186" s="366"/>
      <c r="T186" s="364"/>
      <c r="U186" s="364"/>
      <c r="V186" s="47"/>
      <c r="W186" s="47"/>
      <c r="X186" s="45"/>
      <c r="Y186" s="45"/>
      <c r="Z186" s="45"/>
    </row>
    <row r="187" spans="2:26" x14ac:dyDescent="0.3">
      <c r="B187" s="44"/>
      <c r="C187" s="44"/>
      <c r="D187" s="359"/>
      <c r="E187" s="360"/>
      <c r="F187" s="45"/>
      <c r="G187" s="361"/>
      <c r="H187" s="44"/>
      <c r="I187" s="362"/>
      <c r="J187" s="363"/>
      <c r="K187" s="44"/>
      <c r="L187" s="44"/>
      <c r="M187" s="44"/>
      <c r="N187" s="44"/>
      <c r="O187" s="47"/>
      <c r="P187" s="44"/>
      <c r="Q187" s="364"/>
      <c r="R187" s="365"/>
      <c r="S187" s="366"/>
      <c r="T187" s="364"/>
      <c r="U187" s="364"/>
      <c r="V187" s="47"/>
      <c r="W187" s="47"/>
      <c r="X187" s="45"/>
      <c r="Y187" s="45"/>
      <c r="Z187" s="45"/>
    </row>
    <row r="188" spans="2:26" x14ac:dyDescent="0.3">
      <c r="B188" s="44"/>
      <c r="C188" s="44"/>
      <c r="D188" s="359"/>
      <c r="E188" s="360"/>
      <c r="F188" s="45"/>
      <c r="G188" s="361"/>
      <c r="H188" s="44"/>
      <c r="I188" s="362"/>
      <c r="J188" s="363"/>
      <c r="K188" s="44"/>
      <c r="L188" s="44"/>
      <c r="M188" s="44"/>
      <c r="N188" s="44"/>
      <c r="O188" s="47"/>
      <c r="P188" s="44"/>
      <c r="Q188" s="364"/>
      <c r="R188" s="365"/>
      <c r="S188" s="366"/>
      <c r="T188" s="364"/>
      <c r="U188" s="364"/>
      <c r="V188" s="47"/>
      <c r="W188" s="47"/>
      <c r="X188" s="45"/>
      <c r="Y188" s="45"/>
      <c r="Z188" s="45"/>
    </row>
    <row r="189" spans="2:26" x14ac:dyDescent="0.3">
      <c r="B189" s="44"/>
      <c r="C189" s="44"/>
      <c r="D189" s="359"/>
      <c r="E189" s="360"/>
      <c r="F189" s="45"/>
      <c r="G189" s="361"/>
      <c r="H189" s="44"/>
      <c r="I189" s="362"/>
      <c r="J189" s="363"/>
      <c r="K189" s="44"/>
      <c r="L189" s="44"/>
      <c r="M189" s="44"/>
      <c r="N189" s="44"/>
      <c r="O189" s="47"/>
      <c r="P189" s="44"/>
      <c r="Q189" s="364"/>
      <c r="R189" s="365"/>
      <c r="S189" s="366"/>
      <c r="T189" s="364"/>
      <c r="U189" s="364"/>
      <c r="V189" s="47"/>
      <c r="W189" s="47"/>
      <c r="X189" s="45"/>
      <c r="Y189" s="45"/>
      <c r="Z189" s="45"/>
    </row>
  </sheetData>
  <mergeCells count="28">
    <mergeCell ref="B181:U181"/>
    <mergeCell ref="B183:U183"/>
    <mergeCell ref="B177:G178"/>
    <mergeCell ref="I177:K177"/>
    <mergeCell ref="I178:K178"/>
    <mergeCell ref="I179:K179"/>
    <mergeCell ref="Q179:R179"/>
    <mergeCell ref="S179:T179"/>
    <mergeCell ref="B175:G176"/>
    <mergeCell ref="I175:K175"/>
    <mergeCell ref="I176:K176"/>
    <mergeCell ref="E72:F72"/>
    <mergeCell ref="H72:I72"/>
    <mergeCell ref="E94:F94"/>
    <mergeCell ref="H94:I94"/>
    <mergeCell ref="E120:F120"/>
    <mergeCell ref="H120:I120"/>
    <mergeCell ref="E139:F139"/>
    <mergeCell ref="H139:I139"/>
    <mergeCell ref="E153:F153"/>
    <mergeCell ref="H153:I153"/>
    <mergeCell ref="I174:K174"/>
    <mergeCell ref="E2:F2"/>
    <mergeCell ref="H2:I2"/>
    <mergeCell ref="E23:F23"/>
    <mergeCell ref="H23:I23"/>
    <mergeCell ref="E47:F47"/>
    <mergeCell ref="H47:I47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644A2-7381-4B6E-B831-A6D321C2911B}">
  <dimension ref="A1:AG24"/>
  <sheetViews>
    <sheetView workbookViewId="0">
      <selection activeCell="AK6" sqref="AK6"/>
    </sheetView>
  </sheetViews>
  <sheetFormatPr defaultRowHeight="15" x14ac:dyDescent="0.3"/>
  <cols>
    <col min="1" max="1" width="2" style="503" bestFit="1" customWidth="1"/>
    <col min="2" max="2" width="27.88671875" style="504" customWidth="1"/>
    <col min="3" max="3" width="5.109375" style="503" bestFit="1" customWidth="1"/>
    <col min="4" max="4" width="4.88671875" style="503" customWidth="1"/>
    <col min="5" max="7" width="3.5546875" style="503" bestFit="1" customWidth="1"/>
    <col min="8" max="8" width="3.5546875" style="503" customWidth="1"/>
    <col min="9" max="9" width="4.6640625" style="503" customWidth="1"/>
    <col min="10" max="13" width="2.6640625" style="503" customWidth="1"/>
    <col min="14" max="14" width="4.6640625" style="503" customWidth="1"/>
    <col min="15" max="18" width="2.6640625" style="503" customWidth="1"/>
    <col min="19" max="19" width="4.6640625" style="503" customWidth="1"/>
    <col min="20" max="23" width="2.6640625" style="503" customWidth="1"/>
    <col min="24" max="24" width="4.6640625" style="503" customWidth="1"/>
    <col min="25" max="28" width="2.6640625" style="503" customWidth="1"/>
    <col min="29" max="29" width="4.6640625" style="503" customWidth="1"/>
    <col min="30" max="33" width="2.6640625" style="503" customWidth="1"/>
  </cols>
  <sheetData>
    <row r="1" spans="1:33" ht="23.4" thickBot="1" x14ac:dyDescent="0.35">
      <c r="A1" s="423" t="s">
        <v>224</v>
      </c>
      <c r="B1" s="424"/>
      <c r="C1" s="424"/>
      <c r="D1" s="424"/>
      <c r="E1" s="424"/>
      <c r="F1" s="424"/>
      <c r="G1" s="424"/>
      <c r="H1" s="424"/>
      <c r="I1" s="425" t="s">
        <v>225</v>
      </c>
      <c r="J1" s="426"/>
      <c r="K1" s="426"/>
      <c r="L1" s="426"/>
      <c r="M1" s="427"/>
      <c r="N1" s="425" t="s">
        <v>226</v>
      </c>
      <c r="O1" s="426"/>
      <c r="P1" s="426"/>
      <c r="Q1" s="426"/>
      <c r="R1" s="427"/>
      <c r="S1" s="425" t="s">
        <v>227</v>
      </c>
      <c r="T1" s="426"/>
      <c r="U1" s="426"/>
      <c r="V1" s="426"/>
      <c r="W1" s="427"/>
      <c r="X1" s="426" t="s">
        <v>228</v>
      </c>
      <c r="Y1" s="426"/>
      <c r="Z1" s="426"/>
      <c r="AA1" s="426"/>
      <c r="AB1" s="426"/>
      <c r="AC1" s="425" t="s">
        <v>229</v>
      </c>
      <c r="AD1" s="426"/>
      <c r="AE1" s="426"/>
      <c r="AF1" s="426"/>
      <c r="AG1" s="427"/>
    </row>
    <row r="2" spans="1:33" ht="57" thickBot="1" x14ac:dyDescent="0.35">
      <c r="A2" s="60" t="s">
        <v>7</v>
      </c>
      <c r="B2" s="61" t="s">
        <v>142</v>
      </c>
      <c r="C2" s="62" t="s">
        <v>230</v>
      </c>
      <c r="D2" s="63" t="s">
        <v>231</v>
      </c>
      <c r="E2" s="64" t="s">
        <v>232</v>
      </c>
      <c r="F2" s="64" t="s">
        <v>233</v>
      </c>
      <c r="G2" s="64" t="s">
        <v>234</v>
      </c>
      <c r="H2" s="65" t="s">
        <v>235</v>
      </c>
      <c r="I2" s="66" t="s">
        <v>236</v>
      </c>
      <c r="J2" s="64" t="s">
        <v>232</v>
      </c>
      <c r="K2" s="64" t="s">
        <v>233</v>
      </c>
      <c r="L2" s="64" t="s">
        <v>234</v>
      </c>
      <c r="M2" s="67" t="s">
        <v>235</v>
      </c>
      <c r="N2" s="66" t="s">
        <v>236</v>
      </c>
      <c r="O2" s="64" t="s">
        <v>232</v>
      </c>
      <c r="P2" s="64" t="s">
        <v>233</v>
      </c>
      <c r="Q2" s="64" t="s">
        <v>234</v>
      </c>
      <c r="R2" s="65" t="s">
        <v>235</v>
      </c>
      <c r="S2" s="68" t="s">
        <v>236</v>
      </c>
      <c r="T2" s="64" t="s">
        <v>232</v>
      </c>
      <c r="U2" s="64" t="s">
        <v>233</v>
      </c>
      <c r="V2" s="64" t="s">
        <v>234</v>
      </c>
      <c r="W2" s="67" t="s">
        <v>235</v>
      </c>
      <c r="X2" s="69" t="s">
        <v>236</v>
      </c>
      <c r="Y2" s="64" t="s">
        <v>232</v>
      </c>
      <c r="Z2" s="64" t="s">
        <v>233</v>
      </c>
      <c r="AA2" s="64" t="s">
        <v>234</v>
      </c>
      <c r="AB2" s="65" t="s">
        <v>235</v>
      </c>
      <c r="AC2" s="428" t="s">
        <v>236</v>
      </c>
      <c r="AD2" s="429" t="s">
        <v>232</v>
      </c>
      <c r="AE2" s="70" t="s">
        <v>233</v>
      </c>
      <c r="AF2" s="70" t="s">
        <v>234</v>
      </c>
      <c r="AG2" s="71" t="s">
        <v>235</v>
      </c>
    </row>
    <row r="3" spans="1:33" ht="16.2" thickTop="1" x14ac:dyDescent="0.3">
      <c r="A3" s="430">
        <v>1</v>
      </c>
      <c r="B3" s="431" t="s">
        <v>14</v>
      </c>
      <c r="C3" s="432">
        <f t="shared" ref="C3:C10" si="0">SUM(I3+N3+S3+X3+AC3)</f>
        <v>102</v>
      </c>
      <c r="D3" s="433">
        <v>16</v>
      </c>
      <c r="E3" s="434">
        <f t="shared" ref="E3:H10" si="1">SUM(J3+O3+T3+Y3+AD3)</f>
        <v>10</v>
      </c>
      <c r="F3" s="434">
        <f t="shared" si="1"/>
        <v>9</v>
      </c>
      <c r="G3" s="434">
        <f t="shared" si="1"/>
        <v>9</v>
      </c>
      <c r="H3" s="435">
        <f t="shared" si="1"/>
        <v>7</v>
      </c>
      <c r="I3" s="436">
        <f t="shared" ref="I3:I10" si="2">SUM(J3*5+K3*3+L3*2+M3*1)</f>
        <v>20</v>
      </c>
      <c r="J3" s="437">
        <v>2</v>
      </c>
      <c r="K3" s="72">
        <v>2</v>
      </c>
      <c r="L3" s="72">
        <v>1</v>
      </c>
      <c r="M3" s="73">
        <v>2</v>
      </c>
      <c r="N3" s="436">
        <f t="shared" ref="N3:N10" si="3">SUM(O3*5+P3*3+Q3*2+R3*1)</f>
        <v>19</v>
      </c>
      <c r="O3" s="437">
        <v>2</v>
      </c>
      <c r="P3" s="72">
        <v>1</v>
      </c>
      <c r="Q3" s="72">
        <v>2</v>
      </c>
      <c r="R3" s="80">
        <v>2</v>
      </c>
      <c r="S3" s="436">
        <f t="shared" ref="S3:S10" si="4">SUM(T3*5+U3*3+V3*2+W3*1)</f>
        <v>14</v>
      </c>
      <c r="T3" s="72">
        <v>1</v>
      </c>
      <c r="U3" s="72">
        <v>2</v>
      </c>
      <c r="V3" s="72">
        <v>1</v>
      </c>
      <c r="W3" s="73">
        <v>1</v>
      </c>
      <c r="X3" s="438">
        <f t="shared" ref="X3:X10" si="5">SUM(Y3*5+Z3*3+AA3*2+AB3*1)</f>
        <v>23</v>
      </c>
      <c r="Y3" s="439">
        <v>2</v>
      </c>
      <c r="Z3" s="439">
        <v>2</v>
      </c>
      <c r="AA3" s="439">
        <v>3</v>
      </c>
      <c r="AB3" s="440">
        <v>1</v>
      </c>
      <c r="AC3" s="436">
        <f t="shared" ref="AC3:AC10" si="6">SUM(AD3*5+AE3*3+AF3*2+AG3*1)</f>
        <v>26</v>
      </c>
      <c r="AD3" s="441">
        <v>3</v>
      </c>
      <c r="AE3" s="439">
        <v>2</v>
      </c>
      <c r="AF3" s="439">
        <v>2</v>
      </c>
      <c r="AG3" s="442">
        <v>1</v>
      </c>
    </row>
    <row r="4" spans="1:33" ht="15.6" x14ac:dyDescent="0.3">
      <c r="A4" s="443">
        <v>2</v>
      </c>
      <c r="B4" s="444" t="s">
        <v>22</v>
      </c>
      <c r="C4" s="432">
        <f t="shared" si="0"/>
        <v>62</v>
      </c>
      <c r="D4" s="433">
        <v>30</v>
      </c>
      <c r="E4" s="434">
        <f t="shared" si="1"/>
        <v>5</v>
      </c>
      <c r="F4" s="434">
        <f t="shared" si="1"/>
        <v>6</v>
      </c>
      <c r="G4" s="434">
        <f t="shared" si="1"/>
        <v>7</v>
      </c>
      <c r="H4" s="435">
        <f t="shared" si="1"/>
        <v>5</v>
      </c>
      <c r="I4" s="436">
        <f t="shared" si="2"/>
        <v>10</v>
      </c>
      <c r="J4" s="445">
        <v>1</v>
      </c>
      <c r="K4" s="74">
        <v>1</v>
      </c>
      <c r="L4" s="74">
        <v>1</v>
      </c>
      <c r="M4" s="75"/>
      <c r="N4" s="436">
        <f t="shared" si="3"/>
        <v>11</v>
      </c>
      <c r="O4" s="445">
        <v>1</v>
      </c>
      <c r="P4" s="74">
        <v>1</v>
      </c>
      <c r="Q4" s="74">
        <v>1</v>
      </c>
      <c r="R4" s="81">
        <v>1</v>
      </c>
      <c r="S4" s="436">
        <f t="shared" si="4"/>
        <v>18</v>
      </c>
      <c r="T4" s="74">
        <v>1</v>
      </c>
      <c r="U4" s="74">
        <v>2</v>
      </c>
      <c r="V4" s="74">
        <v>3</v>
      </c>
      <c r="W4" s="75">
        <v>1</v>
      </c>
      <c r="X4" s="438">
        <f t="shared" si="5"/>
        <v>12</v>
      </c>
      <c r="Y4" s="446">
        <v>1</v>
      </c>
      <c r="Z4" s="446">
        <v>1</v>
      </c>
      <c r="AA4" s="446">
        <v>1</v>
      </c>
      <c r="AB4" s="447">
        <v>2</v>
      </c>
      <c r="AC4" s="436">
        <f t="shared" si="6"/>
        <v>11</v>
      </c>
      <c r="AD4" s="448">
        <v>1</v>
      </c>
      <c r="AE4" s="446">
        <v>1</v>
      </c>
      <c r="AF4" s="446">
        <v>1</v>
      </c>
      <c r="AG4" s="449">
        <v>1</v>
      </c>
    </row>
    <row r="5" spans="1:33" ht="15.6" x14ac:dyDescent="0.3">
      <c r="A5" s="443">
        <v>3</v>
      </c>
      <c r="B5" s="450" t="s">
        <v>10</v>
      </c>
      <c r="C5" s="432">
        <f t="shared" si="0"/>
        <v>22</v>
      </c>
      <c r="D5" s="433">
        <v>1</v>
      </c>
      <c r="E5" s="434">
        <f t="shared" si="1"/>
        <v>4</v>
      </c>
      <c r="F5" s="434">
        <f t="shared" si="1"/>
        <v>0</v>
      </c>
      <c r="G5" s="434">
        <f t="shared" si="1"/>
        <v>1</v>
      </c>
      <c r="H5" s="435">
        <f t="shared" si="1"/>
        <v>0</v>
      </c>
      <c r="I5" s="436">
        <f t="shared" si="2"/>
        <v>5</v>
      </c>
      <c r="J5" s="445">
        <v>1</v>
      </c>
      <c r="K5" s="74"/>
      <c r="L5" s="74"/>
      <c r="M5" s="75"/>
      <c r="N5" s="436">
        <f t="shared" si="3"/>
        <v>5</v>
      </c>
      <c r="O5" s="445">
        <v>1</v>
      </c>
      <c r="P5" s="74"/>
      <c r="Q5" s="74"/>
      <c r="R5" s="447"/>
      <c r="S5" s="436">
        <f t="shared" si="4"/>
        <v>5</v>
      </c>
      <c r="T5" s="446">
        <v>1</v>
      </c>
      <c r="U5" s="451"/>
      <c r="V5" s="451"/>
      <c r="W5" s="452"/>
      <c r="X5" s="438">
        <f t="shared" si="5"/>
        <v>5</v>
      </c>
      <c r="Y5" s="446">
        <v>1</v>
      </c>
      <c r="Z5" s="446"/>
      <c r="AA5" s="446"/>
      <c r="AB5" s="447"/>
      <c r="AC5" s="436">
        <f t="shared" si="6"/>
        <v>2</v>
      </c>
      <c r="AD5" s="448"/>
      <c r="AE5" s="446"/>
      <c r="AF5" s="446">
        <v>1</v>
      </c>
      <c r="AG5" s="453"/>
    </row>
    <row r="6" spans="1:33" ht="15.6" x14ac:dyDescent="0.3">
      <c r="A6" s="454">
        <v>4</v>
      </c>
      <c r="B6" s="455" t="s">
        <v>43</v>
      </c>
      <c r="C6" s="432">
        <f t="shared" si="0"/>
        <v>20</v>
      </c>
      <c r="D6" s="433">
        <v>2</v>
      </c>
      <c r="E6" s="434">
        <f t="shared" si="1"/>
        <v>1</v>
      </c>
      <c r="F6" s="434">
        <f t="shared" si="1"/>
        <v>4</v>
      </c>
      <c r="G6" s="434">
        <f t="shared" si="1"/>
        <v>0</v>
      </c>
      <c r="H6" s="435">
        <f t="shared" si="1"/>
        <v>3</v>
      </c>
      <c r="I6" s="436">
        <f t="shared" si="2"/>
        <v>4</v>
      </c>
      <c r="J6" s="445"/>
      <c r="K6" s="74">
        <v>1</v>
      </c>
      <c r="L6" s="74"/>
      <c r="M6" s="75">
        <v>1</v>
      </c>
      <c r="N6" s="436">
        <f t="shared" si="3"/>
        <v>3</v>
      </c>
      <c r="O6" s="445"/>
      <c r="P6" s="74">
        <v>1</v>
      </c>
      <c r="Q6" s="74"/>
      <c r="R6" s="447"/>
      <c r="S6" s="436">
        <f t="shared" si="4"/>
        <v>5</v>
      </c>
      <c r="T6" s="74">
        <v>1</v>
      </c>
      <c r="U6" s="74"/>
      <c r="V6" s="74"/>
      <c r="W6" s="75"/>
      <c r="X6" s="438">
        <f t="shared" si="5"/>
        <v>4</v>
      </c>
      <c r="Y6" s="446"/>
      <c r="Z6" s="446">
        <v>1</v>
      </c>
      <c r="AA6" s="446"/>
      <c r="AB6" s="447">
        <v>1</v>
      </c>
      <c r="AC6" s="436">
        <f t="shared" si="6"/>
        <v>4</v>
      </c>
      <c r="AD6" s="448"/>
      <c r="AE6" s="446">
        <v>1</v>
      </c>
      <c r="AF6" s="446"/>
      <c r="AG6" s="449">
        <v>1</v>
      </c>
    </row>
    <row r="7" spans="1:33" ht="15.6" x14ac:dyDescent="0.3">
      <c r="A7" s="454">
        <v>5</v>
      </c>
      <c r="B7" s="456" t="s">
        <v>17</v>
      </c>
      <c r="C7" s="432">
        <f t="shared" si="0"/>
        <v>8</v>
      </c>
      <c r="D7" s="433">
        <v>12</v>
      </c>
      <c r="E7" s="434">
        <f t="shared" si="1"/>
        <v>0</v>
      </c>
      <c r="F7" s="434">
        <f t="shared" si="1"/>
        <v>1</v>
      </c>
      <c r="G7" s="434">
        <f t="shared" si="1"/>
        <v>1</v>
      </c>
      <c r="H7" s="435">
        <f t="shared" si="1"/>
        <v>3</v>
      </c>
      <c r="I7" s="436">
        <f t="shared" si="2"/>
        <v>2</v>
      </c>
      <c r="J7" s="445"/>
      <c r="K7" s="74"/>
      <c r="L7" s="74">
        <v>1</v>
      </c>
      <c r="M7" s="75"/>
      <c r="N7" s="436">
        <f t="shared" si="3"/>
        <v>3</v>
      </c>
      <c r="O7" s="445"/>
      <c r="P7" s="74">
        <v>1</v>
      </c>
      <c r="Q7" s="74"/>
      <c r="R7" s="81"/>
      <c r="S7" s="436">
        <f t="shared" si="4"/>
        <v>2</v>
      </c>
      <c r="T7" s="74"/>
      <c r="U7" s="74"/>
      <c r="V7" s="74"/>
      <c r="W7" s="75">
        <v>2</v>
      </c>
      <c r="X7" s="438">
        <f t="shared" si="5"/>
        <v>0</v>
      </c>
      <c r="Y7" s="446"/>
      <c r="Z7" s="446"/>
      <c r="AA7" s="446"/>
      <c r="AB7" s="447"/>
      <c r="AC7" s="436">
        <f t="shared" si="6"/>
        <v>1</v>
      </c>
      <c r="AD7" s="457"/>
      <c r="AE7" s="451"/>
      <c r="AF7" s="451"/>
      <c r="AG7" s="452">
        <v>1</v>
      </c>
    </row>
    <row r="8" spans="1:33" ht="15.6" x14ac:dyDescent="0.3">
      <c r="A8" s="454">
        <v>6</v>
      </c>
      <c r="B8" s="458" t="s">
        <v>237</v>
      </c>
      <c r="C8" s="432">
        <f t="shared" si="0"/>
        <v>2</v>
      </c>
      <c r="D8" s="433">
        <v>1</v>
      </c>
      <c r="E8" s="434">
        <f t="shared" si="1"/>
        <v>0</v>
      </c>
      <c r="F8" s="434">
        <f t="shared" si="1"/>
        <v>0</v>
      </c>
      <c r="G8" s="434">
        <f t="shared" si="1"/>
        <v>1</v>
      </c>
      <c r="H8" s="435">
        <f t="shared" si="1"/>
        <v>0</v>
      </c>
      <c r="I8" s="436">
        <f t="shared" si="2"/>
        <v>0</v>
      </c>
      <c r="J8" s="445"/>
      <c r="K8" s="74"/>
      <c r="L8" s="74"/>
      <c r="M8" s="75"/>
      <c r="N8" s="436">
        <f t="shared" si="3"/>
        <v>2</v>
      </c>
      <c r="O8" s="445"/>
      <c r="P8" s="74"/>
      <c r="Q8" s="74">
        <v>1</v>
      </c>
      <c r="R8" s="81"/>
      <c r="S8" s="436">
        <f t="shared" si="4"/>
        <v>0</v>
      </c>
      <c r="T8" s="74"/>
      <c r="U8" s="74"/>
      <c r="V8" s="74"/>
      <c r="W8" s="75"/>
      <c r="X8" s="438">
        <f>SUM(Y8*5+Z8*3+AA8*2+AB8*1)</f>
        <v>0</v>
      </c>
      <c r="Y8" s="446"/>
      <c r="Z8" s="446"/>
      <c r="AA8" s="446"/>
      <c r="AB8" s="447"/>
      <c r="AC8" s="436">
        <f>SUM(AD8*5+AE8*3+AF8*2+AG8*1)</f>
        <v>0</v>
      </c>
      <c r="AD8" s="457"/>
      <c r="AE8" s="451"/>
      <c r="AF8" s="451"/>
      <c r="AG8" s="452"/>
    </row>
    <row r="9" spans="1:33" ht="15.6" x14ac:dyDescent="0.3">
      <c r="A9" s="454">
        <v>7</v>
      </c>
      <c r="B9" s="455" t="s">
        <v>49</v>
      </c>
      <c r="C9" s="432">
        <f t="shared" si="0"/>
        <v>2</v>
      </c>
      <c r="D9" s="433">
        <v>1</v>
      </c>
      <c r="E9" s="434">
        <f t="shared" si="1"/>
        <v>0</v>
      </c>
      <c r="F9" s="434">
        <f t="shared" si="1"/>
        <v>0</v>
      </c>
      <c r="G9" s="434">
        <f t="shared" si="1"/>
        <v>1</v>
      </c>
      <c r="H9" s="435">
        <f t="shared" si="1"/>
        <v>0</v>
      </c>
      <c r="I9" s="436">
        <f t="shared" si="2"/>
        <v>2</v>
      </c>
      <c r="J9" s="445"/>
      <c r="K9" s="74"/>
      <c r="L9" s="74">
        <v>1</v>
      </c>
      <c r="M9" s="75"/>
      <c r="N9" s="436">
        <f t="shared" si="3"/>
        <v>0</v>
      </c>
      <c r="O9" s="445"/>
      <c r="P9" s="74"/>
      <c r="Q9" s="74"/>
      <c r="R9" s="447"/>
      <c r="S9" s="436">
        <f t="shared" si="4"/>
        <v>0</v>
      </c>
      <c r="T9" s="74"/>
      <c r="U9" s="74"/>
      <c r="V9" s="74"/>
      <c r="W9" s="75"/>
      <c r="X9" s="438">
        <f t="shared" si="5"/>
        <v>0</v>
      </c>
      <c r="Y9" s="446"/>
      <c r="Z9" s="446"/>
      <c r="AA9" s="446"/>
      <c r="AB9" s="447"/>
      <c r="AC9" s="436">
        <f t="shared" si="6"/>
        <v>0</v>
      </c>
      <c r="AD9" s="457"/>
      <c r="AE9" s="451"/>
      <c r="AF9" s="451"/>
      <c r="AG9" s="452"/>
    </row>
    <row r="10" spans="1:33" ht="16.2" thickBot="1" x14ac:dyDescent="0.35">
      <c r="A10" s="454">
        <v>8</v>
      </c>
      <c r="B10" s="459" t="s">
        <v>28</v>
      </c>
      <c r="C10" s="432">
        <f t="shared" si="0"/>
        <v>2</v>
      </c>
      <c r="D10" s="433">
        <v>11</v>
      </c>
      <c r="E10" s="434">
        <f t="shared" si="1"/>
        <v>0</v>
      </c>
      <c r="F10" s="434">
        <f t="shared" si="1"/>
        <v>0</v>
      </c>
      <c r="G10" s="434">
        <f t="shared" si="1"/>
        <v>0</v>
      </c>
      <c r="H10" s="435">
        <f t="shared" si="1"/>
        <v>2</v>
      </c>
      <c r="I10" s="436">
        <f t="shared" si="2"/>
        <v>1</v>
      </c>
      <c r="J10" s="445"/>
      <c r="K10" s="74"/>
      <c r="L10" s="74"/>
      <c r="M10" s="75">
        <v>1</v>
      </c>
      <c r="N10" s="436">
        <f t="shared" si="3"/>
        <v>1</v>
      </c>
      <c r="O10" s="445"/>
      <c r="P10" s="74"/>
      <c r="Q10" s="74"/>
      <c r="R10" s="447">
        <v>1</v>
      </c>
      <c r="S10" s="436">
        <f t="shared" si="4"/>
        <v>0</v>
      </c>
      <c r="T10" s="451"/>
      <c r="U10" s="451"/>
      <c r="V10" s="451"/>
      <c r="W10" s="449"/>
      <c r="X10" s="438">
        <f t="shared" si="5"/>
        <v>0</v>
      </c>
      <c r="Y10" s="446"/>
      <c r="Z10" s="446"/>
      <c r="AA10" s="446"/>
      <c r="AB10" s="447"/>
      <c r="AC10" s="436">
        <f t="shared" si="6"/>
        <v>0</v>
      </c>
      <c r="AD10" s="448"/>
      <c r="AE10" s="446"/>
      <c r="AF10" s="446"/>
      <c r="AG10" s="449"/>
    </row>
    <row r="11" spans="1:33" ht="16.2" thickBot="1" x14ac:dyDescent="0.35">
      <c r="A11" s="460"/>
      <c r="B11" s="461"/>
      <c r="C11" s="462">
        <f>SUM(C3:C10)</f>
        <v>220</v>
      </c>
      <c r="D11" s="463"/>
      <c r="E11" s="464">
        <f t="shared" ref="E11:AG11" si="7">SUM(E3:E10)</f>
        <v>20</v>
      </c>
      <c r="F11" s="464">
        <f t="shared" si="7"/>
        <v>20</v>
      </c>
      <c r="G11" s="464">
        <f t="shared" si="7"/>
        <v>20</v>
      </c>
      <c r="H11" s="465">
        <f t="shared" si="7"/>
        <v>20</v>
      </c>
      <c r="I11" s="466">
        <f t="shared" si="7"/>
        <v>44</v>
      </c>
      <c r="J11" s="467">
        <f t="shared" si="7"/>
        <v>4</v>
      </c>
      <c r="K11" s="467">
        <f t="shared" si="7"/>
        <v>4</v>
      </c>
      <c r="L11" s="467">
        <f t="shared" si="7"/>
        <v>4</v>
      </c>
      <c r="M11" s="468">
        <f t="shared" si="7"/>
        <v>4</v>
      </c>
      <c r="N11" s="466">
        <f t="shared" si="7"/>
        <v>44</v>
      </c>
      <c r="O11" s="467">
        <f t="shared" si="7"/>
        <v>4</v>
      </c>
      <c r="P11" s="467">
        <f t="shared" si="7"/>
        <v>4</v>
      </c>
      <c r="Q11" s="467">
        <f t="shared" si="7"/>
        <v>4</v>
      </c>
      <c r="R11" s="469">
        <f t="shared" si="7"/>
        <v>4</v>
      </c>
      <c r="S11" s="466">
        <f t="shared" si="7"/>
        <v>44</v>
      </c>
      <c r="T11" s="467">
        <f t="shared" si="7"/>
        <v>4</v>
      </c>
      <c r="U11" s="467">
        <f t="shared" si="7"/>
        <v>4</v>
      </c>
      <c r="V11" s="467">
        <f t="shared" si="7"/>
        <v>4</v>
      </c>
      <c r="W11" s="470">
        <f t="shared" si="7"/>
        <v>4</v>
      </c>
      <c r="X11" s="468">
        <f t="shared" si="7"/>
        <v>44</v>
      </c>
      <c r="Y11" s="467">
        <f t="shared" si="7"/>
        <v>4</v>
      </c>
      <c r="Z11" s="467">
        <f t="shared" si="7"/>
        <v>4</v>
      </c>
      <c r="AA11" s="467">
        <f t="shared" si="7"/>
        <v>4</v>
      </c>
      <c r="AB11" s="469">
        <f t="shared" si="7"/>
        <v>4</v>
      </c>
      <c r="AC11" s="466">
        <f t="shared" si="7"/>
        <v>44</v>
      </c>
      <c r="AD11" s="467">
        <f t="shared" si="7"/>
        <v>4</v>
      </c>
      <c r="AE11" s="467">
        <f t="shared" si="7"/>
        <v>4</v>
      </c>
      <c r="AF11" s="467">
        <f t="shared" si="7"/>
        <v>4</v>
      </c>
      <c r="AG11" s="470">
        <f t="shared" si="7"/>
        <v>4</v>
      </c>
    </row>
    <row r="12" spans="1:33" ht="15.6" thickBot="1" x14ac:dyDescent="0.35">
      <c r="A12" s="471" t="s">
        <v>191</v>
      </c>
      <c r="B12" s="472" t="s">
        <v>191</v>
      </c>
      <c r="C12" s="473" t="s">
        <v>191</v>
      </c>
      <c r="D12" s="474" t="s">
        <v>191</v>
      </c>
      <c r="E12" s="471" t="s">
        <v>191</v>
      </c>
      <c r="F12" s="471" t="s">
        <v>191</v>
      </c>
      <c r="G12" s="471" t="s">
        <v>191</v>
      </c>
      <c r="H12" s="471" t="s">
        <v>191</v>
      </c>
      <c r="I12" s="475" t="s">
        <v>191</v>
      </c>
      <c r="J12" s="475" t="s">
        <v>191</v>
      </c>
      <c r="K12" s="475" t="s">
        <v>191</v>
      </c>
      <c r="L12" s="475" t="s">
        <v>191</v>
      </c>
      <c r="M12" s="475" t="s">
        <v>191</v>
      </c>
      <c r="N12" s="475" t="s">
        <v>191</v>
      </c>
      <c r="O12" s="475" t="s">
        <v>191</v>
      </c>
      <c r="P12" s="475" t="s">
        <v>191</v>
      </c>
      <c r="Q12" s="475" t="s">
        <v>191</v>
      </c>
      <c r="R12" s="471" t="s">
        <v>191</v>
      </c>
      <c r="S12" s="471" t="s">
        <v>191</v>
      </c>
      <c r="T12" s="471" t="s">
        <v>191</v>
      </c>
      <c r="U12" s="471" t="s">
        <v>191</v>
      </c>
      <c r="V12" s="471" t="s">
        <v>191</v>
      </c>
      <c r="W12" s="471" t="s">
        <v>191</v>
      </c>
      <c r="X12" s="471" t="s">
        <v>191</v>
      </c>
      <c r="Y12" s="471" t="s">
        <v>191</v>
      </c>
      <c r="Z12" s="471" t="s">
        <v>191</v>
      </c>
      <c r="AA12" s="471" t="s">
        <v>191</v>
      </c>
      <c r="AB12" s="471" t="s">
        <v>191</v>
      </c>
      <c r="AC12" s="471" t="s">
        <v>191</v>
      </c>
      <c r="AD12" s="471" t="s">
        <v>191</v>
      </c>
      <c r="AE12" s="471" t="s">
        <v>191</v>
      </c>
      <c r="AF12" s="471" t="s">
        <v>191</v>
      </c>
      <c r="AG12" s="471" t="s">
        <v>191</v>
      </c>
    </row>
    <row r="13" spans="1:33" ht="23.4" thickBot="1" x14ac:dyDescent="0.35">
      <c r="A13" s="476" t="s">
        <v>238</v>
      </c>
      <c r="B13" s="477"/>
      <c r="C13" s="477"/>
      <c r="D13" s="477"/>
      <c r="E13" s="477"/>
      <c r="F13" s="477"/>
      <c r="G13" s="477"/>
      <c r="H13" s="478"/>
      <c r="I13" s="420" t="s">
        <v>225</v>
      </c>
      <c r="J13" s="421"/>
      <c r="K13" s="421"/>
      <c r="L13" s="421"/>
      <c r="M13" s="422"/>
      <c r="N13" s="420" t="s">
        <v>226</v>
      </c>
      <c r="O13" s="421"/>
      <c r="P13" s="421"/>
      <c r="Q13" s="421"/>
      <c r="R13" s="422"/>
      <c r="S13" s="420" t="s">
        <v>227</v>
      </c>
      <c r="T13" s="421"/>
      <c r="U13" s="421"/>
      <c r="V13" s="421"/>
      <c r="W13" s="422"/>
      <c r="X13" s="421" t="s">
        <v>228</v>
      </c>
      <c r="Y13" s="421"/>
      <c r="Z13" s="421"/>
      <c r="AA13" s="421"/>
      <c r="AB13" s="421"/>
      <c r="AC13" s="420" t="s">
        <v>229</v>
      </c>
      <c r="AD13" s="421"/>
      <c r="AE13" s="421"/>
      <c r="AF13" s="421"/>
      <c r="AG13" s="422"/>
    </row>
    <row r="14" spans="1:33" ht="57" thickBot="1" x14ac:dyDescent="0.35">
      <c r="A14" s="76" t="s">
        <v>7</v>
      </c>
      <c r="B14" s="77" t="s">
        <v>142</v>
      </c>
      <c r="C14" s="78" t="s">
        <v>230</v>
      </c>
      <c r="D14" s="79" t="s">
        <v>231</v>
      </c>
      <c r="E14" s="64" t="s">
        <v>232</v>
      </c>
      <c r="F14" s="64" t="s">
        <v>233</v>
      </c>
      <c r="G14" s="64" t="s">
        <v>234</v>
      </c>
      <c r="H14" s="65" t="s">
        <v>235</v>
      </c>
      <c r="I14" s="66" t="s">
        <v>236</v>
      </c>
      <c r="J14" s="64" t="s">
        <v>232</v>
      </c>
      <c r="K14" s="64" t="s">
        <v>233</v>
      </c>
      <c r="L14" s="64" t="s">
        <v>234</v>
      </c>
      <c r="M14" s="67" t="s">
        <v>235</v>
      </c>
      <c r="N14" s="66" t="s">
        <v>236</v>
      </c>
      <c r="O14" s="64" t="s">
        <v>232</v>
      </c>
      <c r="P14" s="64" t="s">
        <v>233</v>
      </c>
      <c r="Q14" s="64" t="s">
        <v>234</v>
      </c>
      <c r="R14" s="65" t="s">
        <v>235</v>
      </c>
      <c r="S14" s="68" t="s">
        <v>236</v>
      </c>
      <c r="T14" s="64" t="s">
        <v>232</v>
      </c>
      <c r="U14" s="64" t="s">
        <v>233</v>
      </c>
      <c r="V14" s="64" t="s">
        <v>234</v>
      </c>
      <c r="W14" s="67" t="s">
        <v>235</v>
      </c>
      <c r="X14" s="69" t="s">
        <v>236</v>
      </c>
      <c r="Y14" s="64" t="s">
        <v>232</v>
      </c>
      <c r="Z14" s="64" t="s">
        <v>233</v>
      </c>
      <c r="AA14" s="64" t="s">
        <v>234</v>
      </c>
      <c r="AB14" s="65" t="s">
        <v>235</v>
      </c>
      <c r="AC14" s="428" t="s">
        <v>236</v>
      </c>
      <c r="AD14" s="429" t="s">
        <v>232</v>
      </c>
      <c r="AE14" s="70" t="s">
        <v>233</v>
      </c>
      <c r="AF14" s="70" t="s">
        <v>234</v>
      </c>
      <c r="AG14" s="71" t="s">
        <v>235</v>
      </c>
    </row>
    <row r="15" spans="1:33" ht="15.6" x14ac:dyDescent="0.3">
      <c r="A15" s="430">
        <v>1</v>
      </c>
      <c r="B15" s="444" t="s">
        <v>22</v>
      </c>
      <c r="C15" s="432">
        <f t="shared" ref="C15:C23" si="8">SUM(I15+N15+S15+X15+AC15)</f>
        <v>114</v>
      </c>
      <c r="D15" s="479">
        <v>28</v>
      </c>
      <c r="E15" s="434">
        <f t="shared" ref="E15:H23" si="9">SUM(J15+O15+T15+Y15+AD15)</f>
        <v>10</v>
      </c>
      <c r="F15" s="434">
        <f t="shared" si="9"/>
        <v>9</v>
      </c>
      <c r="G15" s="434">
        <f t="shared" si="9"/>
        <v>12</v>
      </c>
      <c r="H15" s="434">
        <f t="shared" si="9"/>
        <v>13</v>
      </c>
      <c r="I15" s="436">
        <f t="shared" ref="I15:I24" si="10">SUM(J15*5+K15*3+L15*2+M15*1)</f>
        <v>17</v>
      </c>
      <c r="J15" s="437">
        <v>2</v>
      </c>
      <c r="K15" s="72">
        <v>1</v>
      </c>
      <c r="L15" s="72">
        <v>1</v>
      </c>
      <c r="M15" s="480">
        <v>2</v>
      </c>
      <c r="N15" s="436">
        <f t="shared" ref="N15:N24" si="11">SUM(O15*5+P15*3+Q15*2+R15*1)</f>
        <v>22</v>
      </c>
      <c r="O15" s="437">
        <v>1</v>
      </c>
      <c r="P15" s="72">
        <v>2</v>
      </c>
      <c r="Q15" s="72">
        <v>4</v>
      </c>
      <c r="R15" s="80">
        <v>3</v>
      </c>
      <c r="S15" s="436">
        <f t="shared" ref="S15:S24" si="12">SUM(T15*5+U15*3+V15*2+W15*1)</f>
        <v>25</v>
      </c>
      <c r="T15" s="72">
        <v>2</v>
      </c>
      <c r="U15" s="72">
        <v>2</v>
      </c>
      <c r="V15" s="72">
        <v>3</v>
      </c>
      <c r="W15" s="80">
        <v>3</v>
      </c>
      <c r="X15" s="436">
        <f t="shared" ref="X15:X24" si="13">SUM(Y15*5+Z15*3+AA15*2+AB15*1)</f>
        <v>27</v>
      </c>
      <c r="Y15" s="72">
        <v>3</v>
      </c>
      <c r="Z15" s="72">
        <v>2</v>
      </c>
      <c r="AA15" s="72">
        <v>2</v>
      </c>
      <c r="AB15" s="73">
        <v>2</v>
      </c>
      <c r="AC15" s="436">
        <f t="shared" ref="AC15:AC24" si="14">SUM(AD15*5+AE15*3+AF15*2+AG15*1)</f>
        <v>23</v>
      </c>
      <c r="AD15" s="441">
        <v>2</v>
      </c>
      <c r="AE15" s="439">
        <v>2</v>
      </c>
      <c r="AF15" s="439">
        <v>2</v>
      </c>
      <c r="AG15" s="442">
        <v>3</v>
      </c>
    </row>
    <row r="16" spans="1:33" ht="15.6" x14ac:dyDescent="0.3">
      <c r="A16" s="443">
        <v>2</v>
      </c>
      <c r="B16" s="481" t="s">
        <v>148</v>
      </c>
      <c r="C16" s="432">
        <f t="shared" si="8"/>
        <v>26</v>
      </c>
      <c r="D16" s="479">
        <v>2</v>
      </c>
      <c r="E16" s="434">
        <f t="shared" si="9"/>
        <v>2</v>
      </c>
      <c r="F16" s="434">
        <f t="shared" si="9"/>
        <v>3</v>
      </c>
      <c r="G16" s="434">
        <f t="shared" si="9"/>
        <v>2</v>
      </c>
      <c r="H16" s="434">
        <f t="shared" si="9"/>
        <v>3</v>
      </c>
      <c r="I16" s="436">
        <f t="shared" si="10"/>
        <v>5</v>
      </c>
      <c r="J16" s="445"/>
      <c r="K16" s="74">
        <v>1</v>
      </c>
      <c r="L16" s="74">
        <v>1</v>
      </c>
      <c r="M16" s="482"/>
      <c r="N16" s="436">
        <f t="shared" si="11"/>
        <v>6</v>
      </c>
      <c r="O16" s="445">
        <v>1</v>
      </c>
      <c r="P16" s="74"/>
      <c r="Q16" s="74"/>
      <c r="R16" s="447">
        <v>1</v>
      </c>
      <c r="S16" s="436">
        <f t="shared" si="12"/>
        <v>8</v>
      </c>
      <c r="T16" s="74">
        <v>1</v>
      </c>
      <c r="U16" s="74">
        <v>1</v>
      </c>
      <c r="V16" s="74"/>
      <c r="W16" s="81"/>
      <c r="X16" s="436">
        <f t="shared" si="13"/>
        <v>3</v>
      </c>
      <c r="Y16" s="74"/>
      <c r="Z16" s="74"/>
      <c r="AA16" s="74">
        <v>1</v>
      </c>
      <c r="AB16" s="75">
        <v>1</v>
      </c>
      <c r="AC16" s="436">
        <f t="shared" si="14"/>
        <v>4</v>
      </c>
      <c r="AD16" s="448"/>
      <c r="AE16" s="446">
        <v>1</v>
      </c>
      <c r="AF16" s="446"/>
      <c r="AG16" s="449">
        <v>1</v>
      </c>
    </row>
    <row r="17" spans="1:33" ht="15.6" x14ac:dyDescent="0.3">
      <c r="A17" s="443">
        <v>3</v>
      </c>
      <c r="B17" s="483" t="s">
        <v>17</v>
      </c>
      <c r="C17" s="432">
        <f t="shared" si="8"/>
        <v>21</v>
      </c>
      <c r="D17" s="479">
        <v>14</v>
      </c>
      <c r="E17" s="434">
        <f t="shared" si="9"/>
        <v>2</v>
      </c>
      <c r="F17" s="434">
        <f t="shared" si="9"/>
        <v>0</v>
      </c>
      <c r="G17" s="434">
        <f t="shared" si="9"/>
        <v>4</v>
      </c>
      <c r="H17" s="434">
        <f t="shared" si="9"/>
        <v>3</v>
      </c>
      <c r="I17" s="436">
        <f t="shared" si="10"/>
        <v>1</v>
      </c>
      <c r="J17" s="445"/>
      <c r="K17" s="74"/>
      <c r="L17" s="74"/>
      <c r="M17" s="482">
        <v>1</v>
      </c>
      <c r="N17" s="436">
        <f t="shared" si="11"/>
        <v>10</v>
      </c>
      <c r="O17" s="445">
        <v>2</v>
      </c>
      <c r="P17" s="74"/>
      <c r="Q17" s="74"/>
      <c r="R17" s="81"/>
      <c r="S17" s="436">
        <f t="shared" si="12"/>
        <v>3</v>
      </c>
      <c r="T17" s="74"/>
      <c r="U17" s="74"/>
      <c r="V17" s="74">
        <v>1</v>
      </c>
      <c r="W17" s="81">
        <v>1</v>
      </c>
      <c r="X17" s="436">
        <f t="shared" si="13"/>
        <v>3</v>
      </c>
      <c r="Y17" s="74"/>
      <c r="Z17" s="74"/>
      <c r="AA17" s="74">
        <v>1</v>
      </c>
      <c r="AB17" s="75">
        <v>1</v>
      </c>
      <c r="AC17" s="436">
        <f t="shared" si="14"/>
        <v>4</v>
      </c>
      <c r="AD17" s="448"/>
      <c r="AE17" s="446"/>
      <c r="AF17" s="446">
        <v>2</v>
      </c>
      <c r="AG17" s="449"/>
    </row>
    <row r="18" spans="1:33" ht="15.6" x14ac:dyDescent="0.3">
      <c r="A18" s="454">
        <v>4</v>
      </c>
      <c r="B18" s="484" t="s">
        <v>12</v>
      </c>
      <c r="C18" s="432">
        <f t="shared" si="8"/>
        <v>20</v>
      </c>
      <c r="D18" s="479">
        <v>2</v>
      </c>
      <c r="E18" s="434">
        <f t="shared" si="9"/>
        <v>4</v>
      </c>
      <c r="F18" s="434">
        <f t="shared" si="9"/>
        <v>0</v>
      </c>
      <c r="G18" s="434">
        <f t="shared" si="9"/>
        <v>0</v>
      </c>
      <c r="H18" s="434">
        <f t="shared" si="9"/>
        <v>0</v>
      </c>
      <c r="I18" s="436">
        <f t="shared" si="10"/>
        <v>5</v>
      </c>
      <c r="J18" s="445">
        <v>1</v>
      </c>
      <c r="K18" s="74"/>
      <c r="L18" s="74"/>
      <c r="M18" s="482"/>
      <c r="N18" s="436">
        <f t="shared" si="11"/>
        <v>0</v>
      </c>
      <c r="O18" s="445"/>
      <c r="P18" s="74"/>
      <c r="Q18" s="74"/>
      <c r="R18" s="447"/>
      <c r="S18" s="436">
        <f t="shared" si="12"/>
        <v>5</v>
      </c>
      <c r="T18" s="446">
        <v>1</v>
      </c>
      <c r="U18" s="446"/>
      <c r="V18" s="446"/>
      <c r="W18" s="447"/>
      <c r="X18" s="436">
        <f t="shared" si="13"/>
        <v>5</v>
      </c>
      <c r="Y18" s="446">
        <v>1</v>
      </c>
      <c r="Z18" s="446"/>
      <c r="AA18" s="446"/>
      <c r="AB18" s="449"/>
      <c r="AC18" s="436">
        <f t="shared" si="14"/>
        <v>5</v>
      </c>
      <c r="AD18" s="448">
        <v>1</v>
      </c>
      <c r="AE18" s="446"/>
      <c r="AF18" s="446"/>
      <c r="AG18" s="453"/>
    </row>
    <row r="19" spans="1:33" ht="15.6" x14ac:dyDescent="0.3">
      <c r="A19" s="454">
        <v>5</v>
      </c>
      <c r="B19" s="485" t="s">
        <v>239</v>
      </c>
      <c r="C19" s="432">
        <f t="shared" si="8"/>
        <v>16</v>
      </c>
      <c r="D19" s="479">
        <v>1</v>
      </c>
      <c r="E19" s="434">
        <f t="shared" si="9"/>
        <v>2</v>
      </c>
      <c r="F19" s="434">
        <f t="shared" si="9"/>
        <v>2</v>
      </c>
      <c r="G19" s="434">
        <f t="shared" si="9"/>
        <v>0</v>
      </c>
      <c r="H19" s="434">
        <f t="shared" si="9"/>
        <v>0</v>
      </c>
      <c r="I19" s="436">
        <f t="shared" si="10"/>
        <v>5</v>
      </c>
      <c r="J19" s="445">
        <v>1</v>
      </c>
      <c r="K19" s="74"/>
      <c r="L19" s="74"/>
      <c r="M19" s="482"/>
      <c r="N19" s="436">
        <f t="shared" si="11"/>
        <v>3</v>
      </c>
      <c r="O19" s="445"/>
      <c r="P19" s="74">
        <v>1</v>
      </c>
      <c r="Q19" s="74"/>
      <c r="R19" s="81"/>
      <c r="S19" s="436">
        <f t="shared" si="12"/>
        <v>0</v>
      </c>
      <c r="T19" s="446"/>
      <c r="U19" s="446"/>
      <c r="V19" s="446"/>
      <c r="W19" s="447"/>
      <c r="X19" s="436">
        <f t="shared" si="13"/>
        <v>3</v>
      </c>
      <c r="Y19" s="446"/>
      <c r="Z19" s="446">
        <v>1</v>
      </c>
      <c r="AA19" s="446"/>
      <c r="AB19" s="449"/>
      <c r="AC19" s="436">
        <f t="shared" si="14"/>
        <v>5</v>
      </c>
      <c r="AD19" s="448">
        <v>1</v>
      </c>
      <c r="AE19" s="446"/>
      <c r="AF19" s="446"/>
      <c r="AG19" s="453"/>
    </row>
    <row r="20" spans="1:33" ht="15.6" x14ac:dyDescent="0.3">
      <c r="A20" s="454">
        <v>6</v>
      </c>
      <c r="B20" s="431" t="s">
        <v>14</v>
      </c>
      <c r="C20" s="432">
        <f t="shared" si="8"/>
        <v>15</v>
      </c>
      <c r="D20" s="479">
        <v>4</v>
      </c>
      <c r="E20" s="434">
        <f t="shared" si="9"/>
        <v>0</v>
      </c>
      <c r="F20" s="434">
        <f t="shared" si="9"/>
        <v>5</v>
      </c>
      <c r="G20" s="434">
        <f t="shared" si="9"/>
        <v>0</v>
      </c>
      <c r="H20" s="434">
        <f t="shared" si="9"/>
        <v>0</v>
      </c>
      <c r="I20" s="436">
        <f t="shared" si="10"/>
        <v>3</v>
      </c>
      <c r="J20" s="445"/>
      <c r="K20" s="74">
        <v>1</v>
      </c>
      <c r="L20" s="74"/>
      <c r="M20" s="482"/>
      <c r="N20" s="436">
        <f t="shared" si="11"/>
        <v>3</v>
      </c>
      <c r="O20" s="445"/>
      <c r="P20" s="74">
        <v>1</v>
      </c>
      <c r="Q20" s="74"/>
      <c r="R20" s="81"/>
      <c r="S20" s="436">
        <f t="shared" si="12"/>
        <v>3</v>
      </c>
      <c r="T20" s="446"/>
      <c r="U20" s="446">
        <v>1</v>
      </c>
      <c r="V20" s="446"/>
      <c r="W20" s="447"/>
      <c r="X20" s="436">
        <f t="shared" si="13"/>
        <v>3</v>
      </c>
      <c r="Y20" s="446"/>
      <c r="Z20" s="446">
        <v>1</v>
      </c>
      <c r="AA20" s="446"/>
      <c r="AB20" s="449"/>
      <c r="AC20" s="436">
        <f t="shared" si="14"/>
        <v>3</v>
      </c>
      <c r="AD20" s="448"/>
      <c r="AE20" s="446">
        <v>1</v>
      </c>
      <c r="AF20" s="446"/>
      <c r="AG20" s="453"/>
    </row>
    <row r="21" spans="1:33" ht="15.6" x14ac:dyDescent="0.3">
      <c r="A21" s="454">
        <v>7</v>
      </c>
      <c r="B21" s="486" t="s">
        <v>56</v>
      </c>
      <c r="C21" s="432">
        <f t="shared" si="8"/>
        <v>5</v>
      </c>
      <c r="D21" s="479">
        <v>2</v>
      </c>
      <c r="E21" s="434">
        <f t="shared" si="9"/>
        <v>0</v>
      </c>
      <c r="F21" s="434">
        <f t="shared" si="9"/>
        <v>1</v>
      </c>
      <c r="G21" s="434">
        <f t="shared" si="9"/>
        <v>1</v>
      </c>
      <c r="H21" s="434">
        <f t="shared" si="9"/>
        <v>0</v>
      </c>
      <c r="I21" s="436">
        <f t="shared" si="10"/>
        <v>5</v>
      </c>
      <c r="J21" s="445"/>
      <c r="K21" s="74">
        <v>1</v>
      </c>
      <c r="L21" s="74">
        <v>1</v>
      </c>
      <c r="M21" s="482"/>
      <c r="N21" s="436">
        <f t="shared" si="11"/>
        <v>0</v>
      </c>
      <c r="O21" s="445"/>
      <c r="P21" s="74"/>
      <c r="Q21" s="74"/>
      <c r="R21" s="81"/>
      <c r="S21" s="436">
        <f t="shared" si="12"/>
        <v>0</v>
      </c>
      <c r="T21" s="446"/>
      <c r="U21" s="446"/>
      <c r="V21" s="446"/>
      <c r="W21" s="447"/>
      <c r="X21" s="436">
        <f t="shared" si="13"/>
        <v>0</v>
      </c>
      <c r="Y21" s="446"/>
      <c r="Z21" s="446"/>
      <c r="AA21" s="446"/>
      <c r="AB21" s="449"/>
      <c r="AC21" s="436">
        <f t="shared" si="14"/>
        <v>0</v>
      </c>
      <c r="AD21" s="448"/>
      <c r="AE21" s="446"/>
      <c r="AF21" s="446"/>
      <c r="AG21" s="453"/>
    </row>
    <row r="22" spans="1:33" ht="15.6" x14ac:dyDescent="0.3">
      <c r="A22" s="454">
        <v>8</v>
      </c>
      <c r="B22" s="486" t="s">
        <v>19</v>
      </c>
      <c r="C22" s="432">
        <f t="shared" si="8"/>
        <v>2</v>
      </c>
      <c r="D22" s="479">
        <v>1</v>
      </c>
      <c r="E22" s="434">
        <f t="shared" si="9"/>
        <v>0</v>
      </c>
      <c r="F22" s="434">
        <f t="shared" si="9"/>
        <v>0</v>
      </c>
      <c r="G22" s="434">
        <f t="shared" si="9"/>
        <v>1</v>
      </c>
      <c r="H22" s="434">
        <f t="shared" si="9"/>
        <v>0</v>
      </c>
      <c r="I22" s="436">
        <f t="shared" si="10"/>
        <v>2</v>
      </c>
      <c r="J22" s="445"/>
      <c r="K22" s="74"/>
      <c r="L22" s="74">
        <v>1</v>
      </c>
      <c r="M22" s="482"/>
      <c r="N22" s="436">
        <f t="shared" si="11"/>
        <v>0</v>
      </c>
      <c r="O22" s="445"/>
      <c r="P22" s="74"/>
      <c r="Q22" s="74"/>
      <c r="R22" s="81"/>
      <c r="S22" s="436">
        <f t="shared" si="12"/>
        <v>0</v>
      </c>
      <c r="T22" s="74"/>
      <c r="U22" s="74"/>
      <c r="V22" s="74"/>
      <c r="W22" s="81"/>
      <c r="X22" s="436">
        <f t="shared" si="13"/>
        <v>0</v>
      </c>
      <c r="Y22" s="74"/>
      <c r="Z22" s="74"/>
      <c r="AA22" s="74"/>
      <c r="AB22" s="75"/>
      <c r="AC22" s="436">
        <f t="shared" si="14"/>
        <v>0</v>
      </c>
      <c r="AD22" s="448"/>
      <c r="AE22" s="446"/>
      <c r="AF22" s="446"/>
      <c r="AG22" s="449"/>
    </row>
    <row r="23" spans="1:33" ht="16.2" thickBot="1" x14ac:dyDescent="0.35">
      <c r="A23" s="487">
        <v>9</v>
      </c>
      <c r="B23" s="488" t="s">
        <v>28</v>
      </c>
      <c r="C23" s="489">
        <f t="shared" si="8"/>
        <v>1</v>
      </c>
      <c r="D23" s="490">
        <v>7</v>
      </c>
      <c r="E23" s="491">
        <f t="shared" si="9"/>
        <v>0</v>
      </c>
      <c r="F23" s="491">
        <f t="shared" si="9"/>
        <v>0</v>
      </c>
      <c r="G23" s="491">
        <f t="shared" si="9"/>
        <v>0</v>
      </c>
      <c r="H23" s="491">
        <f t="shared" si="9"/>
        <v>1</v>
      </c>
      <c r="I23" s="492">
        <f t="shared" si="10"/>
        <v>1</v>
      </c>
      <c r="J23" s="493"/>
      <c r="K23" s="494"/>
      <c r="L23" s="494"/>
      <c r="M23" s="495">
        <v>1</v>
      </c>
      <c r="N23" s="492">
        <f t="shared" si="11"/>
        <v>0</v>
      </c>
      <c r="O23" s="493"/>
      <c r="P23" s="494"/>
      <c r="Q23" s="494"/>
      <c r="R23" s="496"/>
      <c r="S23" s="492">
        <f t="shared" si="12"/>
        <v>0</v>
      </c>
      <c r="T23" s="494"/>
      <c r="U23" s="494"/>
      <c r="V23" s="494"/>
      <c r="W23" s="496"/>
      <c r="X23" s="492">
        <f t="shared" si="13"/>
        <v>0</v>
      </c>
      <c r="Y23" s="494"/>
      <c r="Z23" s="494"/>
      <c r="AA23" s="494"/>
      <c r="AB23" s="497"/>
      <c r="AC23" s="492">
        <f t="shared" si="14"/>
        <v>0</v>
      </c>
      <c r="AD23" s="498"/>
      <c r="AE23" s="499"/>
      <c r="AF23" s="499"/>
      <c r="AG23" s="500"/>
    </row>
    <row r="24" spans="1:33" ht="16.2" thickBot="1" x14ac:dyDescent="0.35">
      <c r="A24" s="460"/>
      <c r="B24" s="461"/>
      <c r="C24" s="462">
        <f>SUM(C15:C23)</f>
        <v>220</v>
      </c>
      <c r="D24" s="463"/>
      <c r="E24" s="501">
        <f>SUM(E14:E23)</f>
        <v>20</v>
      </c>
      <c r="F24" s="501">
        <f>SUM(F14:F23)</f>
        <v>20</v>
      </c>
      <c r="G24" s="501">
        <f>SUM(G14:G23)</f>
        <v>20</v>
      </c>
      <c r="H24" s="501">
        <f>SUM(H14:H23)</f>
        <v>20</v>
      </c>
      <c r="I24" s="502">
        <f t="shared" si="10"/>
        <v>44</v>
      </c>
      <c r="J24" s="467">
        <f>SUM(J14:J23)</f>
        <v>4</v>
      </c>
      <c r="K24" s="467">
        <f>SUM(K14:K23)</f>
        <v>4</v>
      </c>
      <c r="L24" s="467">
        <f>SUM(L14:L23)</f>
        <v>4</v>
      </c>
      <c r="M24" s="467">
        <f>SUM(M14:M23)</f>
        <v>4</v>
      </c>
      <c r="N24" s="502">
        <f t="shared" si="11"/>
        <v>44</v>
      </c>
      <c r="O24" s="467">
        <f>SUM(O14:O23)</f>
        <v>4</v>
      </c>
      <c r="P24" s="467">
        <f>SUM(P14:P23)</f>
        <v>4</v>
      </c>
      <c r="Q24" s="467">
        <f>SUM(Q14:Q23)</f>
        <v>4</v>
      </c>
      <c r="R24" s="501">
        <f>SUM(R14:R23)</f>
        <v>4</v>
      </c>
      <c r="S24" s="502">
        <f t="shared" si="12"/>
        <v>44</v>
      </c>
      <c r="T24" s="467">
        <f>SUM(T14:T23)</f>
        <v>4</v>
      </c>
      <c r="U24" s="467">
        <f>SUM(U14:U23)</f>
        <v>4</v>
      </c>
      <c r="V24" s="467">
        <f>SUM(V14:V23)</f>
        <v>4</v>
      </c>
      <c r="W24" s="469">
        <f>SUM(W14:W23)</f>
        <v>4</v>
      </c>
      <c r="X24" s="502">
        <f t="shared" si="13"/>
        <v>44</v>
      </c>
      <c r="Y24" s="467">
        <f>SUM(Y14:Y23)</f>
        <v>4</v>
      </c>
      <c r="Z24" s="467">
        <f>SUM(Z14:Z23)</f>
        <v>4</v>
      </c>
      <c r="AA24" s="467">
        <f>SUM(AA14:AA23)</f>
        <v>4</v>
      </c>
      <c r="AB24" s="470">
        <f>SUM(AB14:AB23)</f>
        <v>4</v>
      </c>
      <c r="AC24" s="502">
        <f t="shared" si="14"/>
        <v>44</v>
      </c>
      <c r="AD24" s="467">
        <f>SUM(AD14:AD23)</f>
        <v>4</v>
      </c>
      <c r="AE24" s="467">
        <f>SUM(AE14:AE23)</f>
        <v>4</v>
      </c>
      <c r="AF24" s="467">
        <f>SUM(AF14:AF23)</f>
        <v>4</v>
      </c>
      <c r="AG24" s="470">
        <f>SUM(AG14:AG23)</f>
        <v>4</v>
      </c>
    </row>
  </sheetData>
  <mergeCells count="12">
    <mergeCell ref="A13:H13"/>
    <mergeCell ref="I13:M13"/>
    <mergeCell ref="N13:R13"/>
    <mergeCell ref="S13:W13"/>
    <mergeCell ref="X13:AB13"/>
    <mergeCell ref="AC13:AG13"/>
    <mergeCell ref="A1:H1"/>
    <mergeCell ref="I1:M1"/>
    <mergeCell ref="N1:R1"/>
    <mergeCell ref="S1:W1"/>
    <mergeCell ref="X1:AB1"/>
    <mergeCell ref="AC1:AG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po 5. závodě</vt:lpstr>
      <vt:lpstr>družstva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Vorlíček Petr</dc:creator>
  <cp:lastModifiedBy>Rubášová Yvona</cp:lastModifiedBy>
  <dcterms:created xsi:type="dcterms:W3CDTF">2025-04-16T09:54:36Z</dcterms:created>
  <dcterms:modified xsi:type="dcterms:W3CDTF">2025-10-20T08:15:01Z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500289-1a9c-442f-923d-4f95209608d2_Enabled">
    <vt:lpwstr>true</vt:lpwstr>
  </property>
  <property fmtid="{D5CDD505-2E9C-101B-9397-08002B2CF9AE}" pid="3" name="MSIP_Label_9b500289-1a9c-442f-923d-4f95209608d2_SetDate">
    <vt:lpwstr>2025-04-30T10:07:53Z</vt:lpwstr>
  </property>
  <property fmtid="{D5CDD505-2E9C-101B-9397-08002B2CF9AE}" pid="4" name="MSIP_Label_9b500289-1a9c-442f-923d-4f95209608d2_Method">
    <vt:lpwstr>Privileged</vt:lpwstr>
  </property>
  <property fmtid="{D5CDD505-2E9C-101B-9397-08002B2CF9AE}" pid="5" name="MSIP_Label_9b500289-1a9c-442f-923d-4f95209608d2_Name">
    <vt:lpwstr>GCEP2 - Others</vt:lpwstr>
  </property>
  <property fmtid="{D5CDD505-2E9C-101B-9397-08002B2CF9AE}" pid="6" name="MSIP_Label_9b500289-1a9c-442f-923d-4f95209608d2_SiteId">
    <vt:lpwstr>90c56ca2-d892-45ce-810d-6cf368facdb3</vt:lpwstr>
  </property>
  <property fmtid="{D5CDD505-2E9C-101B-9397-08002B2CF9AE}" pid="7" name="MSIP_Label_9b500289-1a9c-442f-923d-4f95209608d2_ActionId">
    <vt:lpwstr>f3cfb906-3b2c-4251-b0ad-763a27379d64</vt:lpwstr>
  </property>
  <property fmtid="{D5CDD505-2E9C-101B-9397-08002B2CF9AE}" pid="8" name="MSIP_Label_9b500289-1a9c-442f-923d-4f95209608d2_ContentBits">
    <vt:lpwstr>0</vt:lpwstr>
  </property>
  <property fmtid="{D5CDD505-2E9C-101B-9397-08002B2CF9AE}" pid="9" name="MSIP_Label_9b500289-1a9c-442f-923d-4f95209608d2_Tag">
    <vt:lpwstr>10, 0, 1, 1</vt:lpwstr>
  </property>
</Properties>
</file>