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z091429\Downloads\"/>
    </mc:Choice>
  </mc:AlternateContent>
  <xr:revisionPtr revIDLastSave="0" documentId="13_ncr:1_{8F010C74-73CE-4B13-8804-BA411730B83E}" xr6:coauthVersionLast="47" xr6:coauthVersionMax="47" xr10:uidLastSave="{00000000-0000-0000-0000-000000000000}"/>
  <bookViews>
    <workbookView xWindow="-108" yWindow="-108" windowWidth="23256" windowHeight="12456" xr2:uid="{6A6BD217-806B-44CD-AD2B-39C52C9387E0}"/>
  </bookViews>
  <sheets>
    <sheet name="po 4. ko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55" i="1" l="1"/>
  <c r="R155" i="1"/>
  <c r="Q155" i="1"/>
  <c r="P155" i="1"/>
  <c r="S153" i="1"/>
  <c r="R153" i="1"/>
  <c r="Q153" i="1"/>
  <c r="P153" i="1"/>
  <c r="R157" i="1" s="1"/>
  <c r="G151" i="1"/>
  <c r="T150" i="1"/>
  <c r="S150" i="1"/>
  <c r="R150" i="1"/>
  <c r="Q150" i="1"/>
  <c r="P150" i="1"/>
  <c r="O150" i="1"/>
  <c r="N150" i="1"/>
  <c r="M150" i="1"/>
  <c r="L150" i="1"/>
  <c r="K150" i="1"/>
  <c r="G150" i="1"/>
  <c r="J149" i="1"/>
  <c r="I149" i="1"/>
  <c r="H149" i="1"/>
  <c r="G149" i="1"/>
  <c r="E149" i="1"/>
  <c r="J148" i="1"/>
  <c r="I148" i="1"/>
  <c r="H148" i="1"/>
  <c r="G148" i="1"/>
  <c r="E148" i="1"/>
  <c r="J147" i="1"/>
  <c r="I147" i="1"/>
  <c r="H147" i="1"/>
  <c r="G147" i="1"/>
  <c r="E147" i="1"/>
  <c r="J146" i="1"/>
  <c r="I146" i="1"/>
  <c r="H146" i="1"/>
  <c r="G146" i="1"/>
  <c r="E146" i="1"/>
  <c r="J145" i="1"/>
  <c r="I145" i="1"/>
  <c r="H145" i="1"/>
  <c r="G145" i="1"/>
  <c r="J144" i="1"/>
  <c r="I144" i="1"/>
  <c r="H144" i="1"/>
  <c r="G144" i="1"/>
  <c r="E144" i="1"/>
  <c r="J143" i="1"/>
  <c r="I143" i="1"/>
  <c r="H143" i="1"/>
  <c r="G143" i="1"/>
  <c r="E143" i="1"/>
  <c r="J142" i="1"/>
  <c r="I142" i="1"/>
  <c r="H142" i="1"/>
  <c r="G142" i="1"/>
  <c r="E142" i="1"/>
  <c r="J141" i="1"/>
  <c r="I141" i="1"/>
  <c r="H141" i="1"/>
  <c r="G141" i="1"/>
  <c r="E141" i="1"/>
  <c r="J140" i="1"/>
  <c r="I140" i="1"/>
  <c r="H140" i="1"/>
  <c r="G140" i="1"/>
  <c r="E140" i="1"/>
  <c r="J139" i="1"/>
  <c r="I139" i="1"/>
  <c r="H139" i="1"/>
  <c r="G139" i="1"/>
  <c r="E139" i="1"/>
  <c r="J138" i="1"/>
  <c r="I138" i="1"/>
  <c r="H138" i="1"/>
  <c r="G138" i="1"/>
  <c r="E138" i="1"/>
  <c r="J137" i="1"/>
  <c r="I137" i="1"/>
  <c r="H137" i="1"/>
  <c r="G137" i="1"/>
  <c r="E137" i="1"/>
  <c r="J136" i="1"/>
  <c r="I136" i="1"/>
  <c r="H136" i="1"/>
  <c r="G136" i="1"/>
  <c r="E136" i="1"/>
  <c r="J135" i="1"/>
  <c r="I135" i="1"/>
  <c r="H135" i="1"/>
  <c r="G135" i="1"/>
  <c r="E135" i="1"/>
  <c r="J134" i="1"/>
  <c r="I134" i="1"/>
  <c r="H134" i="1"/>
  <c r="G134" i="1"/>
  <c r="E134" i="1"/>
  <c r="J133" i="1"/>
  <c r="I133" i="1"/>
  <c r="H133" i="1"/>
  <c r="G133" i="1"/>
  <c r="E133" i="1"/>
  <c r="T130" i="1"/>
  <c r="S130" i="1"/>
  <c r="R130" i="1"/>
  <c r="Q130" i="1"/>
  <c r="P130" i="1"/>
  <c r="O130" i="1"/>
  <c r="N130" i="1"/>
  <c r="M130" i="1"/>
  <c r="L130" i="1"/>
  <c r="K130" i="1"/>
  <c r="J129" i="1"/>
  <c r="I129" i="1"/>
  <c r="H129" i="1"/>
  <c r="G129" i="1"/>
  <c r="E129" i="1"/>
  <c r="J128" i="1"/>
  <c r="I128" i="1"/>
  <c r="H128" i="1"/>
  <c r="G128" i="1"/>
  <c r="E128" i="1"/>
  <c r="J127" i="1"/>
  <c r="I127" i="1"/>
  <c r="H127" i="1"/>
  <c r="G127" i="1"/>
  <c r="E127" i="1"/>
  <c r="J126" i="1"/>
  <c r="I126" i="1"/>
  <c r="H126" i="1"/>
  <c r="G126" i="1"/>
  <c r="E126" i="1"/>
  <c r="J125" i="1"/>
  <c r="I125" i="1"/>
  <c r="H125" i="1"/>
  <c r="G125" i="1"/>
  <c r="E125" i="1"/>
  <c r="J124" i="1"/>
  <c r="I124" i="1"/>
  <c r="H124" i="1"/>
  <c r="G124" i="1"/>
  <c r="E124" i="1"/>
  <c r="J123" i="1"/>
  <c r="I123" i="1"/>
  <c r="H123" i="1"/>
  <c r="G123" i="1"/>
  <c r="E123" i="1"/>
  <c r="J122" i="1"/>
  <c r="I122" i="1"/>
  <c r="H122" i="1"/>
  <c r="G122" i="1"/>
  <c r="J121" i="1"/>
  <c r="I121" i="1"/>
  <c r="H121" i="1"/>
  <c r="G121" i="1"/>
  <c r="E121" i="1"/>
  <c r="J120" i="1"/>
  <c r="I120" i="1"/>
  <c r="H120" i="1"/>
  <c r="G120" i="1"/>
  <c r="E120" i="1"/>
  <c r="J119" i="1"/>
  <c r="I119" i="1"/>
  <c r="H119" i="1"/>
  <c r="G119" i="1"/>
  <c r="E119" i="1"/>
  <c r="J118" i="1"/>
  <c r="I118" i="1"/>
  <c r="H118" i="1"/>
  <c r="G118" i="1"/>
  <c r="E118" i="1"/>
  <c r="J117" i="1"/>
  <c r="I117" i="1"/>
  <c r="H117" i="1"/>
  <c r="G117" i="1"/>
  <c r="E117" i="1"/>
  <c r="J116" i="1"/>
  <c r="I116" i="1"/>
  <c r="H116" i="1"/>
  <c r="G116" i="1"/>
  <c r="E116" i="1"/>
  <c r="J115" i="1"/>
  <c r="I115" i="1"/>
  <c r="H115" i="1"/>
  <c r="G115" i="1"/>
  <c r="E115" i="1"/>
  <c r="J114" i="1"/>
  <c r="I114" i="1"/>
  <c r="H114" i="1"/>
  <c r="G114" i="1"/>
  <c r="E114" i="1"/>
  <c r="T111" i="1"/>
  <c r="S111" i="1"/>
  <c r="R111" i="1"/>
  <c r="Q111" i="1"/>
  <c r="P111" i="1"/>
  <c r="O111" i="1"/>
  <c r="N111" i="1"/>
  <c r="M111" i="1"/>
  <c r="L111" i="1"/>
  <c r="K111" i="1"/>
  <c r="J110" i="1"/>
  <c r="I110" i="1"/>
  <c r="H110" i="1"/>
  <c r="G110" i="1"/>
  <c r="E110" i="1"/>
  <c r="J109" i="1"/>
  <c r="I109" i="1"/>
  <c r="H109" i="1"/>
  <c r="G109" i="1"/>
  <c r="E109" i="1"/>
  <c r="J108" i="1"/>
  <c r="I108" i="1"/>
  <c r="H108" i="1"/>
  <c r="G108" i="1"/>
  <c r="E108" i="1"/>
  <c r="J107" i="1"/>
  <c r="I107" i="1"/>
  <c r="H107" i="1"/>
  <c r="G107" i="1"/>
  <c r="E107" i="1"/>
  <c r="J106" i="1"/>
  <c r="I106" i="1"/>
  <c r="H106" i="1"/>
  <c r="G106" i="1"/>
  <c r="E106" i="1"/>
  <c r="J105" i="1"/>
  <c r="I105" i="1"/>
  <c r="H105" i="1"/>
  <c r="G105" i="1"/>
  <c r="E105" i="1"/>
  <c r="J104" i="1"/>
  <c r="I104" i="1"/>
  <c r="H104" i="1"/>
  <c r="G104" i="1"/>
  <c r="E104" i="1"/>
  <c r="J103" i="1"/>
  <c r="I103" i="1"/>
  <c r="H103" i="1"/>
  <c r="G103" i="1"/>
  <c r="E103" i="1"/>
  <c r="J102" i="1"/>
  <c r="I102" i="1"/>
  <c r="H102" i="1"/>
  <c r="G102" i="1"/>
  <c r="E102" i="1"/>
  <c r="J101" i="1"/>
  <c r="I101" i="1"/>
  <c r="H101" i="1"/>
  <c r="G101" i="1"/>
  <c r="E101" i="1"/>
  <c r="J100" i="1"/>
  <c r="I100" i="1"/>
  <c r="H100" i="1"/>
  <c r="G100" i="1"/>
  <c r="E100" i="1"/>
  <c r="J99" i="1"/>
  <c r="I99" i="1"/>
  <c r="H99" i="1"/>
  <c r="G99" i="1"/>
  <c r="E99" i="1"/>
  <c r="J98" i="1"/>
  <c r="I98" i="1"/>
  <c r="H98" i="1"/>
  <c r="G98" i="1"/>
  <c r="E98" i="1"/>
  <c r="J97" i="1"/>
  <c r="I97" i="1"/>
  <c r="H97" i="1"/>
  <c r="G97" i="1"/>
  <c r="E97" i="1"/>
  <c r="J96" i="1"/>
  <c r="I96" i="1"/>
  <c r="H96" i="1"/>
  <c r="G96" i="1"/>
  <c r="E96" i="1"/>
  <c r="J95" i="1"/>
  <c r="I95" i="1"/>
  <c r="H95" i="1"/>
  <c r="G95" i="1"/>
  <c r="E95" i="1"/>
  <c r="J94" i="1"/>
  <c r="I94" i="1"/>
  <c r="H94" i="1"/>
  <c r="G94" i="1"/>
  <c r="E94" i="1"/>
  <c r="J93" i="1"/>
  <c r="I93" i="1"/>
  <c r="H93" i="1"/>
  <c r="G93" i="1"/>
  <c r="E93" i="1"/>
  <c r="J92" i="1"/>
  <c r="I92" i="1"/>
  <c r="H92" i="1"/>
  <c r="G92" i="1"/>
  <c r="E92" i="1"/>
  <c r="J91" i="1"/>
  <c r="I91" i="1"/>
  <c r="H91" i="1"/>
  <c r="G91" i="1"/>
  <c r="E91" i="1"/>
  <c r="J90" i="1"/>
  <c r="I90" i="1"/>
  <c r="H90" i="1"/>
  <c r="G90" i="1"/>
  <c r="E90" i="1"/>
  <c r="T87" i="1"/>
  <c r="S87" i="1"/>
  <c r="R87" i="1"/>
  <c r="Q87" i="1"/>
  <c r="P87" i="1"/>
  <c r="O87" i="1"/>
  <c r="N87" i="1"/>
  <c r="M87" i="1"/>
  <c r="L87" i="1"/>
  <c r="K87" i="1"/>
  <c r="J86" i="1"/>
  <c r="I86" i="1"/>
  <c r="H86" i="1"/>
  <c r="G86" i="1"/>
  <c r="E86" i="1"/>
  <c r="J85" i="1"/>
  <c r="I85" i="1"/>
  <c r="H85" i="1"/>
  <c r="G85" i="1"/>
  <c r="E85" i="1"/>
  <c r="J84" i="1"/>
  <c r="I84" i="1"/>
  <c r="H84" i="1"/>
  <c r="G84" i="1"/>
  <c r="E84" i="1"/>
  <c r="J83" i="1"/>
  <c r="I83" i="1"/>
  <c r="H83" i="1"/>
  <c r="G83" i="1"/>
  <c r="E83" i="1"/>
  <c r="J82" i="1"/>
  <c r="I82" i="1"/>
  <c r="H82" i="1"/>
  <c r="G82" i="1"/>
  <c r="E82" i="1"/>
  <c r="J81" i="1"/>
  <c r="I81" i="1"/>
  <c r="H81" i="1"/>
  <c r="G81" i="1"/>
  <c r="E81" i="1"/>
  <c r="J80" i="1"/>
  <c r="I80" i="1"/>
  <c r="H80" i="1"/>
  <c r="G80" i="1"/>
  <c r="E80" i="1"/>
  <c r="J79" i="1"/>
  <c r="I79" i="1"/>
  <c r="H79" i="1"/>
  <c r="G79" i="1"/>
  <c r="E79" i="1"/>
  <c r="J78" i="1"/>
  <c r="I78" i="1"/>
  <c r="H78" i="1"/>
  <c r="G78" i="1"/>
  <c r="E78" i="1"/>
  <c r="J77" i="1"/>
  <c r="I77" i="1"/>
  <c r="H77" i="1"/>
  <c r="G77" i="1"/>
  <c r="E77" i="1"/>
  <c r="J76" i="1"/>
  <c r="I76" i="1"/>
  <c r="H76" i="1"/>
  <c r="G76" i="1"/>
  <c r="E76" i="1"/>
  <c r="J75" i="1"/>
  <c r="I75" i="1"/>
  <c r="H75" i="1"/>
  <c r="G75" i="1"/>
  <c r="E75" i="1"/>
  <c r="J74" i="1"/>
  <c r="I74" i="1"/>
  <c r="H74" i="1"/>
  <c r="G74" i="1"/>
  <c r="E74" i="1"/>
  <c r="T71" i="1"/>
  <c r="S71" i="1"/>
  <c r="R71" i="1"/>
  <c r="Q71" i="1"/>
  <c r="P71" i="1"/>
  <c r="O71" i="1"/>
  <c r="O154" i="1" s="1"/>
  <c r="N71" i="1"/>
  <c r="N154" i="1" s="1"/>
  <c r="M71" i="1"/>
  <c r="M154" i="1" s="1"/>
  <c r="L71" i="1"/>
  <c r="L154" i="1" s="1"/>
  <c r="K71" i="1"/>
  <c r="K154" i="1" s="1"/>
  <c r="J70" i="1"/>
  <c r="I70" i="1"/>
  <c r="H70" i="1"/>
  <c r="G70" i="1"/>
  <c r="J69" i="1"/>
  <c r="I69" i="1"/>
  <c r="H69" i="1"/>
  <c r="G69" i="1"/>
  <c r="E69" i="1"/>
  <c r="J68" i="1"/>
  <c r="I68" i="1"/>
  <c r="H68" i="1"/>
  <c r="G68" i="1"/>
  <c r="E68" i="1"/>
  <c r="J67" i="1"/>
  <c r="I67" i="1"/>
  <c r="H67" i="1"/>
  <c r="G67" i="1"/>
  <c r="E67" i="1"/>
  <c r="J66" i="1"/>
  <c r="I66" i="1"/>
  <c r="H66" i="1"/>
  <c r="G66" i="1"/>
  <c r="E66" i="1"/>
  <c r="J65" i="1"/>
  <c r="I65" i="1"/>
  <c r="H65" i="1"/>
  <c r="G65" i="1"/>
  <c r="E65" i="1"/>
  <c r="J64" i="1"/>
  <c r="I64" i="1"/>
  <c r="H64" i="1"/>
  <c r="G64" i="1"/>
  <c r="E64" i="1"/>
  <c r="J63" i="1"/>
  <c r="I63" i="1"/>
  <c r="H63" i="1"/>
  <c r="G63" i="1"/>
  <c r="E63" i="1"/>
  <c r="J62" i="1"/>
  <c r="I62" i="1"/>
  <c r="H62" i="1"/>
  <c r="G62" i="1"/>
  <c r="E62" i="1"/>
  <c r="T59" i="1"/>
  <c r="S59" i="1"/>
  <c r="R59" i="1"/>
  <c r="Q59" i="1"/>
  <c r="G59" i="1" s="1"/>
  <c r="P59" i="1"/>
  <c r="O59" i="1"/>
  <c r="N59" i="1"/>
  <c r="M59" i="1"/>
  <c r="L59" i="1"/>
  <c r="K59" i="1"/>
  <c r="J58" i="1"/>
  <c r="I58" i="1"/>
  <c r="H58" i="1"/>
  <c r="G58" i="1"/>
  <c r="E58" i="1"/>
  <c r="J57" i="1"/>
  <c r="I57" i="1"/>
  <c r="H57" i="1"/>
  <c r="G57" i="1"/>
  <c r="E57" i="1"/>
  <c r="J56" i="1"/>
  <c r="I56" i="1"/>
  <c r="H56" i="1"/>
  <c r="G56" i="1"/>
  <c r="E56" i="1"/>
  <c r="J55" i="1"/>
  <c r="I55" i="1"/>
  <c r="H55" i="1"/>
  <c r="G55" i="1"/>
  <c r="E55" i="1"/>
  <c r="J54" i="1"/>
  <c r="I54" i="1"/>
  <c r="H54" i="1"/>
  <c r="G54" i="1"/>
  <c r="E54" i="1"/>
  <c r="J53" i="1"/>
  <c r="I53" i="1"/>
  <c r="H53" i="1"/>
  <c r="G53" i="1"/>
  <c r="E53" i="1"/>
  <c r="J52" i="1"/>
  <c r="I52" i="1"/>
  <c r="H52" i="1"/>
  <c r="G52" i="1"/>
  <c r="E52" i="1"/>
  <c r="J51" i="1"/>
  <c r="I51" i="1"/>
  <c r="H51" i="1"/>
  <c r="G51" i="1"/>
  <c r="E51" i="1"/>
  <c r="J50" i="1"/>
  <c r="I50" i="1"/>
  <c r="H50" i="1"/>
  <c r="G50" i="1"/>
  <c r="E50" i="1"/>
  <c r="J49" i="1"/>
  <c r="I49" i="1"/>
  <c r="H49" i="1"/>
  <c r="G49" i="1"/>
  <c r="E49" i="1"/>
  <c r="J48" i="1"/>
  <c r="I48" i="1"/>
  <c r="H48" i="1"/>
  <c r="G48" i="1"/>
  <c r="E48" i="1"/>
  <c r="J47" i="1"/>
  <c r="I47" i="1"/>
  <c r="H47" i="1"/>
  <c r="G47" i="1"/>
  <c r="E47" i="1"/>
  <c r="J46" i="1"/>
  <c r="I46" i="1"/>
  <c r="H46" i="1"/>
  <c r="G46" i="1"/>
  <c r="E46" i="1"/>
  <c r="J45" i="1"/>
  <c r="I45" i="1"/>
  <c r="H45" i="1"/>
  <c r="G45" i="1"/>
  <c r="E45" i="1"/>
  <c r="J44" i="1"/>
  <c r="I44" i="1"/>
  <c r="H44" i="1"/>
  <c r="G44" i="1"/>
  <c r="E44" i="1"/>
  <c r="J43" i="1"/>
  <c r="I43" i="1"/>
  <c r="H43" i="1"/>
  <c r="G43" i="1"/>
  <c r="E43" i="1"/>
  <c r="T40" i="1"/>
  <c r="S40" i="1"/>
  <c r="R40" i="1"/>
  <c r="Q40" i="1"/>
  <c r="P40" i="1"/>
  <c r="O40" i="1"/>
  <c r="N40" i="1"/>
  <c r="M40" i="1"/>
  <c r="L40" i="1"/>
  <c r="K40" i="1"/>
  <c r="J39" i="1"/>
  <c r="I39" i="1"/>
  <c r="H39" i="1"/>
  <c r="G39" i="1"/>
  <c r="E39" i="1"/>
  <c r="J38" i="1"/>
  <c r="I38" i="1"/>
  <c r="H38" i="1"/>
  <c r="G38" i="1"/>
  <c r="E38" i="1"/>
  <c r="J37" i="1"/>
  <c r="I37" i="1"/>
  <c r="H37" i="1"/>
  <c r="G37" i="1"/>
  <c r="J36" i="1"/>
  <c r="I36" i="1"/>
  <c r="H36" i="1"/>
  <c r="G36" i="1"/>
  <c r="E36" i="1"/>
  <c r="J35" i="1"/>
  <c r="I35" i="1"/>
  <c r="H35" i="1"/>
  <c r="G35" i="1"/>
  <c r="E35" i="1"/>
  <c r="J34" i="1"/>
  <c r="I34" i="1"/>
  <c r="H34" i="1"/>
  <c r="G34" i="1"/>
  <c r="E34" i="1"/>
  <c r="J33" i="1"/>
  <c r="I33" i="1"/>
  <c r="H33" i="1"/>
  <c r="G33" i="1"/>
  <c r="E33" i="1"/>
  <c r="J32" i="1"/>
  <c r="I32" i="1"/>
  <c r="H32" i="1"/>
  <c r="G32" i="1"/>
  <c r="E32" i="1"/>
  <c r="J31" i="1"/>
  <c r="I31" i="1"/>
  <c r="H31" i="1"/>
  <c r="G31" i="1"/>
  <c r="E31" i="1"/>
  <c r="J30" i="1"/>
  <c r="I30" i="1"/>
  <c r="H30" i="1"/>
  <c r="G30" i="1"/>
  <c r="E30" i="1"/>
  <c r="J29" i="1"/>
  <c r="I29" i="1"/>
  <c r="H29" i="1"/>
  <c r="G29" i="1"/>
  <c r="E29" i="1"/>
  <c r="J28" i="1"/>
  <c r="I28" i="1"/>
  <c r="H28" i="1"/>
  <c r="G28" i="1"/>
  <c r="E28" i="1"/>
  <c r="J27" i="1"/>
  <c r="I27" i="1"/>
  <c r="H27" i="1"/>
  <c r="G27" i="1"/>
  <c r="E27" i="1"/>
  <c r="J26" i="1"/>
  <c r="I26" i="1"/>
  <c r="H26" i="1"/>
  <c r="G26" i="1"/>
  <c r="E26" i="1"/>
  <c r="J25" i="1"/>
  <c r="I25" i="1"/>
  <c r="H25" i="1"/>
  <c r="G25" i="1"/>
  <c r="E25" i="1"/>
  <c r="J24" i="1"/>
  <c r="I24" i="1"/>
  <c r="H24" i="1"/>
  <c r="G24" i="1"/>
  <c r="E24" i="1"/>
  <c r="J23" i="1"/>
  <c r="I23" i="1"/>
  <c r="H23" i="1"/>
  <c r="G23" i="1"/>
  <c r="E23" i="1"/>
  <c r="T20" i="1"/>
  <c r="S20" i="1"/>
  <c r="R20" i="1"/>
  <c r="Q20" i="1"/>
  <c r="P20" i="1"/>
  <c r="O20" i="1"/>
  <c r="O153" i="1" s="1"/>
  <c r="O155" i="1" s="1"/>
  <c r="O157" i="1" s="1"/>
  <c r="N20" i="1"/>
  <c r="N153" i="1" s="1"/>
  <c r="N155" i="1" s="1"/>
  <c r="N157" i="1" s="1"/>
  <c r="M20" i="1"/>
  <c r="M153" i="1" s="1"/>
  <c r="M155" i="1" s="1"/>
  <c r="M157" i="1" s="1"/>
  <c r="L20" i="1"/>
  <c r="L153" i="1" s="1"/>
  <c r="L155" i="1" s="1"/>
  <c r="L157" i="1" s="1"/>
  <c r="K20" i="1"/>
  <c r="K153" i="1" s="1"/>
  <c r="K155" i="1" s="1"/>
  <c r="K157" i="1" s="1"/>
  <c r="G157" i="1" s="1"/>
  <c r="J19" i="1"/>
  <c r="I19" i="1"/>
  <c r="H19" i="1"/>
  <c r="G19" i="1"/>
  <c r="E19" i="1"/>
  <c r="J18" i="1"/>
  <c r="I18" i="1"/>
  <c r="H18" i="1"/>
  <c r="G18" i="1"/>
  <c r="E18" i="1"/>
  <c r="J17" i="1"/>
  <c r="I17" i="1"/>
  <c r="H17" i="1"/>
  <c r="G17" i="1"/>
  <c r="E17" i="1"/>
  <c r="J16" i="1"/>
  <c r="I16" i="1"/>
  <c r="H16" i="1"/>
  <c r="G16" i="1"/>
  <c r="E16" i="1"/>
  <c r="J15" i="1"/>
  <c r="I15" i="1"/>
  <c r="H15" i="1"/>
  <c r="G15" i="1"/>
  <c r="E15" i="1"/>
  <c r="J14" i="1"/>
  <c r="I14" i="1"/>
  <c r="H14" i="1"/>
  <c r="G14" i="1"/>
  <c r="E14" i="1"/>
  <c r="J13" i="1"/>
  <c r="I13" i="1"/>
  <c r="H13" i="1"/>
  <c r="G13" i="1"/>
  <c r="E13" i="1"/>
  <c r="J12" i="1"/>
  <c r="I12" i="1"/>
  <c r="H12" i="1"/>
  <c r="G12" i="1"/>
  <c r="E12" i="1"/>
  <c r="J11" i="1"/>
  <c r="I11" i="1"/>
  <c r="H11" i="1"/>
  <c r="G11" i="1"/>
  <c r="E11" i="1"/>
  <c r="J10" i="1"/>
  <c r="I10" i="1"/>
  <c r="H10" i="1"/>
  <c r="G10" i="1"/>
  <c r="E10" i="1"/>
  <c r="J9" i="1"/>
  <c r="I9" i="1"/>
  <c r="H9" i="1"/>
  <c r="G9" i="1"/>
  <c r="E9" i="1"/>
  <c r="J8" i="1"/>
  <c r="I8" i="1"/>
  <c r="H8" i="1"/>
  <c r="G8" i="1"/>
  <c r="E8" i="1"/>
  <c r="J7" i="1"/>
  <c r="I7" i="1"/>
  <c r="H7" i="1"/>
  <c r="G7" i="1"/>
  <c r="E7" i="1"/>
  <c r="J6" i="1"/>
  <c r="I6" i="1"/>
  <c r="H6" i="1"/>
  <c r="G6" i="1"/>
  <c r="E6" i="1"/>
  <c r="J5" i="1"/>
  <c r="I5" i="1"/>
  <c r="H5" i="1"/>
  <c r="G5" i="1"/>
  <c r="E5" i="1"/>
  <c r="J4" i="1"/>
  <c r="I4" i="1"/>
  <c r="H4" i="1"/>
  <c r="G4" i="1"/>
  <c r="E4" i="1"/>
  <c r="J3" i="1"/>
  <c r="I3" i="1"/>
  <c r="H3" i="1"/>
  <c r="G3" i="1"/>
  <c r="E3" i="1"/>
</calcChain>
</file>

<file path=xl/sharedStrings.xml><?xml version="1.0" encoding="utf-8"?>
<sst xmlns="http://schemas.openxmlformats.org/spreadsheetml/2006/main" count="690" uniqueCount="214">
  <si>
    <t>K1</t>
  </si>
  <si>
    <t>nejmladší žákyně</t>
  </si>
  <si>
    <t>7.-8.</t>
  </si>
  <si>
    <t>2018-2019</t>
  </si>
  <si>
    <t>370 m</t>
  </si>
  <si>
    <t>x</t>
  </si>
  <si>
    <t xml:space="preserve">            zisk bodů</t>
  </si>
  <si>
    <t xml:space="preserve">   dosažený čas v závodě</t>
  </si>
  <si>
    <t>pořadí v závodě</t>
  </si>
  <si>
    <t>CP</t>
  </si>
  <si>
    <t>kat</t>
  </si>
  <si>
    <t>příjmení</t>
  </si>
  <si>
    <t>RN</t>
  </si>
  <si>
    <t>V26</t>
  </si>
  <si>
    <t>oddíl</t>
  </si>
  <si>
    <t>NLČ</t>
  </si>
  <si>
    <t>m</t>
  </si>
  <si>
    <t>CB</t>
  </si>
  <si>
    <t>PS</t>
  </si>
  <si>
    <t>B1</t>
  </si>
  <si>
    <t>B2</t>
  </si>
  <si>
    <t>B3</t>
  </si>
  <si>
    <t>B4</t>
  </si>
  <si>
    <t>B5</t>
  </si>
  <si>
    <t>čas1</t>
  </si>
  <si>
    <t>čas2</t>
  </si>
  <si>
    <t>čas3</t>
  </si>
  <si>
    <t>čas4</t>
  </si>
  <si>
    <t>čas5</t>
  </si>
  <si>
    <t>P1</t>
  </si>
  <si>
    <t>P2</t>
  </si>
  <si>
    <t>P3</t>
  </si>
  <si>
    <t>P4</t>
  </si>
  <si>
    <t>P5</t>
  </si>
  <si>
    <t>Brožová Viktorie</t>
  </si>
  <si>
    <t>TJ Lokomotiva Teplice - LB</t>
  </si>
  <si>
    <t>Poplštějnová Anna</t>
  </si>
  <si>
    <t>LK Slovan Košťany</t>
  </si>
  <si>
    <t>Omoegie Mia</t>
  </si>
  <si>
    <t>Licková Amálie</t>
  </si>
  <si>
    <t>Sanitriková Eliška</t>
  </si>
  <si>
    <t>Provazníková Aneška</t>
  </si>
  <si>
    <t>Strnadová Ema</t>
  </si>
  <si>
    <t>Benešová Barbora</t>
  </si>
  <si>
    <t>AK Slovan Duchcov</t>
  </si>
  <si>
    <t>Hauschke Gabriela</t>
  </si>
  <si>
    <t>Kudrnová Anna</t>
  </si>
  <si>
    <t>Kudrnová Dorota</t>
  </si>
  <si>
    <t>Smetanová Ema</t>
  </si>
  <si>
    <t>AK Bílina</t>
  </si>
  <si>
    <t>Mertlová Antonie</t>
  </si>
  <si>
    <t>ZŠ Metelkova  - Teplice</t>
  </si>
  <si>
    <t>Feixová Františka</t>
  </si>
  <si>
    <t>99:99</t>
  </si>
  <si>
    <t>Havlová Lucie</t>
  </si>
  <si>
    <t>Skalníková Nala</t>
  </si>
  <si>
    <t>Hroudová Kristýna</t>
  </si>
  <si>
    <t>.</t>
  </si>
  <si>
    <t>K2</t>
  </si>
  <si>
    <t>nejmladší žáci</t>
  </si>
  <si>
    <t>2018 - 2019</t>
  </si>
  <si>
    <t>Zmítko Jáchym</t>
  </si>
  <si>
    <t>Pakosta Jan</t>
  </si>
  <si>
    <t>SDH Štrbice</t>
  </si>
  <si>
    <t>Kopenec Václav</t>
  </si>
  <si>
    <t>Vaneček Adam</t>
  </si>
  <si>
    <t>Deutscha Albert</t>
  </si>
  <si>
    <t>Šavel Oskar</t>
  </si>
  <si>
    <t>Kindl Jakub</t>
  </si>
  <si>
    <t>Pala Tobiáš</t>
  </si>
  <si>
    <t>Tomáš Hugo</t>
  </si>
  <si>
    <t>Skalický Vít</t>
  </si>
  <si>
    <t>Herolt Jan</t>
  </si>
  <si>
    <t>SKP Ústí nad Labem</t>
  </si>
  <si>
    <t>Benna Petr</t>
  </si>
  <si>
    <t>Tichý Šimon</t>
  </si>
  <si>
    <t>Puhony Matiáš</t>
  </si>
  <si>
    <t>K3</t>
  </si>
  <si>
    <t>přípravka - žákyně</t>
  </si>
  <si>
    <t>9.-10.</t>
  </si>
  <si>
    <t>2016 - 2017</t>
  </si>
  <si>
    <t>850 m</t>
  </si>
  <si>
    <t>Blaschkeová Josefína</t>
  </si>
  <si>
    <t>Hrubá Karolína</t>
  </si>
  <si>
    <t>Prošková Petra</t>
  </si>
  <si>
    <t>Krejčí Anna</t>
  </si>
  <si>
    <t>Štěpánková Anna</t>
  </si>
  <si>
    <t>Adámková Nella</t>
  </si>
  <si>
    <t>Hoffmannová Nikola</t>
  </si>
  <si>
    <t>Havlová Magda</t>
  </si>
  <si>
    <t>Tomášová Julie</t>
  </si>
  <si>
    <t>Stelzerová Izabela</t>
  </si>
  <si>
    <t>Moczerniuková Veronika</t>
  </si>
  <si>
    <t>Eichlerová Alice</t>
  </si>
  <si>
    <t>Havlová Edita</t>
  </si>
  <si>
    <t>Sokol Dolní Mísečky</t>
  </si>
  <si>
    <t>Poulová Emily</t>
  </si>
  <si>
    <t>Kodetová Anna</t>
  </si>
  <si>
    <t>K4</t>
  </si>
  <si>
    <t>přípravka - žáci</t>
  </si>
  <si>
    <t>1050 m</t>
  </si>
  <si>
    <t>Drábek Ondřej</t>
  </si>
  <si>
    <t>Procházka Vincent</t>
  </si>
  <si>
    <t>Vaněček Jakub</t>
  </si>
  <si>
    <t>Pakosta Václav</t>
  </si>
  <si>
    <t>Kouřil Matěj</t>
  </si>
  <si>
    <t>David Jan</t>
  </si>
  <si>
    <t>Vágner Adam</t>
  </si>
  <si>
    <t>Glonek Jan</t>
  </si>
  <si>
    <t>Dupač Jan</t>
  </si>
  <si>
    <t>K5</t>
  </si>
  <si>
    <t>mladší žákyně</t>
  </si>
  <si>
    <t>11.-12.</t>
  </si>
  <si>
    <t>2014 - 2015</t>
  </si>
  <si>
    <t>Hamsová Michaela</t>
  </si>
  <si>
    <t>Majerová Veronika</t>
  </si>
  <si>
    <t>Čapková Karolína</t>
  </si>
  <si>
    <t>Hrbáčková Dagmar</t>
  </si>
  <si>
    <t>Urban Victoria</t>
  </si>
  <si>
    <t>Formanová Ema</t>
  </si>
  <si>
    <t>Lowová Johanka</t>
  </si>
  <si>
    <t>TJ Baník Osek</t>
  </si>
  <si>
    <t>Plachá Ema</t>
  </si>
  <si>
    <t>Poulová Ella</t>
  </si>
  <si>
    <t>Vejražková Marika</t>
  </si>
  <si>
    <t>Benešová Viktorie</t>
  </si>
  <si>
    <t>Mašková Marie</t>
  </si>
  <si>
    <t>K6</t>
  </si>
  <si>
    <t>mladší žáci</t>
  </si>
  <si>
    <t>1250 m</t>
  </si>
  <si>
    <t>Kadlus Šimon</t>
  </si>
  <si>
    <t>Razák Štěpán</t>
  </si>
  <si>
    <t>Partík Šimon</t>
  </si>
  <si>
    <t>Huf Zbyněk</t>
  </si>
  <si>
    <t>Karel Tomáš</t>
  </si>
  <si>
    <t>Golasovský Herbert</t>
  </si>
  <si>
    <t>Krejčí Boleslav</t>
  </si>
  <si>
    <t>Marcon David</t>
  </si>
  <si>
    <t>Bartoš Tadeáš</t>
  </si>
  <si>
    <t>Slanička Milan</t>
  </si>
  <si>
    <t>Blaschke Jan</t>
  </si>
  <si>
    <t>Los Jáchym</t>
  </si>
  <si>
    <t>Pavlas Adam</t>
  </si>
  <si>
    <t>Fišer Jakub</t>
  </si>
  <si>
    <t>Lacina Mikuláš</t>
  </si>
  <si>
    <t>Hykeš Karel</t>
  </si>
  <si>
    <t>Pala Matěj</t>
  </si>
  <si>
    <t>Englisch Pavel</t>
  </si>
  <si>
    <t>Zmítko Jakub</t>
  </si>
  <si>
    <t>Richter Alex</t>
  </si>
  <si>
    <t>Dolejška Filip</t>
  </si>
  <si>
    <t>K7</t>
  </si>
  <si>
    <t>starší žákyně</t>
  </si>
  <si>
    <t>13.-15.</t>
  </si>
  <si>
    <t>2011 - 2012 - 2013</t>
  </si>
  <si>
    <t>Přibilová Markéta</t>
  </si>
  <si>
    <t>AK Litvínov</t>
  </si>
  <si>
    <t>Přibilová Barbora</t>
  </si>
  <si>
    <t>Dvořáková Emma</t>
  </si>
  <si>
    <t>Chládková Ema</t>
  </si>
  <si>
    <t>Mančalová Alena</t>
  </si>
  <si>
    <t>Špalková Antonie</t>
  </si>
  <si>
    <t>Stelzerová Anabela</t>
  </si>
  <si>
    <t>Gazdová Adéla</t>
  </si>
  <si>
    <t>Hladová Karolína</t>
  </si>
  <si>
    <t>Trampotová Ela</t>
  </si>
  <si>
    <t>Poštová Lucie</t>
  </si>
  <si>
    <t>Karlová Anna</t>
  </si>
  <si>
    <t>Gaislerová Sára</t>
  </si>
  <si>
    <t>Haderková Ema</t>
  </si>
  <si>
    <t>Hlisníková Anna</t>
  </si>
  <si>
    <t>Mašková Eliška</t>
  </si>
  <si>
    <t>K8</t>
  </si>
  <si>
    <t>starší žáci</t>
  </si>
  <si>
    <t>1650 m</t>
  </si>
  <si>
    <t>Nosek Štěpán</t>
  </si>
  <si>
    <t>Běhounek Martin</t>
  </si>
  <si>
    <t>Plíva Matěj</t>
  </si>
  <si>
    <t>Běhounek Petr</t>
  </si>
  <si>
    <t>Bartoš Antonín</t>
  </si>
  <si>
    <t>Los Antonín</t>
  </si>
  <si>
    <t>Kadlus Vojtěch</t>
  </si>
  <si>
    <t>Šesták Fabián</t>
  </si>
  <si>
    <t>Erler Matěj</t>
  </si>
  <si>
    <t>Martinec Radovan</t>
  </si>
  <si>
    <t>Žampa Petr</t>
  </si>
  <si>
    <t>Benda Antonín</t>
  </si>
  <si>
    <t>Hakl Daniel</t>
  </si>
  <si>
    <t>Urban Filip</t>
  </si>
  <si>
    <t>Sváda Jakub</t>
  </si>
  <si>
    <t>Kabát Jonáš</t>
  </si>
  <si>
    <t>Kokoš Ondřej</t>
  </si>
  <si>
    <t>SDH Bílina</t>
  </si>
  <si>
    <t>1Z</t>
  </si>
  <si>
    <t>2Z</t>
  </si>
  <si>
    <t>3Z</t>
  </si>
  <si>
    <t>4Z</t>
  </si>
  <si>
    <t>5Z</t>
  </si>
  <si>
    <t>23. ročník Mladé BĚKODO</t>
  </si>
  <si>
    <t>dívky</t>
  </si>
  <si>
    <t>hoši</t>
  </si>
  <si>
    <t>po 4. závodě</t>
  </si>
  <si>
    <t>1*8</t>
  </si>
  <si>
    <t>Předškoláci</t>
  </si>
  <si>
    <t>PD</t>
  </si>
  <si>
    <t>PH</t>
  </si>
  <si>
    <t>celkem</t>
  </si>
  <si>
    <t>do konečného pořadí  se započítávají  4 nejlépe bodované starty běžce z  5 závodů, v případě rovnosti bodů rozhoduje lepší čas</t>
  </si>
  <si>
    <t>bodování  od 1. místa : 15 - 12 - 10 - 8 - 7 - 6 - 5 - 4 - 3 - 2 - a zbytek 1 bod</t>
  </si>
  <si>
    <t>Hoffmann Petr</t>
  </si>
  <si>
    <t>Tóth Jan</t>
  </si>
  <si>
    <t>Sádovský Jaroslav</t>
  </si>
  <si>
    <t>Feixová Josefína</t>
  </si>
  <si>
    <t>Havlová Viktorie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</si>
</sst>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h:mm;@"/>
    <numFmt numFmtId="165" formatCode="hh:mm"/>
  </numFmts>
  <fonts count="4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Segoe UI"/>
      <family val="2"/>
      <charset val="238"/>
    </font>
    <font>
      <sz val="9"/>
      <name val="Arial Nova"/>
      <family val="2"/>
    </font>
    <font>
      <b/>
      <sz val="9"/>
      <color indexed="8"/>
      <name val="Arial Nova"/>
      <family val="2"/>
    </font>
    <font>
      <b/>
      <sz val="11"/>
      <color indexed="8"/>
      <name val="Arial Nova"/>
      <family val="2"/>
      <charset val="238"/>
    </font>
    <font>
      <b/>
      <sz val="8"/>
      <color indexed="8"/>
      <name val="Arial Nova"/>
      <family val="2"/>
      <charset val="238"/>
    </font>
    <font>
      <b/>
      <sz val="10"/>
      <color indexed="8"/>
      <name val="Arial Nova"/>
      <family val="2"/>
    </font>
    <font>
      <sz val="9"/>
      <color indexed="8"/>
      <name val="Arial Nova"/>
      <family val="2"/>
    </font>
    <font>
      <sz val="9"/>
      <color indexed="8"/>
      <name val="Arial Nova"/>
      <family val="2"/>
      <charset val="238"/>
    </font>
    <font>
      <b/>
      <sz val="9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Arial Nova"/>
      <family val="2"/>
    </font>
    <font>
      <b/>
      <sz val="9"/>
      <color indexed="8"/>
      <name val="Arial Nova"/>
      <family val="2"/>
      <charset val="238"/>
    </font>
    <font>
      <sz val="11"/>
      <color theme="1"/>
      <name val="Arial Nova"/>
      <family val="2"/>
      <charset val="238"/>
    </font>
    <font>
      <sz val="8"/>
      <color theme="1"/>
      <name val="Arial Nova"/>
      <family val="2"/>
      <charset val="238"/>
    </font>
    <font>
      <sz val="10"/>
      <color theme="1"/>
      <name val="Arial Nova"/>
      <family val="2"/>
    </font>
    <font>
      <b/>
      <sz val="9"/>
      <name val="Arial Nova"/>
      <family val="2"/>
      <charset val="238"/>
    </font>
    <font>
      <b/>
      <sz val="8"/>
      <color theme="1"/>
      <name val="Arial Nova"/>
      <family val="2"/>
      <charset val="238"/>
    </font>
    <font>
      <sz val="9"/>
      <name val="Arial Nova"/>
      <family val="2"/>
      <charset val="238"/>
    </font>
    <font>
      <sz val="11"/>
      <name val="Arial Nova"/>
      <family val="2"/>
      <charset val="238"/>
    </font>
    <font>
      <sz val="8"/>
      <name val="Arial Nova"/>
      <family val="2"/>
      <charset val="238"/>
    </font>
    <font>
      <sz val="10"/>
      <name val="Arial Nova"/>
      <family val="2"/>
    </font>
    <font>
      <sz val="8"/>
      <color indexed="8"/>
      <name val="Arial Nova"/>
      <family val="2"/>
      <charset val="238"/>
    </font>
    <font>
      <sz val="9"/>
      <color theme="1"/>
      <name val="Arial Nova"/>
      <family val="2"/>
    </font>
    <font>
      <b/>
      <sz val="9"/>
      <color theme="1"/>
      <name val="Arial Nova"/>
      <family val="2"/>
      <charset val="238"/>
    </font>
    <font>
      <sz val="9"/>
      <color theme="1"/>
      <name val="Arial Nova"/>
      <family val="2"/>
      <charset val="238"/>
    </font>
    <font>
      <b/>
      <sz val="9"/>
      <color theme="1"/>
      <name val="Arial Nova"/>
      <family val="2"/>
    </font>
    <font>
      <sz val="10"/>
      <color indexed="8"/>
      <name val="Arial Nova"/>
      <family val="2"/>
    </font>
    <font>
      <strike/>
      <sz val="9"/>
      <color indexed="8"/>
      <name val="Arial Nova"/>
      <family val="2"/>
      <charset val="238"/>
    </font>
    <font>
      <sz val="11"/>
      <color indexed="8"/>
      <name val="Arial Nova"/>
      <family val="2"/>
      <charset val="238"/>
    </font>
    <font>
      <b/>
      <sz val="11"/>
      <color indexed="8"/>
      <name val="Arial Nova"/>
      <family val="2"/>
    </font>
    <font>
      <sz val="20"/>
      <color rgb="FFFF0000"/>
      <name val="Arial Nova"/>
      <family val="2"/>
    </font>
    <font>
      <b/>
      <sz val="8"/>
      <color indexed="8"/>
      <name val="Arial Nova"/>
      <family val="2"/>
    </font>
    <font>
      <b/>
      <sz val="9"/>
      <color rgb="FFFF0000"/>
      <name val="Arial Nova"/>
      <family val="2"/>
    </font>
    <font>
      <sz val="9"/>
      <color rgb="FFFF0000"/>
      <name val="Arial Nova"/>
      <family val="2"/>
    </font>
    <font>
      <sz val="8"/>
      <color indexed="8"/>
      <name val="Arial Nova"/>
      <family val="2"/>
    </font>
    <font>
      <b/>
      <sz val="9"/>
      <color rgb="FFFF0000"/>
      <name val="Arial Nova"/>
      <family val="2"/>
      <charset val="238"/>
    </font>
    <font>
      <sz val="9"/>
      <color indexed="8"/>
      <name val="Segoe UI"/>
      <family val="2"/>
      <charset val="238"/>
    </font>
    <font>
      <sz val="11"/>
      <color indexed="8"/>
      <name val="Segoe UI"/>
      <family val="2"/>
      <charset val="238"/>
    </font>
    <font>
      <sz val="8"/>
      <color indexed="8"/>
      <name val="Segoe UI"/>
      <family val="2"/>
      <charset val="238"/>
    </font>
    <font>
      <sz val="10"/>
      <color indexed="8"/>
      <name val="Segoe UI"/>
      <family val="2"/>
      <charset val="238"/>
    </font>
    <font>
      <b/>
      <sz val="9"/>
      <color indexed="8"/>
      <name val="Segoe UI"/>
      <family val="2"/>
      <charset val="238"/>
    </font>
    <font>
      <b/>
      <sz val="11"/>
      <color indexed="8"/>
      <name val="Segoe UI"/>
      <family val="2"/>
      <charset val="238"/>
    </font>
    <font>
      <sz val="11"/>
      <color theme="1"/>
      <name val="Segoe UI"/>
      <family val="2"/>
      <charset val="238"/>
    </font>
    <font>
      <sz val="8"/>
      <color theme="1"/>
      <name val="Segoe U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45">
        <stop position="0">
          <color theme="0"/>
        </stop>
        <stop position="1">
          <color theme="4"/>
        </stop>
      </gradientFill>
    </fill>
    <fill>
      <gradientFill degree="225">
        <stop position="0">
          <color theme="0"/>
        </stop>
        <stop position="1">
          <color rgb="FFFFC000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</patternFill>
    </fill>
    <fill>
      <patternFill patternType="solid">
        <fgColor rgb="FFFFC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9"/>
      </patternFill>
    </fill>
    <fill>
      <gradientFill>
        <stop position="0">
          <color theme="0"/>
        </stop>
        <stop position="1">
          <color rgb="FFFF0000"/>
        </stop>
      </gradientFill>
    </fill>
    <fill>
      <patternFill patternType="solid">
        <fgColor theme="0"/>
        <bgColor auto="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auto="1"/>
      </patternFill>
    </fill>
    <fill>
      <gradientFill degree="45">
        <stop position="0">
          <color theme="0"/>
        </stop>
        <stop position="1">
          <color rgb="FF92D050"/>
        </stop>
      </gradient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1" fontId="3" fillId="5" borderId="11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164" fontId="12" fillId="7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165" fontId="12" fillId="2" borderId="11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1" fontId="3" fillId="8" borderId="14" xfId="0" applyNumberFormat="1" applyFont="1" applyFill="1" applyBorder="1" applyAlignment="1">
      <alignment horizontal="center" vertical="center"/>
    </xf>
    <xf numFmtId="1" fontId="3" fillId="8" borderId="15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3" fillId="2" borderId="11" xfId="0" applyFont="1" applyFill="1" applyBorder="1"/>
    <xf numFmtId="0" fontId="14" fillId="2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10" borderId="11" xfId="0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horizontal="center"/>
    </xf>
    <xf numFmtId="1" fontId="11" fillId="2" borderId="11" xfId="0" applyNumberFormat="1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" fontId="11" fillId="4" borderId="11" xfId="0" applyNumberFormat="1" applyFont="1" applyFill="1" applyBorder="1" applyAlignment="1">
      <alignment horizontal="center" vertical="center"/>
    </xf>
    <xf numFmtId="1" fontId="11" fillId="13" borderId="13" xfId="0" applyNumberFormat="1" applyFont="1" applyFill="1" applyBorder="1" applyAlignment="1">
      <alignment horizontal="center" vertical="center"/>
    </xf>
    <xf numFmtId="20" fontId="16" fillId="2" borderId="10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/>
    </xf>
    <xf numFmtId="0" fontId="11" fillId="14" borderId="17" xfId="0" applyFont="1" applyFill="1" applyBorder="1" applyAlignment="1">
      <alignment horizontal="center" vertical="center"/>
    </xf>
    <xf numFmtId="1" fontId="3" fillId="14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0" fontId="15" fillId="15" borderId="11" xfId="0" applyFont="1" applyFill="1" applyBorder="1"/>
    <xf numFmtId="0" fontId="2" fillId="16" borderId="12" xfId="0" applyFont="1" applyFill="1" applyBorder="1" applyAlignment="1">
      <alignment horizontal="center"/>
    </xf>
    <xf numFmtId="1" fontId="11" fillId="2" borderId="13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" fontId="3" fillId="17" borderId="11" xfId="0" applyNumberFormat="1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" fontId="11" fillId="13" borderId="11" xfId="0" applyNumberFormat="1" applyFont="1" applyFill="1" applyBorder="1" applyAlignment="1">
      <alignment horizontal="center" vertical="center"/>
    </xf>
    <xf numFmtId="1" fontId="11" fillId="18" borderId="11" xfId="0" applyNumberFormat="1" applyFont="1" applyFill="1" applyBorder="1" applyAlignment="1">
      <alignment horizontal="center" vertical="center"/>
    </xf>
    <xf numFmtId="0" fontId="15" fillId="19" borderId="11" xfId="0" applyFont="1" applyFill="1" applyBorder="1"/>
    <xf numFmtId="0" fontId="13" fillId="0" borderId="11" xfId="0" applyFont="1" applyBorder="1"/>
    <xf numFmtId="0" fontId="11" fillId="17" borderId="17" xfId="0" applyFont="1" applyFill="1" applyBorder="1" applyAlignment="1">
      <alignment horizontal="center" vertical="center"/>
    </xf>
    <xf numFmtId="0" fontId="15" fillId="20" borderId="11" xfId="0" applyFont="1" applyFill="1" applyBorder="1"/>
    <xf numFmtId="0" fontId="15" fillId="18" borderId="11" xfId="0" applyFont="1" applyFill="1" applyBorder="1" applyAlignment="1">
      <alignment vertical="center"/>
    </xf>
    <xf numFmtId="1" fontId="3" fillId="11" borderId="11" xfId="0" applyNumberFormat="1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1" fontId="3" fillId="5" borderId="20" xfId="0" applyNumberFormat="1" applyFont="1" applyFill="1" applyBorder="1" applyAlignment="1">
      <alignment horizontal="center"/>
    </xf>
    <xf numFmtId="1" fontId="7" fillId="2" borderId="21" xfId="0" applyNumberFormat="1" applyFont="1" applyFill="1" applyBorder="1" applyAlignment="1">
      <alignment horizontal="center"/>
    </xf>
    <xf numFmtId="0" fontId="11" fillId="21" borderId="19" xfId="0" applyFont="1" applyFill="1" applyBorder="1" applyAlignment="1">
      <alignment horizontal="center" vertical="center"/>
    </xf>
    <xf numFmtId="0" fontId="2" fillId="21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" fontId="7" fillId="2" borderId="24" xfId="0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center"/>
    </xf>
    <xf numFmtId="1" fontId="3" fillId="8" borderId="17" xfId="0" applyNumberFormat="1" applyFont="1" applyFill="1" applyBorder="1" applyAlignment="1">
      <alignment horizontal="center" vertical="center"/>
    </xf>
    <xf numFmtId="1" fontId="3" fillId="8" borderId="11" xfId="0" applyNumberFormat="1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/>
    </xf>
    <xf numFmtId="0" fontId="19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0" fontId="21" fillId="10" borderId="11" xfId="0" applyFont="1" applyFill="1" applyBorder="1" applyAlignment="1">
      <alignment vertical="center"/>
    </xf>
    <xf numFmtId="0" fontId="21" fillId="2" borderId="11" xfId="0" applyFont="1" applyFill="1" applyBorder="1"/>
    <xf numFmtId="0" fontId="19" fillId="2" borderId="11" xfId="0" applyFont="1" applyFill="1" applyBorder="1" applyAlignment="1">
      <alignment vertical="center"/>
    </xf>
    <xf numFmtId="0" fontId="20" fillId="2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3" fillId="2" borderId="13" xfId="0" applyFont="1" applyFill="1" applyBorder="1" applyAlignment="1">
      <alignment vertical="center"/>
    </xf>
    <xf numFmtId="164" fontId="24" fillId="2" borderId="11" xfId="0" applyNumberFormat="1" applyFont="1" applyFill="1" applyBorder="1" applyAlignment="1">
      <alignment horizontal="center" vertical="center"/>
    </xf>
    <xf numFmtId="20" fontId="24" fillId="2" borderId="11" xfId="0" applyNumberFormat="1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3" fillId="18" borderId="11" xfId="0" applyFont="1" applyFill="1" applyBorder="1"/>
    <xf numFmtId="0" fontId="15" fillId="18" borderId="11" xfId="0" applyFont="1" applyFill="1" applyBorder="1"/>
    <xf numFmtId="0" fontId="21" fillId="20" borderId="11" xfId="0" applyFont="1" applyFill="1" applyBorder="1"/>
    <xf numFmtId="0" fontId="27" fillId="20" borderId="11" xfId="0" applyFont="1" applyFill="1" applyBorder="1"/>
    <xf numFmtId="0" fontId="2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1" fontId="3" fillId="5" borderId="28" xfId="0" applyNumberFormat="1" applyFont="1" applyFill="1" applyBorder="1" applyAlignment="1">
      <alignment horizontal="center"/>
    </xf>
    <xf numFmtId="1" fontId="7" fillId="2" borderId="26" xfId="0" applyNumberFormat="1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 vertical="center"/>
    </xf>
    <xf numFmtId="0" fontId="18" fillId="5" borderId="27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20" fontId="16" fillId="18" borderId="10" xfId="0" applyNumberFormat="1" applyFont="1" applyFill="1" applyBorder="1" applyAlignment="1">
      <alignment horizontal="center" vertical="center"/>
    </xf>
    <xf numFmtId="0" fontId="15" fillId="22" borderId="11" xfId="0" applyFont="1" applyFill="1" applyBorder="1"/>
    <xf numFmtId="0" fontId="11" fillId="2" borderId="19" xfId="0" applyFont="1" applyFill="1" applyBorder="1" applyAlignment="1">
      <alignment horizontal="center" vertical="center"/>
    </xf>
    <xf numFmtId="0" fontId="11" fillId="18" borderId="10" xfId="0" applyFont="1" applyFill="1" applyBorder="1" applyAlignment="1">
      <alignment horizontal="center" vertical="center"/>
    </xf>
    <xf numFmtId="0" fontId="27" fillId="10" borderId="11" xfId="0" applyFon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165" fontId="28" fillId="2" borderId="13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vertical="center"/>
    </xf>
    <xf numFmtId="0" fontId="27" fillId="15" borderId="11" xfId="0" applyFont="1" applyFill="1" applyBorder="1"/>
    <xf numFmtId="0" fontId="3" fillId="18" borderId="10" xfId="0" applyFont="1" applyFill="1" applyBorder="1" applyAlignment="1">
      <alignment horizontal="center" vertical="center"/>
    </xf>
    <xf numFmtId="0" fontId="27" fillId="23" borderId="11" xfId="0" applyFont="1" applyFill="1" applyBorder="1"/>
    <xf numFmtId="0" fontId="3" fillId="13" borderId="10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vertical="center"/>
    </xf>
    <xf numFmtId="0" fontId="24" fillId="2" borderId="11" xfId="0" applyFont="1" applyFill="1" applyBorder="1" applyAlignment="1">
      <alignment horizontal="center" vertical="center"/>
    </xf>
    <xf numFmtId="0" fontId="26" fillId="17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vertical="center"/>
    </xf>
    <xf numFmtId="0" fontId="9" fillId="4" borderId="3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27" fillId="25" borderId="11" xfId="0" applyFont="1" applyFill="1" applyBorder="1"/>
    <xf numFmtId="0" fontId="13" fillId="2" borderId="11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20" fontId="16" fillId="13" borderId="1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29" fillId="2" borderId="0" xfId="0" applyFont="1" applyFill="1"/>
    <xf numFmtId="0" fontId="22" fillId="2" borderId="0" xfId="0" applyFont="1" applyFill="1" applyAlignment="1">
      <alignment horizontal="center"/>
    </xf>
    <xf numFmtId="0" fontId="27" fillId="2" borderId="0" xfId="0" applyFont="1" applyFill="1"/>
    <xf numFmtId="1" fontId="7" fillId="2" borderId="0" xfId="0" applyNumberFormat="1" applyFont="1" applyFill="1"/>
    <xf numFmtId="0" fontId="7" fillId="0" borderId="0" xfId="0" applyFont="1"/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1" fontId="12" fillId="2" borderId="17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1" fontId="32" fillId="2" borderId="19" xfId="0" applyNumberFormat="1" applyFont="1" applyFill="1" applyBorder="1" applyAlignment="1">
      <alignment horizontal="center" vertical="center"/>
    </xf>
    <xf numFmtId="1" fontId="32" fillId="2" borderId="20" xfId="0" applyNumberFormat="1" applyFont="1" applyFill="1" applyBorder="1" applyAlignment="1">
      <alignment horizontal="center" vertical="center"/>
    </xf>
    <xf numFmtId="1" fontId="32" fillId="2" borderId="22" xfId="0" applyNumberFormat="1" applyFont="1" applyFill="1" applyBorder="1" applyAlignment="1">
      <alignment horizontal="center" vertical="center"/>
    </xf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/>
    <xf numFmtId="0" fontId="37" fillId="0" borderId="0" xfId="0" applyFont="1"/>
    <xf numFmtId="0" fontId="41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164" fontId="41" fillId="2" borderId="0" xfId="0" applyNumberFormat="1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1" fontId="41" fillId="2" borderId="0" xfId="0" applyNumberFormat="1" applyFont="1" applyFill="1" applyAlignment="1">
      <alignment horizontal="center" vertical="center"/>
    </xf>
    <xf numFmtId="1" fontId="37" fillId="2" borderId="0" xfId="0" applyNumberFormat="1" applyFont="1" applyFill="1"/>
    <xf numFmtId="49" fontId="41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43" fillId="2" borderId="0" xfId="0" applyFont="1" applyFill="1"/>
    <xf numFmtId="0" fontId="44" fillId="2" borderId="0" xfId="0" applyFont="1" applyFill="1" applyAlignment="1">
      <alignment horizontal="center"/>
    </xf>
    <xf numFmtId="0" fontId="1" fillId="2" borderId="0" xfId="0" applyFont="1" applyFill="1"/>
    <xf numFmtId="0" fontId="10" fillId="0" borderId="0" xfId="0" applyFont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1" fillId="4" borderId="39" xfId="0" applyFont="1" applyFill="1" applyBorder="1" applyAlignment="1">
      <alignment horizontal="center" vertical="center"/>
    </xf>
    <xf numFmtId="0" fontId="42" fillId="4" borderId="39" xfId="0" applyFont="1" applyFill="1" applyBorder="1" applyAlignment="1">
      <alignment horizontal="center" vertical="center"/>
    </xf>
    <xf numFmtId="0" fontId="41" fillId="0" borderId="46" xfId="0" applyFont="1" applyBorder="1" applyAlignment="1">
      <alignment horizontal="center"/>
    </xf>
    <xf numFmtId="0" fontId="41" fillId="0" borderId="47" xfId="0" applyFont="1" applyBorder="1" applyAlignment="1">
      <alignment horizontal="center"/>
    </xf>
    <xf numFmtId="0" fontId="42" fillId="0" borderId="47" xfId="0" applyFont="1" applyBorder="1" applyAlignment="1">
      <alignment horizontal="center"/>
    </xf>
    <xf numFmtId="0" fontId="41" fillId="2" borderId="47" xfId="0" applyFont="1" applyFill="1" applyBorder="1" applyAlignment="1">
      <alignment horizontal="center"/>
    </xf>
    <xf numFmtId="0" fontId="41" fillId="2" borderId="48" xfId="0" applyFont="1" applyFill="1" applyBorder="1" applyAlignment="1">
      <alignment horizontal="center"/>
    </xf>
    <xf numFmtId="0" fontId="31" fillId="2" borderId="41" xfId="0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center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2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" fontId="36" fillId="2" borderId="21" xfId="0" applyNumberFormat="1" applyFont="1" applyFill="1" applyBorder="1" applyAlignment="1">
      <alignment horizontal="center" vertical="center"/>
    </xf>
    <xf numFmtId="0" fontId="36" fillId="2" borderId="4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0" fontId="30" fillId="2" borderId="35" xfId="0" applyFont="1" applyFill="1" applyBorder="1" applyAlignment="1">
      <alignment horizontal="center" vertical="center"/>
    </xf>
    <xf numFmtId="0" fontId="30" fillId="2" borderId="36" xfId="0" applyFont="1" applyFill="1" applyBorder="1" applyAlignment="1">
      <alignment horizontal="center" vertical="center"/>
    </xf>
    <xf numFmtId="0" fontId="30" fillId="2" borderId="37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0" fontId="30" fillId="2" borderId="39" xfId="0" applyFont="1" applyFill="1" applyBorder="1" applyAlignment="1">
      <alignment horizontal="center" vertical="center"/>
    </xf>
    <xf numFmtId="0" fontId="30" fillId="2" borderId="40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/>
    </xf>
    <xf numFmtId="0" fontId="3" fillId="26" borderId="11" xfId="0" applyFont="1" applyFill="1" applyBorder="1" applyAlignment="1">
      <alignment horizontal="center"/>
    </xf>
    <xf numFmtId="0" fontId="3" fillId="26" borderId="12" xfId="0" applyFont="1" applyFill="1" applyBorder="1" applyAlignment="1">
      <alignment horizontal="center"/>
    </xf>
    <xf numFmtId="0" fontId="3" fillId="27" borderId="10" xfId="0" applyFont="1" applyFill="1" applyBorder="1" applyAlignment="1">
      <alignment horizontal="center"/>
    </xf>
    <xf numFmtId="0" fontId="3" fillId="27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1" defaultTableStyle="TableStyleMedium2" defaultPivotStyle="PivotStyleLight16">
    <tableStyle name="Invisible" pivot="0" table="0" count="0" xr9:uid="{577F6AB9-F811-45C6-B978-4AEB4A9CE9E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842F-6733-4DA9-B84C-99FCB51C2197}">
  <dimension ref="A1:Y167"/>
  <sheetViews>
    <sheetView tabSelected="1" workbookViewId="0">
      <selection activeCell="C84" sqref="C84"/>
    </sheetView>
  </sheetViews>
  <sheetFormatPr defaultRowHeight="16.8" x14ac:dyDescent="0.4"/>
  <cols>
    <col min="1" max="2" width="3.33203125" style="223" bestFit="1" customWidth="1"/>
    <col min="3" max="3" width="23.44140625" style="224" customWidth="1"/>
    <col min="4" max="4" width="5.33203125" style="225" bestFit="1" customWidth="1"/>
    <col min="5" max="5" width="3.6640625" style="225" customWidth="1"/>
    <col min="6" max="6" width="24" style="226" customWidth="1"/>
    <col min="7" max="7" width="6.109375" style="223" customWidth="1"/>
    <col min="8" max="8" width="3.33203125" style="223" customWidth="1"/>
    <col min="9" max="9" width="4.5546875" style="227" bestFit="1" customWidth="1"/>
    <col min="10" max="10" width="2.5546875" style="223" customWidth="1"/>
    <col min="11" max="11" width="3.33203125" style="228" customWidth="1"/>
    <col min="12" max="13" width="3.33203125" style="229" customWidth="1"/>
    <col min="14" max="14" width="3.88671875" style="229" customWidth="1"/>
    <col min="15" max="15" width="3.33203125" style="229" customWidth="1"/>
    <col min="16" max="16" width="5.44140625" style="230" customWidth="1"/>
    <col min="17" max="17" width="5.33203125" style="231" customWidth="1"/>
    <col min="18" max="18" width="5.33203125" style="232" customWidth="1"/>
    <col min="19" max="19" width="4.88671875" style="232" customWidth="1"/>
    <col min="20" max="20" width="4.6640625" style="230" customWidth="1"/>
    <col min="21" max="22" width="3" style="232" bestFit="1" customWidth="1"/>
    <col min="23" max="24" width="3" style="230" bestFit="1" customWidth="1"/>
    <col min="25" max="25" width="3.5546875" style="230" bestFit="1" customWidth="1"/>
  </cols>
  <sheetData>
    <row r="1" spans="1:25" ht="15" thickBot="1" x14ac:dyDescent="0.35">
      <c r="A1" s="1"/>
      <c r="B1" s="2" t="s">
        <v>0</v>
      </c>
      <c r="C1" s="3" t="s">
        <v>1</v>
      </c>
      <c r="D1" s="4" t="s">
        <v>2</v>
      </c>
      <c r="E1" s="4"/>
      <c r="F1" s="5" t="s">
        <v>3</v>
      </c>
      <c r="G1" s="260" t="s">
        <v>4</v>
      </c>
      <c r="H1" s="260"/>
      <c r="I1" s="6" t="s">
        <v>5</v>
      </c>
      <c r="J1" s="7" t="s">
        <v>5</v>
      </c>
      <c r="K1" s="8" t="s">
        <v>6</v>
      </c>
      <c r="L1" s="9"/>
      <c r="M1" s="9"/>
      <c r="N1" s="9"/>
      <c r="O1" s="10"/>
      <c r="P1" s="261" t="s">
        <v>7</v>
      </c>
      <c r="Q1" s="262"/>
      <c r="R1" s="262"/>
      <c r="S1" s="262"/>
      <c r="T1" s="263"/>
      <c r="U1" s="11" t="s">
        <v>8</v>
      </c>
      <c r="V1" s="12"/>
      <c r="W1" s="13"/>
      <c r="X1" s="13"/>
      <c r="Y1" s="14"/>
    </row>
    <row r="2" spans="1:25" ht="14.4" x14ac:dyDescent="0.3">
      <c r="A2" s="15" t="s">
        <v>9</v>
      </c>
      <c r="B2" s="16" t="s">
        <v>10</v>
      </c>
      <c r="C2" s="17" t="s">
        <v>11</v>
      </c>
      <c r="D2" s="18" t="s">
        <v>12</v>
      </c>
      <c r="E2" s="18" t="s">
        <v>13</v>
      </c>
      <c r="F2" s="19" t="s">
        <v>14</v>
      </c>
      <c r="G2" s="20" t="s">
        <v>15</v>
      </c>
      <c r="H2" s="21" t="s">
        <v>16</v>
      </c>
      <c r="I2" s="20" t="s">
        <v>17</v>
      </c>
      <c r="J2" s="22" t="s">
        <v>18</v>
      </c>
      <c r="K2" s="23" t="s">
        <v>19</v>
      </c>
      <c r="L2" s="24" t="s">
        <v>20</v>
      </c>
      <c r="M2" s="25" t="s">
        <v>21</v>
      </c>
      <c r="N2" s="25" t="s">
        <v>22</v>
      </c>
      <c r="O2" s="26" t="s">
        <v>23</v>
      </c>
      <c r="P2" s="27" t="s">
        <v>24</v>
      </c>
      <c r="Q2" s="28" t="s">
        <v>25</v>
      </c>
      <c r="R2" s="29" t="s">
        <v>26</v>
      </c>
      <c r="S2" s="30" t="s">
        <v>27</v>
      </c>
      <c r="T2" s="31" t="s">
        <v>28</v>
      </c>
      <c r="U2" s="32" t="s">
        <v>29</v>
      </c>
      <c r="V2" s="33" t="s">
        <v>30</v>
      </c>
      <c r="W2" s="34" t="s">
        <v>31</v>
      </c>
      <c r="X2" s="34" t="s">
        <v>32</v>
      </c>
      <c r="Y2" s="35" t="s">
        <v>33</v>
      </c>
    </row>
    <row r="3" spans="1:25" ht="14.4" x14ac:dyDescent="0.3">
      <c r="A3" s="36">
        <v>1</v>
      </c>
      <c r="B3" s="37" t="s">
        <v>0</v>
      </c>
      <c r="C3" s="38" t="s">
        <v>34</v>
      </c>
      <c r="D3" s="39">
        <v>2019</v>
      </c>
      <c r="E3" s="40">
        <f t="shared" ref="E3:E19" si="0">SUM(2026-D3)</f>
        <v>7</v>
      </c>
      <c r="F3" s="41" t="s">
        <v>35</v>
      </c>
      <c r="G3" s="42">
        <f t="shared" ref="G3:G19" si="1">MIN(P3:T3)</f>
        <v>4.791666666666667E-2</v>
      </c>
      <c r="H3" s="43">
        <f t="shared" ref="H3:H19" si="2">SUM(K3:O3)</f>
        <v>45</v>
      </c>
      <c r="I3" s="44">
        <f t="shared" ref="I3:I19" si="3">IF(COUNTIF(K3:O3,"&gt;=0")&lt;4,SUM(K3:O3),SUM(LARGE(K3:O3,1),LARGE(K3:O3,2),LARGE(K3:O3,3),LARGE(K3:O3,4)))</f>
        <v>45</v>
      </c>
      <c r="J3" s="45">
        <f t="shared" ref="J3:J19" si="4">COUNTIF(K3:O3,"&gt;0")</f>
        <v>3</v>
      </c>
      <c r="K3" s="46">
        <v>15</v>
      </c>
      <c r="L3" s="47">
        <v>15</v>
      </c>
      <c r="M3" s="25"/>
      <c r="N3" s="48">
        <v>15</v>
      </c>
      <c r="O3" s="49"/>
      <c r="P3" s="50">
        <v>0.05</v>
      </c>
      <c r="Q3" s="51">
        <v>5.1388888888888887E-2</v>
      </c>
      <c r="R3" s="51"/>
      <c r="S3" s="51">
        <v>4.791666666666667E-2</v>
      </c>
      <c r="T3" s="52"/>
      <c r="U3" s="53">
        <v>1</v>
      </c>
      <c r="V3" s="54">
        <v>1</v>
      </c>
      <c r="W3" s="55"/>
      <c r="X3" s="55">
        <v>1</v>
      </c>
      <c r="Y3" s="56"/>
    </row>
    <row r="4" spans="1:25" ht="14.4" x14ac:dyDescent="0.3">
      <c r="A4" s="36">
        <v>2</v>
      </c>
      <c r="B4" s="37" t="s">
        <v>0</v>
      </c>
      <c r="C4" s="38" t="s">
        <v>36</v>
      </c>
      <c r="D4" s="39">
        <v>2019</v>
      </c>
      <c r="E4" s="40">
        <f t="shared" si="0"/>
        <v>7</v>
      </c>
      <c r="F4" s="57" t="s">
        <v>37</v>
      </c>
      <c r="G4" s="42">
        <f t="shared" si="1"/>
        <v>5.2083333333333336E-2</v>
      </c>
      <c r="H4" s="43">
        <f t="shared" si="2"/>
        <v>40</v>
      </c>
      <c r="I4" s="44">
        <f t="shared" si="3"/>
        <v>40</v>
      </c>
      <c r="J4" s="58">
        <f t="shared" si="4"/>
        <v>4</v>
      </c>
      <c r="K4" s="46">
        <v>8</v>
      </c>
      <c r="L4" s="47">
        <v>10</v>
      </c>
      <c r="M4" s="47">
        <v>15</v>
      </c>
      <c r="N4" s="48">
        <v>7</v>
      </c>
      <c r="O4" s="59"/>
      <c r="P4" s="50">
        <v>5.4166666666666669E-2</v>
      </c>
      <c r="Q4" s="51">
        <v>5.4166666666666669E-2</v>
      </c>
      <c r="R4" s="51">
        <v>5.347222222222222E-2</v>
      </c>
      <c r="S4" s="51">
        <v>5.2083333333333336E-2</v>
      </c>
      <c r="T4" s="52"/>
      <c r="U4" s="60">
        <v>6</v>
      </c>
      <c r="V4" s="61">
        <v>3</v>
      </c>
      <c r="W4" s="62">
        <v>2</v>
      </c>
      <c r="X4" s="55">
        <v>5</v>
      </c>
      <c r="Y4" s="56"/>
    </row>
    <row r="5" spans="1:25" ht="14.4" x14ac:dyDescent="0.3">
      <c r="A5" s="36">
        <v>3</v>
      </c>
      <c r="B5" s="37" t="s">
        <v>0</v>
      </c>
      <c r="C5" s="38" t="s">
        <v>38</v>
      </c>
      <c r="D5" s="39">
        <v>2018</v>
      </c>
      <c r="E5" s="40">
        <f t="shared" si="0"/>
        <v>8</v>
      </c>
      <c r="F5" s="57" t="s">
        <v>37</v>
      </c>
      <c r="G5" s="42">
        <f t="shared" si="1"/>
        <v>5.347222222222222E-2</v>
      </c>
      <c r="H5" s="43">
        <f t="shared" si="2"/>
        <v>25</v>
      </c>
      <c r="I5" s="44">
        <f t="shared" si="3"/>
        <v>25</v>
      </c>
      <c r="J5" s="45">
        <f t="shared" si="4"/>
        <v>3</v>
      </c>
      <c r="K5" s="63">
        <v>7</v>
      </c>
      <c r="L5" s="48">
        <v>12</v>
      </c>
      <c r="M5" s="64"/>
      <c r="N5" s="48">
        <v>6</v>
      </c>
      <c r="O5" s="59"/>
      <c r="P5" s="50">
        <v>5.5555555555555552E-2</v>
      </c>
      <c r="Q5" s="51">
        <v>5.347222222222222E-2</v>
      </c>
      <c r="R5" s="51"/>
      <c r="S5" s="51">
        <v>5.347222222222222E-2</v>
      </c>
      <c r="T5" s="52"/>
      <c r="U5" s="60">
        <v>5</v>
      </c>
      <c r="V5" s="61">
        <v>2</v>
      </c>
      <c r="W5" s="55"/>
      <c r="X5" s="55">
        <v>6</v>
      </c>
      <c r="Y5" s="56"/>
    </row>
    <row r="6" spans="1:25" ht="14.4" x14ac:dyDescent="0.3">
      <c r="A6" s="65">
        <v>4</v>
      </c>
      <c r="B6" s="37" t="s">
        <v>0</v>
      </c>
      <c r="C6" s="38" t="s">
        <v>39</v>
      </c>
      <c r="D6" s="39">
        <v>2018</v>
      </c>
      <c r="E6" s="40">
        <f t="shared" si="0"/>
        <v>8</v>
      </c>
      <c r="F6" s="57" t="s">
        <v>37</v>
      </c>
      <c r="G6" s="42">
        <f t="shared" si="1"/>
        <v>4.9305555555555554E-2</v>
      </c>
      <c r="H6" s="43">
        <f t="shared" si="2"/>
        <v>24</v>
      </c>
      <c r="I6" s="44">
        <f t="shared" si="3"/>
        <v>24</v>
      </c>
      <c r="J6" s="66">
        <f t="shared" si="4"/>
        <v>2</v>
      </c>
      <c r="K6" s="63"/>
      <c r="L6" s="25"/>
      <c r="M6" s="67">
        <v>12</v>
      </c>
      <c r="N6" s="48">
        <v>12</v>
      </c>
      <c r="O6" s="59"/>
      <c r="P6" s="50"/>
      <c r="Q6" s="51"/>
      <c r="R6" s="51">
        <v>5.0694444444444445E-2</v>
      </c>
      <c r="S6" s="51">
        <v>4.9305555555555554E-2</v>
      </c>
      <c r="T6" s="52"/>
      <c r="U6" s="60"/>
      <c r="V6" s="55"/>
      <c r="W6" s="54">
        <v>1</v>
      </c>
      <c r="X6" s="55">
        <v>2</v>
      </c>
      <c r="Y6" s="56"/>
    </row>
    <row r="7" spans="1:25" ht="14.4" x14ac:dyDescent="0.3">
      <c r="A7" s="65">
        <v>5</v>
      </c>
      <c r="B7" s="37" t="s">
        <v>0</v>
      </c>
      <c r="C7" s="68" t="s">
        <v>40</v>
      </c>
      <c r="D7" s="69">
        <v>2018</v>
      </c>
      <c r="E7" s="40">
        <f t="shared" si="0"/>
        <v>8</v>
      </c>
      <c r="F7" s="41" t="s">
        <v>35</v>
      </c>
      <c r="G7" s="42">
        <f t="shared" si="1"/>
        <v>5.1388888888888887E-2</v>
      </c>
      <c r="H7" s="43">
        <f t="shared" si="2"/>
        <v>22</v>
      </c>
      <c r="I7" s="44">
        <f t="shared" si="3"/>
        <v>22</v>
      </c>
      <c r="J7" s="45">
        <f t="shared" si="4"/>
        <v>3</v>
      </c>
      <c r="K7" s="46">
        <v>12</v>
      </c>
      <c r="L7" s="70">
        <v>7</v>
      </c>
      <c r="M7" s="71"/>
      <c r="N7" s="48">
        <v>3</v>
      </c>
      <c r="O7" s="59"/>
      <c r="P7" s="50">
        <v>5.1388888888888887E-2</v>
      </c>
      <c r="Q7" s="51">
        <v>5.486111111111111E-2</v>
      </c>
      <c r="R7" s="51"/>
      <c r="S7" s="51">
        <v>5.6944444444444443E-2</v>
      </c>
      <c r="T7" s="52"/>
      <c r="U7" s="60">
        <v>8</v>
      </c>
      <c r="V7" s="55">
        <v>5</v>
      </c>
      <c r="W7" s="55"/>
      <c r="X7" s="55">
        <v>9</v>
      </c>
      <c r="Y7" s="56"/>
    </row>
    <row r="8" spans="1:25" ht="14.4" x14ac:dyDescent="0.3">
      <c r="A8" s="65">
        <v>6</v>
      </c>
      <c r="B8" s="37" t="s">
        <v>0</v>
      </c>
      <c r="C8" s="38" t="s">
        <v>41</v>
      </c>
      <c r="D8" s="39">
        <v>2019</v>
      </c>
      <c r="E8" s="40">
        <f t="shared" si="0"/>
        <v>7</v>
      </c>
      <c r="F8" s="41" t="s">
        <v>35</v>
      </c>
      <c r="G8" s="42">
        <f t="shared" si="1"/>
        <v>5.2083333333333336E-2</v>
      </c>
      <c r="H8" s="43">
        <f t="shared" si="2"/>
        <v>21</v>
      </c>
      <c r="I8" s="44">
        <f t="shared" si="3"/>
        <v>21</v>
      </c>
      <c r="J8" s="45">
        <f t="shared" si="4"/>
        <v>3</v>
      </c>
      <c r="K8" s="46">
        <v>10</v>
      </c>
      <c r="L8" s="25">
        <v>6</v>
      </c>
      <c r="M8" s="72"/>
      <c r="N8" s="48">
        <v>5</v>
      </c>
      <c r="O8" s="59"/>
      <c r="P8" s="50">
        <v>5.2083333333333336E-2</v>
      </c>
      <c r="Q8" s="51">
        <v>5.5555555555555552E-2</v>
      </c>
      <c r="R8" s="51"/>
      <c r="S8" s="51">
        <v>5.347222222222222E-2</v>
      </c>
      <c r="T8" s="52"/>
      <c r="U8" s="60">
        <v>7</v>
      </c>
      <c r="V8" s="55">
        <v>6</v>
      </c>
      <c r="W8" s="55"/>
      <c r="X8" s="55">
        <v>7</v>
      </c>
      <c r="Y8" s="56"/>
    </row>
    <row r="9" spans="1:25" ht="14.4" x14ac:dyDescent="0.3">
      <c r="A9" s="65">
        <v>7</v>
      </c>
      <c r="B9" s="37" t="s">
        <v>0</v>
      </c>
      <c r="C9" s="68" t="s">
        <v>42</v>
      </c>
      <c r="D9" s="69">
        <v>2018</v>
      </c>
      <c r="E9" s="40">
        <f t="shared" si="0"/>
        <v>8</v>
      </c>
      <c r="F9" s="41" t="s">
        <v>35</v>
      </c>
      <c r="G9" s="42">
        <f t="shared" si="1"/>
        <v>5.6250000000000001E-2</v>
      </c>
      <c r="H9" s="43">
        <f t="shared" si="2"/>
        <v>21</v>
      </c>
      <c r="I9" s="44">
        <f t="shared" si="3"/>
        <v>21</v>
      </c>
      <c r="J9" s="58">
        <f t="shared" si="4"/>
        <v>4</v>
      </c>
      <c r="K9" s="63">
        <v>5</v>
      </c>
      <c r="L9" s="64">
        <v>4</v>
      </c>
      <c r="M9" s="47">
        <v>8</v>
      </c>
      <c r="N9" s="48">
        <v>4</v>
      </c>
      <c r="O9" s="59"/>
      <c r="P9" s="50">
        <v>5.7638888888888892E-2</v>
      </c>
      <c r="Q9" s="51">
        <v>6.25E-2</v>
      </c>
      <c r="R9" s="51">
        <v>5.9027777777777776E-2</v>
      </c>
      <c r="S9" s="51">
        <v>5.6250000000000001E-2</v>
      </c>
      <c r="T9" s="52"/>
      <c r="U9" s="60">
        <v>9</v>
      </c>
      <c r="V9" s="55">
        <v>8</v>
      </c>
      <c r="W9" s="62">
        <v>4</v>
      </c>
      <c r="X9" s="55">
        <v>8</v>
      </c>
      <c r="Y9" s="56"/>
    </row>
    <row r="10" spans="1:25" ht="14.4" x14ac:dyDescent="0.3">
      <c r="A10" s="65">
        <v>8</v>
      </c>
      <c r="B10" s="37" t="s">
        <v>0</v>
      </c>
      <c r="C10" s="38" t="s">
        <v>43</v>
      </c>
      <c r="D10" s="39">
        <v>2019</v>
      </c>
      <c r="E10" s="40">
        <f t="shared" si="0"/>
        <v>7</v>
      </c>
      <c r="F10" s="73" t="s">
        <v>44</v>
      </c>
      <c r="G10" s="42">
        <f t="shared" si="1"/>
        <v>5.0694444444444445E-2</v>
      </c>
      <c r="H10" s="43">
        <f t="shared" si="2"/>
        <v>20</v>
      </c>
      <c r="I10" s="44">
        <f t="shared" si="3"/>
        <v>20</v>
      </c>
      <c r="J10" s="66">
        <f t="shared" si="4"/>
        <v>2</v>
      </c>
      <c r="K10" s="63"/>
      <c r="L10" s="25"/>
      <c r="M10" s="47">
        <v>10</v>
      </c>
      <c r="N10" s="48">
        <v>10</v>
      </c>
      <c r="O10" s="59"/>
      <c r="P10" s="50"/>
      <c r="Q10" s="51"/>
      <c r="R10" s="51">
        <v>5.7638888888888892E-2</v>
      </c>
      <c r="S10" s="51">
        <v>5.0694444444444445E-2</v>
      </c>
      <c r="T10" s="52"/>
      <c r="U10" s="60"/>
      <c r="V10" s="55"/>
      <c r="W10" s="62">
        <v>3</v>
      </c>
      <c r="X10" s="55">
        <v>3</v>
      </c>
      <c r="Y10" s="56"/>
    </row>
    <row r="11" spans="1:25" ht="14.4" x14ac:dyDescent="0.3">
      <c r="A11" s="65">
        <v>9</v>
      </c>
      <c r="B11" s="37" t="s">
        <v>0</v>
      </c>
      <c r="C11" s="74" t="s">
        <v>45</v>
      </c>
      <c r="D11" s="40">
        <v>2019</v>
      </c>
      <c r="E11" s="40">
        <f t="shared" si="0"/>
        <v>7</v>
      </c>
      <c r="F11" s="41" t="s">
        <v>35</v>
      </c>
      <c r="G11" s="42">
        <f t="shared" si="1"/>
        <v>5.1388888888888887E-2</v>
      </c>
      <c r="H11" s="43">
        <f t="shared" si="2"/>
        <v>16</v>
      </c>
      <c r="I11" s="44">
        <f t="shared" si="3"/>
        <v>16</v>
      </c>
      <c r="J11" s="66">
        <f t="shared" si="4"/>
        <v>2</v>
      </c>
      <c r="K11" s="63"/>
      <c r="L11" s="47">
        <v>8</v>
      </c>
      <c r="M11" s="25"/>
      <c r="N11" s="48">
        <v>8</v>
      </c>
      <c r="O11" s="59"/>
      <c r="P11" s="50"/>
      <c r="Q11" s="51">
        <v>5.486111111111111E-2</v>
      </c>
      <c r="R11" s="51"/>
      <c r="S11" s="51">
        <v>5.1388888888888887E-2</v>
      </c>
      <c r="T11" s="52"/>
      <c r="U11" s="60"/>
      <c r="V11" s="61">
        <v>4</v>
      </c>
      <c r="W11" s="55"/>
      <c r="X11" s="55">
        <v>4</v>
      </c>
      <c r="Y11" s="56"/>
    </row>
    <row r="12" spans="1:25" ht="14.4" x14ac:dyDescent="0.3">
      <c r="A12" s="65">
        <v>10</v>
      </c>
      <c r="B12" s="37" t="s">
        <v>0</v>
      </c>
      <c r="C12" s="38" t="s">
        <v>46</v>
      </c>
      <c r="D12" s="39">
        <v>2019</v>
      </c>
      <c r="E12" s="40">
        <f t="shared" si="0"/>
        <v>7</v>
      </c>
      <c r="F12" s="73" t="s">
        <v>44</v>
      </c>
      <c r="G12" s="42">
        <f t="shared" si="1"/>
        <v>5.6250000000000001E-2</v>
      </c>
      <c r="H12" s="43">
        <f t="shared" si="2"/>
        <v>15</v>
      </c>
      <c r="I12" s="44">
        <f t="shared" si="3"/>
        <v>15</v>
      </c>
      <c r="J12" s="45">
        <f t="shared" si="4"/>
        <v>3</v>
      </c>
      <c r="K12" s="63">
        <v>6</v>
      </c>
      <c r="L12" s="70"/>
      <c r="M12" s="64">
        <v>7</v>
      </c>
      <c r="N12" s="48">
        <v>2</v>
      </c>
      <c r="O12" s="59"/>
      <c r="P12" s="50">
        <v>5.6250000000000001E-2</v>
      </c>
      <c r="Q12" s="51"/>
      <c r="R12" s="51">
        <v>6.0416666666666667E-2</v>
      </c>
      <c r="S12" s="51">
        <v>5.7638888888888892E-2</v>
      </c>
      <c r="T12" s="52"/>
      <c r="U12" s="75">
        <v>2</v>
      </c>
      <c r="V12" s="64"/>
      <c r="W12" s="55">
        <v>5</v>
      </c>
      <c r="X12" s="55">
        <v>10</v>
      </c>
      <c r="Y12" s="56"/>
    </row>
    <row r="13" spans="1:25" ht="14.4" x14ac:dyDescent="0.3">
      <c r="A13" s="65">
        <v>11</v>
      </c>
      <c r="B13" s="37" t="s">
        <v>0</v>
      </c>
      <c r="C13" s="38" t="s">
        <v>47</v>
      </c>
      <c r="D13" s="39">
        <v>2019</v>
      </c>
      <c r="E13" s="40">
        <f t="shared" si="0"/>
        <v>7</v>
      </c>
      <c r="F13" s="73" t="s">
        <v>44</v>
      </c>
      <c r="G13" s="42">
        <f t="shared" si="1"/>
        <v>6.458333333333334E-2</v>
      </c>
      <c r="H13" s="43">
        <f t="shared" si="2"/>
        <v>11</v>
      </c>
      <c r="I13" s="44">
        <f t="shared" si="3"/>
        <v>11</v>
      </c>
      <c r="J13" s="45">
        <f t="shared" si="4"/>
        <v>3</v>
      </c>
      <c r="K13" s="63">
        <v>4</v>
      </c>
      <c r="L13" s="25"/>
      <c r="M13" s="64">
        <v>6</v>
      </c>
      <c r="N13" s="48">
        <v>1</v>
      </c>
      <c r="O13" s="59"/>
      <c r="P13" s="50">
        <v>6.5277777777777782E-2</v>
      </c>
      <c r="Q13" s="51"/>
      <c r="R13" s="51">
        <v>6.458333333333334E-2</v>
      </c>
      <c r="S13" s="51">
        <v>6.458333333333334E-2</v>
      </c>
      <c r="T13" s="52"/>
      <c r="U13" s="75">
        <v>3</v>
      </c>
      <c r="V13" s="55"/>
      <c r="W13" s="55">
        <v>6</v>
      </c>
      <c r="X13" s="55">
        <v>12</v>
      </c>
      <c r="Y13" s="56"/>
    </row>
    <row r="14" spans="1:25" ht="14.4" x14ac:dyDescent="0.3">
      <c r="A14" s="65">
        <v>12</v>
      </c>
      <c r="B14" s="37" t="s">
        <v>0</v>
      </c>
      <c r="C14" s="74" t="s">
        <v>48</v>
      </c>
      <c r="D14" s="40">
        <v>2019</v>
      </c>
      <c r="E14" s="40">
        <f t="shared" si="0"/>
        <v>7</v>
      </c>
      <c r="F14" s="76" t="s">
        <v>49</v>
      </c>
      <c r="G14" s="42">
        <f t="shared" si="1"/>
        <v>6.0416666666666667E-2</v>
      </c>
      <c r="H14" s="43">
        <f t="shared" si="2"/>
        <v>5</v>
      </c>
      <c r="I14" s="44">
        <f t="shared" si="3"/>
        <v>5</v>
      </c>
      <c r="J14" s="66">
        <f t="shared" si="4"/>
        <v>1</v>
      </c>
      <c r="K14" s="63"/>
      <c r="L14" s="64">
        <v>5</v>
      </c>
      <c r="M14" s="64"/>
      <c r="N14" s="71"/>
      <c r="O14" s="59"/>
      <c r="P14" s="50"/>
      <c r="Q14" s="51">
        <v>6.0416666666666667E-2</v>
      </c>
      <c r="R14" s="51"/>
      <c r="S14" s="51"/>
      <c r="T14" s="52"/>
      <c r="U14" s="60"/>
      <c r="V14" s="55">
        <v>7</v>
      </c>
      <c r="W14" s="55"/>
      <c r="X14" s="55"/>
      <c r="Y14" s="56"/>
    </row>
    <row r="15" spans="1:25" ht="14.4" x14ac:dyDescent="0.3">
      <c r="A15" s="65">
        <v>13</v>
      </c>
      <c r="B15" s="37" t="s">
        <v>0</v>
      </c>
      <c r="C15" s="38" t="s">
        <v>50</v>
      </c>
      <c r="D15" s="39">
        <v>2019</v>
      </c>
      <c r="E15" s="40">
        <f t="shared" si="0"/>
        <v>7</v>
      </c>
      <c r="F15" s="77" t="s">
        <v>51</v>
      </c>
      <c r="G15" s="42">
        <f t="shared" si="1"/>
        <v>6.6666666666666666E-2</v>
      </c>
      <c r="H15" s="43">
        <f t="shared" si="2"/>
        <v>4</v>
      </c>
      <c r="I15" s="44">
        <f t="shared" si="3"/>
        <v>4</v>
      </c>
      <c r="J15" s="66">
        <f t="shared" si="4"/>
        <v>2</v>
      </c>
      <c r="K15" s="63">
        <v>3</v>
      </c>
      <c r="L15" s="25"/>
      <c r="M15" s="25"/>
      <c r="N15" s="48">
        <v>1</v>
      </c>
      <c r="O15" s="59"/>
      <c r="P15" s="50">
        <v>6.6666666666666666E-2</v>
      </c>
      <c r="Q15" s="51"/>
      <c r="R15" s="51"/>
      <c r="S15" s="51">
        <v>7.1527777777777773E-2</v>
      </c>
      <c r="T15" s="52"/>
      <c r="U15" s="75">
        <v>4</v>
      </c>
      <c r="V15" s="55"/>
      <c r="W15" s="55"/>
      <c r="X15" s="55">
        <v>13</v>
      </c>
      <c r="Y15" s="56"/>
    </row>
    <row r="16" spans="1:25" ht="14.4" x14ac:dyDescent="0.3">
      <c r="A16" s="65">
        <v>14</v>
      </c>
      <c r="B16" s="37" t="s">
        <v>0</v>
      </c>
      <c r="C16" s="74" t="s">
        <v>52</v>
      </c>
      <c r="D16" s="40">
        <v>2019</v>
      </c>
      <c r="E16" s="40">
        <f t="shared" si="0"/>
        <v>7</v>
      </c>
      <c r="F16" s="41" t="s">
        <v>35</v>
      </c>
      <c r="G16" s="42">
        <f t="shared" si="1"/>
        <v>6.3194444444444442E-2</v>
      </c>
      <c r="H16" s="43">
        <f t="shared" si="2"/>
        <v>3.1</v>
      </c>
      <c r="I16" s="78">
        <f t="shared" si="3"/>
        <v>3.1</v>
      </c>
      <c r="J16" s="66">
        <f t="shared" si="4"/>
        <v>2</v>
      </c>
      <c r="K16" s="63"/>
      <c r="L16" s="64">
        <v>3</v>
      </c>
      <c r="M16" s="25"/>
      <c r="N16" s="48">
        <v>0.1</v>
      </c>
      <c r="O16" s="59"/>
      <c r="P16" s="50"/>
      <c r="Q16" s="51">
        <v>6.3194444444444442E-2</v>
      </c>
      <c r="R16" s="51"/>
      <c r="S16" s="79" t="s">
        <v>53</v>
      </c>
      <c r="T16" s="52"/>
      <c r="U16" s="60"/>
      <c r="V16" s="55">
        <v>9</v>
      </c>
      <c r="W16" s="55"/>
      <c r="X16" s="55">
        <v>14</v>
      </c>
      <c r="Y16" s="56"/>
    </row>
    <row r="17" spans="1:25" ht="14.4" x14ac:dyDescent="0.3">
      <c r="A17" s="65">
        <v>15</v>
      </c>
      <c r="B17" s="37" t="s">
        <v>0</v>
      </c>
      <c r="C17" s="74" t="s">
        <v>54</v>
      </c>
      <c r="D17" s="40">
        <v>2019</v>
      </c>
      <c r="E17" s="40">
        <f t="shared" si="0"/>
        <v>7</v>
      </c>
      <c r="F17" s="148" t="s">
        <v>95</v>
      </c>
      <c r="G17" s="42">
        <f t="shared" si="1"/>
        <v>6.1111111111111109E-2</v>
      </c>
      <c r="H17" s="43">
        <f t="shared" si="2"/>
        <v>3</v>
      </c>
      <c r="I17" s="44">
        <f t="shared" si="3"/>
        <v>3</v>
      </c>
      <c r="J17" s="66">
        <f t="shared" si="4"/>
        <v>2</v>
      </c>
      <c r="K17" s="63"/>
      <c r="L17" s="25">
        <v>2</v>
      </c>
      <c r="M17" s="72"/>
      <c r="N17" s="48">
        <v>1</v>
      </c>
      <c r="O17" s="59"/>
      <c r="P17" s="50"/>
      <c r="Q17" s="51">
        <v>6.5972222222222224E-2</v>
      </c>
      <c r="R17" s="51"/>
      <c r="S17" s="51">
        <v>6.1111111111111109E-2</v>
      </c>
      <c r="T17" s="52"/>
      <c r="U17" s="60"/>
      <c r="V17" s="55">
        <v>10</v>
      </c>
      <c r="W17" s="55"/>
      <c r="X17" s="55">
        <v>11</v>
      </c>
      <c r="Y17" s="56"/>
    </row>
    <row r="18" spans="1:25" ht="14.4" x14ac:dyDescent="0.3">
      <c r="A18" s="65">
        <v>16</v>
      </c>
      <c r="B18" s="37" t="s">
        <v>0</v>
      </c>
      <c r="C18" s="74" t="s">
        <v>55</v>
      </c>
      <c r="D18" s="40">
        <v>2019</v>
      </c>
      <c r="E18" s="40">
        <f t="shared" si="0"/>
        <v>7</v>
      </c>
      <c r="F18" s="76" t="s">
        <v>49</v>
      </c>
      <c r="G18" s="42">
        <f t="shared" si="1"/>
        <v>6.6666666666666666E-2</v>
      </c>
      <c r="H18" s="43">
        <f t="shared" si="2"/>
        <v>1</v>
      </c>
      <c r="I18" s="44">
        <f t="shared" si="3"/>
        <v>1</v>
      </c>
      <c r="J18" s="66">
        <f t="shared" si="4"/>
        <v>1</v>
      </c>
      <c r="K18" s="63"/>
      <c r="L18" s="25">
        <v>1</v>
      </c>
      <c r="M18" s="72"/>
      <c r="N18" s="72"/>
      <c r="O18" s="59"/>
      <c r="P18" s="50"/>
      <c r="Q18" s="51">
        <v>6.6666666666666666E-2</v>
      </c>
      <c r="R18" s="51"/>
      <c r="S18" s="51"/>
      <c r="T18" s="52"/>
      <c r="U18" s="60"/>
      <c r="V18" s="55">
        <v>11</v>
      </c>
      <c r="W18" s="55"/>
      <c r="X18" s="55"/>
      <c r="Y18" s="56"/>
    </row>
    <row r="19" spans="1:25" ht="14.4" x14ac:dyDescent="0.3">
      <c r="A19" s="65">
        <v>17</v>
      </c>
      <c r="B19" s="37" t="s">
        <v>0</v>
      </c>
      <c r="C19" s="74" t="s">
        <v>56</v>
      </c>
      <c r="D19" s="40">
        <v>2019</v>
      </c>
      <c r="E19" s="40">
        <f t="shared" si="0"/>
        <v>7</v>
      </c>
      <c r="F19" s="76" t="s">
        <v>49</v>
      </c>
      <c r="G19" s="42">
        <f t="shared" si="1"/>
        <v>7.1527777777777773E-2</v>
      </c>
      <c r="H19" s="43">
        <f t="shared" si="2"/>
        <v>1</v>
      </c>
      <c r="I19" s="44">
        <f t="shared" si="3"/>
        <v>1</v>
      </c>
      <c r="J19" s="66">
        <f t="shared" si="4"/>
        <v>1</v>
      </c>
      <c r="K19" s="63"/>
      <c r="L19" s="25">
        <v>1</v>
      </c>
      <c r="M19" s="72"/>
      <c r="N19" s="72"/>
      <c r="O19" s="59"/>
      <c r="P19" s="50"/>
      <c r="Q19" s="51">
        <v>7.1527777777777773E-2</v>
      </c>
      <c r="R19" s="51"/>
      <c r="S19" s="51"/>
      <c r="T19" s="52"/>
      <c r="U19" s="60"/>
      <c r="V19" s="55">
        <v>12</v>
      </c>
      <c r="W19" s="55"/>
      <c r="X19" s="55"/>
      <c r="Y19" s="56"/>
    </row>
    <row r="20" spans="1:25" ht="15" thickBot="1" x14ac:dyDescent="0.35">
      <c r="A20" s="80">
        <v>17</v>
      </c>
      <c r="B20" s="81"/>
      <c r="C20" s="82"/>
      <c r="D20" s="83"/>
      <c r="E20" s="83"/>
      <c r="F20" s="84"/>
      <c r="G20" s="85"/>
      <c r="H20" s="86"/>
      <c r="I20" s="85"/>
      <c r="J20" s="87" t="s">
        <v>57</v>
      </c>
      <c r="K20" s="88">
        <f t="shared" ref="K20:T20" si="5">COUNTIF(K3:K19,"&gt;-1")</f>
        <v>9</v>
      </c>
      <c r="L20" s="89">
        <f t="shared" si="5"/>
        <v>12</v>
      </c>
      <c r="M20" s="90">
        <f t="shared" si="5"/>
        <v>6</v>
      </c>
      <c r="N20" s="90">
        <f t="shared" si="5"/>
        <v>14</v>
      </c>
      <c r="O20" s="91">
        <f t="shared" si="5"/>
        <v>0</v>
      </c>
      <c r="P20" s="92">
        <f t="shared" si="5"/>
        <v>9</v>
      </c>
      <c r="Q20" s="93">
        <f t="shared" si="5"/>
        <v>12</v>
      </c>
      <c r="R20" s="94">
        <f t="shared" si="5"/>
        <v>6</v>
      </c>
      <c r="S20" s="95">
        <f t="shared" si="5"/>
        <v>13</v>
      </c>
      <c r="T20" s="96">
        <f t="shared" si="5"/>
        <v>0</v>
      </c>
      <c r="U20" s="97"/>
      <c r="V20" s="98"/>
      <c r="W20" s="98"/>
      <c r="X20" s="98"/>
      <c r="Y20" s="99"/>
    </row>
    <row r="21" spans="1:25" ht="15" thickBot="1" x14ac:dyDescent="0.35">
      <c r="A21" s="100"/>
      <c r="B21" s="101" t="s">
        <v>58</v>
      </c>
      <c r="C21" s="102" t="s">
        <v>59</v>
      </c>
      <c r="D21" s="103" t="s">
        <v>2</v>
      </c>
      <c r="E21" s="103"/>
      <c r="F21" s="104" t="s">
        <v>60</v>
      </c>
      <c r="G21" s="280" t="s">
        <v>4</v>
      </c>
      <c r="H21" s="280"/>
      <c r="I21" s="105" t="s">
        <v>5</v>
      </c>
      <c r="J21" s="106" t="s">
        <v>5</v>
      </c>
      <c r="K21" s="107" t="s">
        <v>6</v>
      </c>
      <c r="L21" s="108"/>
      <c r="M21" s="108"/>
      <c r="N21" s="108"/>
      <c r="O21" s="109"/>
      <c r="P21" s="281" t="s">
        <v>7</v>
      </c>
      <c r="Q21" s="282"/>
      <c r="R21" s="282"/>
      <c r="S21" s="282"/>
      <c r="T21" s="283"/>
      <c r="U21" s="11" t="s">
        <v>8</v>
      </c>
      <c r="V21" s="12"/>
      <c r="W21" s="13"/>
      <c r="X21" s="13"/>
      <c r="Y21" s="14"/>
    </row>
    <row r="22" spans="1:25" ht="14.4" x14ac:dyDescent="0.3">
      <c r="A22" s="110" t="s">
        <v>9</v>
      </c>
      <c r="B22" s="16" t="s">
        <v>10</v>
      </c>
      <c r="C22" s="17" t="s">
        <v>11</v>
      </c>
      <c r="D22" s="18" t="s">
        <v>12</v>
      </c>
      <c r="E22" s="18" t="s">
        <v>13</v>
      </c>
      <c r="F22" s="19" t="s">
        <v>14</v>
      </c>
      <c r="G22" s="20" t="s">
        <v>15</v>
      </c>
      <c r="H22" s="21" t="s">
        <v>16</v>
      </c>
      <c r="I22" s="20" t="s">
        <v>17</v>
      </c>
      <c r="J22" s="22" t="s">
        <v>18</v>
      </c>
      <c r="K22" s="23" t="s">
        <v>19</v>
      </c>
      <c r="L22" s="24" t="s">
        <v>20</v>
      </c>
      <c r="M22" s="25" t="s">
        <v>21</v>
      </c>
      <c r="N22" s="25" t="s">
        <v>22</v>
      </c>
      <c r="O22" s="26" t="s">
        <v>23</v>
      </c>
      <c r="P22" s="27" t="s">
        <v>24</v>
      </c>
      <c r="Q22" s="28" t="s">
        <v>25</v>
      </c>
      <c r="R22" s="29" t="s">
        <v>26</v>
      </c>
      <c r="S22" s="30" t="s">
        <v>27</v>
      </c>
      <c r="T22" s="31" t="s">
        <v>28</v>
      </c>
      <c r="U22" s="111" t="s">
        <v>29</v>
      </c>
      <c r="V22" s="112" t="s">
        <v>30</v>
      </c>
      <c r="W22" s="55" t="s">
        <v>31</v>
      </c>
      <c r="X22" s="55" t="s">
        <v>32</v>
      </c>
      <c r="Y22" s="56" t="s">
        <v>33</v>
      </c>
    </row>
    <row r="23" spans="1:25" ht="14.4" x14ac:dyDescent="0.3">
      <c r="A23" s="113">
        <v>1</v>
      </c>
      <c r="B23" s="37" t="s">
        <v>58</v>
      </c>
      <c r="C23" s="114" t="s">
        <v>61</v>
      </c>
      <c r="D23" s="115">
        <v>2019</v>
      </c>
      <c r="E23" s="69">
        <f t="shared" ref="E23:E36" si="6">SUM(2026-D23)</f>
        <v>7</v>
      </c>
      <c r="F23" s="116" t="s">
        <v>35</v>
      </c>
      <c r="G23" s="42">
        <f t="shared" ref="G23:G39" si="7">MIN(P23:T23)</f>
        <v>4.3749999999999997E-2</v>
      </c>
      <c r="H23" s="43">
        <f t="shared" ref="H23:H39" si="8">SUM(K23:O23)</f>
        <v>42</v>
      </c>
      <c r="I23" s="44">
        <f t="shared" ref="I23:I39" si="9">IF(COUNTIF(K23:O23,"&gt;=0")&lt;4,SUM(K23:O23),SUM(LARGE(K23:O23,1),LARGE(K23:O23,2),LARGE(K23:O23,3),LARGE(K23:O23,4)))</f>
        <v>42</v>
      </c>
      <c r="J23" s="45">
        <f t="shared" ref="J23:J39" si="10">COUNTIF(K23:O23,"&gt;0")</f>
        <v>3</v>
      </c>
      <c r="K23" s="46">
        <v>12</v>
      </c>
      <c r="L23" s="64"/>
      <c r="M23" s="47">
        <v>15</v>
      </c>
      <c r="N23" s="48">
        <v>15</v>
      </c>
      <c r="O23" s="59"/>
      <c r="P23" s="50">
        <v>4.8611111111111112E-2</v>
      </c>
      <c r="Q23" s="51"/>
      <c r="R23" s="51">
        <v>0.05</v>
      </c>
      <c r="S23" s="51">
        <v>4.3749999999999997E-2</v>
      </c>
      <c r="T23" s="52"/>
      <c r="U23" s="75">
        <v>2</v>
      </c>
      <c r="V23" s="55"/>
      <c r="W23" s="54">
        <v>1</v>
      </c>
      <c r="X23" s="55">
        <v>1</v>
      </c>
      <c r="Y23" s="56"/>
    </row>
    <row r="24" spans="1:25" ht="14.4" x14ac:dyDescent="0.3">
      <c r="A24" s="113">
        <v>2</v>
      </c>
      <c r="B24" s="37" t="s">
        <v>58</v>
      </c>
      <c r="C24" s="38" t="s">
        <v>62</v>
      </c>
      <c r="D24" s="39">
        <v>2019</v>
      </c>
      <c r="E24" s="69">
        <f t="shared" si="6"/>
        <v>7</v>
      </c>
      <c r="F24" s="117" t="s">
        <v>63</v>
      </c>
      <c r="G24" s="42">
        <f t="shared" si="7"/>
        <v>4.5138888888888888E-2</v>
      </c>
      <c r="H24" s="43">
        <f t="shared" si="8"/>
        <v>42</v>
      </c>
      <c r="I24" s="44">
        <f t="shared" si="9"/>
        <v>42</v>
      </c>
      <c r="J24" s="45">
        <f t="shared" si="10"/>
        <v>3</v>
      </c>
      <c r="K24" s="46">
        <v>15</v>
      </c>
      <c r="L24" s="47">
        <v>15</v>
      </c>
      <c r="M24" s="64"/>
      <c r="N24" s="48">
        <v>12</v>
      </c>
      <c r="O24" s="59"/>
      <c r="P24" s="50">
        <v>4.791666666666667E-2</v>
      </c>
      <c r="Q24" s="51">
        <v>4.9305555555555554E-2</v>
      </c>
      <c r="R24" s="51"/>
      <c r="S24" s="51">
        <v>4.5138888888888888E-2</v>
      </c>
      <c r="T24" s="52"/>
      <c r="U24" s="53">
        <v>1</v>
      </c>
      <c r="V24" s="54">
        <v>1</v>
      </c>
      <c r="W24" s="55"/>
      <c r="X24" s="55">
        <v>2</v>
      </c>
      <c r="Y24" s="56"/>
    </row>
    <row r="25" spans="1:25" ht="14.4" x14ac:dyDescent="0.3">
      <c r="A25" s="113">
        <v>3</v>
      </c>
      <c r="B25" s="37" t="s">
        <v>58</v>
      </c>
      <c r="C25" s="118" t="s">
        <v>211</v>
      </c>
      <c r="D25" s="119">
        <v>2018</v>
      </c>
      <c r="E25" s="69">
        <f t="shared" si="6"/>
        <v>8</v>
      </c>
      <c r="F25" s="116" t="s">
        <v>35</v>
      </c>
      <c r="G25" s="42">
        <f t="shared" si="7"/>
        <v>4.9305555555555554E-2</v>
      </c>
      <c r="H25" s="43">
        <f t="shared" si="8"/>
        <v>38</v>
      </c>
      <c r="I25" s="44">
        <f t="shared" si="9"/>
        <v>38</v>
      </c>
      <c r="J25" s="58">
        <f t="shared" si="10"/>
        <v>4</v>
      </c>
      <c r="K25" s="46">
        <v>10</v>
      </c>
      <c r="L25" s="47">
        <v>10</v>
      </c>
      <c r="M25" s="47">
        <v>10</v>
      </c>
      <c r="N25" s="48">
        <v>8</v>
      </c>
      <c r="O25" s="59"/>
      <c r="P25" s="50">
        <v>0.05</v>
      </c>
      <c r="Q25" s="51">
        <v>5.2777777777777778E-2</v>
      </c>
      <c r="R25" s="51">
        <v>5.0694444444444445E-2</v>
      </c>
      <c r="S25" s="51">
        <v>4.9305555555555554E-2</v>
      </c>
      <c r="T25" s="52"/>
      <c r="U25" s="75">
        <v>3</v>
      </c>
      <c r="V25" s="61">
        <v>3</v>
      </c>
      <c r="W25" s="62">
        <v>3</v>
      </c>
      <c r="X25" s="55">
        <v>4</v>
      </c>
      <c r="Y25" s="56"/>
    </row>
    <row r="26" spans="1:25" ht="14.4" x14ac:dyDescent="0.3">
      <c r="A26" s="66">
        <v>4</v>
      </c>
      <c r="B26" s="37" t="s">
        <v>58</v>
      </c>
      <c r="C26" s="38" t="s">
        <v>64</v>
      </c>
      <c r="D26" s="39">
        <v>2019</v>
      </c>
      <c r="E26" s="69">
        <f t="shared" si="6"/>
        <v>7</v>
      </c>
      <c r="F26" s="73" t="s">
        <v>44</v>
      </c>
      <c r="G26" s="42">
        <f t="shared" si="7"/>
        <v>0.05</v>
      </c>
      <c r="H26" s="43">
        <f t="shared" si="8"/>
        <v>31</v>
      </c>
      <c r="I26" s="44">
        <f t="shared" si="9"/>
        <v>31</v>
      </c>
      <c r="J26" s="45">
        <f t="shared" si="10"/>
        <v>3</v>
      </c>
      <c r="K26" s="63">
        <v>7</v>
      </c>
      <c r="L26" s="67">
        <v>12</v>
      </c>
      <c r="M26" s="67">
        <v>12</v>
      </c>
      <c r="N26" s="64"/>
      <c r="O26" s="59"/>
      <c r="P26" s="50">
        <v>5.1388888888888887E-2</v>
      </c>
      <c r="Q26" s="51">
        <v>5.0694444444444445E-2</v>
      </c>
      <c r="R26" s="51">
        <v>0.05</v>
      </c>
      <c r="S26" s="51"/>
      <c r="T26" s="52"/>
      <c r="U26" s="60">
        <v>5</v>
      </c>
      <c r="V26" s="61">
        <v>2</v>
      </c>
      <c r="W26" s="62">
        <v>2</v>
      </c>
      <c r="X26" s="55"/>
      <c r="Y26" s="56"/>
    </row>
    <row r="27" spans="1:25" ht="14.4" x14ac:dyDescent="0.3">
      <c r="A27" s="66">
        <v>5</v>
      </c>
      <c r="B27" s="37" t="s">
        <v>58</v>
      </c>
      <c r="C27" s="38" t="s">
        <v>65</v>
      </c>
      <c r="D27" s="39">
        <v>2019</v>
      </c>
      <c r="E27" s="69">
        <f t="shared" si="6"/>
        <v>7</v>
      </c>
      <c r="F27" s="116" t="s">
        <v>35</v>
      </c>
      <c r="G27" s="42">
        <f t="shared" si="7"/>
        <v>4.791666666666667E-2</v>
      </c>
      <c r="H27" s="43">
        <f t="shared" si="8"/>
        <v>24</v>
      </c>
      <c r="I27" s="44">
        <f t="shared" si="9"/>
        <v>24</v>
      </c>
      <c r="J27" s="45">
        <f t="shared" si="10"/>
        <v>3</v>
      </c>
      <c r="K27" s="63">
        <v>6</v>
      </c>
      <c r="L27" s="48">
        <v>8</v>
      </c>
      <c r="M27" s="72"/>
      <c r="N27" s="48">
        <v>10</v>
      </c>
      <c r="O27" s="49"/>
      <c r="P27" s="50">
        <v>5.6250000000000001E-2</v>
      </c>
      <c r="Q27" s="51">
        <v>5.5555555555555552E-2</v>
      </c>
      <c r="R27" s="51"/>
      <c r="S27" s="51">
        <v>4.791666666666667E-2</v>
      </c>
      <c r="T27" s="52"/>
      <c r="U27" s="60">
        <v>6</v>
      </c>
      <c r="V27" s="61">
        <v>4</v>
      </c>
      <c r="W27" s="55"/>
      <c r="X27" s="55">
        <v>3</v>
      </c>
      <c r="Y27" s="56"/>
    </row>
    <row r="28" spans="1:25" ht="14.4" x14ac:dyDescent="0.3">
      <c r="A28" s="66">
        <v>6</v>
      </c>
      <c r="B28" s="37" t="s">
        <v>58</v>
      </c>
      <c r="C28" s="118" t="s">
        <v>66</v>
      </c>
      <c r="D28" s="119">
        <v>2018</v>
      </c>
      <c r="E28" s="69">
        <f t="shared" si="6"/>
        <v>8</v>
      </c>
      <c r="F28" s="41" t="s">
        <v>35</v>
      </c>
      <c r="G28" s="42">
        <f t="shared" si="7"/>
        <v>5.1388888888888887E-2</v>
      </c>
      <c r="H28" s="43">
        <f t="shared" si="8"/>
        <v>23</v>
      </c>
      <c r="I28" s="44">
        <f t="shared" si="9"/>
        <v>23</v>
      </c>
      <c r="J28" s="45">
        <f t="shared" si="10"/>
        <v>3</v>
      </c>
      <c r="K28" s="46">
        <v>8</v>
      </c>
      <c r="L28" s="70">
        <v>7</v>
      </c>
      <c r="M28" s="47">
        <v>8</v>
      </c>
      <c r="N28" s="25"/>
      <c r="O28" s="59"/>
      <c r="P28" s="50">
        <v>5.1388888888888887E-2</v>
      </c>
      <c r="Q28" s="51">
        <v>5.6944444444444443E-2</v>
      </c>
      <c r="R28" s="51">
        <v>5.4166666666666669E-2</v>
      </c>
      <c r="S28" s="51"/>
      <c r="T28" s="52"/>
      <c r="U28" s="75">
        <v>4</v>
      </c>
      <c r="V28" s="55">
        <v>5</v>
      </c>
      <c r="W28" s="62">
        <v>4</v>
      </c>
      <c r="X28" s="55"/>
      <c r="Y28" s="56"/>
    </row>
    <row r="29" spans="1:25" ht="14.4" x14ac:dyDescent="0.3">
      <c r="A29" s="66">
        <v>7</v>
      </c>
      <c r="B29" s="37" t="s">
        <v>58</v>
      </c>
      <c r="C29" s="38" t="s">
        <v>67</v>
      </c>
      <c r="D29" s="120">
        <v>2018</v>
      </c>
      <c r="E29" s="69">
        <f t="shared" si="6"/>
        <v>8</v>
      </c>
      <c r="F29" s="116" t="s">
        <v>35</v>
      </c>
      <c r="G29" s="42">
        <f t="shared" si="7"/>
        <v>5.486111111111111E-2</v>
      </c>
      <c r="H29" s="43">
        <f t="shared" si="8"/>
        <v>16</v>
      </c>
      <c r="I29" s="44">
        <f t="shared" si="9"/>
        <v>16</v>
      </c>
      <c r="J29" s="45">
        <f t="shared" si="10"/>
        <v>3</v>
      </c>
      <c r="K29" s="63"/>
      <c r="L29" s="25">
        <v>5</v>
      </c>
      <c r="M29" s="64">
        <v>6</v>
      </c>
      <c r="N29" s="48">
        <v>5</v>
      </c>
      <c r="O29" s="59"/>
      <c r="P29" s="50"/>
      <c r="Q29" s="51">
        <v>5.9722222222222225E-2</v>
      </c>
      <c r="R29" s="51">
        <v>5.7638888888888892E-2</v>
      </c>
      <c r="S29" s="51">
        <v>5.486111111111111E-2</v>
      </c>
      <c r="T29" s="52"/>
      <c r="U29" s="60"/>
      <c r="V29" s="55">
        <v>7</v>
      </c>
      <c r="W29" s="55">
        <v>6</v>
      </c>
      <c r="X29" s="55">
        <v>7</v>
      </c>
      <c r="Y29" s="56"/>
    </row>
    <row r="30" spans="1:25" ht="14.4" x14ac:dyDescent="0.3">
      <c r="A30" s="66">
        <v>8</v>
      </c>
      <c r="B30" s="37" t="s">
        <v>58</v>
      </c>
      <c r="C30" s="114" t="s">
        <v>209</v>
      </c>
      <c r="D30" s="115">
        <v>2018</v>
      </c>
      <c r="E30" s="69">
        <f t="shared" si="6"/>
        <v>8</v>
      </c>
      <c r="F30" s="116" t="s">
        <v>35</v>
      </c>
      <c r="G30" s="42">
        <f t="shared" si="7"/>
        <v>0.05</v>
      </c>
      <c r="H30" s="43">
        <f t="shared" si="8"/>
        <v>15</v>
      </c>
      <c r="I30" s="44">
        <f t="shared" si="9"/>
        <v>15</v>
      </c>
      <c r="J30" s="45">
        <f t="shared" si="10"/>
        <v>3</v>
      </c>
      <c r="K30" s="63"/>
      <c r="L30" s="25">
        <v>4</v>
      </c>
      <c r="M30" s="72">
        <v>4</v>
      </c>
      <c r="N30" s="48">
        <v>7</v>
      </c>
      <c r="O30" s="59"/>
      <c r="P30" s="50"/>
      <c r="Q30" s="51">
        <v>6.0416666666666667E-2</v>
      </c>
      <c r="R30" s="51">
        <v>5.8333333333333334E-2</v>
      </c>
      <c r="S30" s="51">
        <v>0.05</v>
      </c>
      <c r="T30" s="52"/>
      <c r="U30" s="60"/>
      <c r="V30" s="55">
        <v>8</v>
      </c>
      <c r="W30" s="55">
        <v>8</v>
      </c>
      <c r="X30" s="55">
        <v>5</v>
      </c>
      <c r="Y30" s="56"/>
    </row>
    <row r="31" spans="1:25" ht="14.4" x14ac:dyDescent="0.3">
      <c r="A31" s="66">
        <v>9</v>
      </c>
      <c r="B31" s="37" t="s">
        <v>58</v>
      </c>
      <c r="C31" s="38" t="s">
        <v>68</v>
      </c>
      <c r="D31" s="39">
        <v>2018</v>
      </c>
      <c r="E31" s="69">
        <f t="shared" si="6"/>
        <v>8</v>
      </c>
      <c r="F31" s="116" t="s">
        <v>35</v>
      </c>
      <c r="G31" s="42">
        <f t="shared" si="7"/>
        <v>5.7638888888888892E-2</v>
      </c>
      <c r="H31" s="43">
        <f t="shared" si="8"/>
        <v>14</v>
      </c>
      <c r="I31" s="44">
        <f t="shared" si="9"/>
        <v>14</v>
      </c>
      <c r="J31" s="58">
        <f t="shared" si="10"/>
        <v>4</v>
      </c>
      <c r="K31" s="63">
        <v>2</v>
      </c>
      <c r="L31" s="25">
        <v>6</v>
      </c>
      <c r="M31" s="72">
        <v>3</v>
      </c>
      <c r="N31" s="48">
        <v>3</v>
      </c>
      <c r="O31" s="121"/>
      <c r="P31" s="50">
        <v>5.7638888888888892E-2</v>
      </c>
      <c r="Q31" s="122">
        <v>5.9722222222222225E-2</v>
      </c>
      <c r="R31" s="123">
        <v>5.9027777777777776E-2</v>
      </c>
      <c r="S31" s="123">
        <v>6.1805555555555558E-2</v>
      </c>
      <c r="T31" s="124"/>
      <c r="U31" s="125">
        <v>10</v>
      </c>
      <c r="V31" s="55">
        <v>6</v>
      </c>
      <c r="W31" s="55">
        <v>9</v>
      </c>
      <c r="X31" s="55">
        <v>9</v>
      </c>
      <c r="Y31" s="56"/>
    </row>
    <row r="32" spans="1:25" ht="14.4" x14ac:dyDescent="0.3">
      <c r="A32" s="66">
        <v>10</v>
      </c>
      <c r="B32" s="37" t="s">
        <v>58</v>
      </c>
      <c r="C32" s="38" t="s">
        <v>69</v>
      </c>
      <c r="D32" s="39">
        <v>2019</v>
      </c>
      <c r="E32" s="69">
        <f t="shared" si="6"/>
        <v>7</v>
      </c>
      <c r="F32" s="116" t="s">
        <v>35</v>
      </c>
      <c r="G32" s="42">
        <f t="shared" si="7"/>
        <v>5.7638888888888892E-2</v>
      </c>
      <c r="H32" s="43">
        <f t="shared" si="8"/>
        <v>11.1</v>
      </c>
      <c r="I32" s="44">
        <f t="shared" si="9"/>
        <v>11.1</v>
      </c>
      <c r="J32" s="58">
        <f t="shared" si="10"/>
        <v>4</v>
      </c>
      <c r="K32" s="63">
        <v>3</v>
      </c>
      <c r="L32" s="25">
        <v>3</v>
      </c>
      <c r="M32" s="72">
        <v>5</v>
      </c>
      <c r="N32" s="48">
        <v>0.1</v>
      </c>
      <c r="O32" s="121"/>
      <c r="P32" s="50">
        <v>5.7638888888888892E-2</v>
      </c>
      <c r="Q32" s="122">
        <v>6.1111111111111109E-2</v>
      </c>
      <c r="R32" s="123">
        <v>5.8333333333333334E-2</v>
      </c>
      <c r="S32" s="79" t="s">
        <v>53</v>
      </c>
      <c r="T32" s="124"/>
      <c r="U32" s="60">
        <v>9</v>
      </c>
      <c r="V32" s="55">
        <v>9</v>
      </c>
      <c r="W32" s="55">
        <v>7</v>
      </c>
      <c r="X32" s="55">
        <v>12</v>
      </c>
      <c r="Y32" s="56"/>
    </row>
    <row r="33" spans="1:25" ht="14.4" x14ac:dyDescent="0.3">
      <c r="A33" s="66">
        <v>11</v>
      </c>
      <c r="B33" s="37" t="s">
        <v>58</v>
      </c>
      <c r="C33" s="68" t="s">
        <v>70</v>
      </c>
      <c r="D33" s="126">
        <v>2019</v>
      </c>
      <c r="E33" s="69">
        <f t="shared" si="6"/>
        <v>7</v>
      </c>
      <c r="F33" s="116" t="s">
        <v>35</v>
      </c>
      <c r="G33" s="42">
        <f t="shared" si="7"/>
        <v>5.6250000000000001E-2</v>
      </c>
      <c r="H33" s="43">
        <f t="shared" si="8"/>
        <v>11</v>
      </c>
      <c r="I33" s="44">
        <f t="shared" si="9"/>
        <v>11</v>
      </c>
      <c r="J33" s="45">
        <f t="shared" si="10"/>
        <v>3</v>
      </c>
      <c r="K33" s="63">
        <v>5</v>
      </c>
      <c r="L33" s="70"/>
      <c r="M33" s="72">
        <v>2</v>
      </c>
      <c r="N33" s="48">
        <v>4</v>
      </c>
      <c r="O33" s="59"/>
      <c r="P33" s="50">
        <v>5.6250000000000001E-2</v>
      </c>
      <c r="Q33" s="51"/>
      <c r="R33" s="51">
        <v>6.1805555555555558E-2</v>
      </c>
      <c r="S33" s="51">
        <v>5.7638888888888892E-2</v>
      </c>
      <c r="T33" s="52"/>
      <c r="U33" s="60">
        <v>7</v>
      </c>
      <c r="V33" s="55"/>
      <c r="W33" s="55">
        <v>10</v>
      </c>
      <c r="X33" s="55">
        <v>8</v>
      </c>
      <c r="Y33" s="56"/>
    </row>
    <row r="34" spans="1:25" ht="14.4" x14ac:dyDescent="0.3">
      <c r="A34" s="66">
        <v>12</v>
      </c>
      <c r="B34" s="37" t="s">
        <v>58</v>
      </c>
      <c r="C34" s="38" t="s">
        <v>210</v>
      </c>
      <c r="D34" s="39">
        <v>2018</v>
      </c>
      <c r="E34" s="69">
        <f t="shared" si="6"/>
        <v>8</v>
      </c>
      <c r="F34" s="116" t="s">
        <v>35</v>
      </c>
      <c r="G34" s="42">
        <f t="shared" si="7"/>
        <v>5.6250000000000001E-2</v>
      </c>
      <c r="H34" s="43">
        <f t="shared" si="8"/>
        <v>10.1</v>
      </c>
      <c r="I34" s="44">
        <f t="shared" si="9"/>
        <v>10.1</v>
      </c>
      <c r="J34" s="58">
        <f t="shared" si="10"/>
        <v>4</v>
      </c>
      <c r="K34" s="63">
        <v>1</v>
      </c>
      <c r="L34" s="25">
        <v>2</v>
      </c>
      <c r="M34" s="64">
        <v>7</v>
      </c>
      <c r="N34" s="48">
        <v>0.1</v>
      </c>
      <c r="O34" s="121"/>
      <c r="P34" s="50">
        <v>6.3194444444444442E-2</v>
      </c>
      <c r="Q34" s="122">
        <v>6.3194444444444442E-2</v>
      </c>
      <c r="R34" s="123">
        <v>5.6250000000000001E-2</v>
      </c>
      <c r="S34" s="79" t="s">
        <v>53</v>
      </c>
      <c r="T34" s="124"/>
      <c r="U34" s="125">
        <v>11</v>
      </c>
      <c r="V34" s="55">
        <v>10</v>
      </c>
      <c r="W34" s="55">
        <v>5</v>
      </c>
      <c r="X34" s="55">
        <v>11</v>
      </c>
      <c r="Y34" s="56"/>
    </row>
    <row r="35" spans="1:25" ht="14.4" x14ac:dyDescent="0.3">
      <c r="A35" s="66">
        <v>13</v>
      </c>
      <c r="B35" s="37" t="s">
        <v>58</v>
      </c>
      <c r="C35" s="127" t="s">
        <v>71</v>
      </c>
      <c r="D35" s="120">
        <v>2019</v>
      </c>
      <c r="E35" s="69">
        <f t="shared" si="6"/>
        <v>7</v>
      </c>
      <c r="F35" s="116" t="s">
        <v>35</v>
      </c>
      <c r="G35" s="42">
        <f t="shared" si="7"/>
        <v>5.2083333333333336E-2</v>
      </c>
      <c r="H35" s="43">
        <f t="shared" si="8"/>
        <v>6</v>
      </c>
      <c r="I35" s="44">
        <f t="shared" si="9"/>
        <v>6</v>
      </c>
      <c r="J35" s="66">
        <f t="shared" si="10"/>
        <v>1</v>
      </c>
      <c r="K35" s="63"/>
      <c r="L35" s="25"/>
      <c r="M35" s="64"/>
      <c r="N35" s="48">
        <v>6</v>
      </c>
      <c r="O35" s="59"/>
      <c r="P35" s="50"/>
      <c r="Q35" s="51"/>
      <c r="R35" s="51"/>
      <c r="S35" s="51">
        <v>5.2083333333333336E-2</v>
      </c>
      <c r="T35" s="52"/>
      <c r="U35" s="60"/>
      <c r="V35" s="55"/>
      <c r="W35" s="55"/>
      <c r="X35" s="55">
        <v>6</v>
      </c>
      <c r="Y35" s="56"/>
    </row>
    <row r="36" spans="1:25" ht="14.4" x14ac:dyDescent="0.3">
      <c r="A36" s="66">
        <v>14</v>
      </c>
      <c r="B36" s="37" t="s">
        <v>58</v>
      </c>
      <c r="C36" s="38" t="s">
        <v>72</v>
      </c>
      <c r="D36" s="39">
        <v>2018</v>
      </c>
      <c r="E36" s="69">
        <f t="shared" si="6"/>
        <v>8</v>
      </c>
      <c r="F36" s="128" t="s">
        <v>73</v>
      </c>
      <c r="G36" s="42">
        <f t="shared" si="7"/>
        <v>5.6944444444444443E-2</v>
      </c>
      <c r="H36" s="43">
        <f t="shared" si="8"/>
        <v>4</v>
      </c>
      <c r="I36" s="44">
        <f t="shared" si="9"/>
        <v>4</v>
      </c>
      <c r="J36" s="66">
        <f t="shared" si="10"/>
        <v>1</v>
      </c>
      <c r="K36" s="63">
        <v>4</v>
      </c>
      <c r="L36" s="25"/>
      <c r="M36" s="64"/>
      <c r="N36" s="25"/>
      <c r="O36" s="59"/>
      <c r="P36" s="50">
        <v>5.6944444444444443E-2</v>
      </c>
      <c r="Q36" s="51"/>
      <c r="R36" s="51"/>
      <c r="S36" s="51"/>
      <c r="T36" s="52"/>
      <c r="U36" s="60">
        <v>8</v>
      </c>
      <c r="V36" s="55"/>
      <c r="W36" s="55"/>
      <c r="X36" s="55"/>
      <c r="Y36" s="56"/>
    </row>
    <row r="37" spans="1:25" ht="14.4" x14ac:dyDescent="0.3">
      <c r="A37" s="66">
        <v>15</v>
      </c>
      <c r="B37" s="37" t="s">
        <v>58</v>
      </c>
      <c r="C37" s="38" t="s">
        <v>74</v>
      </c>
      <c r="D37" s="39">
        <v>2019</v>
      </c>
      <c r="E37" s="69"/>
      <c r="F37" s="129" t="s">
        <v>49</v>
      </c>
      <c r="G37" s="42">
        <f t="shared" si="7"/>
        <v>6.25E-2</v>
      </c>
      <c r="H37" s="43">
        <f t="shared" si="8"/>
        <v>3</v>
      </c>
      <c r="I37" s="44">
        <f t="shared" si="9"/>
        <v>3</v>
      </c>
      <c r="J37" s="66">
        <f t="shared" si="10"/>
        <v>2</v>
      </c>
      <c r="K37" s="63"/>
      <c r="L37" s="25"/>
      <c r="M37" s="72">
        <v>1</v>
      </c>
      <c r="N37" s="48">
        <v>2</v>
      </c>
      <c r="O37" s="121"/>
      <c r="P37" s="50"/>
      <c r="Q37" s="122"/>
      <c r="R37" s="123">
        <v>6.6666666666666666E-2</v>
      </c>
      <c r="S37" s="123">
        <v>6.25E-2</v>
      </c>
      <c r="T37" s="124"/>
      <c r="U37" s="60"/>
      <c r="V37" s="55"/>
      <c r="W37" s="55">
        <v>11</v>
      </c>
      <c r="X37" s="55">
        <v>10</v>
      </c>
      <c r="Y37" s="56"/>
    </row>
    <row r="38" spans="1:25" ht="14.4" x14ac:dyDescent="0.3">
      <c r="A38" s="66">
        <v>16</v>
      </c>
      <c r="B38" s="37" t="s">
        <v>58</v>
      </c>
      <c r="C38" s="127" t="s">
        <v>75</v>
      </c>
      <c r="D38" s="120">
        <v>2019</v>
      </c>
      <c r="E38" s="69">
        <f>SUM(2026-D38)</f>
        <v>7</v>
      </c>
      <c r="F38" s="130" t="s">
        <v>49</v>
      </c>
      <c r="G38" s="42">
        <f t="shared" si="7"/>
        <v>6.3194444444444442E-2</v>
      </c>
      <c r="H38" s="43">
        <f t="shared" si="8"/>
        <v>1</v>
      </c>
      <c r="I38" s="44">
        <f t="shared" si="9"/>
        <v>1</v>
      </c>
      <c r="J38" s="66">
        <f t="shared" si="10"/>
        <v>1</v>
      </c>
      <c r="K38" s="63"/>
      <c r="L38" s="25">
        <v>1</v>
      </c>
      <c r="M38" s="64"/>
      <c r="N38" s="64"/>
      <c r="O38" s="59"/>
      <c r="P38" s="50"/>
      <c r="Q38" s="51">
        <v>6.3194444444444442E-2</v>
      </c>
      <c r="R38" s="51"/>
      <c r="S38" s="51"/>
      <c r="T38" s="52"/>
      <c r="U38" s="60"/>
      <c r="V38" s="55">
        <v>11</v>
      </c>
      <c r="W38" s="55"/>
      <c r="X38" s="55"/>
      <c r="Y38" s="56"/>
    </row>
    <row r="39" spans="1:25" ht="14.4" x14ac:dyDescent="0.3">
      <c r="A39" s="66">
        <v>17</v>
      </c>
      <c r="B39" s="37" t="s">
        <v>58</v>
      </c>
      <c r="C39" s="114" t="s">
        <v>76</v>
      </c>
      <c r="D39" s="115">
        <v>2019</v>
      </c>
      <c r="E39" s="69">
        <f>SUM(2026-D39)</f>
        <v>7</v>
      </c>
      <c r="F39" s="129" t="s">
        <v>49</v>
      </c>
      <c r="G39" s="42">
        <f t="shared" si="7"/>
        <v>7.013888888888889E-2</v>
      </c>
      <c r="H39" s="43">
        <f t="shared" si="8"/>
        <v>1</v>
      </c>
      <c r="I39" s="44">
        <f t="shared" si="9"/>
        <v>1</v>
      </c>
      <c r="J39" s="66">
        <f t="shared" si="10"/>
        <v>1</v>
      </c>
      <c r="K39" s="63"/>
      <c r="L39" s="25">
        <v>1</v>
      </c>
      <c r="M39" s="64"/>
      <c r="N39" s="64"/>
      <c r="O39" s="59"/>
      <c r="P39" s="50"/>
      <c r="Q39" s="51">
        <v>7.013888888888889E-2</v>
      </c>
      <c r="R39" s="51"/>
      <c r="S39" s="51"/>
      <c r="T39" s="52"/>
      <c r="U39" s="60"/>
      <c r="V39" s="55">
        <v>12</v>
      </c>
      <c r="W39" s="55"/>
      <c r="X39" s="55"/>
      <c r="Y39" s="56"/>
    </row>
    <row r="40" spans="1:25" ht="15" thickBot="1" x14ac:dyDescent="0.35">
      <c r="A40" s="131">
        <v>17</v>
      </c>
      <c r="B40" s="132"/>
      <c r="C40" s="133"/>
      <c r="D40" s="134"/>
      <c r="E40" s="134"/>
      <c r="F40" s="135"/>
      <c r="G40" s="136"/>
      <c r="H40" s="137"/>
      <c r="I40" s="136"/>
      <c r="J40" s="138" t="s">
        <v>57</v>
      </c>
      <c r="K40" s="139">
        <f>COUNTIF(K22:K39,"&gt;-1")</f>
        <v>11</v>
      </c>
      <c r="L40" s="139">
        <f t="shared" ref="L40:O40" si="11">COUNTIF(L22:L39,"&gt;-1")</f>
        <v>12</v>
      </c>
      <c r="M40" s="139">
        <f t="shared" si="11"/>
        <v>11</v>
      </c>
      <c r="N40" s="139">
        <f t="shared" si="11"/>
        <v>12</v>
      </c>
      <c r="O40" s="139">
        <f t="shared" si="11"/>
        <v>0</v>
      </c>
      <c r="P40" s="140">
        <f>COUNTIF(P23:P39,"&gt;-1")</f>
        <v>11</v>
      </c>
      <c r="Q40" s="140">
        <f t="shared" ref="Q40:R40" si="12">COUNTIF(Q23:Q39,"&gt;-1")</f>
        <v>12</v>
      </c>
      <c r="R40" s="141">
        <f t="shared" si="12"/>
        <v>11</v>
      </c>
      <c r="S40" s="142">
        <f t="shared" ref="S40:T40" si="13">COUNTIF(S22:S34,"&gt;-1")</f>
        <v>8</v>
      </c>
      <c r="T40" s="143">
        <f t="shared" si="13"/>
        <v>0</v>
      </c>
      <c r="U40" s="144"/>
      <c r="V40" s="145"/>
      <c r="W40" s="145"/>
      <c r="X40" s="145"/>
      <c r="Y40" s="146"/>
    </row>
    <row r="41" spans="1:25" ht="15" thickBot="1" x14ac:dyDescent="0.35">
      <c r="A41" s="1"/>
      <c r="B41" s="2" t="s">
        <v>77</v>
      </c>
      <c r="C41" s="3" t="s">
        <v>78</v>
      </c>
      <c r="D41" s="259" t="s">
        <v>79</v>
      </c>
      <c r="E41" s="259"/>
      <c r="F41" s="5" t="s">
        <v>80</v>
      </c>
      <c r="G41" s="260" t="s">
        <v>81</v>
      </c>
      <c r="H41" s="260"/>
      <c r="I41" s="6" t="s">
        <v>5</v>
      </c>
      <c r="J41" s="7" t="s">
        <v>5</v>
      </c>
      <c r="K41" s="8" t="s">
        <v>6</v>
      </c>
      <c r="L41" s="9"/>
      <c r="M41" s="9"/>
      <c r="N41" s="9"/>
      <c r="O41" s="10"/>
      <c r="P41" s="261" t="s">
        <v>7</v>
      </c>
      <c r="Q41" s="262"/>
      <c r="R41" s="262"/>
      <c r="S41" s="262"/>
      <c r="T41" s="263"/>
      <c r="U41" s="11" t="s">
        <v>8</v>
      </c>
      <c r="V41" s="12"/>
      <c r="W41" s="13"/>
      <c r="X41" s="13"/>
      <c r="Y41" s="14"/>
    </row>
    <row r="42" spans="1:25" ht="14.4" x14ac:dyDescent="0.3">
      <c r="A42" s="15" t="s">
        <v>9</v>
      </c>
      <c r="B42" s="16" t="s">
        <v>10</v>
      </c>
      <c r="C42" s="17" t="s">
        <v>11</v>
      </c>
      <c r="D42" s="18" t="s">
        <v>12</v>
      </c>
      <c r="E42" s="18" t="s">
        <v>13</v>
      </c>
      <c r="F42" s="19" t="s">
        <v>14</v>
      </c>
      <c r="G42" s="20" t="s">
        <v>15</v>
      </c>
      <c r="H42" s="21" t="s">
        <v>16</v>
      </c>
      <c r="I42" s="20" t="s">
        <v>17</v>
      </c>
      <c r="J42" s="22" t="s">
        <v>18</v>
      </c>
      <c r="K42" s="23" t="s">
        <v>19</v>
      </c>
      <c r="L42" s="24" t="s">
        <v>20</v>
      </c>
      <c r="M42" s="25" t="s">
        <v>21</v>
      </c>
      <c r="N42" s="25" t="s">
        <v>22</v>
      </c>
      <c r="O42" s="26" t="s">
        <v>23</v>
      </c>
      <c r="P42" s="27" t="s">
        <v>24</v>
      </c>
      <c r="Q42" s="28" t="s">
        <v>25</v>
      </c>
      <c r="R42" s="29" t="s">
        <v>26</v>
      </c>
      <c r="S42" s="30" t="s">
        <v>27</v>
      </c>
      <c r="T42" s="31" t="s">
        <v>28</v>
      </c>
      <c r="U42" s="111" t="s">
        <v>29</v>
      </c>
      <c r="V42" s="112" t="s">
        <v>30</v>
      </c>
      <c r="W42" s="55" t="s">
        <v>31</v>
      </c>
      <c r="X42" s="55" t="s">
        <v>32</v>
      </c>
      <c r="Y42" s="56" t="s">
        <v>33</v>
      </c>
    </row>
    <row r="43" spans="1:25" ht="14.4" x14ac:dyDescent="0.3">
      <c r="A43" s="36">
        <v>1</v>
      </c>
      <c r="B43" s="37" t="s">
        <v>77</v>
      </c>
      <c r="C43" s="68" t="s">
        <v>82</v>
      </c>
      <c r="D43" s="69">
        <v>2017</v>
      </c>
      <c r="E43" s="40">
        <f t="shared" ref="E43:E52" si="14">SUM(2026-D43)</f>
        <v>9</v>
      </c>
      <c r="F43" s="57" t="s">
        <v>37</v>
      </c>
      <c r="G43" s="42">
        <f t="shared" ref="G43:G58" si="15">MIN(P43:T43)</f>
        <v>0.13541666666666666</v>
      </c>
      <c r="H43" s="43">
        <f t="shared" ref="H43:H58" si="16">SUM(K43:O43)</f>
        <v>60</v>
      </c>
      <c r="I43" s="44">
        <f t="shared" ref="I43:I58" si="17">IF(COUNTIF(K43:O43,"&gt;=0")&lt;4,SUM(K43:O43),SUM(LARGE(K43:O43,1),LARGE(K43:O43,2),LARGE(K43:O43,3),LARGE(K43:O43,4)))</f>
        <v>60</v>
      </c>
      <c r="J43" s="58">
        <f t="shared" ref="J43:J58" si="18">COUNTIF(K43:O43,"&gt;0")</f>
        <v>4</v>
      </c>
      <c r="K43" s="46">
        <v>15</v>
      </c>
      <c r="L43" s="47">
        <v>15</v>
      </c>
      <c r="M43" s="47">
        <v>15</v>
      </c>
      <c r="N43" s="48">
        <v>15</v>
      </c>
      <c r="O43" s="49"/>
      <c r="P43" s="50">
        <v>0.13680555555555557</v>
      </c>
      <c r="Q43" s="51">
        <v>0.13750000000000001</v>
      </c>
      <c r="R43" s="51">
        <v>0.13819444444444445</v>
      </c>
      <c r="S43" s="51">
        <v>0.13541666666666666</v>
      </c>
      <c r="T43" s="52"/>
      <c r="U43" s="53">
        <v>1</v>
      </c>
      <c r="V43" s="54">
        <v>1</v>
      </c>
      <c r="W43" s="54">
        <v>1</v>
      </c>
      <c r="X43" s="55">
        <v>1</v>
      </c>
      <c r="Y43" s="56"/>
    </row>
    <row r="44" spans="1:25" ht="14.4" x14ac:dyDescent="0.3">
      <c r="A44" s="36">
        <v>2</v>
      </c>
      <c r="B44" s="37" t="s">
        <v>77</v>
      </c>
      <c r="C44" s="68" t="s">
        <v>83</v>
      </c>
      <c r="D44" s="69">
        <v>2016</v>
      </c>
      <c r="E44" s="40">
        <f t="shared" si="14"/>
        <v>10</v>
      </c>
      <c r="F44" s="73" t="s">
        <v>44</v>
      </c>
      <c r="G44" s="42">
        <f t="shared" si="15"/>
        <v>0.1361111111111111</v>
      </c>
      <c r="H44" s="43">
        <f t="shared" si="16"/>
        <v>46</v>
      </c>
      <c r="I44" s="44">
        <f t="shared" si="17"/>
        <v>46</v>
      </c>
      <c r="J44" s="58">
        <f t="shared" si="18"/>
        <v>4</v>
      </c>
      <c r="K44" s="46">
        <v>10</v>
      </c>
      <c r="L44" s="47">
        <v>12</v>
      </c>
      <c r="M44" s="47">
        <v>12</v>
      </c>
      <c r="N44" s="48">
        <v>12</v>
      </c>
      <c r="O44" s="59"/>
      <c r="P44" s="50">
        <v>0.1423611111111111</v>
      </c>
      <c r="Q44" s="51">
        <v>0.14374999999999999</v>
      </c>
      <c r="R44" s="51">
        <v>0.1388888888888889</v>
      </c>
      <c r="S44" s="51">
        <v>0.1361111111111111</v>
      </c>
      <c r="T44" s="52"/>
      <c r="U44" s="75">
        <v>3</v>
      </c>
      <c r="V44" s="61">
        <v>2</v>
      </c>
      <c r="W44" s="62">
        <v>2</v>
      </c>
      <c r="X44" s="55">
        <v>2</v>
      </c>
      <c r="Y44" s="56"/>
    </row>
    <row r="45" spans="1:25" ht="14.4" x14ac:dyDescent="0.3">
      <c r="A45" s="36">
        <v>3</v>
      </c>
      <c r="B45" s="37" t="s">
        <v>77</v>
      </c>
      <c r="C45" s="68" t="s">
        <v>84</v>
      </c>
      <c r="D45" s="69">
        <v>2017</v>
      </c>
      <c r="E45" s="40">
        <f t="shared" si="14"/>
        <v>9</v>
      </c>
      <c r="F45" s="73" t="s">
        <v>44</v>
      </c>
      <c r="G45" s="42">
        <f t="shared" si="15"/>
        <v>0.14097222222222222</v>
      </c>
      <c r="H45" s="43">
        <f t="shared" si="16"/>
        <v>37</v>
      </c>
      <c r="I45" s="44">
        <f t="shared" si="17"/>
        <v>37</v>
      </c>
      <c r="J45" s="58">
        <f t="shared" si="18"/>
        <v>4</v>
      </c>
      <c r="K45" s="46">
        <v>12</v>
      </c>
      <c r="L45" s="70">
        <v>7</v>
      </c>
      <c r="M45" s="47">
        <v>10</v>
      </c>
      <c r="N45" s="48">
        <v>8</v>
      </c>
      <c r="O45" s="59"/>
      <c r="P45" s="50">
        <v>0.14166666666666666</v>
      </c>
      <c r="Q45" s="51">
        <v>0.14861111111111111</v>
      </c>
      <c r="R45" s="51">
        <v>0.14097222222222222</v>
      </c>
      <c r="S45" s="51">
        <v>0.14930555555555555</v>
      </c>
      <c r="T45" s="52"/>
      <c r="U45" s="75">
        <v>2</v>
      </c>
      <c r="V45" s="55">
        <v>5</v>
      </c>
      <c r="W45" s="62">
        <v>3</v>
      </c>
      <c r="X45" s="55">
        <v>4</v>
      </c>
      <c r="Y45" s="56"/>
    </row>
    <row r="46" spans="1:25" ht="14.4" x14ac:dyDescent="0.3">
      <c r="A46" s="65">
        <v>4</v>
      </c>
      <c r="B46" s="37" t="s">
        <v>77</v>
      </c>
      <c r="C46" s="68" t="s">
        <v>85</v>
      </c>
      <c r="D46" s="69">
        <v>2017</v>
      </c>
      <c r="E46" s="40">
        <f t="shared" si="14"/>
        <v>9</v>
      </c>
      <c r="F46" s="73" t="s">
        <v>44</v>
      </c>
      <c r="G46" s="42">
        <f t="shared" si="15"/>
        <v>0.14166666666666666</v>
      </c>
      <c r="H46" s="43">
        <f t="shared" si="16"/>
        <v>28</v>
      </c>
      <c r="I46" s="44">
        <f t="shared" si="17"/>
        <v>28</v>
      </c>
      <c r="J46" s="58">
        <f t="shared" si="18"/>
        <v>4</v>
      </c>
      <c r="K46" s="63">
        <v>4</v>
      </c>
      <c r="L46" s="48">
        <v>8</v>
      </c>
      <c r="M46" s="25">
        <v>6</v>
      </c>
      <c r="N46" s="48">
        <v>10</v>
      </c>
      <c r="O46" s="59"/>
      <c r="P46" s="50">
        <v>0.15347222222222223</v>
      </c>
      <c r="Q46" s="51">
        <v>0.14652777777777778</v>
      </c>
      <c r="R46" s="51">
        <v>0.15</v>
      </c>
      <c r="S46" s="51">
        <v>0.14166666666666666</v>
      </c>
      <c r="T46" s="52"/>
      <c r="U46" s="60">
        <v>8</v>
      </c>
      <c r="V46" s="61">
        <v>4</v>
      </c>
      <c r="W46" s="55">
        <v>6</v>
      </c>
      <c r="X46" s="55">
        <v>3</v>
      </c>
      <c r="Y46" s="56"/>
    </row>
    <row r="47" spans="1:25" ht="14.4" x14ac:dyDescent="0.3">
      <c r="A47" s="65">
        <v>5</v>
      </c>
      <c r="B47" s="37" t="s">
        <v>77</v>
      </c>
      <c r="C47" s="68" t="s">
        <v>86</v>
      </c>
      <c r="D47" s="69">
        <v>2017</v>
      </c>
      <c r="E47" s="40">
        <f t="shared" si="14"/>
        <v>9</v>
      </c>
      <c r="F47" s="73" t="s">
        <v>44</v>
      </c>
      <c r="G47" s="42">
        <f t="shared" si="15"/>
        <v>0.1451388888888889</v>
      </c>
      <c r="H47" s="43">
        <f t="shared" si="16"/>
        <v>24</v>
      </c>
      <c r="I47" s="44">
        <f t="shared" si="17"/>
        <v>24</v>
      </c>
      <c r="J47" s="45">
        <f t="shared" si="18"/>
        <v>3</v>
      </c>
      <c r="K47" s="63">
        <v>7</v>
      </c>
      <c r="L47" s="48">
        <v>10</v>
      </c>
      <c r="M47" s="25">
        <v>7</v>
      </c>
      <c r="N47" s="25"/>
      <c r="O47" s="59"/>
      <c r="P47" s="50">
        <v>0.14861111111111111</v>
      </c>
      <c r="Q47" s="51">
        <v>0.14583333333333334</v>
      </c>
      <c r="R47" s="51">
        <v>0.1451388888888889</v>
      </c>
      <c r="S47" s="30"/>
      <c r="T47" s="52"/>
      <c r="U47" s="60">
        <v>5</v>
      </c>
      <c r="V47" s="61">
        <v>3</v>
      </c>
      <c r="W47" s="55">
        <v>5</v>
      </c>
      <c r="X47" s="55"/>
      <c r="Y47" s="56"/>
    </row>
    <row r="48" spans="1:25" ht="14.4" x14ac:dyDescent="0.3">
      <c r="A48" s="65">
        <v>6</v>
      </c>
      <c r="B48" s="37" t="s">
        <v>77</v>
      </c>
      <c r="C48" s="68" t="s">
        <v>87</v>
      </c>
      <c r="D48" s="69">
        <v>2016</v>
      </c>
      <c r="E48" s="40">
        <f t="shared" si="14"/>
        <v>10</v>
      </c>
      <c r="F48" s="73" t="s">
        <v>44</v>
      </c>
      <c r="G48" s="42">
        <f t="shared" si="15"/>
        <v>0.1423611111111111</v>
      </c>
      <c r="H48" s="43">
        <f t="shared" si="16"/>
        <v>19</v>
      </c>
      <c r="I48" s="44">
        <f t="shared" si="17"/>
        <v>19</v>
      </c>
      <c r="J48" s="45">
        <f t="shared" si="18"/>
        <v>3</v>
      </c>
      <c r="K48" s="63">
        <v>5</v>
      </c>
      <c r="L48" s="25">
        <v>6</v>
      </c>
      <c r="M48" s="47">
        <v>8</v>
      </c>
      <c r="N48" s="64"/>
      <c r="O48" s="59"/>
      <c r="P48" s="50">
        <v>0.15277777777777779</v>
      </c>
      <c r="Q48" s="51">
        <v>0.15486111111111112</v>
      </c>
      <c r="R48" s="51">
        <v>0.1423611111111111</v>
      </c>
      <c r="S48" s="30"/>
      <c r="T48" s="52"/>
      <c r="U48" s="60">
        <v>7</v>
      </c>
      <c r="V48" s="55">
        <v>6</v>
      </c>
      <c r="W48" s="62">
        <v>4</v>
      </c>
      <c r="X48" s="55"/>
      <c r="Y48" s="56"/>
    </row>
    <row r="49" spans="1:25" ht="14.4" x14ac:dyDescent="0.3">
      <c r="A49" s="65">
        <v>7</v>
      </c>
      <c r="B49" s="37" t="s">
        <v>77</v>
      </c>
      <c r="C49" s="68" t="s">
        <v>88</v>
      </c>
      <c r="D49" s="69">
        <v>2016</v>
      </c>
      <c r="E49" s="40">
        <f t="shared" si="14"/>
        <v>10</v>
      </c>
      <c r="F49" s="41" t="s">
        <v>35</v>
      </c>
      <c r="G49" s="42">
        <f t="shared" si="15"/>
        <v>0.15069444444444444</v>
      </c>
      <c r="H49" s="43">
        <f t="shared" si="16"/>
        <v>19</v>
      </c>
      <c r="I49" s="44">
        <f t="shared" si="17"/>
        <v>19</v>
      </c>
      <c r="J49" s="58">
        <f t="shared" si="18"/>
        <v>4</v>
      </c>
      <c r="K49" s="63">
        <v>3</v>
      </c>
      <c r="L49" s="25">
        <v>4</v>
      </c>
      <c r="M49" s="25">
        <v>5</v>
      </c>
      <c r="N49" s="48">
        <v>7</v>
      </c>
      <c r="O49" s="59"/>
      <c r="P49" s="50">
        <v>0.16527777777777777</v>
      </c>
      <c r="Q49" s="51">
        <v>0.1701388888888889</v>
      </c>
      <c r="R49" s="51">
        <v>0.15208333333333332</v>
      </c>
      <c r="S49" s="51">
        <v>0.15069444444444444</v>
      </c>
      <c r="T49" s="52"/>
      <c r="U49" s="60">
        <v>9</v>
      </c>
      <c r="V49" s="55">
        <v>8</v>
      </c>
      <c r="W49" s="55">
        <v>7</v>
      </c>
      <c r="X49" s="55">
        <v>5</v>
      </c>
      <c r="Y49" s="56"/>
    </row>
    <row r="50" spans="1:25" ht="14.4" x14ac:dyDescent="0.3">
      <c r="A50" s="65">
        <v>8</v>
      </c>
      <c r="B50" s="37" t="s">
        <v>77</v>
      </c>
      <c r="C50" s="68" t="s">
        <v>89</v>
      </c>
      <c r="D50" s="69">
        <v>2016</v>
      </c>
      <c r="E50" s="40">
        <f t="shared" si="14"/>
        <v>10</v>
      </c>
      <c r="F50" s="41" t="s">
        <v>35</v>
      </c>
      <c r="G50" s="42">
        <f t="shared" si="15"/>
        <v>0.14583333333333334</v>
      </c>
      <c r="H50" s="43">
        <f t="shared" si="16"/>
        <v>13</v>
      </c>
      <c r="I50" s="44">
        <f t="shared" si="17"/>
        <v>13</v>
      </c>
      <c r="J50" s="66">
        <f t="shared" si="18"/>
        <v>2</v>
      </c>
      <c r="K50" s="46">
        <v>8</v>
      </c>
      <c r="L50" s="25"/>
      <c r="M50" s="25"/>
      <c r="N50" s="48">
        <v>5</v>
      </c>
      <c r="O50" s="59"/>
      <c r="P50" s="50">
        <v>0.14583333333333334</v>
      </c>
      <c r="Q50" s="51"/>
      <c r="R50" s="51"/>
      <c r="S50" s="51">
        <v>0.15694444444444444</v>
      </c>
      <c r="T50" s="52"/>
      <c r="U50" s="75">
        <v>4</v>
      </c>
      <c r="V50" s="55"/>
      <c r="W50" s="55"/>
      <c r="X50" s="55">
        <v>7</v>
      </c>
      <c r="Y50" s="56"/>
    </row>
    <row r="51" spans="1:25" ht="14.4" x14ac:dyDescent="0.3">
      <c r="A51" s="65">
        <v>9</v>
      </c>
      <c r="B51" s="37" t="s">
        <v>77</v>
      </c>
      <c r="C51" s="68" t="s">
        <v>90</v>
      </c>
      <c r="D51" s="69">
        <v>2017</v>
      </c>
      <c r="E51" s="40">
        <f t="shared" si="14"/>
        <v>9</v>
      </c>
      <c r="F51" s="41" t="s">
        <v>35</v>
      </c>
      <c r="G51" s="42">
        <f t="shared" si="15"/>
        <v>0.15138888888888888</v>
      </c>
      <c r="H51" s="43">
        <f t="shared" si="16"/>
        <v>12</v>
      </c>
      <c r="I51" s="44">
        <f t="shared" si="17"/>
        <v>12</v>
      </c>
      <c r="J51" s="45">
        <f t="shared" si="18"/>
        <v>3</v>
      </c>
      <c r="K51" s="63">
        <v>2</v>
      </c>
      <c r="L51" s="25"/>
      <c r="M51" s="64">
        <v>4</v>
      </c>
      <c r="N51" s="48">
        <v>6</v>
      </c>
      <c r="O51" s="26"/>
      <c r="P51" s="50">
        <v>0.16666666666666666</v>
      </c>
      <c r="Q51" s="51"/>
      <c r="R51" s="51">
        <v>0.15347222222222223</v>
      </c>
      <c r="S51" s="51">
        <v>0.15138888888888888</v>
      </c>
      <c r="T51" s="52"/>
      <c r="U51" s="125">
        <v>10</v>
      </c>
      <c r="V51" s="55"/>
      <c r="W51" s="55">
        <v>8</v>
      </c>
      <c r="X51" s="55">
        <v>6</v>
      </c>
      <c r="Y51" s="56"/>
    </row>
    <row r="52" spans="1:25" ht="14.4" x14ac:dyDescent="0.3">
      <c r="A52" s="65">
        <v>10</v>
      </c>
      <c r="B52" s="37" t="s">
        <v>77</v>
      </c>
      <c r="C52" s="74" t="s">
        <v>91</v>
      </c>
      <c r="D52" s="69">
        <v>2017</v>
      </c>
      <c r="E52" s="40">
        <f t="shared" si="14"/>
        <v>9</v>
      </c>
      <c r="F52" s="41" t="s">
        <v>35</v>
      </c>
      <c r="G52" s="42">
        <f t="shared" si="15"/>
        <v>0.15347222222222223</v>
      </c>
      <c r="H52" s="43">
        <f t="shared" si="16"/>
        <v>12</v>
      </c>
      <c r="I52" s="44">
        <f t="shared" si="17"/>
        <v>12</v>
      </c>
      <c r="J52" s="45">
        <f t="shared" si="18"/>
        <v>3</v>
      </c>
      <c r="K52" s="63"/>
      <c r="L52" s="25">
        <v>5</v>
      </c>
      <c r="M52" s="25">
        <v>3</v>
      </c>
      <c r="N52" s="48">
        <v>4</v>
      </c>
      <c r="O52" s="59"/>
      <c r="P52" s="147"/>
      <c r="Q52" s="51">
        <v>0.16388888888888889</v>
      </c>
      <c r="R52" s="51">
        <v>0.15347222222222223</v>
      </c>
      <c r="S52" s="51">
        <v>0.15694444444444444</v>
      </c>
      <c r="T52" s="52"/>
      <c r="U52" s="60"/>
      <c r="V52" s="55">
        <v>7</v>
      </c>
      <c r="W52" s="55">
        <v>9</v>
      </c>
      <c r="X52" s="55">
        <v>8</v>
      </c>
      <c r="Y52" s="56"/>
    </row>
    <row r="53" spans="1:25" ht="14.4" x14ac:dyDescent="0.3">
      <c r="A53" s="65">
        <v>11</v>
      </c>
      <c r="B53" s="37" t="s">
        <v>77</v>
      </c>
      <c r="C53" s="74" t="s">
        <v>92</v>
      </c>
      <c r="D53" s="40">
        <v>2016</v>
      </c>
      <c r="E53" s="40">
        <f>SUM(2025-D53)</f>
        <v>9</v>
      </c>
      <c r="F53" s="73" t="s">
        <v>44</v>
      </c>
      <c r="G53" s="42">
        <f t="shared" si="15"/>
        <v>0.15138888888888888</v>
      </c>
      <c r="H53" s="43">
        <f t="shared" si="16"/>
        <v>6</v>
      </c>
      <c r="I53" s="44">
        <f t="shared" si="17"/>
        <v>6</v>
      </c>
      <c r="J53" s="66">
        <f t="shared" si="18"/>
        <v>1</v>
      </c>
      <c r="K53" s="63">
        <v>6</v>
      </c>
      <c r="L53" s="70"/>
      <c r="M53" s="64"/>
      <c r="N53" s="64"/>
      <c r="O53" s="59"/>
      <c r="P53" s="50">
        <v>0.15138888888888888</v>
      </c>
      <c r="Q53" s="51"/>
      <c r="R53" s="51"/>
      <c r="S53" s="51"/>
      <c r="T53" s="52"/>
      <c r="U53" s="60">
        <v>6</v>
      </c>
      <c r="V53" s="55"/>
      <c r="W53" s="55"/>
      <c r="X53" s="55"/>
      <c r="Y53" s="56"/>
    </row>
    <row r="54" spans="1:25" ht="14.4" x14ac:dyDescent="0.3">
      <c r="A54" s="65">
        <v>12</v>
      </c>
      <c r="B54" s="37" t="s">
        <v>77</v>
      </c>
      <c r="C54" s="68" t="s">
        <v>212</v>
      </c>
      <c r="D54" s="69">
        <v>2017</v>
      </c>
      <c r="E54" s="40">
        <f>SUM(2026-D54)</f>
        <v>9</v>
      </c>
      <c r="F54" s="41" t="s">
        <v>35</v>
      </c>
      <c r="G54" s="42">
        <f t="shared" si="15"/>
        <v>0.16805555555555557</v>
      </c>
      <c r="H54" s="43">
        <f t="shared" si="16"/>
        <v>5</v>
      </c>
      <c r="I54" s="44">
        <f t="shared" si="17"/>
        <v>5</v>
      </c>
      <c r="J54" s="45">
        <f t="shared" si="18"/>
        <v>3</v>
      </c>
      <c r="K54" s="63">
        <v>1</v>
      </c>
      <c r="L54" s="70">
        <v>2</v>
      </c>
      <c r="M54" s="25"/>
      <c r="N54" s="48">
        <v>2</v>
      </c>
      <c r="O54" s="59"/>
      <c r="P54" s="50">
        <v>0.17430555555555555</v>
      </c>
      <c r="Q54" s="51">
        <v>0.17916666666666667</v>
      </c>
      <c r="R54" s="51"/>
      <c r="S54" s="51">
        <v>0.16805555555555557</v>
      </c>
      <c r="T54" s="52"/>
      <c r="U54" s="125">
        <v>11</v>
      </c>
      <c r="V54" s="55">
        <v>10</v>
      </c>
      <c r="W54" s="55"/>
      <c r="X54" s="55">
        <v>10</v>
      </c>
      <c r="Y54" s="56"/>
    </row>
    <row r="55" spans="1:25" ht="14.4" x14ac:dyDescent="0.3">
      <c r="A55" s="65">
        <v>13</v>
      </c>
      <c r="B55" s="37" t="s">
        <v>77</v>
      </c>
      <c r="C55" s="68" t="s">
        <v>93</v>
      </c>
      <c r="D55" s="69">
        <v>2017</v>
      </c>
      <c r="E55" s="40">
        <f>SUM(2026-D55)</f>
        <v>9</v>
      </c>
      <c r="F55" s="57" t="s">
        <v>37</v>
      </c>
      <c r="G55" s="42">
        <f t="shared" si="15"/>
        <v>0.17291666666666666</v>
      </c>
      <c r="H55" s="43">
        <f t="shared" si="16"/>
        <v>5</v>
      </c>
      <c r="I55" s="44">
        <f t="shared" si="17"/>
        <v>5</v>
      </c>
      <c r="J55" s="45">
        <f t="shared" si="18"/>
        <v>3</v>
      </c>
      <c r="K55" s="63">
        <v>1</v>
      </c>
      <c r="L55" s="25">
        <v>3</v>
      </c>
      <c r="M55" s="25"/>
      <c r="N55" s="48">
        <v>1</v>
      </c>
      <c r="O55" s="59"/>
      <c r="P55" s="50">
        <v>0.18055555555555555</v>
      </c>
      <c r="Q55" s="51">
        <v>0.17291666666666666</v>
      </c>
      <c r="R55" s="51"/>
      <c r="S55" s="51">
        <v>0.18402777777777779</v>
      </c>
      <c r="T55" s="52"/>
      <c r="U55" s="60">
        <v>12</v>
      </c>
      <c r="V55" s="55">
        <v>9</v>
      </c>
      <c r="W55" s="55"/>
      <c r="X55" s="55">
        <v>13</v>
      </c>
      <c r="Y55" s="56"/>
    </row>
    <row r="56" spans="1:25" ht="14.4" x14ac:dyDescent="0.3">
      <c r="A56" s="65">
        <v>14</v>
      </c>
      <c r="B56" s="37" t="s">
        <v>77</v>
      </c>
      <c r="C56" s="68" t="s">
        <v>94</v>
      </c>
      <c r="D56" s="69">
        <v>2017</v>
      </c>
      <c r="E56" s="40">
        <f>SUM(2026-D56)</f>
        <v>9</v>
      </c>
      <c r="F56" s="148" t="s">
        <v>95</v>
      </c>
      <c r="G56" s="42">
        <f t="shared" si="15"/>
        <v>0.1673611111111111</v>
      </c>
      <c r="H56" s="43">
        <f t="shared" si="16"/>
        <v>3</v>
      </c>
      <c r="I56" s="44">
        <f t="shared" si="17"/>
        <v>3</v>
      </c>
      <c r="J56" s="66">
        <f t="shared" si="18"/>
        <v>1</v>
      </c>
      <c r="K56" s="63"/>
      <c r="L56" s="25"/>
      <c r="M56" s="25"/>
      <c r="N56" s="48">
        <v>3</v>
      </c>
      <c r="O56" s="59"/>
      <c r="P56" s="50"/>
      <c r="Q56" s="51"/>
      <c r="R56" s="51"/>
      <c r="S56" s="51">
        <v>0.1673611111111111</v>
      </c>
      <c r="T56" s="52"/>
      <c r="U56" s="60"/>
      <c r="V56" s="55"/>
      <c r="W56" s="55"/>
      <c r="X56" s="55">
        <v>9</v>
      </c>
      <c r="Y56" s="56"/>
    </row>
    <row r="57" spans="1:25" ht="14.4" x14ac:dyDescent="0.3">
      <c r="A57" s="65">
        <v>15</v>
      </c>
      <c r="B57" s="37" t="s">
        <v>77</v>
      </c>
      <c r="C57" s="68" t="s">
        <v>96</v>
      </c>
      <c r="D57" s="69">
        <v>2017</v>
      </c>
      <c r="E57" s="40">
        <f>SUM(2026-D57)</f>
        <v>9</v>
      </c>
      <c r="F57" s="57" t="s">
        <v>37</v>
      </c>
      <c r="G57" s="42">
        <f t="shared" si="15"/>
        <v>0.17430555555555555</v>
      </c>
      <c r="H57" s="43">
        <f t="shared" si="16"/>
        <v>3</v>
      </c>
      <c r="I57" s="44">
        <f t="shared" si="17"/>
        <v>3</v>
      </c>
      <c r="J57" s="45">
        <f t="shared" si="18"/>
        <v>3</v>
      </c>
      <c r="K57" s="63">
        <v>1</v>
      </c>
      <c r="L57" s="64">
        <v>1</v>
      </c>
      <c r="M57" s="25"/>
      <c r="N57" s="48">
        <v>1</v>
      </c>
      <c r="O57" s="59"/>
      <c r="P57" s="50">
        <v>0.18611111111111112</v>
      </c>
      <c r="Q57" s="51">
        <v>0.18958333333333333</v>
      </c>
      <c r="R57" s="51"/>
      <c r="S57" s="51">
        <v>0.17430555555555555</v>
      </c>
      <c r="T57" s="52"/>
      <c r="U57" s="60">
        <v>13</v>
      </c>
      <c r="V57" s="55">
        <v>11</v>
      </c>
      <c r="W57" s="55"/>
      <c r="X57" s="55">
        <v>11</v>
      </c>
      <c r="Y57" s="56"/>
    </row>
    <row r="58" spans="1:25" ht="14.4" x14ac:dyDescent="0.3">
      <c r="A58" s="65">
        <v>16</v>
      </c>
      <c r="B58" s="37" t="s">
        <v>77</v>
      </c>
      <c r="C58" s="68" t="s">
        <v>97</v>
      </c>
      <c r="D58" s="69">
        <v>2017</v>
      </c>
      <c r="E58" s="40">
        <f>SUM(2026-D58)</f>
        <v>9</v>
      </c>
      <c r="F58" s="57" t="s">
        <v>37</v>
      </c>
      <c r="G58" s="42">
        <f t="shared" si="15"/>
        <v>0.18124999999999999</v>
      </c>
      <c r="H58" s="43">
        <f t="shared" si="16"/>
        <v>1</v>
      </c>
      <c r="I58" s="44">
        <f t="shared" si="17"/>
        <v>1</v>
      </c>
      <c r="J58" s="66">
        <f t="shared" si="18"/>
        <v>1</v>
      </c>
      <c r="K58" s="63"/>
      <c r="L58" s="25"/>
      <c r="M58" s="25"/>
      <c r="N58" s="48">
        <v>1</v>
      </c>
      <c r="O58" s="59"/>
      <c r="P58" s="50"/>
      <c r="Q58" s="51"/>
      <c r="R58" s="51"/>
      <c r="S58" s="51">
        <v>0.18124999999999999</v>
      </c>
      <c r="T58" s="52"/>
      <c r="U58" s="60"/>
      <c r="V58" s="55"/>
      <c r="W58" s="55"/>
      <c r="X58" s="55">
        <v>12</v>
      </c>
      <c r="Y58" s="56"/>
    </row>
    <row r="59" spans="1:25" ht="15" thickBot="1" x14ac:dyDescent="0.35">
      <c r="A59" s="80">
        <v>16</v>
      </c>
      <c r="B59" s="81"/>
      <c r="C59" s="82"/>
      <c r="D59" s="83"/>
      <c r="E59" s="83"/>
      <c r="F59" s="84"/>
      <c r="G59" s="85">
        <f t="shared" ref="G59" si="19">MIN(P59:T59)</f>
        <v>0</v>
      </c>
      <c r="H59" s="86"/>
      <c r="I59" s="85"/>
      <c r="J59" s="87" t="s">
        <v>57</v>
      </c>
      <c r="K59" s="149">
        <f>COUNTIF(K43:K58,"&gt;-1")</f>
        <v>13</v>
      </c>
      <c r="L59" s="90">
        <f>COUNTIF(L43:L58,"&gt;-1")</f>
        <v>11</v>
      </c>
      <c r="M59" s="90">
        <f>COUNTIF(M43:M58,"&gt;-1")</f>
        <v>9</v>
      </c>
      <c r="N59" s="90">
        <f>COUNTIF(N43:N58,"&gt;-1")</f>
        <v>13</v>
      </c>
      <c r="O59" s="91">
        <f>COUNTIF(O44:O58,"&gt;-1")</f>
        <v>0</v>
      </c>
      <c r="P59" s="92">
        <f>COUNTIF(P43:P58,"&gt;-1")</f>
        <v>13</v>
      </c>
      <c r="Q59" s="93">
        <f>COUNTIF(Q43:Q58,"&gt;-1")</f>
        <v>11</v>
      </c>
      <c r="R59" s="94">
        <f>COUNTIF(R43:R58,"&gt;-1")</f>
        <v>9</v>
      </c>
      <c r="S59" s="95">
        <f>COUNTIF(S43:S58,"&gt;-1")</f>
        <v>13</v>
      </c>
      <c r="T59" s="96">
        <f>COUNTIF(T44:T58,"&gt;-1")</f>
        <v>0</v>
      </c>
      <c r="U59" s="97"/>
      <c r="V59" s="98"/>
      <c r="W59" s="98"/>
      <c r="X59" s="98"/>
      <c r="Y59" s="99"/>
    </row>
    <row r="60" spans="1:25" ht="15" thickBot="1" x14ac:dyDescent="0.35">
      <c r="A60" s="100"/>
      <c r="B60" s="101" t="s">
        <v>98</v>
      </c>
      <c r="C60" s="102" t="s">
        <v>99</v>
      </c>
      <c r="D60" s="279" t="s">
        <v>79</v>
      </c>
      <c r="E60" s="279"/>
      <c r="F60" s="104" t="s">
        <v>80</v>
      </c>
      <c r="G60" s="280" t="s">
        <v>100</v>
      </c>
      <c r="H60" s="280"/>
      <c r="I60" s="105" t="s">
        <v>5</v>
      </c>
      <c r="J60" s="106" t="s">
        <v>5</v>
      </c>
      <c r="K60" s="107" t="s">
        <v>6</v>
      </c>
      <c r="L60" s="108"/>
      <c r="M60" s="108"/>
      <c r="N60" s="108"/>
      <c r="O60" s="109"/>
      <c r="P60" s="281" t="s">
        <v>7</v>
      </c>
      <c r="Q60" s="282"/>
      <c r="R60" s="282"/>
      <c r="S60" s="282"/>
      <c r="T60" s="283"/>
      <c r="U60" s="11" t="s">
        <v>8</v>
      </c>
      <c r="V60" s="12"/>
      <c r="W60" s="13"/>
      <c r="X60" s="13"/>
      <c r="Y60" s="14"/>
    </row>
    <row r="61" spans="1:25" ht="14.4" x14ac:dyDescent="0.3">
      <c r="A61" s="110" t="s">
        <v>9</v>
      </c>
      <c r="B61" s="16" t="s">
        <v>10</v>
      </c>
      <c r="C61" s="17" t="s">
        <v>11</v>
      </c>
      <c r="D61" s="18" t="s">
        <v>12</v>
      </c>
      <c r="E61" s="18" t="s">
        <v>13</v>
      </c>
      <c r="F61" s="19" t="s">
        <v>14</v>
      </c>
      <c r="G61" s="20" t="s">
        <v>15</v>
      </c>
      <c r="H61" s="21" t="s">
        <v>16</v>
      </c>
      <c r="I61" s="20" t="s">
        <v>17</v>
      </c>
      <c r="J61" s="22" t="s">
        <v>18</v>
      </c>
      <c r="K61" s="23" t="s">
        <v>19</v>
      </c>
      <c r="L61" s="24" t="s">
        <v>20</v>
      </c>
      <c r="M61" s="25" t="s">
        <v>21</v>
      </c>
      <c r="N61" s="25" t="s">
        <v>22</v>
      </c>
      <c r="O61" s="26" t="s">
        <v>23</v>
      </c>
      <c r="P61" s="27" t="s">
        <v>24</v>
      </c>
      <c r="Q61" s="28" t="s">
        <v>25</v>
      </c>
      <c r="R61" s="29" t="s">
        <v>26</v>
      </c>
      <c r="S61" s="30" t="s">
        <v>27</v>
      </c>
      <c r="T61" s="31" t="s">
        <v>28</v>
      </c>
      <c r="U61" s="111" t="s">
        <v>29</v>
      </c>
      <c r="V61" s="112" t="s">
        <v>30</v>
      </c>
      <c r="W61" s="55" t="s">
        <v>31</v>
      </c>
      <c r="X61" s="55" t="s">
        <v>32</v>
      </c>
      <c r="Y61" s="56" t="s">
        <v>33</v>
      </c>
    </row>
    <row r="62" spans="1:25" ht="14.4" x14ac:dyDescent="0.3">
      <c r="A62" s="113">
        <v>1</v>
      </c>
      <c r="B62" s="37" t="s">
        <v>98</v>
      </c>
      <c r="C62" s="38" t="s">
        <v>101</v>
      </c>
      <c r="D62" s="120">
        <v>2017</v>
      </c>
      <c r="E62" s="40">
        <f t="shared" ref="E62:E69" si="20">SUM(2026-D62)</f>
        <v>9</v>
      </c>
      <c r="F62" s="130" t="s">
        <v>63</v>
      </c>
      <c r="G62" s="42">
        <f t="shared" ref="G62:G70" si="21">MIN(P62:T62)</f>
        <v>0.16597222222222222</v>
      </c>
      <c r="H62" s="43">
        <f t="shared" ref="H62:H70" si="22">SUM(K62:O62)</f>
        <v>45</v>
      </c>
      <c r="I62" s="44">
        <f t="shared" ref="I62:I70" si="23">IF(COUNTIF(K62:O62,"&gt;=0")&lt;4,SUM(K62:O62),SUM(LARGE(K62:O62,1),LARGE(K62:O62,2),LARGE(K62:O62,3),LARGE(K62:O62,4)))</f>
        <v>45</v>
      </c>
      <c r="J62" s="45">
        <f t="shared" ref="J62:J70" si="24">COUNTIF(K62:O62,"&gt;0")</f>
        <v>3</v>
      </c>
      <c r="K62" s="150"/>
      <c r="L62" s="67">
        <v>15</v>
      </c>
      <c r="M62" s="67">
        <v>15</v>
      </c>
      <c r="N62" s="48">
        <v>15</v>
      </c>
      <c r="O62" s="59"/>
      <c r="P62" s="147"/>
      <c r="Q62" s="51">
        <v>0.16666666666666666</v>
      </c>
      <c r="R62" s="51">
        <v>0.16597222222222222</v>
      </c>
      <c r="S62" s="51">
        <v>0.16805555555555557</v>
      </c>
      <c r="T62" s="52"/>
      <c r="U62" s="60"/>
      <c r="V62" s="54">
        <v>1</v>
      </c>
      <c r="W62" s="54">
        <v>1</v>
      </c>
      <c r="X62" s="55">
        <v>1</v>
      </c>
      <c r="Y62" s="56"/>
    </row>
    <row r="63" spans="1:25" ht="14.4" x14ac:dyDescent="0.3">
      <c r="A63" s="113">
        <v>2</v>
      </c>
      <c r="B63" s="37" t="s">
        <v>98</v>
      </c>
      <c r="C63" s="118" t="s">
        <v>102</v>
      </c>
      <c r="D63" s="119">
        <v>2016</v>
      </c>
      <c r="E63" s="69">
        <f t="shared" si="20"/>
        <v>10</v>
      </c>
      <c r="F63" s="151" t="s">
        <v>35</v>
      </c>
      <c r="G63" s="42">
        <f t="shared" si="21"/>
        <v>0.17708333333333334</v>
      </c>
      <c r="H63" s="43">
        <f t="shared" si="22"/>
        <v>39</v>
      </c>
      <c r="I63" s="44">
        <f t="shared" si="23"/>
        <v>39</v>
      </c>
      <c r="J63" s="45">
        <f t="shared" si="24"/>
        <v>3</v>
      </c>
      <c r="K63" s="46">
        <v>15</v>
      </c>
      <c r="L63" s="47">
        <v>12</v>
      </c>
      <c r="M63" s="47">
        <v>12</v>
      </c>
      <c r="N63" s="64"/>
      <c r="O63" s="59"/>
      <c r="P63" s="50">
        <v>0.18888888888888888</v>
      </c>
      <c r="Q63" s="51">
        <v>0.17777777777777778</v>
      </c>
      <c r="R63" s="51">
        <v>0.17708333333333334</v>
      </c>
      <c r="S63" s="51"/>
      <c r="T63" s="52"/>
      <c r="U63" s="53">
        <v>1</v>
      </c>
      <c r="V63" s="61">
        <v>2</v>
      </c>
      <c r="W63" s="62">
        <v>2</v>
      </c>
      <c r="X63" s="55"/>
      <c r="Y63" s="56"/>
    </row>
    <row r="64" spans="1:25" ht="14.4" x14ac:dyDescent="0.3">
      <c r="A64" s="113">
        <v>3</v>
      </c>
      <c r="B64" s="37" t="s">
        <v>98</v>
      </c>
      <c r="C64" s="68" t="s">
        <v>103</v>
      </c>
      <c r="D64" s="152">
        <v>2016</v>
      </c>
      <c r="E64" s="69">
        <f t="shared" si="20"/>
        <v>10</v>
      </c>
      <c r="F64" s="151" t="s">
        <v>35</v>
      </c>
      <c r="G64" s="42">
        <f t="shared" si="21"/>
        <v>0.18055555555555555</v>
      </c>
      <c r="H64" s="43">
        <f t="shared" si="22"/>
        <v>32</v>
      </c>
      <c r="I64" s="44">
        <f t="shared" si="23"/>
        <v>32</v>
      </c>
      <c r="J64" s="45">
        <f t="shared" si="24"/>
        <v>3</v>
      </c>
      <c r="K64" s="46">
        <v>12</v>
      </c>
      <c r="L64" s="70"/>
      <c r="M64" s="47">
        <v>10</v>
      </c>
      <c r="N64" s="48">
        <v>10</v>
      </c>
      <c r="O64" s="59"/>
      <c r="P64" s="50">
        <v>0.18958333333333333</v>
      </c>
      <c r="Q64" s="51"/>
      <c r="R64" s="51">
        <v>0.18124999999999999</v>
      </c>
      <c r="S64" s="51">
        <v>0.18055555555555555</v>
      </c>
      <c r="T64" s="52"/>
      <c r="U64" s="75">
        <v>2</v>
      </c>
      <c r="V64" s="55"/>
      <c r="W64" s="62">
        <v>3</v>
      </c>
      <c r="X64" s="55">
        <v>3</v>
      </c>
      <c r="Y64" s="56"/>
    </row>
    <row r="65" spans="1:25" ht="14.4" x14ac:dyDescent="0.3">
      <c r="A65" s="66">
        <v>4</v>
      </c>
      <c r="B65" s="37" t="s">
        <v>98</v>
      </c>
      <c r="C65" s="38" t="s">
        <v>104</v>
      </c>
      <c r="D65" s="39">
        <v>2019</v>
      </c>
      <c r="E65" s="69">
        <f t="shared" si="20"/>
        <v>7</v>
      </c>
      <c r="F65" s="117" t="s">
        <v>63</v>
      </c>
      <c r="G65" s="42">
        <f t="shared" si="21"/>
        <v>0.17708333333333334</v>
      </c>
      <c r="H65" s="43">
        <f t="shared" si="22"/>
        <v>29</v>
      </c>
      <c r="I65" s="44">
        <f t="shared" si="23"/>
        <v>29</v>
      </c>
      <c r="J65" s="45">
        <f t="shared" si="24"/>
        <v>3</v>
      </c>
      <c r="K65" s="63">
        <v>7</v>
      </c>
      <c r="L65" s="47">
        <v>10</v>
      </c>
      <c r="M65" s="64"/>
      <c r="N65" s="48">
        <v>12</v>
      </c>
      <c r="O65" s="59"/>
      <c r="P65" s="50">
        <v>0.20347222222222222</v>
      </c>
      <c r="Q65" s="51">
        <v>0.18680555555555556</v>
      </c>
      <c r="R65" s="51"/>
      <c r="S65" s="51">
        <v>0.17708333333333334</v>
      </c>
      <c r="T65" s="52"/>
      <c r="U65" s="60">
        <v>5</v>
      </c>
      <c r="V65" s="61">
        <v>3</v>
      </c>
      <c r="W65" s="55"/>
      <c r="X65" s="55">
        <v>2</v>
      </c>
      <c r="Y65" s="56"/>
    </row>
    <row r="66" spans="1:25" ht="14.4" x14ac:dyDescent="0.3">
      <c r="A66" s="66">
        <v>5</v>
      </c>
      <c r="B66" s="37" t="s">
        <v>98</v>
      </c>
      <c r="C66" s="118" t="s">
        <v>105</v>
      </c>
      <c r="D66" s="119">
        <v>2017</v>
      </c>
      <c r="E66" s="69">
        <f t="shared" si="20"/>
        <v>9</v>
      </c>
      <c r="F66" s="116" t="s">
        <v>35</v>
      </c>
      <c r="G66" s="42">
        <f t="shared" si="21"/>
        <v>0.18541666666666667</v>
      </c>
      <c r="H66" s="43">
        <f t="shared" si="22"/>
        <v>26</v>
      </c>
      <c r="I66" s="44">
        <f t="shared" si="23"/>
        <v>26</v>
      </c>
      <c r="J66" s="45">
        <f t="shared" si="24"/>
        <v>3</v>
      </c>
      <c r="K66" s="46">
        <v>10</v>
      </c>
      <c r="L66" s="47">
        <v>8</v>
      </c>
      <c r="M66" s="47">
        <v>8</v>
      </c>
      <c r="N66" s="64"/>
      <c r="O66" s="59"/>
      <c r="P66" s="50">
        <v>0.19027777777777777</v>
      </c>
      <c r="Q66" s="51">
        <v>0.18819444444444444</v>
      </c>
      <c r="R66" s="51">
        <v>0.18541666666666667</v>
      </c>
      <c r="S66" s="51"/>
      <c r="T66" s="153"/>
      <c r="U66" s="75">
        <v>3</v>
      </c>
      <c r="V66" s="61">
        <v>4</v>
      </c>
      <c r="W66" s="62">
        <v>4</v>
      </c>
      <c r="X66" s="55"/>
      <c r="Y66" s="56"/>
    </row>
    <row r="67" spans="1:25" ht="14.4" x14ac:dyDescent="0.3">
      <c r="A67" s="66">
        <v>6</v>
      </c>
      <c r="B67" s="37" t="s">
        <v>98</v>
      </c>
      <c r="C67" s="118" t="s">
        <v>106</v>
      </c>
      <c r="D67" s="119">
        <v>2017</v>
      </c>
      <c r="E67" s="69">
        <f t="shared" si="20"/>
        <v>9</v>
      </c>
      <c r="F67" s="116" t="s">
        <v>35</v>
      </c>
      <c r="G67" s="42">
        <f t="shared" si="21"/>
        <v>0.20208333333333334</v>
      </c>
      <c r="H67" s="43">
        <f t="shared" si="22"/>
        <v>26</v>
      </c>
      <c r="I67" s="44">
        <f t="shared" si="23"/>
        <v>26</v>
      </c>
      <c r="J67" s="58">
        <f t="shared" si="24"/>
        <v>4</v>
      </c>
      <c r="K67" s="63">
        <v>5</v>
      </c>
      <c r="L67" s="72">
        <v>7</v>
      </c>
      <c r="M67" s="25">
        <v>6</v>
      </c>
      <c r="N67" s="48">
        <v>8</v>
      </c>
      <c r="O67" s="59"/>
      <c r="P67" s="50">
        <v>0.2326388888888889</v>
      </c>
      <c r="Q67" s="51">
        <v>0.21319444444444444</v>
      </c>
      <c r="R67" s="51">
        <v>0.20208333333333334</v>
      </c>
      <c r="S67" s="51">
        <v>0.20208333333333334</v>
      </c>
      <c r="T67" s="52"/>
      <c r="U67" s="60">
        <v>7</v>
      </c>
      <c r="V67" s="55">
        <v>5</v>
      </c>
      <c r="W67" s="55">
        <v>6</v>
      </c>
      <c r="X67" s="55">
        <v>5</v>
      </c>
      <c r="Y67" s="56"/>
    </row>
    <row r="68" spans="1:25" ht="14.4" x14ac:dyDescent="0.3">
      <c r="A68" s="66">
        <v>7</v>
      </c>
      <c r="B68" s="37" t="s">
        <v>98</v>
      </c>
      <c r="C68" s="118" t="s">
        <v>107</v>
      </c>
      <c r="D68" s="119">
        <v>2017</v>
      </c>
      <c r="E68" s="69">
        <f t="shared" si="20"/>
        <v>9</v>
      </c>
      <c r="F68" s="116" t="s">
        <v>35</v>
      </c>
      <c r="G68" s="42">
        <f t="shared" si="21"/>
        <v>0.19513888888888889</v>
      </c>
      <c r="H68" s="43">
        <f t="shared" si="22"/>
        <v>15</v>
      </c>
      <c r="I68" s="44">
        <f t="shared" si="23"/>
        <v>15</v>
      </c>
      <c r="J68" s="66">
        <f t="shared" si="24"/>
        <v>2</v>
      </c>
      <c r="K68" s="46">
        <v>8</v>
      </c>
      <c r="L68" s="70"/>
      <c r="M68" s="25"/>
      <c r="N68" s="48">
        <v>7</v>
      </c>
      <c r="O68" s="59"/>
      <c r="P68" s="50">
        <v>0.19513888888888889</v>
      </c>
      <c r="Q68" s="51"/>
      <c r="R68" s="51"/>
      <c r="S68" s="51">
        <v>0.20208333333333334</v>
      </c>
      <c r="T68" s="52"/>
      <c r="U68" s="75">
        <v>4</v>
      </c>
      <c r="V68" s="55"/>
      <c r="W68" s="55"/>
      <c r="X68" s="55">
        <v>4</v>
      </c>
      <c r="Y68" s="56"/>
    </row>
    <row r="69" spans="1:25" ht="14.4" x14ac:dyDescent="0.3">
      <c r="A69" s="66">
        <v>8</v>
      </c>
      <c r="B69" s="37" t="s">
        <v>98</v>
      </c>
      <c r="C69" s="68" t="s">
        <v>108</v>
      </c>
      <c r="D69" s="152">
        <v>2017</v>
      </c>
      <c r="E69" s="69">
        <f t="shared" si="20"/>
        <v>9</v>
      </c>
      <c r="F69" s="151" t="s">
        <v>35</v>
      </c>
      <c r="G69" s="42">
        <f t="shared" si="21"/>
        <v>0.19027777777777777</v>
      </c>
      <c r="H69" s="43">
        <f t="shared" si="22"/>
        <v>13</v>
      </c>
      <c r="I69" s="44">
        <f t="shared" si="23"/>
        <v>13</v>
      </c>
      <c r="J69" s="66">
        <f t="shared" si="24"/>
        <v>2</v>
      </c>
      <c r="K69" s="63">
        <v>6</v>
      </c>
      <c r="L69" s="64"/>
      <c r="M69" s="71">
        <v>7</v>
      </c>
      <c r="N69" s="64"/>
      <c r="O69" s="49"/>
      <c r="P69" s="50">
        <v>0.21319444444444444</v>
      </c>
      <c r="Q69" s="51"/>
      <c r="R69" s="51">
        <v>0.19027777777777777</v>
      </c>
      <c r="S69" s="51"/>
      <c r="T69" s="52"/>
      <c r="U69" s="60">
        <v>6</v>
      </c>
      <c r="V69" s="55"/>
      <c r="W69" s="55">
        <v>5</v>
      </c>
      <c r="X69" s="55"/>
      <c r="Y69" s="56"/>
    </row>
    <row r="70" spans="1:25" ht="14.4" x14ac:dyDescent="0.3">
      <c r="A70" s="66">
        <v>9</v>
      </c>
      <c r="B70" s="37" t="s">
        <v>98</v>
      </c>
      <c r="C70" s="38" t="s">
        <v>109</v>
      </c>
      <c r="D70" s="120">
        <v>2017</v>
      </c>
      <c r="E70" s="40"/>
      <c r="F70" s="57" t="s">
        <v>37</v>
      </c>
      <c r="G70" s="42">
        <f t="shared" si="21"/>
        <v>0.21805555555555556</v>
      </c>
      <c r="H70" s="43">
        <f t="shared" si="22"/>
        <v>12</v>
      </c>
      <c r="I70" s="44">
        <f t="shared" si="23"/>
        <v>12</v>
      </c>
      <c r="J70" s="66">
        <f t="shared" si="24"/>
        <v>2</v>
      </c>
      <c r="K70" s="63"/>
      <c r="L70" s="25">
        <v>6</v>
      </c>
      <c r="M70" s="25"/>
      <c r="N70" s="48">
        <v>6</v>
      </c>
      <c r="O70" s="59"/>
      <c r="P70" s="147"/>
      <c r="Q70" s="51">
        <v>0.21805555555555556</v>
      </c>
      <c r="R70" s="51"/>
      <c r="S70" s="51">
        <v>0.22569444444444445</v>
      </c>
      <c r="T70" s="52"/>
      <c r="U70" s="60"/>
      <c r="V70" s="55">
        <v>6</v>
      </c>
      <c r="W70" s="55"/>
      <c r="X70" s="55">
        <v>6</v>
      </c>
      <c r="Y70" s="56"/>
    </row>
    <row r="71" spans="1:25" ht="15" thickBot="1" x14ac:dyDescent="0.35">
      <c r="A71" s="131">
        <v>9</v>
      </c>
      <c r="B71" s="132"/>
      <c r="C71" s="133"/>
      <c r="D71" s="134"/>
      <c r="E71" s="134"/>
      <c r="F71" s="135"/>
      <c r="G71" s="136"/>
      <c r="H71" s="137"/>
      <c r="I71" s="136"/>
      <c r="J71" s="138"/>
      <c r="K71" s="139">
        <f t="shared" ref="K71:Q71" si="25">COUNTIF(K62:K70,"&gt;-1")</f>
        <v>7</v>
      </c>
      <c r="L71" s="154">
        <f t="shared" si="25"/>
        <v>6</v>
      </c>
      <c r="M71" s="154">
        <f t="shared" si="25"/>
        <v>6</v>
      </c>
      <c r="N71" s="154">
        <f t="shared" si="25"/>
        <v>6</v>
      </c>
      <c r="O71" s="155">
        <f t="shared" si="25"/>
        <v>0</v>
      </c>
      <c r="P71" s="140">
        <f t="shared" si="25"/>
        <v>7</v>
      </c>
      <c r="Q71" s="140">
        <f t="shared" si="25"/>
        <v>6</v>
      </c>
      <c r="R71" s="156">
        <f>COUNTIF(R62:R70,"&gt;-1")</f>
        <v>6</v>
      </c>
      <c r="S71" s="142">
        <f>COUNTIF(S62:S70,"&gt;-1")</f>
        <v>6</v>
      </c>
      <c r="T71" s="143">
        <f>COUNTIF(T62:T70,"&gt;-1")</f>
        <v>0</v>
      </c>
      <c r="U71" s="144"/>
      <c r="V71" s="145"/>
      <c r="W71" s="145"/>
      <c r="X71" s="145"/>
      <c r="Y71" s="146"/>
    </row>
    <row r="72" spans="1:25" ht="15" thickBot="1" x14ac:dyDescent="0.35">
      <c r="A72" s="1"/>
      <c r="B72" s="2" t="s">
        <v>110</v>
      </c>
      <c r="C72" s="3" t="s">
        <v>111</v>
      </c>
      <c r="D72" s="259" t="s">
        <v>112</v>
      </c>
      <c r="E72" s="259"/>
      <c r="F72" s="5" t="s">
        <v>113</v>
      </c>
      <c r="G72" s="260" t="s">
        <v>100</v>
      </c>
      <c r="H72" s="260"/>
      <c r="I72" s="6" t="s">
        <v>5</v>
      </c>
      <c r="J72" s="7" t="s">
        <v>5</v>
      </c>
      <c r="K72" s="8" t="s">
        <v>6</v>
      </c>
      <c r="L72" s="9"/>
      <c r="M72" s="9"/>
      <c r="N72" s="9"/>
      <c r="O72" s="10"/>
      <c r="P72" s="261" t="s">
        <v>7</v>
      </c>
      <c r="Q72" s="262"/>
      <c r="R72" s="262"/>
      <c r="S72" s="262"/>
      <c r="T72" s="263"/>
      <c r="U72" s="11" t="s">
        <v>8</v>
      </c>
      <c r="V72" s="12"/>
      <c r="W72" s="13"/>
      <c r="X72" s="13"/>
      <c r="Y72" s="14"/>
    </row>
    <row r="73" spans="1:25" ht="14.4" x14ac:dyDescent="0.3">
      <c r="A73" s="15" t="s">
        <v>9</v>
      </c>
      <c r="B73" s="16" t="s">
        <v>10</v>
      </c>
      <c r="C73" s="17" t="s">
        <v>11</v>
      </c>
      <c r="D73" s="18" t="s">
        <v>12</v>
      </c>
      <c r="E73" s="18" t="s">
        <v>13</v>
      </c>
      <c r="F73" s="19" t="s">
        <v>14</v>
      </c>
      <c r="G73" s="20" t="s">
        <v>15</v>
      </c>
      <c r="H73" s="21" t="s">
        <v>16</v>
      </c>
      <c r="I73" s="20" t="s">
        <v>17</v>
      </c>
      <c r="J73" s="22" t="s">
        <v>18</v>
      </c>
      <c r="K73" s="23" t="s">
        <v>19</v>
      </c>
      <c r="L73" s="24" t="s">
        <v>20</v>
      </c>
      <c r="M73" s="25" t="s">
        <v>21</v>
      </c>
      <c r="N73" s="25" t="s">
        <v>22</v>
      </c>
      <c r="O73" s="26" t="s">
        <v>23</v>
      </c>
      <c r="P73" s="27" t="s">
        <v>24</v>
      </c>
      <c r="Q73" s="28" t="s">
        <v>25</v>
      </c>
      <c r="R73" s="29" t="s">
        <v>26</v>
      </c>
      <c r="S73" s="30" t="s">
        <v>27</v>
      </c>
      <c r="T73" s="31" t="s">
        <v>28</v>
      </c>
      <c r="U73" s="111" t="s">
        <v>29</v>
      </c>
      <c r="V73" s="112" t="s">
        <v>30</v>
      </c>
      <c r="W73" s="55" t="s">
        <v>31</v>
      </c>
      <c r="X73" s="55" t="s">
        <v>32</v>
      </c>
      <c r="Y73" s="56" t="s">
        <v>33</v>
      </c>
    </row>
    <row r="74" spans="1:25" ht="14.4" x14ac:dyDescent="0.3">
      <c r="A74" s="36">
        <v>1</v>
      </c>
      <c r="B74" s="37" t="s">
        <v>110</v>
      </c>
      <c r="C74" s="157" t="s">
        <v>114</v>
      </c>
      <c r="D74" s="152">
        <v>2014</v>
      </c>
      <c r="E74" s="40">
        <f>SUM(2026-D74)</f>
        <v>12</v>
      </c>
      <c r="F74" s="151" t="s">
        <v>35</v>
      </c>
      <c r="G74" s="42">
        <f t="shared" ref="G74:G86" si="26">MIN(P74:T74)</f>
        <v>0.15833333333333333</v>
      </c>
      <c r="H74" s="43">
        <f t="shared" ref="H74:H86" si="27">SUM(K74:O74)</f>
        <v>51</v>
      </c>
      <c r="I74" s="44">
        <f t="shared" ref="I74:I86" si="28">IF(COUNTIF(K74:O74,"&gt;=0")&lt;4,SUM(K74:O74),SUM(LARGE(K74:O74,1),LARGE(K74:O74,2),LARGE(K74:O74,3),LARGE(K74:O74,4)))</f>
        <v>51</v>
      </c>
      <c r="J74" s="58">
        <f t="shared" ref="J74:J86" si="29">COUNTIF(K74:O74,"&gt;0")</f>
        <v>4</v>
      </c>
      <c r="K74" s="46">
        <v>12</v>
      </c>
      <c r="L74" s="48">
        <v>15</v>
      </c>
      <c r="M74" s="48">
        <v>12</v>
      </c>
      <c r="N74" s="48">
        <v>12</v>
      </c>
      <c r="O74" s="49"/>
      <c r="P74" s="50">
        <v>0.15833333333333333</v>
      </c>
      <c r="Q74" s="51">
        <v>0.16111111111111112</v>
      </c>
      <c r="R74" s="51">
        <v>0.16111111111111112</v>
      </c>
      <c r="S74" s="51">
        <v>0.15833333333333333</v>
      </c>
      <c r="T74" s="52"/>
      <c r="U74" s="75">
        <v>2</v>
      </c>
      <c r="V74" s="54">
        <v>1</v>
      </c>
      <c r="W74" s="62">
        <v>2</v>
      </c>
      <c r="X74" s="55">
        <v>2</v>
      </c>
      <c r="Y74" s="56"/>
    </row>
    <row r="75" spans="1:25" ht="14.4" x14ac:dyDescent="0.3">
      <c r="A75" s="36">
        <v>2</v>
      </c>
      <c r="B75" s="37" t="s">
        <v>110</v>
      </c>
      <c r="C75" s="114" t="s">
        <v>115</v>
      </c>
      <c r="D75" s="115">
        <v>2015</v>
      </c>
      <c r="E75" s="40">
        <f>SUM(2025-D75)</f>
        <v>10</v>
      </c>
      <c r="F75" s="73" t="s">
        <v>44</v>
      </c>
      <c r="G75" s="42">
        <f t="shared" si="26"/>
        <v>0.15763888888888888</v>
      </c>
      <c r="H75" s="43">
        <f t="shared" si="27"/>
        <v>40</v>
      </c>
      <c r="I75" s="44">
        <f t="shared" si="28"/>
        <v>40</v>
      </c>
      <c r="J75" s="45">
        <f t="shared" si="29"/>
        <v>3</v>
      </c>
      <c r="K75" s="46">
        <v>10</v>
      </c>
      <c r="L75" s="70"/>
      <c r="M75" s="48">
        <v>15</v>
      </c>
      <c r="N75" s="48">
        <v>15</v>
      </c>
      <c r="O75" s="59"/>
      <c r="P75" s="50">
        <v>0.15972222222222221</v>
      </c>
      <c r="Q75" s="51"/>
      <c r="R75" s="51">
        <v>0.15833333333333333</v>
      </c>
      <c r="S75" s="51">
        <v>0.15763888888888888</v>
      </c>
      <c r="T75" s="52"/>
      <c r="U75" s="75">
        <v>3</v>
      </c>
      <c r="V75" s="55"/>
      <c r="W75" s="54">
        <v>1</v>
      </c>
      <c r="X75" s="55">
        <v>1</v>
      </c>
      <c r="Y75" s="56"/>
    </row>
    <row r="76" spans="1:25" ht="14.4" x14ac:dyDescent="0.3">
      <c r="A76" s="36">
        <v>3</v>
      </c>
      <c r="B76" s="37" t="s">
        <v>110</v>
      </c>
      <c r="C76" s="68" t="s">
        <v>116</v>
      </c>
      <c r="D76" s="152">
        <v>2014</v>
      </c>
      <c r="E76" s="40">
        <f>SUM(2026-D76)</f>
        <v>12</v>
      </c>
      <c r="F76" s="151" t="s">
        <v>35</v>
      </c>
      <c r="G76" s="42">
        <f t="shared" si="26"/>
        <v>0.16250000000000001</v>
      </c>
      <c r="H76" s="43">
        <f t="shared" si="27"/>
        <v>38</v>
      </c>
      <c r="I76" s="44">
        <f t="shared" si="28"/>
        <v>38</v>
      </c>
      <c r="J76" s="58">
        <f t="shared" si="29"/>
        <v>4</v>
      </c>
      <c r="K76" s="63">
        <v>6</v>
      </c>
      <c r="L76" s="48">
        <v>12</v>
      </c>
      <c r="M76" s="47">
        <v>10</v>
      </c>
      <c r="N76" s="47">
        <v>10</v>
      </c>
      <c r="O76" s="26"/>
      <c r="P76" s="50">
        <v>0.1701388888888889</v>
      </c>
      <c r="Q76" s="51">
        <v>0.16666666666666666</v>
      </c>
      <c r="R76" s="51">
        <v>0.16805555555555557</v>
      </c>
      <c r="S76" s="51">
        <v>0.16250000000000001</v>
      </c>
      <c r="T76" s="52"/>
      <c r="U76" s="60">
        <v>6</v>
      </c>
      <c r="V76" s="61">
        <v>2</v>
      </c>
      <c r="W76" s="62">
        <v>3</v>
      </c>
      <c r="X76" s="55">
        <v>3</v>
      </c>
      <c r="Y76" s="56"/>
    </row>
    <row r="77" spans="1:25" ht="14.4" x14ac:dyDescent="0.3">
      <c r="A77" s="65">
        <v>4</v>
      </c>
      <c r="B77" s="37" t="s">
        <v>110</v>
      </c>
      <c r="C77" s="157" t="s">
        <v>117</v>
      </c>
      <c r="D77" s="152">
        <v>2014</v>
      </c>
      <c r="E77" s="40">
        <f>SUM(2026-D77)</f>
        <v>12</v>
      </c>
      <c r="F77" s="151" t="s">
        <v>35</v>
      </c>
      <c r="G77" s="42">
        <f t="shared" si="26"/>
        <v>0.16250000000000001</v>
      </c>
      <c r="H77" s="43">
        <f t="shared" si="27"/>
        <v>33</v>
      </c>
      <c r="I77" s="44">
        <f t="shared" si="28"/>
        <v>33</v>
      </c>
      <c r="J77" s="58">
        <f t="shared" si="29"/>
        <v>4</v>
      </c>
      <c r="K77" s="63">
        <v>7</v>
      </c>
      <c r="L77" s="47">
        <v>10</v>
      </c>
      <c r="M77" s="47">
        <v>8</v>
      </c>
      <c r="N77" s="47">
        <v>8</v>
      </c>
      <c r="O77" s="59"/>
      <c r="P77" s="50">
        <v>0.16250000000000001</v>
      </c>
      <c r="Q77" s="51">
        <v>0.16944444444444445</v>
      </c>
      <c r="R77" s="51">
        <v>0.1701388888888889</v>
      </c>
      <c r="S77" s="51">
        <v>0.16388888888888889</v>
      </c>
      <c r="T77" s="52"/>
      <c r="U77" s="60">
        <v>5</v>
      </c>
      <c r="V77" s="61">
        <v>3</v>
      </c>
      <c r="W77" s="62">
        <v>4</v>
      </c>
      <c r="X77" s="55">
        <v>4</v>
      </c>
      <c r="Y77" s="56"/>
    </row>
    <row r="78" spans="1:25" ht="14.4" x14ac:dyDescent="0.3">
      <c r="A78" s="65">
        <v>5</v>
      </c>
      <c r="B78" s="37" t="s">
        <v>110</v>
      </c>
      <c r="C78" s="74" t="s">
        <v>118</v>
      </c>
      <c r="D78" s="40">
        <v>2015</v>
      </c>
      <c r="E78" s="40">
        <f t="shared" ref="E78:E85" si="30">SUM(2025-D78)</f>
        <v>10</v>
      </c>
      <c r="F78" s="158" t="s">
        <v>37</v>
      </c>
      <c r="G78" s="42">
        <f t="shared" si="26"/>
        <v>0.18402777777777779</v>
      </c>
      <c r="H78" s="43">
        <f t="shared" si="27"/>
        <v>16</v>
      </c>
      <c r="I78" s="44">
        <f t="shared" si="28"/>
        <v>16</v>
      </c>
      <c r="J78" s="45">
        <f t="shared" si="29"/>
        <v>3</v>
      </c>
      <c r="K78" s="159">
        <v>2</v>
      </c>
      <c r="L78" s="25">
        <v>7</v>
      </c>
      <c r="M78" s="64">
        <v>7</v>
      </c>
      <c r="N78" s="64"/>
      <c r="O78" s="59"/>
      <c r="P78" s="50">
        <v>0.18611111111111112</v>
      </c>
      <c r="Q78" s="51">
        <v>0.19375000000000001</v>
      </c>
      <c r="R78" s="51">
        <v>0.18402777777777779</v>
      </c>
      <c r="S78" s="51"/>
      <c r="T78" s="52"/>
      <c r="U78" s="60">
        <v>10</v>
      </c>
      <c r="V78" s="55">
        <v>5</v>
      </c>
      <c r="W78" s="55">
        <v>5</v>
      </c>
      <c r="X78" s="55"/>
      <c r="Y78" s="56"/>
    </row>
    <row r="79" spans="1:25" ht="14.4" x14ac:dyDescent="0.3">
      <c r="A79" s="65">
        <v>6</v>
      </c>
      <c r="B79" s="37" t="s">
        <v>110</v>
      </c>
      <c r="C79" s="38" t="s">
        <v>119</v>
      </c>
      <c r="D79" s="120">
        <v>2014</v>
      </c>
      <c r="E79" s="40">
        <f t="shared" si="30"/>
        <v>11</v>
      </c>
      <c r="F79" s="73" t="s">
        <v>44</v>
      </c>
      <c r="G79" s="42">
        <f t="shared" si="26"/>
        <v>0.15</v>
      </c>
      <c r="H79" s="43">
        <f t="shared" si="27"/>
        <v>15</v>
      </c>
      <c r="I79" s="44">
        <f t="shared" si="28"/>
        <v>15</v>
      </c>
      <c r="J79" s="66">
        <f t="shared" si="29"/>
        <v>1</v>
      </c>
      <c r="K79" s="46">
        <v>15</v>
      </c>
      <c r="L79" s="70"/>
      <c r="M79" s="64"/>
      <c r="N79" s="64"/>
      <c r="O79" s="59"/>
      <c r="P79" s="50">
        <v>0.15</v>
      </c>
      <c r="Q79" s="51"/>
      <c r="R79" s="51"/>
      <c r="S79" s="51"/>
      <c r="T79" s="52"/>
      <c r="U79" s="53">
        <v>1</v>
      </c>
      <c r="V79" s="55"/>
      <c r="W79" s="55"/>
      <c r="X79" s="55"/>
      <c r="Y79" s="56"/>
    </row>
    <row r="80" spans="1:25" ht="14.4" x14ac:dyDescent="0.3">
      <c r="A80" s="65">
        <v>7</v>
      </c>
      <c r="B80" s="37" t="s">
        <v>110</v>
      </c>
      <c r="C80" s="38" t="s">
        <v>120</v>
      </c>
      <c r="D80" s="120">
        <v>2015</v>
      </c>
      <c r="E80" s="40">
        <f t="shared" si="30"/>
        <v>10</v>
      </c>
      <c r="F80" s="160" t="s">
        <v>121</v>
      </c>
      <c r="G80" s="42">
        <f t="shared" si="26"/>
        <v>0.19236111111111112</v>
      </c>
      <c r="H80" s="43">
        <f t="shared" si="27"/>
        <v>15</v>
      </c>
      <c r="I80" s="44">
        <f t="shared" si="28"/>
        <v>15</v>
      </c>
      <c r="J80" s="45">
        <f t="shared" si="29"/>
        <v>3</v>
      </c>
      <c r="K80" s="161">
        <v>1</v>
      </c>
      <c r="L80" s="67">
        <v>8</v>
      </c>
      <c r="M80" s="64">
        <v>6</v>
      </c>
      <c r="N80" s="64"/>
      <c r="O80" s="59"/>
      <c r="P80" s="50">
        <v>0.19236111111111112</v>
      </c>
      <c r="Q80" s="51">
        <v>0.19305555555555556</v>
      </c>
      <c r="R80" s="51">
        <v>0.19722222222222222</v>
      </c>
      <c r="S80" s="51"/>
      <c r="T80" s="52"/>
      <c r="U80" s="60">
        <v>11</v>
      </c>
      <c r="V80" s="61">
        <v>4</v>
      </c>
      <c r="W80" s="55">
        <v>6</v>
      </c>
      <c r="X80" s="55"/>
      <c r="Y80" s="56"/>
    </row>
    <row r="81" spans="1:25" ht="14.4" x14ac:dyDescent="0.3">
      <c r="A81" s="65">
        <v>8</v>
      </c>
      <c r="B81" s="37" t="s">
        <v>110</v>
      </c>
      <c r="C81" s="114" t="s">
        <v>122</v>
      </c>
      <c r="D81" s="115">
        <v>2015</v>
      </c>
      <c r="E81" s="40">
        <f t="shared" si="30"/>
        <v>10</v>
      </c>
      <c r="F81" s="73" t="s">
        <v>44</v>
      </c>
      <c r="G81" s="42">
        <f t="shared" si="26"/>
        <v>0.16111111111111112</v>
      </c>
      <c r="H81" s="43">
        <f t="shared" si="27"/>
        <v>8</v>
      </c>
      <c r="I81" s="44">
        <f t="shared" si="28"/>
        <v>8</v>
      </c>
      <c r="J81" s="66">
        <f t="shared" si="29"/>
        <v>1</v>
      </c>
      <c r="K81" s="46">
        <v>8</v>
      </c>
      <c r="L81" s="70"/>
      <c r="M81" s="70"/>
      <c r="N81" s="162"/>
      <c r="O81" s="121"/>
      <c r="P81" s="50">
        <v>0.16111111111111112</v>
      </c>
      <c r="Q81" s="51"/>
      <c r="R81" s="123"/>
      <c r="S81" s="163"/>
      <c r="T81" s="124"/>
      <c r="U81" s="164">
        <v>4</v>
      </c>
      <c r="V81" s="55"/>
      <c r="W81" s="55"/>
      <c r="X81" s="55"/>
      <c r="Y81" s="56"/>
    </row>
    <row r="82" spans="1:25" ht="14.4" x14ac:dyDescent="0.3">
      <c r="A82" s="65">
        <v>9</v>
      </c>
      <c r="B82" s="37" t="s">
        <v>110</v>
      </c>
      <c r="C82" s="38" t="s">
        <v>123</v>
      </c>
      <c r="D82" s="40">
        <v>2015</v>
      </c>
      <c r="E82" s="40">
        <f t="shared" si="30"/>
        <v>10</v>
      </c>
      <c r="F82" s="158" t="s">
        <v>37</v>
      </c>
      <c r="G82" s="42">
        <f t="shared" si="26"/>
        <v>0.19444444444444445</v>
      </c>
      <c r="H82" s="43">
        <f t="shared" si="27"/>
        <v>7</v>
      </c>
      <c r="I82" s="44">
        <f t="shared" si="28"/>
        <v>7</v>
      </c>
      <c r="J82" s="66">
        <f t="shared" si="29"/>
        <v>2</v>
      </c>
      <c r="K82" s="161">
        <v>1</v>
      </c>
      <c r="L82" s="25">
        <v>6</v>
      </c>
      <c r="M82" s="162"/>
      <c r="N82" s="162"/>
      <c r="O82" s="121"/>
      <c r="P82" s="50">
        <v>0.22708333333333333</v>
      </c>
      <c r="Q82" s="122">
        <v>0.19444444444444445</v>
      </c>
      <c r="R82" s="163"/>
      <c r="S82" s="163"/>
      <c r="T82" s="124"/>
      <c r="U82" s="125">
        <v>12</v>
      </c>
      <c r="V82" s="55">
        <v>6</v>
      </c>
      <c r="W82" s="55"/>
      <c r="X82" s="55"/>
      <c r="Y82" s="56"/>
    </row>
    <row r="83" spans="1:25" ht="14.4" x14ac:dyDescent="0.3">
      <c r="A83" s="65">
        <v>10</v>
      </c>
      <c r="B83" s="37" t="s">
        <v>110</v>
      </c>
      <c r="C83" s="38" t="s">
        <v>213</v>
      </c>
      <c r="D83" s="120">
        <v>2015</v>
      </c>
      <c r="E83" s="40">
        <f t="shared" si="30"/>
        <v>10</v>
      </c>
      <c r="F83" s="148" t="s">
        <v>95</v>
      </c>
      <c r="G83" s="42">
        <f t="shared" si="26"/>
        <v>0.20694444444444443</v>
      </c>
      <c r="H83" s="43">
        <f t="shared" si="27"/>
        <v>7</v>
      </c>
      <c r="I83" s="44">
        <f t="shared" si="28"/>
        <v>7</v>
      </c>
      <c r="J83" s="66">
        <f t="shared" si="29"/>
        <v>1</v>
      </c>
      <c r="K83" s="165"/>
      <c r="L83" s="64"/>
      <c r="M83" s="64"/>
      <c r="N83" s="47">
        <v>7</v>
      </c>
      <c r="O83" s="59"/>
      <c r="P83" s="50"/>
      <c r="Q83" s="51"/>
      <c r="R83" s="51"/>
      <c r="S83" s="51">
        <v>0.20694444444444443</v>
      </c>
      <c r="T83" s="52"/>
      <c r="U83" s="60"/>
      <c r="V83" s="55"/>
      <c r="W83" s="55"/>
      <c r="X83" s="55">
        <v>5</v>
      </c>
      <c r="Y83" s="56"/>
    </row>
    <row r="84" spans="1:25" ht="14.4" x14ac:dyDescent="0.3">
      <c r="A84" s="65">
        <v>11</v>
      </c>
      <c r="B84" s="37" t="s">
        <v>110</v>
      </c>
      <c r="C84" s="38" t="s">
        <v>124</v>
      </c>
      <c r="D84" s="120">
        <v>2015</v>
      </c>
      <c r="E84" s="40">
        <f t="shared" si="30"/>
        <v>10</v>
      </c>
      <c r="F84" s="73" t="s">
        <v>44</v>
      </c>
      <c r="G84" s="42">
        <f t="shared" si="26"/>
        <v>0.17152777777777778</v>
      </c>
      <c r="H84" s="43">
        <f t="shared" si="27"/>
        <v>5</v>
      </c>
      <c r="I84" s="44">
        <f t="shared" si="28"/>
        <v>5</v>
      </c>
      <c r="J84" s="66">
        <f t="shared" si="29"/>
        <v>1</v>
      </c>
      <c r="K84" s="63">
        <v>5</v>
      </c>
      <c r="L84" s="70"/>
      <c r="M84" s="70"/>
      <c r="N84" s="25"/>
      <c r="O84" s="59"/>
      <c r="P84" s="50">
        <v>0.17152777777777778</v>
      </c>
      <c r="Q84" s="51"/>
      <c r="R84" s="51"/>
      <c r="S84" s="51"/>
      <c r="T84" s="52"/>
      <c r="U84" s="60">
        <v>7</v>
      </c>
      <c r="V84" s="55"/>
      <c r="W84" s="55"/>
      <c r="X84" s="55"/>
      <c r="Y84" s="56"/>
    </row>
    <row r="85" spans="1:25" ht="14.4" x14ac:dyDescent="0.3">
      <c r="A85" s="65">
        <v>12</v>
      </c>
      <c r="B85" s="37" t="s">
        <v>110</v>
      </c>
      <c r="C85" s="38" t="s">
        <v>125</v>
      </c>
      <c r="D85" s="120">
        <v>2015</v>
      </c>
      <c r="E85" s="40">
        <f t="shared" si="30"/>
        <v>10</v>
      </c>
      <c r="F85" s="73" t="s">
        <v>44</v>
      </c>
      <c r="G85" s="42">
        <f t="shared" si="26"/>
        <v>0.18402777777777779</v>
      </c>
      <c r="H85" s="43">
        <f t="shared" si="27"/>
        <v>4</v>
      </c>
      <c r="I85" s="44">
        <f t="shared" si="28"/>
        <v>4</v>
      </c>
      <c r="J85" s="66">
        <f t="shared" si="29"/>
        <v>1</v>
      </c>
      <c r="K85" s="165">
        <v>4</v>
      </c>
      <c r="L85" s="64"/>
      <c r="M85" s="64"/>
      <c r="N85" s="64"/>
      <c r="O85" s="59"/>
      <c r="P85" s="50">
        <v>0.18402777777777779</v>
      </c>
      <c r="Q85" s="51"/>
      <c r="R85" s="51"/>
      <c r="S85" s="51"/>
      <c r="T85" s="52"/>
      <c r="U85" s="60">
        <v>8</v>
      </c>
      <c r="V85" s="55"/>
      <c r="W85" s="55"/>
      <c r="X85" s="55"/>
      <c r="Y85" s="56"/>
    </row>
    <row r="86" spans="1:25" ht="14.4" x14ac:dyDescent="0.3">
      <c r="A86" s="65">
        <v>13</v>
      </c>
      <c r="B86" s="37" t="s">
        <v>110</v>
      </c>
      <c r="C86" s="38" t="s">
        <v>126</v>
      </c>
      <c r="D86" s="40">
        <v>2015</v>
      </c>
      <c r="E86" s="40">
        <f>SUM(2026-D86)</f>
        <v>11</v>
      </c>
      <c r="F86" s="151" t="s">
        <v>35</v>
      </c>
      <c r="G86" s="42">
        <f t="shared" si="26"/>
        <v>0.18611111111111112</v>
      </c>
      <c r="H86" s="43">
        <f t="shared" si="27"/>
        <v>3</v>
      </c>
      <c r="I86" s="44">
        <f t="shared" si="28"/>
        <v>3</v>
      </c>
      <c r="J86" s="66">
        <f t="shared" si="29"/>
        <v>1</v>
      </c>
      <c r="K86" s="150">
        <v>3</v>
      </c>
      <c r="L86" s="25"/>
      <c r="M86" s="25"/>
      <c r="N86" s="64"/>
      <c r="O86" s="59"/>
      <c r="P86" s="50">
        <v>0.18611111111111112</v>
      </c>
      <c r="Q86" s="51"/>
      <c r="R86" s="51"/>
      <c r="S86" s="51"/>
      <c r="T86" s="52"/>
      <c r="U86" s="60">
        <v>9</v>
      </c>
      <c r="V86" s="55"/>
      <c r="W86" s="55"/>
      <c r="X86" s="55"/>
      <c r="Y86" s="56"/>
    </row>
    <row r="87" spans="1:25" ht="15" thickBot="1" x14ac:dyDescent="0.35">
      <c r="A87" s="80">
        <v>13</v>
      </c>
      <c r="B87" s="81"/>
      <c r="C87" s="82"/>
      <c r="D87" s="83"/>
      <c r="E87" s="83"/>
      <c r="F87" s="84"/>
      <c r="G87" s="85"/>
      <c r="H87" s="86"/>
      <c r="I87" s="85"/>
      <c r="J87" s="166" t="s">
        <v>57</v>
      </c>
      <c r="K87" s="149">
        <f t="shared" ref="K87:T87" si="31">COUNTIF(K74:K86,"&gt;-1")</f>
        <v>12</v>
      </c>
      <c r="L87" s="90">
        <f t="shared" si="31"/>
        <v>6</v>
      </c>
      <c r="M87" s="90">
        <f t="shared" si="31"/>
        <v>6</v>
      </c>
      <c r="N87" s="90">
        <f t="shared" si="31"/>
        <v>5</v>
      </c>
      <c r="O87" s="91">
        <f t="shared" si="31"/>
        <v>0</v>
      </c>
      <c r="P87" s="92">
        <f t="shared" si="31"/>
        <v>12</v>
      </c>
      <c r="Q87" s="93">
        <f t="shared" si="31"/>
        <v>6</v>
      </c>
      <c r="R87" s="94">
        <f t="shared" si="31"/>
        <v>6</v>
      </c>
      <c r="S87" s="95">
        <f t="shared" si="31"/>
        <v>5</v>
      </c>
      <c r="T87" s="96">
        <f t="shared" si="31"/>
        <v>0</v>
      </c>
      <c r="U87" s="97"/>
      <c r="V87" s="98"/>
      <c r="W87" s="98"/>
      <c r="X87" s="98"/>
      <c r="Y87" s="99"/>
    </row>
    <row r="88" spans="1:25" ht="15" thickBot="1" x14ac:dyDescent="0.35">
      <c r="A88" s="1"/>
      <c r="B88" s="2" t="s">
        <v>127</v>
      </c>
      <c r="C88" s="3" t="s">
        <v>128</v>
      </c>
      <c r="D88" s="259" t="s">
        <v>112</v>
      </c>
      <c r="E88" s="259"/>
      <c r="F88" s="5" t="s">
        <v>113</v>
      </c>
      <c r="G88" s="260" t="s">
        <v>129</v>
      </c>
      <c r="H88" s="260"/>
      <c r="I88" s="6" t="s">
        <v>5</v>
      </c>
      <c r="J88" s="7" t="s">
        <v>5</v>
      </c>
      <c r="K88" s="8" t="s">
        <v>6</v>
      </c>
      <c r="L88" s="9"/>
      <c r="M88" s="9"/>
      <c r="N88" s="9"/>
      <c r="O88" s="10"/>
      <c r="P88" s="261" t="s">
        <v>7</v>
      </c>
      <c r="Q88" s="262"/>
      <c r="R88" s="262"/>
      <c r="S88" s="262"/>
      <c r="T88" s="263"/>
      <c r="U88" s="11" t="s">
        <v>8</v>
      </c>
      <c r="V88" s="12"/>
      <c r="W88" s="13"/>
      <c r="X88" s="13"/>
      <c r="Y88" s="14"/>
    </row>
    <row r="89" spans="1:25" ht="14.4" x14ac:dyDescent="0.3">
      <c r="A89" s="15" t="s">
        <v>9</v>
      </c>
      <c r="B89" s="16" t="s">
        <v>10</v>
      </c>
      <c r="C89" s="17" t="s">
        <v>11</v>
      </c>
      <c r="D89" s="18" t="s">
        <v>12</v>
      </c>
      <c r="E89" s="18" t="s">
        <v>13</v>
      </c>
      <c r="F89" s="19" t="s">
        <v>14</v>
      </c>
      <c r="G89" s="20" t="s">
        <v>15</v>
      </c>
      <c r="H89" s="21" t="s">
        <v>16</v>
      </c>
      <c r="I89" s="20" t="s">
        <v>17</v>
      </c>
      <c r="J89" s="22" t="s">
        <v>18</v>
      </c>
      <c r="K89" s="23" t="s">
        <v>19</v>
      </c>
      <c r="L89" s="24" t="s">
        <v>20</v>
      </c>
      <c r="M89" s="25" t="s">
        <v>21</v>
      </c>
      <c r="N89" s="25" t="s">
        <v>22</v>
      </c>
      <c r="O89" s="26" t="s">
        <v>23</v>
      </c>
      <c r="P89" s="27" t="s">
        <v>24</v>
      </c>
      <c r="Q89" s="28" t="s">
        <v>25</v>
      </c>
      <c r="R89" s="29" t="s">
        <v>26</v>
      </c>
      <c r="S89" s="30" t="s">
        <v>27</v>
      </c>
      <c r="T89" s="31" t="s">
        <v>28</v>
      </c>
      <c r="U89" s="111" t="s">
        <v>29</v>
      </c>
      <c r="V89" s="112" t="s">
        <v>30</v>
      </c>
      <c r="W89" s="55" t="s">
        <v>31</v>
      </c>
      <c r="X89" s="55" t="s">
        <v>32</v>
      </c>
      <c r="Y89" s="56" t="s">
        <v>33</v>
      </c>
    </row>
    <row r="90" spans="1:25" ht="14.4" x14ac:dyDescent="0.3">
      <c r="A90" s="36">
        <v>1</v>
      </c>
      <c r="B90" s="37" t="s">
        <v>127</v>
      </c>
      <c r="C90" s="157" t="s">
        <v>130</v>
      </c>
      <c r="D90" s="152">
        <v>2015</v>
      </c>
      <c r="E90" s="69">
        <f t="shared" ref="E90:E110" si="32">SUM(2026-D90)</f>
        <v>11</v>
      </c>
      <c r="F90" s="151" t="s">
        <v>35</v>
      </c>
      <c r="G90" s="42">
        <f t="shared" ref="G90:G110" si="33">MIN(P90:T90)</f>
        <v>0.20694444444444443</v>
      </c>
      <c r="H90" s="43">
        <f t="shared" ref="H90:H110" si="34">SUM(K90:O90)</f>
        <v>60</v>
      </c>
      <c r="I90" s="44">
        <f t="shared" ref="I90:I110" si="35">IF(COUNTIF(K90:O90,"&gt;=0")&lt;4,SUM(K90:O90),SUM(LARGE(K90:O90,1),LARGE(K90:O90,2),LARGE(K90:O90,3),LARGE(K90:O90,4)))</f>
        <v>60</v>
      </c>
      <c r="J90" s="58">
        <f t="shared" ref="J90:J110" si="36">COUNTIF(K90:O90,"&gt;0")</f>
        <v>4</v>
      </c>
      <c r="K90" s="167">
        <v>15</v>
      </c>
      <c r="L90" s="47">
        <v>15</v>
      </c>
      <c r="M90" s="47">
        <v>15</v>
      </c>
      <c r="N90" s="48">
        <v>15</v>
      </c>
      <c r="O90" s="59"/>
      <c r="P90" s="50">
        <v>0.21388888888888888</v>
      </c>
      <c r="Q90" s="51">
        <v>0.21458333333333332</v>
      </c>
      <c r="R90" s="51">
        <v>0.20694444444444443</v>
      </c>
      <c r="S90" s="51">
        <v>0.21041666666666667</v>
      </c>
      <c r="T90" s="52"/>
      <c r="U90" s="53">
        <v>1</v>
      </c>
      <c r="V90" s="54">
        <v>1</v>
      </c>
      <c r="W90" s="54">
        <v>1</v>
      </c>
      <c r="X90" s="55">
        <v>1</v>
      </c>
      <c r="Y90" s="56"/>
    </row>
    <row r="91" spans="1:25" ht="14.4" x14ac:dyDescent="0.3">
      <c r="A91" s="36">
        <v>2</v>
      </c>
      <c r="B91" s="37" t="s">
        <v>127</v>
      </c>
      <c r="C91" s="157" t="s">
        <v>131</v>
      </c>
      <c r="D91" s="152">
        <v>2014</v>
      </c>
      <c r="E91" s="69">
        <f t="shared" si="32"/>
        <v>12</v>
      </c>
      <c r="F91" s="151" t="s">
        <v>35</v>
      </c>
      <c r="G91" s="42">
        <f t="shared" si="33"/>
        <v>0.21249999999999999</v>
      </c>
      <c r="H91" s="43">
        <f t="shared" si="34"/>
        <v>44</v>
      </c>
      <c r="I91" s="44">
        <f t="shared" si="35"/>
        <v>44</v>
      </c>
      <c r="J91" s="58">
        <f t="shared" si="36"/>
        <v>4</v>
      </c>
      <c r="K91" s="167">
        <v>10</v>
      </c>
      <c r="L91" s="47">
        <v>12</v>
      </c>
      <c r="M91" s="47">
        <v>12</v>
      </c>
      <c r="N91" s="48">
        <v>10</v>
      </c>
      <c r="O91" s="59"/>
      <c r="P91" s="50">
        <v>0.21805555555555556</v>
      </c>
      <c r="Q91" s="51">
        <v>0.21597222222222223</v>
      </c>
      <c r="R91" s="51">
        <v>0.21249999999999999</v>
      </c>
      <c r="S91" s="51">
        <v>0.21458333333333332</v>
      </c>
      <c r="T91" s="52"/>
      <c r="U91" s="75">
        <v>3</v>
      </c>
      <c r="V91" s="61">
        <v>2</v>
      </c>
      <c r="W91" s="62">
        <v>2</v>
      </c>
      <c r="X91" s="55">
        <v>3</v>
      </c>
      <c r="Y91" s="56"/>
    </row>
    <row r="92" spans="1:25" ht="14.4" x14ac:dyDescent="0.3">
      <c r="A92" s="36">
        <v>3</v>
      </c>
      <c r="B92" s="37" t="s">
        <v>127</v>
      </c>
      <c r="C92" s="157" t="s">
        <v>132</v>
      </c>
      <c r="D92" s="152">
        <v>2014</v>
      </c>
      <c r="E92" s="69">
        <f t="shared" si="32"/>
        <v>12</v>
      </c>
      <c r="F92" s="151" t="s">
        <v>35</v>
      </c>
      <c r="G92" s="42">
        <f t="shared" si="33"/>
        <v>0.21249999999999999</v>
      </c>
      <c r="H92" s="43">
        <f t="shared" si="34"/>
        <v>40</v>
      </c>
      <c r="I92" s="44">
        <f t="shared" si="35"/>
        <v>40</v>
      </c>
      <c r="J92" s="58">
        <f t="shared" si="36"/>
        <v>4</v>
      </c>
      <c r="K92" s="168">
        <v>8</v>
      </c>
      <c r="L92" s="47">
        <v>10</v>
      </c>
      <c r="M92" s="47">
        <v>10</v>
      </c>
      <c r="N92" s="48">
        <v>12</v>
      </c>
      <c r="O92" s="121"/>
      <c r="P92" s="50">
        <v>0.22222222222222221</v>
      </c>
      <c r="Q92" s="51">
        <v>0.22222222222222221</v>
      </c>
      <c r="R92" s="51">
        <v>0.22083333333333333</v>
      </c>
      <c r="S92" s="51">
        <v>0.21249999999999999</v>
      </c>
      <c r="T92" s="52"/>
      <c r="U92" s="75">
        <v>4</v>
      </c>
      <c r="V92" s="61">
        <v>3</v>
      </c>
      <c r="W92" s="62">
        <v>4</v>
      </c>
      <c r="X92" s="55">
        <v>2</v>
      </c>
      <c r="Y92" s="56"/>
    </row>
    <row r="93" spans="1:25" ht="14.4" x14ac:dyDescent="0.3">
      <c r="A93" s="65">
        <v>4</v>
      </c>
      <c r="B93" s="37" t="s">
        <v>127</v>
      </c>
      <c r="C93" s="157" t="s">
        <v>133</v>
      </c>
      <c r="D93" s="152">
        <v>2015</v>
      </c>
      <c r="E93" s="69">
        <f t="shared" si="32"/>
        <v>11</v>
      </c>
      <c r="F93" s="151" t="s">
        <v>35</v>
      </c>
      <c r="G93" s="42">
        <f t="shared" si="33"/>
        <v>0.21527777777777779</v>
      </c>
      <c r="H93" s="43">
        <f t="shared" si="34"/>
        <v>28</v>
      </c>
      <c r="I93" s="44">
        <f t="shared" si="35"/>
        <v>28</v>
      </c>
      <c r="J93" s="45">
        <f t="shared" si="36"/>
        <v>3</v>
      </c>
      <c r="K93" s="168">
        <v>12</v>
      </c>
      <c r="L93" s="47">
        <v>8</v>
      </c>
      <c r="M93" s="47">
        <v>8</v>
      </c>
      <c r="N93" s="64"/>
      <c r="O93" s="49"/>
      <c r="P93" s="50">
        <v>0.21527777777777779</v>
      </c>
      <c r="Q93" s="51">
        <v>0.22569444444444445</v>
      </c>
      <c r="R93" s="51">
        <v>0.22500000000000001</v>
      </c>
      <c r="S93" s="51"/>
      <c r="T93" s="52"/>
      <c r="U93" s="75">
        <v>2</v>
      </c>
      <c r="V93" s="61">
        <v>4</v>
      </c>
      <c r="W93" s="62">
        <v>3</v>
      </c>
      <c r="X93" s="55"/>
      <c r="Y93" s="56"/>
    </row>
    <row r="94" spans="1:25" ht="14.4" x14ac:dyDescent="0.3">
      <c r="A94" s="65">
        <v>5</v>
      </c>
      <c r="B94" s="37" t="s">
        <v>127</v>
      </c>
      <c r="C94" s="68" t="s">
        <v>134</v>
      </c>
      <c r="D94" s="69">
        <v>2014</v>
      </c>
      <c r="E94" s="69">
        <f t="shared" si="32"/>
        <v>12</v>
      </c>
      <c r="F94" s="151" t="s">
        <v>35</v>
      </c>
      <c r="G94" s="42">
        <f t="shared" si="33"/>
        <v>0.22638888888888889</v>
      </c>
      <c r="H94" s="43">
        <f t="shared" si="34"/>
        <v>20</v>
      </c>
      <c r="I94" s="44">
        <f t="shared" si="35"/>
        <v>20</v>
      </c>
      <c r="J94" s="45">
        <f t="shared" si="36"/>
        <v>3</v>
      </c>
      <c r="K94" s="161"/>
      <c r="L94" s="64">
        <v>7</v>
      </c>
      <c r="M94" s="64">
        <v>7</v>
      </c>
      <c r="N94" s="48">
        <v>6</v>
      </c>
      <c r="O94" s="59"/>
      <c r="P94" s="50"/>
      <c r="Q94" s="51">
        <v>0.23402777777777778</v>
      </c>
      <c r="R94" s="51">
        <v>0.22638888888888889</v>
      </c>
      <c r="S94" s="51">
        <v>0.2298611111111111</v>
      </c>
      <c r="T94" s="52"/>
      <c r="U94" s="60"/>
      <c r="V94" s="55">
        <v>5</v>
      </c>
      <c r="W94" s="55">
        <v>5</v>
      </c>
      <c r="X94" s="55">
        <v>6</v>
      </c>
      <c r="Y94" s="56"/>
    </row>
    <row r="95" spans="1:25" ht="14.4" x14ac:dyDescent="0.3">
      <c r="A95" s="65">
        <v>6</v>
      </c>
      <c r="B95" s="37" t="s">
        <v>127</v>
      </c>
      <c r="C95" s="118" t="s">
        <v>135</v>
      </c>
      <c r="D95" s="119">
        <v>2015</v>
      </c>
      <c r="E95" s="69">
        <f t="shared" si="32"/>
        <v>11</v>
      </c>
      <c r="F95" s="151" t="s">
        <v>35</v>
      </c>
      <c r="G95" s="42">
        <f t="shared" si="33"/>
        <v>0.22847222222222222</v>
      </c>
      <c r="H95" s="43">
        <f t="shared" si="34"/>
        <v>20</v>
      </c>
      <c r="I95" s="44">
        <f t="shared" si="35"/>
        <v>20</v>
      </c>
      <c r="J95" s="58">
        <f t="shared" si="36"/>
        <v>4</v>
      </c>
      <c r="K95" s="150">
        <v>3</v>
      </c>
      <c r="L95" s="25">
        <v>5</v>
      </c>
      <c r="M95" s="25">
        <v>5</v>
      </c>
      <c r="N95" s="48">
        <v>7</v>
      </c>
      <c r="O95" s="59"/>
      <c r="P95" s="50">
        <v>0.23680555555555555</v>
      </c>
      <c r="Q95" s="51">
        <v>0.23749999999999999</v>
      </c>
      <c r="R95" s="51">
        <v>0.23333333333333334</v>
      </c>
      <c r="S95" s="51">
        <v>0.22847222222222222</v>
      </c>
      <c r="T95" s="52"/>
      <c r="U95" s="60">
        <v>9</v>
      </c>
      <c r="V95" s="55">
        <v>7</v>
      </c>
      <c r="W95" s="55">
        <v>7</v>
      </c>
      <c r="X95" s="55">
        <v>5</v>
      </c>
      <c r="Y95" s="56"/>
    </row>
    <row r="96" spans="1:25" ht="14.4" x14ac:dyDescent="0.3">
      <c r="A96" s="65">
        <v>7</v>
      </c>
      <c r="B96" s="37" t="s">
        <v>127</v>
      </c>
      <c r="C96" s="169" t="s">
        <v>136</v>
      </c>
      <c r="D96" s="152">
        <v>2015</v>
      </c>
      <c r="E96" s="69">
        <f t="shared" si="32"/>
        <v>11</v>
      </c>
      <c r="F96" s="73" t="s">
        <v>44</v>
      </c>
      <c r="G96" s="42">
        <f t="shared" si="33"/>
        <v>0.22291666666666668</v>
      </c>
      <c r="H96" s="43">
        <f t="shared" si="34"/>
        <v>19</v>
      </c>
      <c r="I96" s="44">
        <f t="shared" si="35"/>
        <v>19</v>
      </c>
      <c r="J96" s="45">
        <f t="shared" si="36"/>
        <v>3</v>
      </c>
      <c r="K96" s="161">
        <v>5</v>
      </c>
      <c r="L96" s="70"/>
      <c r="M96" s="70">
        <v>6</v>
      </c>
      <c r="N96" s="48">
        <v>8</v>
      </c>
      <c r="O96" s="59"/>
      <c r="P96" s="50">
        <v>0.23472222222222222</v>
      </c>
      <c r="Q96" s="51"/>
      <c r="R96" s="51">
        <v>0.23055555555555557</v>
      </c>
      <c r="S96" s="51">
        <v>0.22291666666666668</v>
      </c>
      <c r="T96" s="52"/>
      <c r="U96" s="60">
        <v>7</v>
      </c>
      <c r="V96" s="55"/>
      <c r="W96" s="55">
        <v>8</v>
      </c>
      <c r="X96" s="55">
        <v>4</v>
      </c>
      <c r="Y96" s="56"/>
    </row>
    <row r="97" spans="1:25" ht="14.4" x14ac:dyDescent="0.3">
      <c r="A97" s="65">
        <v>8</v>
      </c>
      <c r="B97" s="37" t="s">
        <v>127</v>
      </c>
      <c r="C97" s="157" t="s">
        <v>137</v>
      </c>
      <c r="D97" s="152">
        <v>2014</v>
      </c>
      <c r="E97" s="69">
        <f t="shared" si="32"/>
        <v>12</v>
      </c>
      <c r="F97" s="151" t="s">
        <v>35</v>
      </c>
      <c r="G97" s="42">
        <f t="shared" si="33"/>
        <v>0.23402777777777778</v>
      </c>
      <c r="H97" s="43">
        <f t="shared" si="34"/>
        <v>14</v>
      </c>
      <c r="I97" s="44">
        <f t="shared" si="35"/>
        <v>14</v>
      </c>
      <c r="J97" s="45">
        <f t="shared" si="36"/>
        <v>3</v>
      </c>
      <c r="K97" s="165">
        <v>4</v>
      </c>
      <c r="L97" s="64">
        <v>6</v>
      </c>
      <c r="M97" s="64">
        <v>4</v>
      </c>
      <c r="N97" s="64"/>
      <c r="O97" s="59"/>
      <c r="P97" s="50">
        <v>0.2361111111111111</v>
      </c>
      <c r="Q97" s="51">
        <v>0.23402777777777778</v>
      </c>
      <c r="R97" s="51">
        <v>0.24374999999999999</v>
      </c>
      <c r="S97" s="51"/>
      <c r="T97" s="52"/>
      <c r="U97" s="60">
        <v>8</v>
      </c>
      <c r="V97" s="55">
        <v>6</v>
      </c>
      <c r="W97" s="55">
        <v>6</v>
      </c>
      <c r="X97" s="55"/>
      <c r="Y97" s="56"/>
    </row>
    <row r="98" spans="1:25" ht="14.4" x14ac:dyDescent="0.3">
      <c r="A98" s="65">
        <v>9</v>
      </c>
      <c r="B98" s="37" t="s">
        <v>127</v>
      </c>
      <c r="C98" s="157" t="s">
        <v>138</v>
      </c>
      <c r="D98" s="152">
        <v>2015</v>
      </c>
      <c r="E98" s="69">
        <f t="shared" si="32"/>
        <v>11</v>
      </c>
      <c r="F98" s="151" t="s">
        <v>35</v>
      </c>
      <c r="G98" s="42">
        <f t="shared" si="33"/>
        <v>0.23541666666666666</v>
      </c>
      <c r="H98" s="43">
        <f t="shared" si="34"/>
        <v>13</v>
      </c>
      <c r="I98" s="44">
        <f t="shared" si="35"/>
        <v>13</v>
      </c>
      <c r="J98" s="58">
        <f t="shared" si="36"/>
        <v>4</v>
      </c>
      <c r="K98" s="159">
        <v>2</v>
      </c>
      <c r="L98" s="25">
        <v>4</v>
      </c>
      <c r="M98" s="64">
        <v>3</v>
      </c>
      <c r="N98" s="48">
        <v>4</v>
      </c>
      <c r="O98" s="59"/>
      <c r="P98" s="50">
        <v>0.23819444444444443</v>
      </c>
      <c r="Q98" s="51">
        <v>0.23749999999999999</v>
      </c>
      <c r="R98" s="51">
        <v>0.2590277777777778</v>
      </c>
      <c r="S98" s="51">
        <v>0.23541666666666666</v>
      </c>
      <c r="T98" s="52"/>
      <c r="U98" s="60">
        <v>10</v>
      </c>
      <c r="V98" s="55">
        <v>8</v>
      </c>
      <c r="W98" s="55">
        <v>9</v>
      </c>
      <c r="X98" s="55">
        <v>8</v>
      </c>
      <c r="Y98" s="56"/>
    </row>
    <row r="99" spans="1:25" ht="14.4" x14ac:dyDescent="0.3">
      <c r="A99" s="65">
        <v>10</v>
      </c>
      <c r="B99" s="37" t="s">
        <v>127</v>
      </c>
      <c r="C99" s="68" t="s">
        <v>139</v>
      </c>
      <c r="D99" s="152">
        <v>2015</v>
      </c>
      <c r="E99" s="69">
        <f t="shared" si="32"/>
        <v>11</v>
      </c>
      <c r="F99" s="158" t="s">
        <v>37</v>
      </c>
      <c r="G99" s="42">
        <f t="shared" si="33"/>
        <v>0.2298611111111111</v>
      </c>
      <c r="H99" s="43">
        <f t="shared" si="34"/>
        <v>9</v>
      </c>
      <c r="I99" s="44">
        <f t="shared" si="35"/>
        <v>9</v>
      </c>
      <c r="J99" s="45">
        <f t="shared" si="36"/>
        <v>3</v>
      </c>
      <c r="K99" s="161">
        <v>1</v>
      </c>
      <c r="L99" s="25">
        <v>3</v>
      </c>
      <c r="M99" s="162"/>
      <c r="N99" s="67">
        <v>5</v>
      </c>
      <c r="O99" s="121"/>
      <c r="P99" s="50">
        <v>0.24513888888888888</v>
      </c>
      <c r="Q99" s="51">
        <v>0.24097222222222223</v>
      </c>
      <c r="R99" s="51"/>
      <c r="S99" s="51">
        <v>0.2298611111111111</v>
      </c>
      <c r="T99" s="52"/>
      <c r="U99" s="60">
        <v>12</v>
      </c>
      <c r="V99" s="55">
        <v>9</v>
      </c>
      <c r="W99" s="55">
        <v>12</v>
      </c>
      <c r="X99" s="55">
        <v>7</v>
      </c>
      <c r="Y99" s="56"/>
    </row>
    <row r="100" spans="1:25" ht="14.4" x14ac:dyDescent="0.3">
      <c r="A100" s="65">
        <v>11</v>
      </c>
      <c r="B100" s="37" t="s">
        <v>127</v>
      </c>
      <c r="C100" s="38" t="s">
        <v>140</v>
      </c>
      <c r="D100" s="39">
        <v>2014</v>
      </c>
      <c r="E100" s="39">
        <f t="shared" si="32"/>
        <v>12</v>
      </c>
      <c r="F100" s="158" t="s">
        <v>37</v>
      </c>
      <c r="G100" s="42">
        <f t="shared" si="33"/>
        <v>0.22847222222222222</v>
      </c>
      <c r="H100" s="43">
        <f t="shared" si="34"/>
        <v>7</v>
      </c>
      <c r="I100" s="44">
        <f t="shared" si="35"/>
        <v>7</v>
      </c>
      <c r="J100" s="66">
        <f t="shared" si="36"/>
        <v>1</v>
      </c>
      <c r="K100" s="150">
        <v>7</v>
      </c>
      <c r="L100" s="70"/>
      <c r="M100" s="70"/>
      <c r="N100" s="25"/>
      <c r="O100" s="59"/>
      <c r="P100" s="50">
        <v>0.22847222222222222</v>
      </c>
      <c r="Q100" s="51"/>
      <c r="R100" s="51"/>
      <c r="S100" s="51"/>
      <c r="T100" s="52"/>
      <c r="U100" s="60">
        <v>5</v>
      </c>
      <c r="V100" s="55"/>
      <c r="W100" s="55">
        <v>10</v>
      </c>
      <c r="X100" s="55"/>
      <c r="Y100" s="56"/>
    </row>
    <row r="101" spans="1:25" ht="14.4" x14ac:dyDescent="0.3">
      <c r="A101" s="65">
        <v>12</v>
      </c>
      <c r="B101" s="37" t="s">
        <v>127</v>
      </c>
      <c r="C101" s="68" t="s">
        <v>141</v>
      </c>
      <c r="D101" s="69">
        <v>2014</v>
      </c>
      <c r="E101" s="69">
        <f t="shared" si="32"/>
        <v>12</v>
      </c>
      <c r="F101" s="128" t="s">
        <v>73</v>
      </c>
      <c r="G101" s="42">
        <f t="shared" si="33"/>
        <v>0.23194444444444445</v>
      </c>
      <c r="H101" s="43">
        <f t="shared" si="34"/>
        <v>6</v>
      </c>
      <c r="I101" s="44">
        <f t="shared" si="35"/>
        <v>6</v>
      </c>
      <c r="J101" s="66">
        <f t="shared" si="36"/>
        <v>1</v>
      </c>
      <c r="K101" s="161">
        <v>6</v>
      </c>
      <c r="L101" s="64"/>
      <c r="M101" s="64"/>
      <c r="N101" s="64"/>
      <c r="O101" s="26"/>
      <c r="P101" s="50">
        <v>0.23194444444444445</v>
      </c>
      <c r="Q101" s="51"/>
      <c r="R101" s="51"/>
      <c r="S101" s="51"/>
      <c r="T101" s="52"/>
      <c r="U101" s="60">
        <v>6</v>
      </c>
      <c r="V101" s="55"/>
      <c r="W101" s="55">
        <v>11</v>
      </c>
      <c r="X101" s="55"/>
      <c r="Y101" s="56"/>
    </row>
    <row r="102" spans="1:25" ht="14.4" x14ac:dyDescent="0.3">
      <c r="A102" s="65">
        <v>13</v>
      </c>
      <c r="B102" s="37" t="s">
        <v>127</v>
      </c>
      <c r="C102" s="68" t="s">
        <v>142</v>
      </c>
      <c r="D102" s="152">
        <v>2015</v>
      </c>
      <c r="E102" s="69">
        <f t="shared" si="32"/>
        <v>11</v>
      </c>
      <c r="F102" s="151" t="s">
        <v>35</v>
      </c>
      <c r="G102" s="42">
        <f t="shared" si="33"/>
        <v>0.24027777777777778</v>
      </c>
      <c r="H102" s="43">
        <f t="shared" si="34"/>
        <v>5</v>
      </c>
      <c r="I102" s="44">
        <f t="shared" si="35"/>
        <v>5</v>
      </c>
      <c r="J102" s="45">
        <f t="shared" si="36"/>
        <v>3</v>
      </c>
      <c r="K102" s="161">
        <v>1</v>
      </c>
      <c r="L102" s="25">
        <v>1</v>
      </c>
      <c r="M102" s="64"/>
      <c r="N102" s="48">
        <v>3</v>
      </c>
      <c r="O102" s="59"/>
      <c r="P102" s="50">
        <v>0.24305555555555555</v>
      </c>
      <c r="Q102" s="51">
        <v>0.24791666666666667</v>
      </c>
      <c r="R102" s="51"/>
      <c r="S102" s="51">
        <v>0.24027777777777778</v>
      </c>
      <c r="T102" s="52"/>
      <c r="U102" s="60">
        <v>11</v>
      </c>
      <c r="V102" s="55">
        <v>11</v>
      </c>
      <c r="W102" s="55"/>
      <c r="X102" s="55">
        <v>9</v>
      </c>
      <c r="Y102" s="56"/>
    </row>
    <row r="103" spans="1:25" ht="14.4" x14ac:dyDescent="0.3">
      <c r="A103" s="65">
        <v>14</v>
      </c>
      <c r="B103" s="37" t="s">
        <v>127</v>
      </c>
      <c r="C103" s="68" t="s">
        <v>143</v>
      </c>
      <c r="D103" s="152">
        <v>2015</v>
      </c>
      <c r="E103" s="69">
        <f t="shared" si="32"/>
        <v>11</v>
      </c>
      <c r="F103" s="158" t="s">
        <v>37</v>
      </c>
      <c r="G103" s="42">
        <f t="shared" si="33"/>
        <v>0.24166666666666667</v>
      </c>
      <c r="H103" s="43">
        <f t="shared" si="34"/>
        <v>5</v>
      </c>
      <c r="I103" s="44">
        <f t="shared" si="35"/>
        <v>5</v>
      </c>
      <c r="J103" s="45">
        <f t="shared" si="36"/>
        <v>3</v>
      </c>
      <c r="K103" s="161">
        <v>1</v>
      </c>
      <c r="L103" s="25">
        <v>2</v>
      </c>
      <c r="M103" s="162"/>
      <c r="N103" s="67">
        <v>2</v>
      </c>
      <c r="O103" s="121"/>
      <c r="P103" s="50">
        <v>0.24652777777777779</v>
      </c>
      <c r="Q103" s="51">
        <v>0.24513888888888888</v>
      </c>
      <c r="R103" s="51"/>
      <c r="S103" s="51">
        <v>0.24166666666666667</v>
      </c>
      <c r="T103" s="52"/>
      <c r="U103" s="60">
        <v>13</v>
      </c>
      <c r="V103" s="55">
        <v>10</v>
      </c>
      <c r="W103" s="55"/>
      <c r="X103" s="55">
        <v>10</v>
      </c>
      <c r="Y103" s="56"/>
    </row>
    <row r="104" spans="1:25" ht="14.4" x14ac:dyDescent="0.3">
      <c r="A104" s="65">
        <v>15</v>
      </c>
      <c r="B104" s="37" t="s">
        <v>127</v>
      </c>
      <c r="C104" s="38" t="s">
        <v>144</v>
      </c>
      <c r="D104" s="39">
        <v>2014</v>
      </c>
      <c r="E104" s="39">
        <f t="shared" si="32"/>
        <v>12</v>
      </c>
      <c r="F104" s="158" t="s">
        <v>37</v>
      </c>
      <c r="G104" s="42">
        <f t="shared" si="33"/>
        <v>0.25972222222222224</v>
      </c>
      <c r="H104" s="43">
        <f t="shared" si="34"/>
        <v>5</v>
      </c>
      <c r="I104" s="44">
        <f t="shared" si="35"/>
        <v>5</v>
      </c>
      <c r="J104" s="58">
        <f t="shared" si="36"/>
        <v>4</v>
      </c>
      <c r="K104" s="161">
        <v>1</v>
      </c>
      <c r="L104" s="25">
        <v>1</v>
      </c>
      <c r="M104" s="64">
        <v>2</v>
      </c>
      <c r="N104" s="48">
        <v>1</v>
      </c>
      <c r="O104" s="26"/>
      <c r="P104" s="50">
        <v>0.25972222222222224</v>
      </c>
      <c r="Q104" s="51">
        <v>0.26944444444444443</v>
      </c>
      <c r="R104" s="51">
        <v>0.26319444444444445</v>
      </c>
      <c r="S104" s="51">
        <v>0.26111111111111113</v>
      </c>
      <c r="T104" s="52"/>
      <c r="U104" s="60">
        <v>14</v>
      </c>
      <c r="V104" s="55">
        <v>14</v>
      </c>
      <c r="W104" s="55"/>
      <c r="X104" s="55">
        <v>12</v>
      </c>
      <c r="Y104" s="56"/>
    </row>
    <row r="105" spans="1:25" ht="14.4" x14ac:dyDescent="0.3">
      <c r="A105" s="65">
        <v>16</v>
      </c>
      <c r="B105" s="37" t="s">
        <v>127</v>
      </c>
      <c r="C105" s="68" t="s">
        <v>145</v>
      </c>
      <c r="D105" s="152">
        <v>2015</v>
      </c>
      <c r="E105" s="69">
        <f t="shared" si="32"/>
        <v>11</v>
      </c>
      <c r="F105" s="151" t="s">
        <v>35</v>
      </c>
      <c r="G105" s="42">
        <f t="shared" si="33"/>
        <v>0.27083333333333331</v>
      </c>
      <c r="H105" s="43">
        <f t="shared" si="34"/>
        <v>4</v>
      </c>
      <c r="I105" s="44">
        <f t="shared" si="35"/>
        <v>4</v>
      </c>
      <c r="J105" s="58">
        <f t="shared" si="36"/>
        <v>4</v>
      </c>
      <c r="K105" s="161">
        <v>1</v>
      </c>
      <c r="L105" s="64">
        <v>1</v>
      </c>
      <c r="M105" s="25">
        <v>1</v>
      </c>
      <c r="N105" s="48">
        <v>1</v>
      </c>
      <c r="O105" s="59"/>
      <c r="P105" s="50">
        <v>0.27083333333333331</v>
      </c>
      <c r="Q105" s="51">
        <v>0.27777777777777779</v>
      </c>
      <c r="R105" s="51">
        <v>0.27777777777777779</v>
      </c>
      <c r="S105" s="51">
        <v>0.31527777777777777</v>
      </c>
      <c r="T105" s="52"/>
      <c r="U105" s="60">
        <v>16</v>
      </c>
      <c r="V105" s="55">
        <v>16</v>
      </c>
      <c r="W105" s="55"/>
      <c r="X105" s="55">
        <v>14</v>
      </c>
      <c r="Y105" s="56"/>
    </row>
    <row r="106" spans="1:25" ht="14.4" x14ac:dyDescent="0.3">
      <c r="A106" s="65">
        <v>17</v>
      </c>
      <c r="B106" s="37" t="s">
        <v>127</v>
      </c>
      <c r="C106" s="68" t="s">
        <v>146</v>
      </c>
      <c r="D106" s="152">
        <v>2015</v>
      </c>
      <c r="E106" s="69">
        <f t="shared" si="32"/>
        <v>11</v>
      </c>
      <c r="F106" s="151" t="s">
        <v>35</v>
      </c>
      <c r="G106" s="42">
        <f t="shared" si="33"/>
        <v>0.29097222222222224</v>
      </c>
      <c r="H106" s="43">
        <f t="shared" si="34"/>
        <v>4</v>
      </c>
      <c r="I106" s="44">
        <f t="shared" si="35"/>
        <v>4</v>
      </c>
      <c r="J106" s="58">
        <f t="shared" si="36"/>
        <v>4</v>
      </c>
      <c r="K106" s="150">
        <v>1</v>
      </c>
      <c r="L106" s="64">
        <v>1</v>
      </c>
      <c r="M106" s="64">
        <v>1</v>
      </c>
      <c r="N106" s="67">
        <v>1</v>
      </c>
      <c r="O106" s="59"/>
      <c r="P106" s="50">
        <v>0.29097222222222224</v>
      </c>
      <c r="Q106" s="51">
        <v>0.2951388888888889</v>
      </c>
      <c r="R106" s="51">
        <v>0.29305555555555557</v>
      </c>
      <c r="S106" s="51">
        <v>0.2951388888888889</v>
      </c>
      <c r="T106" s="52"/>
      <c r="U106" s="60">
        <v>18</v>
      </c>
      <c r="V106" s="55">
        <v>17</v>
      </c>
      <c r="W106" s="55"/>
      <c r="X106" s="55">
        <v>13</v>
      </c>
      <c r="Y106" s="56"/>
    </row>
    <row r="107" spans="1:25" ht="14.4" x14ac:dyDescent="0.3">
      <c r="A107" s="65">
        <v>18</v>
      </c>
      <c r="B107" s="37" t="s">
        <v>127</v>
      </c>
      <c r="C107" s="68" t="s">
        <v>147</v>
      </c>
      <c r="D107" s="69">
        <v>2015</v>
      </c>
      <c r="E107" s="69">
        <f t="shared" si="32"/>
        <v>11</v>
      </c>
      <c r="F107" s="151" t="s">
        <v>35</v>
      </c>
      <c r="G107" s="42">
        <f t="shared" si="33"/>
        <v>0.24722222222222223</v>
      </c>
      <c r="H107" s="43">
        <f t="shared" si="34"/>
        <v>2</v>
      </c>
      <c r="I107" s="44">
        <f t="shared" si="35"/>
        <v>2</v>
      </c>
      <c r="J107" s="66">
        <f t="shared" si="36"/>
        <v>2</v>
      </c>
      <c r="K107" s="161"/>
      <c r="L107" s="64">
        <v>1</v>
      </c>
      <c r="M107" s="64"/>
      <c r="N107" s="48">
        <v>1</v>
      </c>
      <c r="O107" s="59"/>
      <c r="P107" s="50"/>
      <c r="Q107" s="51">
        <v>0.25555555555555554</v>
      </c>
      <c r="R107" s="51"/>
      <c r="S107" s="51">
        <v>0.24722222222222223</v>
      </c>
      <c r="T107" s="52"/>
      <c r="U107" s="60"/>
      <c r="V107" s="55">
        <v>13</v>
      </c>
      <c r="W107" s="55"/>
      <c r="X107" s="55">
        <v>11</v>
      </c>
      <c r="Y107" s="56"/>
    </row>
    <row r="108" spans="1:25" ht="14.4" x14ac:dyDescent="0.3">
      <c r="A108" s="65">
        <v>19</v>
      </c>
      <c r="B108" s="37" t="s">
        <v>127</v>
      </c>
      <c r="C108" s="68" t="s">
        <v>148</v>
      </c>
      <c r="D108" s="152">
        <v>2015</v>
      </c>
      <c r="E108" s="69">
        <f t="shared" si="32"/>
        <v>11</v>
      </c>
      <c r="F108" s="151" t="s">
        <v>35</v>
      </c>
      <c r="G108" s="42">
        <f t="shared" si="33"/>
        <v>0.25208333333333333</v>
      </c>
      <c r="H108" s="43">
        <f t="shared" si="34"/>
        <v>2</v>
      </c>
      <c r="I108" s="44">
        <f t="shared" si="35"/>
        <v>2</v>
      </c>
      <c r="J108" s="66">
        <f t="shared" si="36"/>
        <v>2</v>
      </c>
      <c r="K108" s="165">
        <v>1</v>
      </c>
      <c r="L108" s="25">
        <v>1</v>
      </c>
      <c r="M108" s="25"/>
      <c r="N108" s="64"/>
      <c r="O108" s="26"/>
      <c r="P108" s="50">
        <v>0.26458333333333334</v>
      </c>
      <c r="Q108" s="51">
        <v>0.25208333333333333</v>
      </c>
      <c r="R108" s="51"/>
      <c r="S108" s="51"/>
      <c r="T108" s="52"/>
      <c r="U108" s="60">
        <v>15</v>
      </c>
      <c r="V108" s="55">
        <v>12</v>
      </c>
      <c r="W108" s="55"/>
      <c r="X108" s="55"/>
      <c r="Y108" s="56"/>
    </row>
    <row r="109" spans="1:25" ht="14.4" x14ac:dyDescent="0.3">
      <c r="A109" s="65">
        <v>20</v>
      </c>
      <c r="B109" s="37" t="s">
        <v>127</v>
      </c>
      <c r="C109" s="68" t="s">
        <v>149</v>
      </c>
      <c r="D109" s="69">
        <v>2014</v>
      </c>
      <c r="E109" s="69">
        <f t="shared" si="32"/>
        <v>12</v>
      </c>
      <c r="F109" s="151" t="s">
        <v>35</v>
      </c>
      <c r="G109" s="42">
        <f t="shared" si="33"/>
        <v>0.27777777777777779</v>
      </c>
      <c r="H109" s="43">
        <f t="shared" si="34"/>
        <v>2</v>
      </c>
      <c r="I109" s="44">
        <f t="shared" si="35"/>
        <v>2</v>
      </c>
      <c r="J109" s="66">
        <f t="shared" si="36"/>
        <v>2</v>
      </c>
      <c r="K109" s="161">
        <v>1</v>
      </c>
      <c r="L109" s="64">
        <v>1</v>
      </c>
      <c r="M109" s="64"/>
      <c r="N109" s="64"/>
      <c r="O109" s="59"/>
      <c r="P109" s="50">
        <v>0.2986111111111111</v>
      </c>
      <c r="Q109" s="51">
        <v>0.27777777777777779</v>
      </c>
      <c r="R109" s="51"/>
      <c r="S109" s="51"/>
      <c r="T109" s="52"/>
      <c r="U109" s="60">
        <v>19</v>
      </c>
      <c r="V109" s="55">
        <v>15</v>
      </c>
      <c r="W109" s="55"/>
      <c r="X109" s="55"/>
      <c r="Y109" s="56"/>
    </row>
    <row r="110" spans="1:25" ht="14.4" x14ac:dyDescent="0.3">
      <c r="A110" s="65">
        <v>21</v>
      </c>
      <c r="B110" s="37" t="s">
        <v>127</v>
      </c>
      <c r="C110" s="169" t="s">
        <v>150</v>
      </c>
      <c r="D110" s="152">
        <v>2015</v>
      </c>
      <c r="E110" s="69">
        <f t="shared" si="32"/>
        <v>11</v>
      </c>
      <c r="F110" s="73" t="s">
        <v>44</v>
      </c>
      <c r="G110" s="42">
        <f t="shared" si="33"/>
        <v>0.27708333333333335</v>
      </c>
      <c r="H110" s="43">
        <f t="shared" si="34"/>
        <v>1</v>
      </c>
      <c r="I110" s="44">
        <f t="shared" si="35"/>
        <v>1</v>
      </c>
      <c r="J110" s="66">
        <f t="shared" si="36"/>
        <v>1</v>
      </c>
      <c r="K110" s="150">
        <v>1</v>
      </c>
      <c r="L110" s="25"/>
      <c r="M110" s="25"/>
      <c r="N110" s="162"/>
      <c r="O110" s="121"/>
      <c r="P110" s="50">
        <v>0.27708333333333335</v>
      </c>
      <c r="Q110" s="51"/>
      <c r="R110" s="51"/>
      <c r="S110" s="51"/>
      <c r="T110" s="52"/>
      <c r="U110" s="60">
        <v>17</v>
      </c>
      <c r="V110" s="55"/>
      <c r="W110" s="55"/>
      <c r="X110" s="55"/>
      <c r="Y110" s="56"/>
    </row>
    <row r="111" spans="1:25" ht="15" thickBot="1" x14ac:dyDescent="0.35">
      <c r="A111" s="80">
        <v>21</v>
      </c>
      <c r="B111" s="81"/>
      <c r="C111" s="82"/>
      <c r="D111" s="83"/>
      <c r="E111" s="83"/>
      <c r="F111" s="84"/>
      <c r="G111" s="85"/>
      <c r="H111" s="86"/>
      <c r="I111" s="85"/>
      <c r="J111" s="87"/>
      <c r="K111" s="149">
        <f t="shared" ref="K111:T111" si="37">COUNTIF(K90:K110,"&gt;-1")</f>
        <v>19</v>
      </c>
      <c r="L111" s="90">
        <f t="shared" si="37"/>
        <v>17</v>
      </c>
      <c r="M111" s="90">
        <f t="shared" si="37"/>
        <v>12</v>
      </c>
      <c r="N111" s="90">
        <f t="shared" si="37"/>
        <v>14</v>
      </c>
      <c r="O111" s="91">
        <f t="shared" si="37"/>
        <v>0</v>
      </c>
      <c r="P111" s="92">
        <f t="shared" si="37"/>
        <v>19</v>
      </c>
      <c r="Q111" s="93">
        <f t="shared" si="37"/>
        <v>17</v>
      </c>
      <c r="R111" s="94">
        <f t="shared" si="37"/>
        <v>12</v>
      </c>
      <c r="S111" s="95">
        <f t="shared" si="37"/>
        <v>14</v>
      </c>
      <c r="T111" s="96">
        <f t="shared" si="37"/>
        <v>0</v>
      </c>
      <c r="U111" s="97"/>
      <c r="V111" s="98"/>
      <c r="W111" s="98"/>
      <c r="X111" s="98"/>
      <c r="Y111" s="99"/>
    </row>
    <row r="112" spans="1:25" ht="15" thickBot="1" x14ac:dyDescent="0.35">
      <c r="A112" s="100"/>
      <c r="B112" s="101" t="s">
        <v>151</v>
      </c>
      <c r="C112" s="102" t="s">
        <v>152</v>
      </c>
      <c r="D112" s="279" t="s">
        <v>153</v>
      </c>
      <c r="E112" s="279"/>
      <c r="F112" s="104" t="s">
        <v>154</v>
      </c>
      <c r="G112" s="280" t="s">
        <v>129</v>
      </c>
      <c r="H112" s="280"/>
      <c r="I112" s="105" t="s">
        <v>5</v>
      </c>
      <c r="J112" s="106" t="s">
        <v>5</v>
      </c>
      <c r="K112" s="107" t="s">
        <v>6</v>
      </c>
      <c r="L112" s="108"/>
      <c r="M112" s="108"/>
      <c r="N112" s="108"/>
      <c r="O112" s="109"/>
      <c r="P112" s="281" t="s">
        <v>7</v>
      </c>
      <c r="Q112" s="282"/>
      <c r="R112" s="282"/>
      <c r="S112" s="282"/>
      <c r="T112" s="283"/>
      <c r="U112" s="170" t="s">
        <v>8</v>
      </c>
      <c r="V112" s="171"/>
      <c r="W112" s="172"/>
      <c r="X112" s="172"/>
      <c r="Y112" s="173"/>
    </row>
    <row r="113" spans="1:25" ht="14.4" x14ac:dyDescent="0.3">
      <c r="A113" s="110" t="s">
        <v>9</v>
      </c>
      <c r="B113" s="16" t="s">
        <v>10</v>
      </c>
      <c r="C113" s="17" t="s">
        <v>11</v>
      </c>
      <c r="D113" s="18" t="s">
        <v>12</v>
      </c>
      <c r="E113" s="18" t="s">
        <v>13</v>
      </c>
      <c r="F113" s="19" t="s">
        <v>14</v>
      </c>
      <c r="G113" s="20" t="s">
        <v>15</v>
      </c>
      <c r="H113" s="21" t="s">
        <v>16</v>
      </c>
      <c r="I113" s="20" t="s">
        <v>17</v>
      </c>
      <c r="J113" s="22" t="s">
        <v>18</v>
      </c>
      <c r="K113" s="23" t="s">
        <v>19</v>
      </c>
      <c r="L113" s="24" t="s">
        <v>20</v>
      </c>
      <c r="M113" s="25" t="s">
        <v>21</v>
      </c>
      <c r="N113" s="25" t="s">
        <v>22</v>
      </c>
      <c r="O113" s="26" t="s">
        <v>23</v>
      </c>
      <c r="P113" s="27" t="s">
        <v>24</v>
      </c>
      <c r="Q113" s="28" t="s">
        <v>25</v>
      </c>
      <c r="R113" s="29" t="s">
        <v>26</v>
      </c>
      <c r="S113" s="30" t="s">
        <v>27</v>
      </c>
      <c r="T113" s="31" t="s">
        <v>28</v>
      </c>
      <c r="U113" s="111" t="s">
        <v>29</v>
      </c>
      <c r="V113" s="112" t="s">
        <v>30</v>
      </c>
      <c r="W113" s="55" t="s">
        <v>31</v>
      </c>
      <c r="X113" s="55" t="s">
        <v>32</v>
      </c>
      <c r="Y113" s="56" t="s">
        <v>33</v>
      </c>
    </row>
    <row r="114" spans="1:25" ht="14.4" x14ac:dyDescent="0.3">
      <c r="A114" s="113">
        <v>1</v>
      </c>
      <c r="B114" s="37" t="s">
        <v>151</v>
      </c>
      <c r="C114" s="38" t="s">
        <v>155</v>
      </c>
      <c r="D114" s="120">
        <v>2012</v>
      </c>
      <c r="E114" s="40">
        <f t="shared" ref="E114:E121" si="38">SUM(2026-D114)</f>
        <v>14</v>
      </c>
      <c r="F114" s="174" t="s">
        <v>156</v>
      </c>
      <c r="G114" s="42">
        <f t="shared" ref="G114:G129" si="39">MIN(P114:T114)</f>
        <v>0.2076388888888889</v>
      </c>
      <c r="H114" s="43">
        <f t="shared" ref="H114:H129" si="40">SUM(K114:O114)</f>
        <v>54</v>
      </c>
      <c r="I114" s="44">
        <f t="shared" ref="I114:I129" si="41">IF(COUNTIF(K114:O114,"&gt;=0")&lt;4,SUM(K114:O114),SUM(LARGE(K114:O114,1),LARGE(K114:O114,2),LARGE(K114:O114,3),LARGE(K114:O114,4)))</f>
        <v>54</v>
      </c>
      <c r="J114" s="58">
        <f t="shared" ref="J114:J129" si="42">COUNTIF(K114:O114,"&gt;0")</f>
        <v>4</v>
      </c>
      <c r="K114" s="168">
        <v>12</v>
      </c>
      <c r="L114" s="48">
        <v>15</v>
      </c>
      <c r="M114" s="48">
        <v>12</v>
      </c>
      <c r="N114" s="48">
        <v>15</v>
      </c>
      <c r="O114" s="59"/>
      <c r="P114" s="50">
        <v>0.21041666666666667</v>
      </c>
      <c r="Q114" s="51">
        <v>0.21180555555555555</v>
      </c>
      <c r="R114" s="51">
        <v>0.2076388888888889</v>
      </c>
      <c r="S114" s="51">
        <v>0.20972222222222223</v>
      </c>
      <c r="T114" s="52"/>
      <c r="U114" s="75">
        <v>2</v>
      </c>
      <c r="V114" s="54">
        <v>1</v>
      </c>
      <c r="W114" s="62">
        <v>2</v>
      </c>
      <c r="X114" s="55">
        <v>1</v>
      </c>
      <c r="Y114" s="56"/>
    </row>
    <row r="115" spans="1:25" ht="14.4" x14ac:dyDescent="0.3">
      <c r="A115" s="113">
        <v>2</v>
      </c>
      <c r="B115" s="37" t="s">
        <v>151</v>
      </c>
      <c r="C115" s="175" t="s">
        <v>157</v>
      </c>
      <c r="D115" s="120">
        <v>2012</v>
      </c>
      <c r="E115" s="40">
        <f t="shared" si="38"/>
        <v>14</v>
      </c>
      <c r="F115" s="174" t="s">
        <v>156</v>
      </c>
      <c r="G115" s="42">
        <f t="shared" si="39"/>
        <v>0.21180555555555555</v>
      </c>
      <c r="H115" s="43">
        <f t="shared" si="40"/>
        <v>44</v>
      </c>
      <c r="I115" s="44">
        <f t="shared" si="41"/>
        <v>44</v>
      </c>
      <c r="J115" s="58">
        <f t="shared" si="42"/>
        <v>4</v>
      </c>
      <c r="K115" s="167">
        <v>10</v>
      </c>
      <c r="L115" s="48">
        <v>12</v>
      </c>
      <c r="M115" s="48">
        <v>10</v>
      </c>
      <c r="N115" s="48">
        <v>12</v>
      </c>
      <c r="O115" s="59"/>
      <c r="P115" s="50">
        <v>0.21249999999999999</v>
      </c>
      <c r="Q115" s="51">
        <v>0.21458333333333332</v>
      </c>
      <c r="R115" s="51">
        <v>0.21180555555555555</v>
      </c>
      <c r="S115" s="51">
        <v>0.21249999999999999</v>
      </c>
      <c r="T115" s="52"/>
      <c r="U115" s="75">
        <v>3</v>
      </c>
      <c r="V115" s="61">
        <v>2</v>
      </c>
      <c r="W115" s="62">
        <v>3</v>
      </c>
      <c r="X115" s="55">
        <v>2</v>
      </c>
      <c r="Y115" s="56"/>
    </row>
    <row r="116" spans="1:25" ht="14.4" x14ac:dyDescent="0.3">
      <c r="A116" s="113">
        <v>3</v>
      </c>
      <c r="B116" s="37" t="s">
        <v>151</v>
      </c>
      <c r="C116" s="68" t="s">
        <v>158</v>
      </c>
      <c r="D116" s="126">
        <v>2013</v>
      </c>
      <c r="E116" s="40">
        <f t="shared" si="38"/>
        <v>13</v>
      </c>
      <c r="F116" s="160" t="s">
        <v>121</v>
      </c>
      <c r="G116" s="42">
        <f t="shared" si="39"/>
        <v>0.20347222222222222</v>
      </c>
      <c r="H116" s="43">
        <f t="shared" si="40"/>
        <v>43</v>
      </c>
      <c r="I116" s="44">
        <f t="shared" si="41"/>
        <v>43</v>
      </c>
      <c r="J116" s="58">
        <f t="shared" si="42"/>
        <v>4</v>
      </c>
      <c r="K116" s="168">
        <v>8</v>
      </c>
      <c r="L116" s="67">
        <v>10</v>
      </c>
      <c r="M116" s="67">
        <v>15</v>
      </c>
      <c r="N116" s="48">
        <v>10</v>
      </c>
      <c r="O116" s="59"/>
      <c r="P116" s="50">
        <v>0.21944444444444444</v>
      </c>
      <c r="Q116" s="51">
        <v>0.21875</v>
      </c>
      <c r="R116" s="51">
        <v>0.20347222222222222</v>
      </c>
      <c r="S116" s="51">
        <v>0.21666666666666667</v>
      </c>
      <c r="T116" s="52"/>
      <c r="U116" s="75">
        <v>4</v>
      </c>
      <c r="V116" s="61">
        <v>3</v>
      </c>
      <c r="W116" s="54">
        <v>1</v>
      </c>
      <c r="X116" s="55">
        <v>3</v>
      </c>
      <c r="Y116" s="56"/>
    </row>
    <row r="117" spans="1:25" ht="14.4" x14ac:dyDescent="0.3">
      <c r="A117" s="66">
        <v>4</v>
      </c>
      <c r="B117" s="37" t="s">
        <v>151</v>
      </c>
      <c r="C117" s="68" t="s">
        <v>159</v>
      </c>
      <c r="D117" s="152">
        <v>2013</v>
      </c>
      <c r="E117" s="40">
        <f t="shared" si="38"/>
        <v>13</v>
      </c>
      <c r="F117" s="158" t="s">
        <v>37</v>
      </c>
      <c r="G117" s="42">
        <f t="shared" si="39"/>
        <v>0.22083333333333333</v>
      </c>
      <c r="H117" s="43">
        <f t="shared" si="40"/>
        <v>21</v>
      </c>
      <c r="I117" s="44">
        <f t="shared" si="41"/>
        <v>21</v>
      </c>
      <c r="J117" s="45">
        <f t="shared" si="42"/>
        <v>3</v>
      </c>
      <c r="K117" s="150">
        <v>7</v>
      </c>
      <c r="L117" s="64"/>
      <c r="M117" s="48">
        <v>8</v>
      </c>
      <c r="N117" s="48">
        <v>6</v>
      </c>
      <c r="O117" s="59"/>
      <c r="P117" s="50">
        <v>0.22708333333333333</v>
      </c>
      <c r="Q117" s="51"/>
      <c r="R117" s="51">
        <v>0.22083333333333333</v>
      </c>
      <c r="S117" s="51">
        <v>0.23125000000000001</v>
      </c>
      <c r="T117" s="52"/>
      <c r="U117" s="60">
        <v>5</v>
      </c>
      <c r="V117" s="55"/>
      <c r="W117" s="62">
        <v>4</v>
      </c>
      <c r="X117" s="55">
        <v>6</v>
      </c>
      <c r="Y117" s="56"/>
    </row>
    <row r="118" spans="1:25" ht="14.4" x14ac:dyDescent="0.3">
      <c r="A118" s="66">
        <v>5</v>
      </c>
      <c r="B118" s="37" t="s">
        <v>151</v>
      </c>
      <c r="C118" s="68" t="s">
        <v>160</v>
      </c>
      <c r="D118" s="152">
        <v>2023</v>
      </c>
      <c r="E118" s="40">
        <f t="shared" si="38"/>
        <v>3</v>
      </c>
      <c r="F118" s="160" t="s">
        <v>121</v>
      </c>
      <c r="G118" s="42">
        <f t="shared" si="39"/>
        <v>0.23333333333333334</v>
      </c>
      <c r="H118" s="43">
        <f t="shared" si="40"/>
        <v>17</v>
      </c>
      <c r="I118" s="44">
        <f t="shared" si="41"/>
        <v>17</v>
      </c>
      <c r="J118" s="45">
        <f t="shared" si="42"/>
        <v>3</v>
      </c>
      <c r="K118" s="150"/>
      <c r="L118" s="48">
        <v>8</v>
      </c>
      <c r="M118" s="64">
        <v>6</v>
      </c>
      <c r="N118" s="48">
        <v>3</v>
      </c>
      <c r="O118" s="49"/>
      <c r="P118" s="50"/>
      <c r="Q118" s="51">
        <v>0.24236111111111111</v>
      </c>
      <c r="R118" s="51">
        <v>0.23333333333333334</v>
      </c>
      <c r="S118" s="51">
        <v>0.24791666666666667</v>
      </c>
      <c r="T118" s="52"/>
      <c r="U118" s="60"/>
      <c r="V118" s="61">
        <v>4</v>
      </c>
      <c r="W118" s="55">
        <v>6</v>
      </c>
      <c r="X118" s="55">
        <v>9</v>
      </c>
      <c r="Y118" s="56"/>
    </row>
    <row r="119" spans="1:25" ht="14.4" x14ac:dyDescent="0.3">
      <c r="A119" s="66">
        <v>6</v>
      </c>
      <c r="B119" s="37" t="s">
        <v>151</v>
      </c>
      <c r="C119" s="157" t="s">
        <v>161</v>
      </c>
      <c r="D119" s="152">
        <v>2011</v>
      </c>
      <c r="E119" s="40">
        <f t="shared" si="38"/>
        <v>15</v>
      </c>
      <c r="F119" s="151" t="s">
        <v>35</v>
      </c>
      <c r="G119" s="42">
        <f t="shared" si="39"/>
        <v>0.20902777777777778</v>
      </c>
      <c r="H119" s="43">
        <f t="shared" si="40"/>
        <v>15</v>
      </c>
      <c r="I119" s="44">
        <f t="shared" si="41"/>
        <v>15</v>
      </c>
      <c r="J119" s="66">
        <f t="shared" si="42"/>
        <v>1</v>
      </c>
      <c r="K119" s="167">
        <v>15</v>
      </c>
      <c r="L119" s="71"/>
      <c r="M119" s="64"/>
      <c r="N119" s="71"/>
      <c r="O119" s="59"/>
      <c r="P119" s="50">
        <v>0.20902777777777778</v>
      </c>
      <c r="Q119" s="51"/>
      <c r="R119" s="51"/>
      <c r="S119" s="51"/>
      <c r="T119" s="52"/>
      <c r="U119" s="53">
        <v>1</v>
      </c>
      <c r="V119" s="55"/>
      <c r="W119" s="55"/>
      <c r="X119" s="55"/>
      <c r="Y119" s="56"/>
    </row>
    <row r="120" spans="1:25" ht="14.4" x14ac:dyDescent="0.3">
      <c r="A120" s="66">
        <v>7</v>
      </c>
      <c r="B120" s="37" t="s">
        <v>151</v>
      </c>
      <c r="C120" s="68" t="s">
        <v>162</v>
      </c>
      <c r="D120" s="152">
        <v>2013</v>
      </c>
      <c r="E120" s="40">
        <f t="shared" si="38"/>
        <v>13</v>
      </c>
      <c r="F120" s="151" t="s">
        <v>35</v>
      </c>
      <c r="G120" s="42">
        <f t="shared" si="39"/>
        <v>0.2326388888888889</v>
      </c>
      <c r="H120" s="43">
        <f t="shared" si="40"/>
        <v>13</v>
      </c>
      <c r="I120" s="44">
        <f t="shared" si="41"/>
        <v>13</v>
      </c>
      <c r="J120" s="45">
        <f t="shared" si="42"/>
        <v>3</v>
      </c>
      <c r="K120" s="159">
        <v>2</v>
      </c>
      <c r="L120" s="64"/>
      <c r="M120" s="64">
        <v>7</v>
      </c>
      <c r="N120" s="48">
        <v>4</v>
      </c>
      <c r="O120" s="59"/>
      <c r="P120" s="50">
        <v>0.23819444444444443</v>
      </c>
      <c r="Q120" s="51"/>
      <c r="R120" s="51">
        <v>0.2326388888888889</v>
      </c>
      <c r="S120" s="51">
        <v>0.24374999999999999</v>
      </c>
      <c r="T120" s="52"/>
      <c r="U120" s="60">
        <v>10</v>
      </c>
      <c r="V120" s="55"/>
      <c r="W120" s="55">
        <v>5</v>
      </c>
      <c r="X120" s="55">
        <v>8</v>
      </c>
      <c r="Y120" s="56"/>
    </row>
    <row r="121" spans="1:25" ht="14.4" x14ac:dyDescent="0.3">
      <c r="A121" s="66">
        <v>8</v>
      </c>
      <c r="B121" s="37" t="s">
        <v>151</v>
      </c>
      <c r="C121" s="68" t="s">
        <v>163</v>
      </c>
      <c r="D121" s="152">
        <v>2013</v>
      </c>
      <c r="E121" s="40">
        <f t="shared" si="38"/>
        <v>13</v>
      </c>
      <c r="F121" s="151" t="s">
        <v>35</v>
      </c>
      <c r="G121" s="42">
        <f t="shared" si="39"/>
        <v>0.38472222222222224</v>
      </c>
      <c r="H121" s="43">
        <f t="shared" si="40"/>
        <v>9</v>
      </c>
      <c r="I121" s="44">
        <f t="shared" si="41"/>
        <v>9</v>
      </c>
      <c r="J121" s="66">
        <f t="shared" si="42"/>
        <v>2</v>
      </c>
      <c r="K121" s="150"/>
      <c r="L121" s="64">
        <v>7</v>
      </c>
      <c r="M121" s="64"/>
      <c r="N121" s="67">
        <v>2</v>
      </c>
      <c r="O121" s="49"/>
      <c r="P121" s="50"/>
      <c r="Q121" s="51">
        <v>0.42499999999999999</v>
      </c>
      <c r="R121" s="51"/>
      <c r="S121" s="51">
        <v>0.38472222222222224</v>
      </c>
      <c r="T121" s="52"/>
      <c r="U121" s="60"/>
      <c r="V121" s="55">
        <v>5</v>
      </c>
      <c r="W121" s="55"/>
      <c r="X121" s="55">
        <v>10</v>
      </c>
      <c r="Y121" s="56"/>
    </row>
    <row r="122" spans="1:25" ht="14.4" x14ac:dyDescent="0.3">
      <c r="A122" s="66">
        <v>9</v>
      </c>
      <c r="B122" s="37" t="s">
        <v>151</v>
      </c>
      <c r="C122" s="157" t="s">
        <v>164</v>
      </c>
      <c r="D122" s="152">
        <v>2012</v>
      </c>
      <c r="E122" s="40"/>
      <c r="F122" s="151" t="s">
        <v>35</v>
      </c>
      <c r="G122" s="42">
        <f t="shared" si="39"/>
        <v>0.22083333333333333</v>
      </c>
      <c r="H122" s="43">
        <f t="shared" si="40"/>
        <v>8</v>
      </c>
      <c r="I122" s="44">
        <f t="shared" si="41"/>
        <v>8</v>
      </c>
      <c r="J122" s="66">
        <f t="shared" si="42"/>
        <v>1</v>
      </c>
      <c r="K122" s="161"/>
      <c r="L122" s="64"/>
      <c r="M122" s="64"/>
      <c r="N122" s="48">
        <v>8</v>
      </c>
      <c r="O122" s="59"/>
      <c r="P122" s="50"/>
      <c r="Q122" s="51"/>
      <c r="R122" s="51"/>
      <c r="S122" s="51">
        <v>0.22083333333333333</v>
      </c>
      <c r="T122" s="52"/>
      <c r="U122" s="60"/>
      <c r="V122" s="55"/>
      <c r="W122" s="55"/>
      <c r="X122" s="55">
        <v>4</v>
      </c>
      <c r="Y122" s="56"/>
    </row>
    <row r="123" spans="1:25" ht="14.4" x14ac:dyDescent="0.3">
      <c r="A123" s="66">
        <v>10</v>
      </c>
      <c r="B123" s="37" t="s">
        <v>151</v>
      </c>
      <c r="C123" s="38" t="s">
        <v>165</v>
      </c>
      <c r="D123" s="39">
        <v>2011</v>
      </c>
      <c r="E123" s="40">
        <f t="shared" ref="E123:E129" si="43">SUM(2026-D123)</f>
        <v>15</v>
      </c>
      <c r="F123" s="158" t="s">
        <v>37</v>
      </c>
      <c r="G123" s="42">
        <f t="shared" si="39"/>
        <v>0.22500000000000001</v>
      </c>
      <c r="H123" s="43">
        <f t="shared" si="40"/>
        <v>8</v>
      </c>
      <c r="I123" s="44">
        <f t="shared" si="41"/>
        <v>8</v>
      </c>
      <c r="J123" s="66">
        <f t="shared" si="42"/>
        <v>2</v>
      </c>
      <c r="K123" s="161">
        <v>1</v>
      </c>
      <c r="L123" s="64"/>
      <c r="M123" s="64"/>
      <c r="N123" s="48">
        <v>7</v>
      </c>
      <c r="O123" s="59"/>
      <c r="P123" s="50">
        <v>0.23819444444444443</v>
      </c>
      <c r="Q123" s="51"/>
      <c r="R123" s="51"/>
      <c r="S123" s="51">
        <v>0.22500000000000001</v>
      </c>
      <c r="T123" s="52"/>
      <c r="U123" s="60">
        <v>11</v>
      </c>
      <c r="V123" s="55"/>
      <c r="W123" s="55"/>
      <c r="X123" s="55">
        <v>5</v>
      </c>
      <c r="Y123" s="56"/>
    </row>
    <row r="124" spans="1:25" ht="14.4" x14ac:dyDescent="0.3">
      <c r="A124" s="66">
        <v>11</v>
      </c>
      <c r="B124" s="37" t="s">
        <v>151</v>
      </c>
      <c r="C124" s="157" t="s">
        <v>166</v>
      </c>
      <c r="D124" s="152">
        <v>2012</v>
      </c>
      <c r="E124" s="40">
        <f t="shared" si="43"/>
        <v>14</v>
      </c>
      <c r="F124" s="158" t="s">
        <v>37</v>
      </c>
      <c r="G124" s="42">
        <f t="shared" si="39"/>
        <v>0.24236111111111111</v>
      </c>
      <c r="H124" s="43">
        <f t="shared" si="40"/>
        <v>6</v>
      </c>
      <c r="I124" s="44">
        <f t="shared" si="41"/>
        <v>6</v>
      </c>
      <c r="J124" s="66">
        <f t="shared" si="42"/>
        <v>2</v>
      </c>
      <c r="K124" s="161">
        <v>1</v>
      </c>
      <c r="L124" s="64"/>
      <c r="M124" s="64"/>
      <c r="N124" s="67">
        <v>5</v>
      </c>
      <c r="O124" s="59"/>
      <c r="P124" s="50">
        <v>0.24444444444444444</v>
      </c>
      <c r="Q124" s="51"/>
      <c r="R124" s="51"/>
      <c r="S124" s="51">
        <v>0.24236111111111111</v>
      </c>
      <c r="T124" s="52"/>
      <c r="U124" s="60">
        <v>12</v>
      </c>
      <c r="V124" s="55"/>
      <c r="W124" s="55"/>
      <c r="X124" s="55">
        <v>7</v>
      </c>
      <c r="Y124" s="56"/>
    </row>
    <row r="125" spans="1:25" ht="14.4" x14ac:dyDescent="0.3">
      <c r="A125" s="66">
        <v>12</v>
      </c>
      <c r="B125" s="37" t="s">
        <v>151</v>
      </c>
      <c r="C125" s="169" t="s">
        <v>167</v>
      </c>
      <c r="D125" s="152">
        <v>2013</v>
      </c>
      <c r="E125" s="40">
        <f t="shared" si="43"/>
        <v>13</v>
      </c>
      <c r="F125" s="151" t="s">
        <v>35</v>
      </c>
      <c r="G125" s="42">
        <f t="shared" si="39"/>
        <v>0.23402777777777778</v>
      </c>
      <c r="H125" s="43">
        <f t="shared" si="40"/>
        <v>6</v>
      </c>
      <c r="I125" s="44">
        <f t="shared" si="41"/>
        <v>6</v>
      </c>
      <c r="J125" s="66">
        <f t="shared" si="42"/>
        <v>1</v>
      </c>
      <c r="K125" s="161">
        <v>6</v>
      </c>
      <c r="L125" s="25"/>
      <c r="M125" s="64"/>
      <c r="N125" s="64"/>
      <c r="O125" s="26"/>
      <c r="P125" s="50">
        <v>0.23402777777777778</v>
      </c>
      <c r="Q125" s="51"/>
      <c r="R125" s="51"/>
      <c r="S125" s="51"/>
      <c r="T125" s="52"/>
      <c r="U125" s="60">
        <v>6</v>
      </c>
      <c r="V125" s="55"/>
      <c r="W125" s="55"/>
      <c r="X125" s="55"/>
      <c r="Y125" s="56"/>
    </row>
    <row r="126" spans="1:25" ht="14.4" x14ac:dyDescent="0.3">
      <c r="A126" s="66">
        <v>13</v>
      </c>
      <c r="B126" s="37" t="s">
        <v>151</v>
      </c>
      <c r="C126" s="157" t="s">
        <v>168</v>
      </c>
      <c r="D126" s="152">
        <v>2011</v>
      </c>
      <c r="E126" s="40">
        <f t="shared" si="43"/>
        <v>15</v>
      </c>
      <c r="F126" s="151" t="s">
        <v>35</v>
      </c>
      <c r="G126" s="42">
        <f t="shared" si="39"/>
        <v>0.2361111111111111</v>
      </c>
      <c r="H126" s="43">
        <f t="shared" si="40"/>
        <v>5</v>
      </c>
      <c r="I126" s="44">
        <f t="shared" si="41"/>
        <v>5</v>
      </c>
      <c r="J126" s="66">
        <f t="shared" si="42"/>
        <v>1</v>
      </c>
      <c r="K126" s="161">
        <v>5</v>
      </c>
      <c r="L126" s="64"/>
      <c r="M126" s="64"/>
      <c r="N126" s="64"/>
      <c r="O126" s="59"/>
      <c r="P126" s="50">
        <v>0.2361111111111111</v>
      </c>
      <c r="Q126" s="51"/>
      <c r="R126" s="51"/>
      <c r="S126" s="51"/>
      <c r="T126" s="52"/>
      <c r="U126" s="60">
        <v>7</v>
      </c>
      <c r="V126" s="55"/>
      <c r="W126" s="55"/>
      <c r="X126" s="55"/>
      <c r="Y126" s="56"/>
    </row>
    <row r="127" spans="1:25" ht="14.4" x14ac:dyDescent="0.3">
      <c r="A127" s="66">
        <v>14</v>
      </c>
      <c r="B127" s="37" t="s">
        <v>151</v>
      </c>
      <c r="C127" s="38" t="s">
        <v>169</v>
      </c>
      <c r="D127" s="39">
        <v>2013</v>
      </c>
      <c r="E127" s="40">
        <f t="shared" si="43"/>
        <v>13</v>
      </c>
      <c r="F127" s="73" t="s">
        <v>44</v>
      </c>
      <c r="G127" s="42">
        <f t="shared" si="39"/>
        <v>0.2361111111111111</v>
      </c>
      <c r="H127" s="43">
        <f t="shared" si="40"/>
        <v>4</v>
      </c>
      <c r="I127" s="44">
        <f t="shared" si="41"/>
        <v>4</v>
      </c>
      <c r="J127" s="66">
        <f t="shared" si="42"/>
        <v>1</v>
      </c>
      <c r="K127" s="165">
        <v>4</v>
      </c>
      <c r="L127" s="64"/>
      <c r="M127" s="64"/>
      <c r="N127" s="64"/>
      <c r="O127" s="59"/>
      <c r="P127" s="50">
        <v>0.2361111111111111</v>
      </c>
      <c r="Q127" s="51"/>
      <c r="R127" s="51"/>
      <c r="S127" s="51"/>
      <c r="T127" s="52"/>
      <c r="U127" s="60">
        <v>8</v>
      </c>
      <c r="V127" s="55"/>
      <c r="W127" s="55"/>
      <c r="X127" s="55"/>
      <c r="Y127" s="56"/>
    </row>
    <row r="128" spans="1:25" ht="14.4" x14ac:dyDescent="0.3">
      <c r="A128" s="66">
        <v>15</v>
      </c>
      <c r="B128" s="37" t="s">
        <v>151</v>
      </c>
      <c r="C128" s="68" t="s">
        <v>170</v>
      </c>
      <c r="D128" s="152">
        <v>2011</v>
      </c>
      <c r="E128" s="40">
        <f t="shared" si="43"/>
        <v>15</v>
      </c>
      <c r="F128" s="151" t="s">
        <v>35</v>
      </c>
      <c r="G128" s="42">
        <f t="shared" si="39"/>
        <v>0.23749999999999999</v>
      </c>
      <c r="H128" s="43">
        <f t="shared" si="40"/>
        <v>3</v>
      </c>
      <c r="I128" s="44">
        <f t="shared" si="41"/>
        <v>3</v>
      </c>
      <c r="J128" s="66">
        <f t="shared" si="42"/>
        <v>1</v>
      </c>
      <c r="K128" s="150">
        <v>3</v>
      </c>
      <c r="L128" s="64"/>
      <c r="M128" s="64"/>
      <c r="N128" s="64"/>
      <c r="O128" s="49"/>
      <c r="P128" s="50">
        <v>0.23749999999999999</v>
      </c>
      <c r="Q128" s="51"/>
      <c r="R128" s="51"/>
      <c r="S128" s="51"/>
      <c r="T128" s="52"/>
      <c r="U128" s="60">
        <v>9</v>
      </c>
      <c r="V128" s="55"/>
      <c r="W128" s="55"/>
      <c r="X128" s="55"/>
      <c r="Y128" s="56"/>
    </row>
    <row r="129" spans="1:25" ht="14.4" x14ac:dyDescent="0.3">
      <c r="A129" s="66">
        <v>16</v>
      </c>
      <c r="B129" s="37" t="s">
        <v>151</v>
      </c>
      <c r="C129" s="68" t="s">
        <v>171</v>
      </c>
      <c r="D129" s="126">
        <v>2013</v>
      </c>
      <c r="E129" s="40">
        <f t="shared" si="43"/>
        <v>13</v>
      </c>
      <c r="F129" s="151" t="s">
        <v>35</v>
      </c>
      <c r="G129" s="42">
        <f t="shared" si="39"/>
        <v>0.2951388888888889</v>
      </c>
      <c r="H129" s="43">
        <f t="shared" si="40"/>
        <v>1</v>
      </c>
      <c r="I129" s="44">
        <f t="shared" si="41"/>
        <v>1</v>
      </c>
      <c r="J129" s="66">
        <f t="shared" si="42"/>
        <v>1</v>
      </c>
      <c r="K129" s="161">
        <v>1</v>
      </c>
      <c r="L129" s="64"/>
      <c r="M129" s="64"/>
      <c r="N129" s="64"/>
      <c r="O129" s="59"/>
      <c r="P129" s="50">
        <v>0.2951388888888889</v>
      </c>
      <c r="Q129" s="51"/>
      <c r="R129" s="51"/>
      <c r="S129" s="51"/>
      <c r="T129" s="52"/>
      <c r="U129" s="60">
        <v>13</v>
      </c>
      <c r="V129" s="55"/>
      <c r="W129" s="55"/>
      <c r="X129" s="55"/>
      <c r="Y129" s="56"/>
    </row>
    <row r="130" spans="1:25" ht="15" thickBot="1" x14ac:dyDescent="0.35">
      <c r="A130" s="131">
        <v>16</v>
      </c>
      <c r="B130" s="132"/>
      <c r="C130" s="133"/>
      <c r="D130" s="134"/>
      <c r="E130" s="134"/>
      <c r="F130" s="135"/>
      <c r="G130" s="136"/>
      <c r="H130" s="137"/>
      <c r="I130" s="136"/>
      <c r="J130" s="138"/>
      <c r="K130" s="139">
        <f>COUNTIF(K114:K129,"&gt;-1")</f>
        <v>13</v>
      </c>
      <c r="L130" s="154">
        <f t="shared" ref="L130:O130" si="44">COUNTIF(L114:L126,"&gt;-1")</f>
        <v>5</v>
      </c>
      <c r="M130" s="154">
        <f t="shared" si="44"/>
        <v>6</v>
      </c>
      <c r="N130" s="154">
        <f t="shared" si="44"/>
        <v>10</v>
      </c>
      <c r="O130" s="155">
        <f t="shared" si="44"/>
        <v>0</v>
      </c>
      <c r="P130" s="140">
        <f>COUNTIF(P114:P129,"&gt;-1")</f>
        <v>13</v>
      </c>
      <c r="Q130" s="140">
        <f t="shared" ref="Q130:T130" si="45">COUNTIF(Q114:Q129,"&gt;-1")</f>
        <v>5</v>
      </c>
      <c r="R130" s="141">
        <f t="shared" si="45"/>
        <v>6</v>
      </c>
      <c r="S130" s="176">
        <f t="shared" si="45"/>
        <v>10</v>
      </c>
      <c r="T130" s="141">
        <f t="shared" si="45"/>
        <v>0</v>
      </c>
      <c r="U130" s="144"/>
      <c r="V130" s="145"/>
      <c r="W130" s="145"/>
      <c r="X130" s="145"/>
      <c r="Y130" s="146"/>
    </row>
    <row r="131" spans="1:25" ht="15" thickBot="1" x14ac:dyDescent="0.35">
      <c r="A131" s="1"/>
      <c r="B131" s="2" t="s">
        <v>172</v>
      </c>
      <c r="C131" s="3" t="s">
        <v>173</v>
      </c>
      <c r="D131" s="259" t="s">
        <v>153</v>
      </c>
      <c r="E131" s="259"/>
      <c r="F131" s="5" t="s">
        <v>154</v>
      </c>
      <c r="G131" s="260" t="s">
        <v>174</v>
      </c>
      <c r="H131" s="260"/>
      <c r="I131" s="6" t="s">
        <v>5</v>
      </c>
      <c r="J131" s="7" t="s">
        <v>5</v>
      </c>
      <c r="K131" s="8" t="s">
        <v>6</v>
      </c>
      <c r="L131" s="9"/>
      <c r="M131" s="9"/>
      <c r="N131" s="9"/>
      <c r="O131" s="10"/>
      <c r="P131" s="261" t="s">
        <v>7</v>
      </c>
      <c r="Q131" s="262"/>
      <c r="R131" s="262"/>
      <c r="S131" s="262"/>
      <c r="T131" s="263"/>
      <c r="U131" s="11" t="s">
        <v>8</v>
      </c>
      <c r="V131" s="12"/>
      <c r="W131" s="13"/>
      <c r="X131" s="13"/>
      <c r="Y131" s="14"/>
    </row>
    <row r="132" spans="1:25" ht="14.4" x14ac:dyDescent="0.3">
      <c r="A132" s="15" t="s">
        <v>9</v>
      </c>
      <c r="B132" s="16" t="s">
        <v>10</v>
      </c>
      <c r="C132" s="17" t="s">
        <v>11</v>
      </c>
      <c r="D132" s="18" t="s">
        <v>12</v>
      </c>
      <c r="E132" s="18" t="s">
        <v>13</v>
      </c>
      <c r="F132" s="19" t="s">
        <v>14</v>
      </c>
      <c r="G132" s="20" t="s">
        <v>15</v>
      </c>
      <c r="H132" s="21" t="s">
        <v>16</v>
      </c>
      <c r="I132" s="20" t="s">
        <v>17</v>
      </c>
      <c r="J132" s="22" t="s">
        <v>18</v>
      </c>
      <c r="K132" s="23" t="s">
        <v>19</v>
      </c>
      <c r="L132" s="24" t="s">
        <v>20</v>
      </c>
      <c r="M132" s="25" t="s">
        <v>21</v>
      </c>
      <c r="N132" s="25" t="s">
        <v>22</v>
      </c>
      <c r="O132" s="26" t="s">
        <v>23</v>
      </c>
      <c r="P132" s="27" t="s">
        <v>24</v>
      </c>
      <c r="Q132" s="28" t="s">
        <v>25</v>
      </c>
      <c r="R132" s="29" t="s">
        <v>26</v>
      </c>
      <c r="S132" s="30" t="s">
        <v>27</v>
      </c>
      <c r="T132" s="31" t="s">
        <v>28</v>
      </c>
      <c r="U132" s="111" t="s">
        <v>29</v>
      </c>
      <c r="V132" s="112" t="s">
        <v>30</v>
      </c>
      <c r="W132" s="55" t="s">
        <v>31</v>
      </c>
      <c r="X132" s="55" t="s">
        <v>32</v>
      </c>
      <c r="Y132" s="56" t="s">
        <v>33</v>
      </c>
    </row>
    <row r="133" spans="1:25" ht="14.4" x14ac:dyDescent="0.3">
      <c r="A133" s="36">
        <v>1</v>
      </c>
      <c r="B133" s="37" t="s">
        <v>172</v>
      </c>
      <c r="C133" s="157" t="s">
        <v>175</v>
      </c>
      <c r="D133" s="152">
        <v>2012</v>
      </c>
      <c r="E133" s="69">
        <f t="shared" ref="E133:E144" si="46">SUM(2026-D133)</f>
        <v>14</v>
      </c>
      <c r="F133" s="151" t="s">
        <v>35</v>
      </c>
      <c r="G133" s="42">
        <f t="shared" ref="G133:G149" si="47">MIN(P133:T133)</f>
        <v>0.25277777777777777</v>
      </c>
      <c r="H133" s="43">
        <f t="shared" ref="H133:H149" si="48">SUM(K133:O133)</f>
        <v>57</v>
      </c>
      <c r="I133" s="44">
        <f t="shared" ref="I133:I149" si="49">IF(COUNTIF(K133:O133,"&gt;=0")&lt;4,SUM(K133:O133),SUM(LARGE(K133:O133,1),LARGE(K133:O133,2),LARGE(K133:O133,3),LARGE(K133:O133,4)))</f>
        <v>57</v>
      </c>
      <c r="J133" s="58">
        <f t="shared" ref="J133:J149" si="50">COUNTIF(K133:O133,"&gt;0")</f>
        <v>4</v>
      </c>
      <c r="K133" s="46">
        <v>12</v>
      </c>
      <c r="L133" s="67">
        <v>15</v>
      </c>
      <c r="M133" s="67">
        <v>15</v>
      </c>
      <c r="N133" s="48">
        <v>15</v>
      </c>
      <c r="O133" s="59"/>
      <c r="P133" s="50">
        <v>0.25624999999999998</v>
      </c>
      <c r="Q133" s="51">
        <v>0.25555555555555554</v>
      </c>
      <c r="R133" s="51">
        <v>0.25694444444444442</v>
      </c>
      <c r="S133" s="51">
        <v>0.25277777777777777</v>
      </c>
      <c r="T133" s="52"/>
      <c r="U133" s="75">
        <v>2</v>
      </c>
      <c r="V133" s="54">
        <v>1</v>
      </c>
      <c r="W133" s="54">
        <v>1</v>
      </c>
      <c r="X133" s="55">
        <v>1</v>
      </c>
      <c r="Y133" s="56"/>
    </row>
    <row r="134" spans="1:25" ht="14.4" x14ac:dyDescent="0.3">
      <c r="A134" s="36">
        <v>2</v>
      </c>
      <c r="B134" s="37" t="s">
        <v>172</v>
      </c>
      <c r="C134" s="68" t="s">
        <v>176</v>
      </c>
      <c r="D134" s="152">
        <v>2011</v>
      </c>
      <c r="E134" s="69">
        <f t="shared" si="46"/>
        <v>15</v>
      </c>
      <c r="F134" s="158" t="s">
        <v>37</v>
      </c>
      <c r="G134" s="42">
        <f t="shared" si="47"/>
        <v>0.27361111111111114</v>
      </c>
      <c r="H134" s="43">
        <f t="shared" si="48"/>
        <v>37</v>
      </c>
      <c r="I134" s="44">
        <f t="shared" si="49"/>
        <v>37</v>
      </c>
      <c r="J134" s="58">
        <f t="shared" si="50"/>
        <v>4</v>
      </c>
      <c r="K134" s="63">
        <v>7</v>
      </c>
      <c r="L134" s="67">
        <v>8</v>
      </c>
      <c r="M134" s="67">
        <v>12</v>
      </c>
      <c r="N134" s="48">
        <v>10</v>
      </c>
      <c r="O134" s="59"/>
      <c r="P134" s="50">
        <v>0.27361111111111114</v>
      </c>
      <c r="Q134" s="51">
        <v>0.27708333333333335</v>
      </c>
      <c r="R134" s="51">
        <v>0.27500000000000002</v>
      </c>
      <c r="S134" s="51">
        <v>0.27430555555555558</v>
      </c>
      <c r="T134" s="52"/>
      <c r="U134" s="60">
        <v>5</v>
      </c>
      <c r="V134" s="61">
        <v>4</v>
      </c>
      <c r="W134" s="62">
        <v>2</v>
      </c>
      <c r="X134" s="55">
        <v>3</v>
      </c>
      <c r="Y134" s="56"/>
    </row>
    <row r="135" spans="1:25" ht="14.4" x14ac:dyDescent="0.3">
      <c r="A135" s="36">
        <v>3</v>
      </c>
      <c r="B135" s="37" t="s">
        <v>172</v>
      </c>
      <c r="C135" s="157" t="s">
        <v>177</v>
      </c>
      <c r="D135" s="152">
        <v>2012</v>
      </c>
      <c r="E135" s="69">
        <f t="shared" si="46"/>
        <v>14</v>
      </c>
      <c r="F135" s="151" t="s">
        <v>35</v>
      </c>
      <c r="G135" s="42">
        <f t="shared" si="47"/>
        <v>0.26111111111111113</v>
      </c>
      <c r="H135" s="43">
        <f t="shared" si="48"/>
        <v>32</v>
      </c>
      <c r="I135" s="44">
        <f t="shared" si="49"/>
        <v>32</v>
      </c>
      <c r="J135" s="45">
        <f t="shared" si="50"/>
        <v>3</v>
      </c>
      <c r="K135" s="46">
        <v>8</v>
      </c>
      <c r="L135" s="48">
        <v>12</v>
      </c>
      <c r="M135" s="64"/>
      <c r="N135" s="48">
        <v>12</v>
      </c>
      <c r="O135" s="59"/>
      <c r="P135" s="50">
        <v>0.27291666666666664</v>
      </c>
      <c r="Q135" s="51">
        <v>0.26111111111111113</v>
      </c>
      <c r="R135" s="51"/>
      <c r="S135" s="51">
        <v>0.26527777777777778</v>
      </c>
      <c r="T135" s="52"/>
      <c r="U135" s="75">
        <v>4</v>
      </c>
      <c r="V135" s="61">
        <v>2</v>
      </c>
      <c r="W135" s="55"/>
      <c r="X135" s="55">
        <v>2</v>
      </c>
      <c r="Y135" s="56"/>
    </row>
    <row r="136" spans="1:25" ht="14.4" x14ac:dyDescent="0.3">
      <c r="A136" s="65">
        <v>4</v>
      </c>
      <c r="B136" s="37" t="s">
        <v>172</v>
      </c>
      <c r="C136" s="38" t="s">
        <v>178</v>
      </c>
      <c r="D136" s="120">
        <v>2011</v>
      </c>
      <c r="E136" s="69">
        <f t="shared" si="46"/>
        <v>15</v>
      </c>
      <c r="F136" s="158" t="s">
        <v>37</v>
      </c>
      <c r="G136" s="42">
        <f t="shared" si="47"/>
        <v>0.27847222222222223</v>
      </c>
      <c r="H136" s="43">
        <f t="shared" si="48"/>
        <v>21</v>
      </c>
      <c r="I136" s="44">
        <f t="shared" si="49"/>
        <v>21</v>
      </c>
      <c r="J136" s="45">
        <f t="shared" si="50"/>
        <v>3</v>
      </c>
      <c r="K136" s="63"/>
      <c r="L136" s="25">
        <v>6</v>
      </c>
      <c r="M136" s="25">
        <v>7</v>
      </c>
      <c r="N136" s="48">
        <v>8</v>
      </c>
      <c r="O136" s="59"/>
      <c r="P136" s="147"/>
      <c r="Q136" s="51">
        <v>0.30902777777777779</v>
      </c>
      <c r="R136" s="51">
        <v>0.29583333333333334</v>
      </c>
      <c r="S136" s="51">
        <v>0.27847222222222223</v>
      </c>
      <c r="T136" s="52"/>
      <c r="U136" s="60"/>
      <c r="V136" s="55">
        <v>6</v>
      </c>
      <c r="W136" s="55">
        <v>5</v>
      </c>
      <c r="X136" s="55">
        <v>4</v>
      </c>
      <c r="Y136" s="56"/>
    </row>
    <row r="137" spans="1:25" ht="14.4" x14ac:dyDescent="0.3">
      <c r="A137" s="65">
        <v>5</v>
      </c>
      <c r="B137" s="37" t="s">
        <v>172</v>
      </c>
      <c r="C137" s="68" t="s">
        <v>179</v>
      </c>
      <c r="D137" s="152">
        <v>2012</v>
      </c>
      <c r="E137" s="69">
        <f t="shared" si="46"/>
        <v>14</v>
      </c>
      <c r="F137" s="151" t="s">
        <v>35</v>
      </c>
      <c r="G137" s="42">
        <f t="shared" si="47"/>
        <v>0.28333333333333333</v>
      </c>
      <c r="H137" s="43">
        <f t="shared" si="48"/>
        <v>20</v>
      </c>
      <c r="I137" s="44">
        <f t="shared" si="49"/>
        <v>20</v>
      </c>
      <c r="J137" s="45">
        <f t="shared" si="50"/>
        <v>3</v>
      </c>
      <c r="K137" s="63">
        <v>6</v>
      </c>
      <c r="L137" s="64">
        <v>7</v>
      </c>
      <c r="M137" s="64"/>
      <c r="N137" s="48">
        <v>7</v>
      </c>
      <c r="O137" s="59"/>
      <c r="P137" s="50">
        <v>0.28333333333333333</v>
      </c>
      <c r="Q137" s="51">
        <v>0.29652777777777778</v>
      </c>
      <c r="R137" s="51"/>
      <c r="S137" s="51">
        <v>0.28819444444444442</v>
      </c>
      <c r="T137" s="52"/>
      <c r="U137" s="60">
        <v>6</v>
      </c>
      <c r="V137" s="55">
        <v>5</v>
      </c>
      <c r="W137" s="55"/>
      <c r="X137" s="55">
        <v>5</v>
      </c>
      <c r="Y137" s="56"/>
    </row>
    <row r="138" spans="1:25" ht="14.4" x14ac:dyDescent="0.3">
      <c r="A138" s="65">
        <v>6</v>
      </c>
      <c r="B138" s="37" t="s">
        <v>172</v>
      </c>
      <c r="C138" s="68" t="s">
        <v>180</v>
      </c>
      <c r="D138" s="69">
        <v>2011</v>
      </c>
      <c r="E138" s="69">
        <f t="shared" si="46"/>
        <v>15</v>
      </c>
      <c r="F138" s="128" t="s">
        <v>73</v>
      </c>
      <c r="G138" s="42">
        <f t="shared" si="47"/>
        <v>0.26041666666666669</v>
      </c>
      <c r="H138" s="43">
        <f t="shared" si="48"/>
        <v>20</v>
      </c>
      <c r="I138" s="44">
        <f t="shared" si="49"/>
        <v>20</v>
      </c>
      <c r="J138" s="66">
        <f t="shared" si="50"/>
        <v>2</v>
      </c>
      <c r="K138" s="46">
        <v>10</v>
      </c>
      <c r="L138" s="48">
        <v>10</v>
      </c>
      <c r="M138" s="64"/>
      <c r="N138" s="71"/>
      <c r="O138" s="59"/>
      <c r="P138" s="50">
        <v>0.26041666666666669</v>
      </c>
      <c r="Q138" s="51">
        <v>0.26597222222222222</v>
      </c>
      <c r="R138" s="51"/>
      <c r="S138" s="51"/>
      <c r="T138" s="52"/>
      <c r="U138" s="75">
        <v>3</v>
      </c>
      <c r="V138" s="61">
        <v>3</v>
      </c>
      <c r="W138" s="55"/>
      <c r="X138" s="55"/>
      <c r="Y138" s="56"/>
    </row>
    <row r="139" spans="1:25" ht="14.4" x14ac:dyDescent="0.3">
      <c r="A139" s="65">
        <v>7</v>
      </c>
      <c r="B139" s="37" t="s">
        <v>172</v>
      </c>
      <c r="C139" s="157" t="s">
        <v>181</v>
      </c>
      <c r="D139" s="152">
        <v>2011</v>
      </c>
      <c r="E139" s="69">
        <f t="shared" si="46"/>
        <v>15</v>
      </c>
      <c r="F139" s="151" t="s">
        <v>35</v>
      </c>
      <c r="G139" s="42">
        <f t="shared" si="47"/>
        <v>0.24305555555555555</v>
      </c>
      <c r="H139" s="43">
        <f t="shared" si="48"/>
        <v>15</v>
      </c>
      <c r="I139" s="44">
        <f t="shared" si="49"/>
        <v>15</v>
      </c>
      <c r="J139" s="66">
        <f t="shared" si="50"/>
        <v>1</v>
      </c>
      <c r="K139" s="46">
        <v>15</v>
      </c>
      <c r="L139" s="25"/>
      <c r="M139" s="64"/>
      <c r="N139" s="64"/>
      <c r="O139" s="59"/>
      <c r="P139" s="50">
        <v>0.24305555555555555</v>
      </c>
      <c r="Q139" s="51"/>
      <c r="R139" s="51"/>
      <c r="S139" s="51"/>
      <c r="T139" s="52"/>
      <c r="U139" s="53">
        <v>1</v>
      </c>
      <c r="V139" s="55"/>
      <c r="W139" s="55"/>
      <c r="X139" s="55"/>
      <c r="Y139" s="56"/>
    </row>
    <row r="140" spans="1:25" ht="14.4" x14ac:dyDescent="0.3">
      <c r="A140" s="65">
        <v>8</v>
      </c>
      <c r="B140" s="37" t="s">
        <v>172</v>
      </c>
      <c r="C140" s="157" t="s">
        <v>182</v>
      </c>
      <c r="D140" s="152">
        <v>2013</v>
      </c>
      <c r="E140" s="69">
        <f t="shared" si="46"/>
        <v>13</v>
      </c>
      <c r="F140" s="151" t="s">
        <v>35</v>
      </c>
      <c r="G140" s="42">
        <f t="shared" si="47"/>
        <v>0.32083333333333336</v>
      </c>
      <c r="H140" s="43">
        <f t="shared" si="48"/>
        <v>14</v>
      </c>
      <c r="I140" s="44">
        <f t="shared" si="49"/>
        <v>14</v>
      </c>
      <c r="J140" s="45">
        <f t="shared" si="50"/>
        <v>3</v>
      </c>
      <c r="K140" s="150">
        <v>4</v>
      </c>
      <c r="L140" s="25">
        <v>4</v>
      </c>
      <c r="M140" s="25">
        <v>6</v>
      </c>
      <c r="N140" s="25"/>
      <c r="O140" s="59"/>
      <c r="P140" s="50">
        <v>0.33611111111111114</v>
      </c>
      <c r="Q140" s="51">
        <v>0.33194444444444443</v>
      </c>
      <c r="R140" s="51">
        <v>0.32083333333333336</v>
      </c>
      <c r="S140" s="51"/>
      <c r="T140" s="52"/>
      <c r="U140" s="60">
        <v>8</v>
      </c>
      <c r="V140" s="55">
        <v>8</v>
      </c>
      <c r="W140" s="55">
        <v>6</v>
      </c>
      <c r="X140" s="55"/>
      <c r="Y140" s="56"/>
    </row>
    <row r="141" spans="1:25" ht="14.4" x14ac:dyDescent="0.3">
      <c r="A141" s="65">
        <v>9</v>
      </c>
      <c r="B141" s="37" t="s">
        <v>172</v>
      </c>
      <c r="C141" s="38" t="s">
        <v>183</v>
      </c>
      <c r="D141" s="120">
        <v>2013</v>
      </c>
      <c r="E141" s="69">
        <f t="shared" si="46"/>
        <v>13</v>
      </c>
      <c r="F141" s="151" t="s">
        <v>35</v>
      </c>
      <c r="G141" s="42">
        <f t="shared" si="47"/>
        <v>0.37638888888888888</v>
      </c>
      <c r="H141" s="43">
        <f t="shared" si="48"/>
        <v>11</v>
      </c>
      <c r="I141" s="44">
        <f t="shared" si="49"/>
        <v>11</v>
      </c>
      <c r="J141" s="45">
        <f t="shared" si="50"/>
        <v>3</v>
      </c>
      <c r="K141" s="63"/>
      <c r="L141" s="25">
        <v>2</v>
      </c>
      <c r="M141" s="25">
        <v>5</v>
      </c>
      <c r="N141" s="48">
        <v>4</v>
      </c>
      <c r="O141" s="59"/>
      <c r="P141" s="50"/>
      <c r="Q141" s="51">
        <v>0.37638888888888888</v>
      </c>
      <c r="R141" s="51">
        <v>0.39027777777777778</v>
      </c>
      <c r="S141" s="51">
        <v>0.39513888888888887</v>
      </c>
      <c r="T141" s="52"/>
      <c r="U141" s="60"/>
      <c r="V141" s="55">
        <v>10</v>
      </c>
      <c r="W141" s="55">
        <v>7</v>
      </c>
      <c r="X141" s="55">
        <v>8</v>
      </c>
      <c r="Y141" s="56"/>
    </row>
    <row r="142" spans="1:25" ht="14.4" x14ac:dyDescent="0.3">
      <c r="A142" s="65">
        <v>10</v>
      </c>
      <c r="B142" s="37" t="s">
        <v>172</v>
      </c>
      <c r="C142" s="114" t="s">
        <v>184</v>
      </c>
      <c r="D142" s="115">
        <v>2011</v>
      </c>
      <c r="E142" s="69">
        <f t="shared" si="46"/>
        <v>15</v>
      </c>
      <c r="F142" s="158" t="s">
        <v>37</v>
      </c>
      <c r="G142" s="42">
        <f t="shared" si="47"/>
        <v>0.27638888888888891</v>
      </c>
      <c r="H142" s="43">
        <f t="shared" si="48"/>
        <v>10</v>
      </c>
      <c r="I142" s="44">
        <f t="shared" si="49"/>
        <v>10</v>
      </c>
      <c r="J142" s="66">
        <f t="shared" si="50"/>
        <v>1</v>
      </c>
      <c r="K142" s="63"/>
      <c r="L142" s="25"/>
      <c r="M142" s="67">
        <v>10</v>
      </c>
      <c r="N142" s="64"/>
      <c r="O142" s="59"/>
      <c r="P142" s="147"/>
      <c r="Q142" s="51"/>
      <c r="R142" s="51">
        <v>0.27638888888888891</v>
      </c>
      <c r="S142" s="51"/>
      <c r="T142" s="52"/>
      <c r="U142" s="60"/>
      <c r="V142" s="55"/>
      <c r="W142" s="62">
        <v>3</v>
      </c>
      <c r="X142" s="55"/>
      <c r="Y142" s="56"/>
    </row>
    <row r="143" spans="1:25" ht="14.4" x14ac:dyDescent="0.3">
      <c r="A143" s="65">
        <v>11</v>
      </c>
      <c r="B143" s="37" t="s">
        <v>172</v>
      </c>
      <c r="C143" s="68" t="s">
        <v>185</v>
      </c>
      <c r="D143" s="69">
        <v>2013</v>
      </c>
      <c r="E143" s="69">
        <f t="shared" si="46"/>
        <v>13</v>
      </c>
      <c r="F143" s="151" t="s">
        <v>35</v>
      </c>
      <c r="G143" s="42">
        <f t="shared" si="47"/>
        <v>0.40972222222222221</v>
      </c>
      <c r="H143" s="43">
        <f t="shared" si="48"/>
        <v>9</v>
      </c>
      <c r="I143" s="44">
        <f t="shared" si="49"/>
        <v>9</v>
      </c>
      <c r="J143" s="45">
        <f t="shared" si="50"/>
        <v>3</v>
      </c>
      <c r="K143" s="63">
        <v>2</v>
      </c>
      <c r="L143" s="25"/>
      <c r="M143" s="25">
        <v>4</v>
      </c>
      <c r="N143" s="48">
        <v>3</v>
      </c>
      <c r="O143" s="59"/>
      <c r="P143" s="50">
        <v>0.43263888888888891</v>
      </c>
      <c r="Q143" s="51"/>
      <c r="R143" s="51">
        <v>0.40972222222222221</v>
      </c>
      <c r="S143" s="177">
        <v>0.42291666666666666</v>
      </c>
      <c r="T143" s="52"/>
      <c r="U143" s="60">
        <v>10</v>
      </c>
      <c r="V143" s="55"/>
      <c r="W143" s="55">
        <v>8</v>
      </c>
      <c r="X143" s="55">
        <v>9</v>
      </c>
      <c r="Y143" s="56"/>
    </row>
    <row r="144" spans="1:25" ht="14.4" x14ac:dyDescent="0.3">
      <c r="A144" s="65">
        <v>12</v>
      </c>
      <c r="B144" s="37" t="s">
        <v>172</v>
      </c>
      <c r="C144" s="68" t="s">
        <v>186</v>
      </c>
      <c r="D144" s="69">
        <v>2013</v>
      </c>
      <c r="E144" s="69">
        <f t="shared" si="46"/>
        <v>13</v>
      </c>
      <c r="F144" s="151" t="s">
        <v>35</v>
      </c>
      <c r="G144" s="42">
        <f t="shared" si="47"/>
        <v>0.34236111111111112</v>
      </c>
      <c r="H144" s="43">
        <f t="shared" si="48"/>
        <v>8</v>
      </c>
      <c r="I144" s="44">
        <f t="shared" si="49"/>
        <v>8</v>
      </c>
      <c r="J144" s="66">
        <f t="shared" si="50"/>
        <v>2</v>
      </c>
      <c r="K144" s="63">
        <v>3</v>
      </c>
      <c r="L144" s="25"/>
      <c r="M144" s="25"/>
      <c r="N144" s="67">
        <v>5</v>
      </c>
      <c r="O144" s="59"/>
      <c r="P144" s="50">
        <v>0.38750000000000001</v>
      </c>
      <c r="Q144" s="51"/>
      <c r="R144" s="51"/>
      <c r="S144" s="51">
        <v>0.34236111111111112</v>
      </c>
      <c r="T144" s="52"/>
      <c r="U144" s="60">
        <v>9</v>
      </c>
      <c r="V144" s="55"/>
      <c r="W144" s="55"/>
      <c r="X144" s="55">
        <v>7</v>
      </c>
      <c r="Y144" s="56"/>
    </row>
    <row r="145" spans="1:25" ht="14.4" x14ac:dyDescent="0.3">
      <c r="A145" s="65">
        <v>13</v>
      </c>
      <c r="B145" s="37" t="s">
        <v>172</v>
      </c>
      <c r="C145" s="114" t="s">
        <v>187</v>
      </c>
      <c r="D145" s="115">
        <v>2011</v>
      </c>
      <c r="E145" s="69"/>
      <c r="F145" s="158" t="s">
        <v>37</v>
      </c>
      <c r="G145" s="42">
        <f t="shared" si="47"/>
        <v>0.28263888888888888</v>
      </c>
      <c r="H145" s="43">
        <f t="shared" si="48"/>
        <v>8</v>
      </c>
      <c r="I145" s="44">
        <f t="shared" si="49"/>
        <v>8</v>
      </c>
      <c r="J145" s="66">
        <f t="shared" si="50"/>
        <v>1</v>
      </c>
      <c r="K145" s="63"/>
      <c r="L145" s="25"/>
      <c r="M145" s="67">
        <v>8</v>
      </c>
      <c r="N145" s="64"/>
      <c r="O145" s="59"/>
      <c r="P145" s="147"/>
      <c r="Q145" s="51"/>
      <c r="R145" s="51">
        <v>0.28263888888888888</v>
      </c>
      <c r="S145" s="51"/>
      <c r="T145" s="52"/>
      <c r="U145" s="60"/>
      <c r="V145" s="55"/>
      <c r="W145" s="62">
        <v>4</v>
      </c>
      <c r="X145" s="55"/>
      <c r="Y145" s="56"/>
    </row>
    <row r="146" spans="1:25" ht="14.4" x14ac:dyDescent="0.3">
      <c r="A146" s="65">
        <v>14</v>
      </c>
      <c r="B146" s="37" t="s">
        <v>172</v>
      </c>
      <c r="C146" s="114" t="s">
        <v>188</v>
      </c>
      <c r="D146" s="115">
        <v>2012</v>
      </c>
      <c r="E146" s="69">
        <f>SUM(2026-D146)</f>
        <v>14</v>
      </c>
      <c r="F146" s="158" t="s">
        <v>37</v>
      </c>
      <c r="G146" s="42">
        <f t="shared" si="47"/>
        <v>0.3263888888888889</v>
      </c>
      <c r="H146" s="43">
        <f t="shared" si="48"/>
        <v>6</v>
      </c>
      <c r="I146" s="44">
        <f t="shared" si="49"/>
        <v>6</v>
      </c>
      <c r="J146" s="66">
        <f t="shared" si="50"/>
        <v>1</v>
      </c>
      <c r="K146" s="63"/>
      <c r="L146" s="25"/>
      <c r="M146" s="25"/>
      <c r="N146" s="48">
        <v>6</v>
      </c>
      <c r="O146" s="59"/>
      <c r="P146" s="147"/>
      <c r="Q146" s="51"/>
      <c r="R146" s="51"/>
      <c r="S146" s="51">
        <v>0.3263888888888889</v>
      </c>
      <c r="T146" s="52"/>
      <c r="U146" s="60"/>
      <c r="V146" s="55"/>
      <c r="W146" s="55"/>
      <c r="X146" s="55">
        <v>6</v>
      </c>
      <c r="Y146" s="56"/>
    </row>
    <row r="147" spans="1:25" ht="14.4" x14ac:dyDescent="0.3">
      <c r="A147" s="65">
        <v>15</v>
      </c>
      <c r="B147" s="37" t="s">
        <v>172</v>
      </c>
      <c r="C147" s="118" t="s">
        <v>189</v>
      </c>
      <c r="D147" s="119">
        <v>2011</v>
      </c>
      <c r="E147" s="69">
        <f>SUM(2026-D147)</f>
        <v>15</v>
      </c>
      <c r="F147" s="158" t="s">
        <v>37</v>
      </c>
      <c r="G147" s="42">
        <f t="shared" si="47"/>
        <v>0.31736111111111109</v>
      </c>
      <c r="H147" s="43">
        <f t="shared" si="48"/>
        <v>5</v>
      </c>
      <c r="I147" s="44">
        <f t="shared" si="49"/>
        <v>5</v>
      </c>
      <c r="J147" s="66">
        <f t="shared" si="50"/>
        <v>1</v>
      </c>
      <c r="K147" s="63">
        <v>5</v>
      </c>
      <c r="L147" s="64"/>
      <c r="M147" s="64"/>
      <c r="N147" s="64"/>
      <c r="O147" s="59"/>
      <c r="P147" s="50">
        <v>0.31736111111111109</v>
      </c>
      <c r="Q147" s="51"/>
      <c r="R147" s="51"/>
      <c r="S147" s="51"/>
      <c r="T147" s="52"/>
      <c r="U147" s="60">
        <v>7</v>
      </c>
      <c r="V147" s="55"/>
      <c r="W147" s="55"/>
      <c r="X147" s="55"/>
      <c r="Y147" s="56"/>
    </row>
    <row r="148" spans="1:25" ht="14.4" x14ac:dyDescent="0.3">
      <c r="A148" s="65">
        <v>16</v>
      </c>
      <c r="B148" s="37" t="s">
        <v>172</v>
      </c>
      <c r="C148" s="38" t="s">
        <v>190</v>
      </c>
      <c r="D148" s="120">
        <v>2012</v>
      </c>
      <c r="E148" s="69">
        <f>SUM(2026-D148)</f>
        <v>14</v>
      </c>
      <c r="F148" s="151" t="s">
        <v>35</v>
      </c>
      <c r="G148" s="42">
        <f t="shared" si="47"/>
        <v>0.32361111111111113</v>
      </c>
      <c r="H148" s="43">
        <f t="shared" si="48"/>
        <v>5</v>
      </c>
      <c r="I148" s="44">
        <f t="shared" si="49"/>
        <v>5</v>
      </c>
      <c r="J148" s="66">
        <f t="shared" si="50"/>
        <v>1</v>
      </c>
      <c r="K148" s="63"/>
      <c r="L148" s="64">
        <v>5</v>
      </c>
      <c r="M148" s="64"/>
      <c r="N148" s="71"/>
      <c r="O148" s="49"/>
      <c r="P148" s="178"/>
      <c r="Q148" s="51">
        <v>0.32361111111111113</v>
      </c>
      <c r="R148" s="51"/>
      <c r="S148" s="51"/>
      <c r="T148" s="52"/>
      <c r="U148" s="60"/>
      <c r="V148" s="55">
        <v>7</v>
      </c>
      <c r="W148" s="55"/>
      <c r="X148" s="55"/>
      <c r="Y148" s="56"/>
    </row>
    <row r="149" spans="1:25" ht="14.4" x14ac:dyDescent="0.3">
      <c r="A149" s="65">
        <v>17</v>
      </c>
      <c r="B149" s="37" t="s">
        <v>172</v>
      </c>
      <c r="C149" s="114" t="s">
        <v>191</v>
      </c>
      <c r="D149" s="115">
        <v>2011</v>
      </c>
      <c r="E149" s="69">
        <f>SUM(2026-D149)</f>
        <v>15</v>
      </c>
      <c r="F149" s="117" t="s">
        <v>192</v>
      </c>
      <c r="G149" s="42">
        <f t="shared" si="47"/>
        <v>0.33888888888888891</v>
      </c>
      <c r="H149" s="43">
        <f t="shared" si="48"/>
        <v>3</v>
      </c>
      <c r="I149" s="44">
        <f t="shared" si="49"/>
        <v>3</v>
      </c>
      <c r="J149" s="66">
        <f t="shared" si="50"/>
        <v>1</v>
      </c>
      <c r="K149" s="63"/>
      <c r="L149" s="25">
        <v>3</v>
      </c>
      <c r="M149" s="25"/>
      <c r="N149" s="64"/>
      <c r="O149" s="59"/>
      <c r="P149" s="147"/>
      <c r="Q149" s="51">
        <v>0.33888888888888891</v>
      </c>
      <c r="R149" s="51"/>
      <c r="S149" s="51"/>
      <c r="T149" s="52"/>
      <c r="U149" s="60"/>
      <c r="V149" s="55">
        <v>9</v>
      </c>
      <c r="W149" s="55"/>
      <c r="X149" s="55"/>
      <c r="Y149" s="56"/>
    </row>
    <row r="150" spans="1:25" ht="15" thickBot="1" x14ac:dyDescent="0.35">
      <c r="A150" s="80">
        <v>17</v>
      </c>
      <c r="B150" s="81"/>
      <c r="C150" s="82"/>
      <c r="D150" s="83"/>
      <c r="E150" s="83"/>
      <c r="F150" s="84"/>
      <c r="G150" s="85">
        <f t="shared" ref="G150:G151" si="51">MIN(P150:T150)</f>
        <v>0</v>
      </c>
      <c r="H150" s="86"/>
      <c r="I150" s="85"/>
      <c r="J150" s="87"/>
      <c r="K150" s="149">
        <f t="shared" ref="K150:T150" si="52">COUNTIF(K133:K149,"&gt;-1")</f>
        <v>10</v>
      </c>
      <c r="L150" s="90">
        <f t="shared" si="52"/>
        <v>10</v>
      </c>
      <c r="M150" s="90">
        <f t="shared" si="52"/>
        <v>8</v>
      </c>
      <c r="N150" s="90">
        <f t="shared" si="52"/>
        <v>9</v>
      </c>
      <c r="O150" s="91">
        <f t="shared" si="52"/>
        <v>0</v>
      </c>
      <c r="P150" s="92">
        <f t="shared" si="52"/>
        <v>10</v>
      </c>
      <c r="Q150" s="93">
        <f t="shared" si="52"/>
        <v>10</v>
      </c>
      <c r="R150" s="94">
        <f t="shared" si="52"/>
        <v>8</v>
      </c>
      <c r="S150" s="95">
        <f t="shared" si="52"/>
        <v>9</v>
      </c>
      <c r="T150" s="96">
        <f t="shared" si="52"/>
        <v>0</v>
      </c>
      <c r="U150" s="97"/>
      <c r="V150" s="98"/>
      <c r="W150" s="98"/>
      <c r="X150" s="98"/>
      <c r="Y150" s="99"/>
    </row>
    <row r="151" spans="1:25" ht="15" thickBot="1" x14ac:dyDescent="0.35">
      <c r="A151" s="179"/>
      <c r="B151" s="179"/>
      <c r="C151" s="180"/>
      <c r="D151" s="181"/>
      <c r="E151" s="181"/>
      <c r="F151" s="182"/>
      <c r="G151" s="179">
        <f t="shared" si="51"/>
        <v>0</v>
      </c>
      <c r="H151" s="183"/>
      <c r="I151" s="184"/>
      <c r="J151" s="179"/>
      <c r="K151" s="185"/>
      <c r="L151" s="185"/>
      <c r="M151" s="185"/>
      <c r="N151" s="185"/>
      <c r="O151" s="185"/>
      <c r="P151" s="186"/>
      <c r="Q151" s="187"/>
      <c r="R151" s="188"/>
      <c r="S151" s="188"/>
      <c r="T151" s="186"/>
      <c r="U151" s="189"/>
      <c r="V151" s="189"/>
      <c r="W151" s="189"/>
      <c r="X151" s="189"/>
      <c r="Y151" s="189"/>
    </row>
    <row r="152" spans="1:25" ht="14.4" x14ac:dyDescent="0.3">
      <c r="A152" s="179"/>
      <c r="B152" s="179"/>
      <c r="C152" s="180"/>
      <c r="D152" s="181"/>
      <c r="E152" s="181"/>
      <c r="F152" s="182"/>
      <c r="G152" s="179"/>
      <c r="H152" s="264"/>
      <c r="I152" s="265"/>
      <c r="J152" s="266"/>
      <c r="K152" s="190" t="s">
        <v>193</v>
      </c>
      <c r="L152" s="191" t="s">
        <v>194</v>
      </c>
      <c r="M152" s="191" t="s">
        <v>195</v>
      </c>
      <c r="N152" s="191" t="s">
        <v>196</v>
      </c>
      <c r="O152" s="192" t="s">
        <v>197</v>
      </c>
      <c r="P152" s="193" t="s">
        <v>0</v>
      </c>
      <c r="Q152" s="194" t="s">
        <v>77</v>
      </c>
      <c r="R152" s="195" t="s">
        <v>110</v>
      </c>
      <c r="S152" s="196" t="s">
        <v>151</v>
      </c>
      <c r="T152" s="186"/>
      <c r="U152" s="189"/>
      <c r="V152" s="189"/>
      <c r="W152" s="189"/>
      <c r="X152" s="189"/>
      <c r="Y152" s="189"/>
    </row>
    <row r="153" spans="1:25" ht="14.4" x14ac:dyDescent="0.3">
      <c r="A153" s="267" t="s">
        <v>198</v>
      </c>
      <c r="B153" s="268"/>
      <c r="C153" s="268"/>
      <c r="D153" s="268"/>
      <c r="E153" s="268"/>
      <c r="F153" s="269"/>
      <c r="G153" s="197"/>
      <c r="H153" s="273" t="s">
        <v>199</v>
      </c>
      <c r="I153" s="274"/>
      <c r="J153" s="275"/>
      <c r="K153" s="165">
        <f>SUM(K20+K59+K87+K130)</f>
        <v>47</v>
      </c>
      <c r="L153" s="165">
        <f>SUM(L20+L59+L87+L130)</f>
        <v>34</v>
      </c>
      <c r="M153" s="25">
        <f>SUM(M20+M59+M87+M130)</f>
        <v>27</v>
      </c>
      <c r="N153" s="25">
        <f>SUM(N20+N59+N87+N130)</f>
        <v>42</v>
      </c>
      <c r="O153" s="26">
        <f>SUM(O20+O59+O87+O130)</f>
        <v>0</v>
      </c>
      <c r="P153" s="198">
        <f>SUM(A20)</f>
        <v>17</v>
      </c>
      <c r="Q153" s="199">
        <f>SUM(A59)</f>
        <v>16</v>
      </c>
      <c r="R153" s="199">
        <f>SUM(A87)</f>
        <v>13</v>
      </c>
      <c r="S153" s="200">
        <f>SUM(A130)</f>
        <v>16</v>
      </c>
      <c r="T153" s="186"/>
      <c r="U153" s="189"/>
      <c r="V153" s="189"/>
      <c r="W153" s="189"/>
      <c r="X153" s="189"/>
      <c r="Y153" s="189"/>
    </row>
    <row r="154" spans="1:25" ht="14.4" x14ac:dyDescent="0.3">
      <c r="A154" s="270"/>
      <c r="B154" s="271"/>
      <c r="C154" s="271"/>
      <c r="D154" s="271"/>
      <c r="E154" s="271"/>
      <c r="F154" s="272"/>
      <c r="G154" s="197"/>
      <c r="H154" s="276" t="s">
        <v>200</v>
      </c>
      <c r="I154" s="277"/>
      <c r="J154" s="278"/>
      <c r="K154" s="165">
        <f>SUM(K40+K71+K111+K150)</f>
        <v>47</v>
      </c>
      <c r="L154" s="165">
        <f>SUM(L40+L71+L111+L150)</f>
        <v>45</v>
      </c>
      <c r="M154" s="25">
        <f>SUM(M40+M71+M111+M150)</f>
        <v>37</v>
      </c>
      <c r="N154" s="25">
        <f>SUM(N40+N71+N111+N150)</f>
        <v>41</v>
      </c>
      <c r="O154" s="26">
        <f>SUM(O40+O71+O111+O150)</f>
        <v>0</v>
      </c>
      <c r="P154" s="201" t="s">
        <v>58</v>
      </c>
      <c r="Q154" s="51" t="s">
        <v>98</v>
      </c>
      <c r="R154" s="202" t="s">
        <v>127</v>
      </c>
      <c r="S154" s="31" t="s">
        <v>172</v>
      </c>
      <c r="T154" s="186"/>
      <c r="U154" s="189"/>
      <c r="V154" s="189"/>
      <c r="W154" s="189"/>
      <c r="X154" s="189"/>
      <c r="Y154" s="189"/>
    </row>
    <row r="155" spans="1:25" ht="14.4" x14ac:dyDescent="0.3">
      <c r="A155" s="240" t="s">
        <v>201</v>
      </c>
      <c r="B155" s="241"/>
      <c r="C155" s="241"/>
      <c r="D155" s="241"/>
      <c r="E155" s="241"/>
      <c r="F155" s="242"/>
      <c r="G155" s="179"/>
      <c r="H155" s="246" t="s">
        <v>202</v>
      </c>
      <c r="I155" s="247"/>
      <c r="J155" s="248"/>
      <c r="K155" s="203">
        <f>SUBTOTAL(9,K153:K154)</f>
        <v>94</v>
      </c>
      <c r="L155" s="25">
        <f>SUM(L153:L154)</f>
        <v>79</v>
      </c>
      <c r="M155" s="25">
        <f>SUBTOTAL(9,M153:M154)</f>
        <v>64</v>
      </c>
      <c r="N155" s="25">
        <f>SUBTOTAL(9,N153:N154)</f>
        <v>83</v>
      </c>
      <c r="O155" s="26">
        <f>SUBTOTAL(9,O153:O154)</f>
        <v>0</v>
      </c>
      <c r="P155" s="198">
        <f>SUM(A40)</f>
        <v>17</v>
      </c>
      <c r="Q155" s="199">
        <f>SUM(A71)</f>
        <v>9</v>
      </c>
      <c r="R155" s="199">
        <f>SUM(A111)</f>
        <v>21</v>
      </c>
      <c r="S155" s="200">
        <f>SUM(A150)</f>
        <v>17</v>
      </c>
      <c r="T155" s="186"/>
      <c r="U155" s="189"/>
      <c r="V155" s="189"/>
      <c r="W155" s="189"/>
      <c r="X155" s="189"/>
      <c r="Y155" s="189"/>
    </row>
    <row r="156" spans="1:25" ht="14.4" x14ac:dyDescent="0.3">
      <c r="A156" s="243"/>
      <c r="B156" s="244"/>
      <c r="C156" s="244"/>
      <c r="D156" s="244"/>
      <c r="E156" s="244"/>
      <c r="F156" s="245"/>
      <c r="G156" s="197"/>
      <c r="H156" s="249" t="s">
        <v>203</v>
      </c>
      <c r="I156" s="250"/>
      <c r="J156" s="251"/>
      <c r="K156" s="204">
        <v>21</v>
      </c>
      <c r="L156" s="205">
        <v>24</v>
      </c>
      <c r="M156" s="205">
        <v>31</v>
      </c>
      <c r="N156" s="205">
        <v>31</v>
      </c>
      <c r="O156" s="206">
        <v>0</v>
      </c>
      <c r="P156" s="201" t="s">
        <v>204</v>
      </c>
      <c r="Q156" s="199">
        <v>28</v>
      </c>
      <c r="R156" s="30" t="s">
        <v>205</v>
      </c>
      <c r="S156" s="200">
        <v>25</v>
      </c>
      <c r="T156" s="186"/>
      <c r="U156" s="189"/>
      <c r="V156" s="189"/>
      <c r="W156" s="189"/>
      <c r="X156" s="189"/>
      <c r="Y156" s="189"/>
    </row>
    <row r="157" spans="1:25" ht="15" thickBot="1" x14ac:dyDescent="0.35">
      <c r="A157" s="179"/>
      <c r="B157" s="179"/>
      <c r="C157" s="180"/>
      <c r="D157" s="181"/>
      <c r="E157" s="181"/>
      <c r="F157" s="179"/>
      <c r="G157" s="197">
        <f>SUM(K157:N157)/4</f>
        <v>106.75</v>
      </c>
      <c r="H157" s="252" t="s">
        <v>206</v>
      </c>
      <c r="I157" s="253"/>
      <c r="J157" s="254"/>
      <c r="K157" s="207">
        <f>SUM(K155:K156)</f>
        <v>115</v>
      </c>
      <c r="L157" s="208">
        <f>SUM(L155:L156)</f>
        <v>103</v>
      </c>
      <c r="M157" s="208">
        <f>SUM(M155:M156)</f>
        <v>95</v>
      </c>
      <c r="N157" s="208">
        <f>SUM(N155:N156)</f>
        <v>114</v>
      </c>
      <c r="O157" s="209">
        <f>SUM(O155:O156)</f>
        <v>0</v>
      </c>
      <c r="P157" s="255" t="s">
        <v>206</v>
      </c>
      <c r="Q157" s="256"/>
      <c r="R157" s="257">
        <f>SUM(P153+Q153+R153+S153+P155+Q155+R155+S155+Q156+S156)</f>
        <v>179</v>
      </c>
      <c r="S157" s="258"/>
      <c r="T157" s="186"/>
      <c r="U157" s="189"/>
      <c r="V157" s="189"/>
      <c r="W157" s="189"/>
      <c r="X157" s="189"/>
      <c r="Y157" s="189"/>
    </row>
    <row r="158" spans="1:25" x14ac:dyDescent="0.4">
      <c r="A158" s="210"/>
      <c r="B158" s="210"/>
      <c r="C158" s="211"/>
      <c r="D158" s="212"/>
      <c r="E158" s="212"/>
      <c r="F158" s="213"/>
      <c r="G158" s="210"/>
      <c r="H158" s="210"/>
      <c r="I158" s="214"/>
      <c r="J158" s="210"/>
      <c r="K158" s="215"/>
      <c r="L158" s="216"/>
      <c r="M158" s="216"/>
      <c r="N158" s="216"/>
      <c r="O158" s="216"/>
      <c r="P158" s="217"/>
      <c r="Q158" s="218"/>
      <c r="R158" s="219"/>
      <c r="S158" s="219"/>
      <c r="T158" s="217"/>
      <c r="U158" s="220"/>
      <c r="V158" s="220"/>
      <c r="W158" s="220"/>
      <c r="X158" s="220"/>
      <c r="Y158" s="220"/>
    </row>
    <row r="159" spans="1:25" x14ac:dyDescent="0.3">
      <c r="A159" s="233" t="s">
        <v>207</v>
      </c>
      <c r="B159" s="233"/>
      <c r="C159" s="234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20"/>
      <c r="V159" s="220"/>
      <c r="W159" s="220"/>
      <c r="X159" s="220"/>
      <c r="Y159" s="220"/>
    </row>
    <row r="160" spans="1:25" ht="17.399999999999999" thickBot="1" x14ac:dyDescent="0.45">
      <c r="A160" s="210"/>
      <c r="B160" s="210"/>
      <c r="C160" s="211"/>
      <c r="D160" s="212"/>
      <c r="E160" s="212"/>
      <c r="F160" s="213"/>
      <c r="G160" s="210"/>
      <c r="H160" s="221"/>
      <c r="I160" s="214"/>
      <c r="J160" s="210"/>
      <c r="K160" s="215"/>
      <c r="L160" s="216"/>
      <c r="M160" s="216"/>
      <c r="N160" s="216"/>
      <c r="O160" s="216"/>
      <c r="P160" s="217"/>
      <c r="Q160" s="218"/>
      <c r="R160" s="222"/>
      <c r="S160" s="222"/>
      <c r="T160" s="217"/>
      <c r="U160" s="220"/>
      <c r="V160" s="220"/>
      <c r="W160" s="220"/>
      <c r="X160" s="220"/>
      <c r="Y160" s="220"/>
    </row>
    <row r="161" spans="1:25" ht="17.399999999999999" thickBot="1" x14ac:dyDescent="0.45">
      <c r="A161" s="235" t="s">
        <v>208</v>
      </c>
      <c r="B161" s="236"/>
      <c r="C161" s="237"/>
      <c r="D161" s="236"/>
      <c r="E161" s="236"/>
      <c r="F161" s="236"/>
      <c r="G161" s="236"/>
      <c r="H161" s="236"/>
      <c r="I161" s="236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9"/>
      <c r="U161" s="219"/>
      <c r="V161" s="219"/>
      <c r="W161" s="217"/>
      <c r="X161" s="217"/>
      <c r="Y161" s="217"/>
    </row>
    <row r="162" spans="1:25" x14ac:dyDescent="0.4">
      <c r="A162" s="210"/>
      <c r="B162" s="210"/>
      <c r="C162" s="211"/>
      <c r="D162" s="212"/>
      <c r="E162" s="212"/>
      <c r="F162" s="213"/>
      <c r="G162" s="210"/>
      <c r="H162" s="210"/>
      <c r="I162" s="214"/>
      <c r="J162" s="210"/>
      <c r="K162" s="215"/>
      <c r="L162" s="216"/>
      <c r="M162" s="216"/>
      <c r="N162" s="216"/>
      <c r="O162" s="216"/>
      <c r="P162" s="217"/>
      <c r="Q162" s="218"/>
      <c r="R162" s="219"/>
      <c r="S162" s="219"/>
      <c r="T162" s="217"/>
      <c r="U162" s="219"/>
      <c r="V162" s="219"/>
      <c r="W162" s="217"/>
      <c r="X162" s="217"/>
      <c r="Y162" s="217"/>
    </row>
    <row r="163" spans="1:25" x14ac:dyDescent="0.4">
      <c r="A163" s="210"/>
      <c r="B163" s="210"/>
      <c r="C163" s="211"/>
      <c r="D163" s="212"/>
      <c r="E163" s="212"/>
      <c r="F163" s="213"/>
      <c r="G163" s="210"/>
      <c r="H163" s="210"/>
      <c r="I163" s="214"/>
      <c r="J163" s="210"/>
      <c r="K163" s="215"/>
      <c r="L163" s="216"/>
      <c r="M163" s="216"/>
      <c r="N163" s="216"/>
      <c r="O163" s="216"/>
      <c r="P163" s="217"/>
      <c r="Q163" s="218"/>
      <c r="R163" s="219"/>
      <c r="S163" s="219"/>
      <c r="T163" s="217"/>
      <c r="U163" s="219"/>
      <c r="V163" s="219"/>
      <c r="W163" s="217"/>
      <c r="X163" s="217"/>
      <c r="Y163" s="217"/>
    </row>
    <row r="164" spans="1:25" x14ac:dyDescent="0.4">
      <c r="A164" s="210"/>
      <c r="B164" s="210"/>
      <c r="C164" s="211"/>
      <c r="D164" s="212"/>
      <c r="E164" s="212"/>
      <c r="F164" s="213"/>
      <c r="G164" s="210"/>
      <c r="H164" s="210"/>
      <c r="I164" s="214"/>
      <c r="J164" s="210"/>
      <c r="K164" s="215"/>
      <c r="L164" s="216"/>
      <c r="M164" s="216"/>
      <c r="N164" s="216"/>
      <c r="O164" s="216"/>
      <c r="P164" s="217"/>
      <c r="Q164" s="218"/>
      <c r="R164" s="219"/>
      <c r="S164" s="219"/>
      <c r="T164" s="217"/>
      <c r="U164" s="219"/>
      <c r="V164" s="219"/>
      <c r="W164" s="217"/>
      <c r="X164" s="217"/>
      <c r="Y164" s="217"/>
    </row>
    <row r="165" spans="1:25" x14ac:dyDescent="0.4">
      <c r="A165" s="210"/>
      <c r="B165" s="210"/>
      <c r="C165" s="211"/>
      <c r="D165" s="212"/>
      <c r="E165" s="212"/>
      <c r="F165" s="213"/>
      <c r="G165" s="210"/>
      <c r="H165" s="210"/>
      <c r="I165" s="214"/>
      <c r="J165" s="210"/>
      <c r="K165" s="215"/>
      <c r="L165" s="216"/>
      <c r="M165" s="216"/>
      <c r="N165" s="216"/>
      <c r="O165" s="216"/>
      <c r="P165" s="217"/>
      <c r="Q165" s="218"/>
      <c r="R165" s="219"/>
      <c r="S165" s="219"/>
      <c r="T165" s="217"/>
      <c r="U165" s="219"/>
      <c r="V165" s="219"/>
      <c r="W165" s="217"/>
      <c r="X165" s="217"/>
      <c r="Y165" s="217"/>
    </row>
    <row r="166" spans="1:25" x14ac:dyDescent="0.4">
      <c r="A166" s="210"/>
      <c r="B166" s="210"/>
      <c r="C166" s="211"/>
      <c r="D166" s="212"/>
      <c r="E166" s="212"/>
      <c r="F166" s="213"/>
      <c r="G166" s="210"/>
      <c r="H166" s="210"/>
      <c r="I166" s="214"/>
      <c r="J166" s="210"/>
      <c r="K166" s="215"/>
      <c r="L166" s="216"/>
      <c r="M166" s="216"/>
      <c r="N166" s="216"/>
      <c r="O166" s="216"/>
      <c r="P166" s="217"/>
      <c r="Q166" s="218"/>
      <c r="R166" s="219"/>
      <c r="S166" s="219"/>
      <c r="T166" s="217"/>
      <c r="U166" s="219"/>
      <c r="V166" s="219"/>
      <c r="W166" s="217"/>
      <c r="X166" s="217"/>
      <c r="Y166" s="217"/>
    </row>
    <row r="167" spans="1:25" x14ac:dyDescent="0.4">
      <c r="A167" s="210"/>
      <c r="B167" s="210"/>
      <c r="C167" s="211"/>
      <c r="D167" s="212"/>
      <c r="E167" s="212"/>
      <c r="F167" s="213"/>
      <c r="G167" s="210"/>
      <c r="H167" s="210"/>
      <c r="I167" s="214"/>
      <c r="J167" s="210"/>
      <c r="K167" s="215"/>
      <c r="L167" s="216"/>
      <c r="M167" s="216"/>
      <c r="N167" s="216"/>
      <c r="O167" s="216"/>
      <c r="P167" s="217"/>
      <c r="Q167" s="218"/>
      <c r="R167" s="219"/>
      <c r="S167" s="219"/>
      <c r="T167" s="217"/>
      <c r="U167" s="219"/>
      <c r="V167" s="219"/>
      <c r="W167" s="217"/>
      <c r="X167" s="217"/>
      <c r="Y167" s="217"/>
    </row>
  </sheetData>
  <mergeCells count="34">
    <mergeCell ref="G1:H1"/>
    <mergeCell ref="P1:T1"/>
    <mergeCell ref="G21:H21"/>
    <mergeCell ref="P21:T21"/>
    <mergeCell ref="D41:E41"/>
    <mergeCell ref="G41:H41"/>
    <mergeCell ref="P41:T41"/>
    <mergeCell ref="D60:E60"/>
    <mergeCell ref="G60:H60"/>
    <mergeCell ref="P60:T60"/>
    <mergeCell ref="D72:E72"/>
    <mergeCell ref="G72:H72"/>
    <mergeCell ref="P72:T72"/>
    <mergeCell ref="D88:E88"/>
    <mergeCell ref="G88:H88"/>
    <mergeCell ref="P88:T88"/>
    <mergeCell ref="D112:E112"/>
    <mergeCell ref="G112:H112"/>
    <mergeCell ref="P112:T112"/>
    <mergeCell ref="D131:E131"/>
    <mergeCell ref="G131:H131"/>
    <mergeCell ref="P131:T131"/>
    <mergeCell ref="H152:J152"/>
    <mergeCell ref="A153:F154"/>
    <mergeCell ref="H153:J153"/>
    <mergeCell ref="H154:J154"/>
    <mergeCell ref="A159:T159"/>
    <mergeCell ref="A161:T161"/>
    <mergeCell ref="A155:F156"/>
    <mergeCell ref="H155:J155"/>
    <mergeCell ref="H156:J156"/>
    <mergeCell ref="H157:J157"/>
    <mergeCell ref="P157:Q157"/>
    <mergeCell ref="R157:S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 4. kole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Vorlíček Petr</dc:creator>
  <cp:lastModifiedBy>Rubášová Yvona</cp:lastModifiedBy>
  <dcterms:created xsi:type="dcterms:W3CDTF">2026-09-11T11:21:48Z</dcterms:created>
  <dcterms:modified xsi:type="dcterms:W3CDTF">2026-09-14T10:13:22Z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500289-1a9c-442f-923d-4f95209608d2_Enabled">
    <vt:lpwstr>true</vt:lpwstr>
  </property>
  <property fmtid="{D5CDD505-2E9C-101B-9397-08002B2CF9AE}" pid="3" name="MSIP_Label_9b500289-1a9c-442f-923d-4f95209608d2_SetDate">
    <vt:lpwstr>2026-09-14T10:06:55Z</vt:lpwstr>
  </property>
  <property fmtid="{D5CDD505-2E9C-101B-9397-08002B2CF9AE}" pid="4" name="MSIP_Label_9b500289-1a9c-442f-923d-4f95209608d2_Method">
    <vt:lpwstr>Privileged</vt:lpwstr>
  </property>
  <property fmtid="{D5CDD505-2E9C-101B-9397-08002B2CF9AE}" pid="5" name="MSIP_Label_9b500289-1a9c-442f-923d-4f95209608d2_Name">
    <vt:lpwstr>GCEP2 - Others</vt:lpwstr>
  </property>
  <property fmtid="{D5CDD505-2E9C-101B-9397-08002B2CF9AE}" pid="6" name="MSIP_Label_9b500289-1a9c-442f-923d-4f95209608d2_SiteId">
    <vt:lpwstr>90c56ca2-d892-45ce-810d-6cf368facdb3</vt:lpwstr>
  </property>
  <property fmtid="{D5CDD505-2E9C-101B-9397-08002B2CF9AE}" pid="7" name="MSIP_Label_9b500289-1a9c-442f-923d-4f95209608d2_ActionId">
    <vt:lpwstr>8fa8a82a-782a-418b-bb58-4db26bdc3afe</vt:lpwstr>
  </property>
  <property fmtid="{D5CDD505-2E9C-101B-9397-08002B2CF9AE}" pid="8" name="MSIP_Label_9b500289-1a9c-442f-923d-4f95209608d2_ContentBits">
    <vt:lpwstr>0</vt:lpwstr>
  </property>
  <property fmtid="{D5CDD505-2E9C-101B-9397-08002B2CF9AE}" pid="9" name="MSIP_Label_9b500289-1a9c-442f-923d-4f95209608d2_Tag">
    <vt:lpwstr>10, 0, 1, 1</vt:lpwstr>
  </property>
</Properties>
</file>